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png" ContentType="image/png"/>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s>
</file>

<file path=xl/workbook.xml><?xml version="1.0" encoding="utf-8"?>
<workbook xmlns:r="http://schemas.openxmlformats.org/officeDocument/2006/relationships" xmlns="http://schemas.openxmlformats.org/spreadsheetml/2006/main">
  <bookViews>
    <workbookView xWindow="0" yWindow="0" windowWidth="0" windowHeight="0"/>
  </bookViews>
  <sheets>
    <sheet name="Rekapitulace stavby" sheetId="1" r:id="rId1"/>
    <sheet name="01.0 - SO 01 - Stavební č..." sheetId="2" r:id="rId2"/>
    <sheet name="01.1 - SO 01 - Zdravotní ..." sheetId="3" r:id="rId3"/>
    <sheet name="01.2A - SO 01.2 - Elektro..." sheetId="4" r:id="rId4"/>
    <sheet name="01.2B - SO 01.2 - Svítidla" sheetId="5" r:id="rId5"/>
    <sheet name="01.2C - SO 01.2 - Hromosvody" sheetId="6" r:id="rId6"/>
    <sheet name="01.3 - SO 01 - Vzduchotec..." sheetId="7" r:id="rId7"/>
    <sheet name="01.4 - SO 01 - Ústřední v..." sheetId="8" r:id="rId8"/>
    <sheet name="01.5 - SO 01 - Slaboproud..." sheetId="9" r:id="rId9"/>
    <sheet name="01.6 - SO 01 - Medicináln..." sheetId="10" r:id="rId10"/>
    <sheet name="01.7 - SO 01 - Potrubní p..." sheetId="11" r:id="rId11"/>
    <sheet name="01.8 - SO 01 - Měření a r..." sheetId="12" r:id="rId12"/>
    <sheet name="SO02 - SO 02 - Areálové z..." sheetId="13" r:id="rId13"/>
    <sheet name="03.1 - Montáž" sheetId="14" r:id="rId14"/>
    <sheet name="03.2 - Rostliny" sheetId="15" r:id="rId15"/>
    <sheet name="03.3 - Závlahy" sheetId="16" r:id="rId16"/>
    <sheet name="SO04 - SO 04 - Areálový r..." sheetId="17" r:id="rId17"/>
    <sheet name="SO05 - SO 05 - Areálový r..." sheetId="18" r:id="rId18"/>
    <sheet name="SO06 - SO 06 - Retence " sheetId="19" r:id="rId19"/>
    <sheet name="SO07 - SO 07 - Areálový t..." sheetId="20" r:id="rId20"/>
    <sheet name="SO08 - SO 08 - Potrubní p..." sheetId="21" r:id="rId21"/>
    <sheet name="SO09 - SO 09 - Areálové e..." sheetId="22" r:id="rId22"/>
    <sheet name="SO10 - SO 10 - Areálové s..." sheetId="23" r:id="rId23"/>
    <sheet name="SO11 - SO 11 - Demolice" sheetId="24" r:id="rId24"/>
    <sheet name="SO12 - SO12-Vedlejší rozp..." sheetId="25" r:id="rId25"/>
    <sheet name="Pokyny pro vyplnění" sheetId="26" r:id="rId26"/>
  </sheets>
  <definedNames>
    <definedName name="_xlnm.Print_Area" localSheetId="0">'Rekapitulace stavby'!$D$4:$AO$33,'Rekapitulace stavby'!$C$39:$AQ$79</definedName>
    <definedName name="_xlnm.Print_Titles" localSheetId="0">'Rekapitulace stavby'!$49:$49</definedName>
    <definedName name="_xlnm._FilterDatabase" localSheetId="1" hidden="1">'01.0 - SO 01 - Stavební č...'!$C$108:$K$1235</definedName>
    <definedName name="_xlnm.Print_Area" localSheetId="1">'01.0 - SO 01 - Stavební č...'!$C$4:$J$38,'01.0 - SO 01 - Stavební č...'!$C$44:$J$88,'01.0 - SO 01 - Stavební č...'!$C$94:$K$1235</definedName>
    <definedName name="_xlnm.Print_Titles" localSheetId="1">'01.0 - SO 01 - Stavební č...'!$108:$108</definedName>
    <definedName name="_xlnm._FilterDatabase" localSheetId="2" hidden="1">'01.1 - SO 01 - Zdravotní ...'!$C$90:$K$214</definedName>
    <definedName name="_xlnm.Print_Area" localSheetId="2">'01.1 - SO 01 - Zdravotní ...'!$C$4:$J$38,'01.1 - SO 01 - Zdravotní ...'!$C$44:$J$70,'01.1 - SO 01 - Zdravotní ...'!$C$76:$K$214</definedName>
    <definedName name="_xlnm.Print_Titles" localSheetId="2">'01.1 - SO 01 - Zdravotní ...'!$90:$90</definedName>
    <definedName name="_xlnm._FilterDatabase" localSheetId="3" hidden="1">'01.2A - SO 01.2 - Elektro...'!$C$149:$K$338</definedName>
    <definedName name="_xlnm.Print_Area" localSheetId="3">'01.2A - SO 01.2 - Elektro...'!$C$4:$J$40,'01.2A - SO 01.2 - Elektro...'!$C$46:$J$127,'01.2A - SO 01.2 - Elektro...'!$C$133:$K$338</definedName>
    <definedName name="_xlnm.Print_Titles" localSheetId="3">'01.2A - SO 01.2 - Elektro...'!$149:$149</definedName>
    <definedName name="_xlnm._FilterDatabase" localSheetId="4" hidden="1">'01.2B - SO 01.2 - Svítidla'!$C$88:$K$226</definedName>
    <definedName name="_xlnm.Print_Area" localSheetId="4">'01.2B - SO 01.2 - Svítidla'!$C$4:$J$40,'01.2B - SO 01.2 - Svítidla'!$C$46:$J$66,'01.2B - SO 01.2 - Svítidla'!$C$72:$K$226</definedName>
    <definedName name="_xlnm.Print_Titles" localSheetId="4">'01.2B - SO 01.2 - Svítidla'!$88:$88</definedName>
    <definedName name="_xlnm._FilterDatabase" localSheetId="5" hidden="1">'01.2C - SO 01.2 - Hromosvody'!$C$112:$K$173</definedName>
    <definedName name="_xlnm.Print_Area" localSheetId="5">'01.2C - SO 01.2 - Hromosvody'!$C$4:$J$40,'01.2C - SO 01.2 - Hromosvody'!$C$46:$J$90,'01.2C - SO 01.2 - Hromosvody'!$C$96:$K$173</definedName>
    <definedName name="_xlnm.Print_Titles" localSheetId="5">'01.2C - SO 01.2 - Hromosvody'!$112:$112</definedName>
    <definedName name="_xlnm._FilterDatabase" localSheetId="6" hidden="1">'01.3 - SO 01 - Vzduchotec...'!$C$104:$K$576</definedName>
    <definedName name="_xlnm.Print_Area" localSheetId="6">'01.3 - SO 01 - Vzduchotec...'!$C$4:$J$38,'01.3 - SO 01 - Vzduchotec...'!$C$44:$J$84,'01.3 - SO 01 - Vzduchotec...'!$C$90:$K$576</definedName>
    <definedName name="_xlnm.Print_Titles" localSheetId="6">'01.3 - SO 01 - Vzduchotec...'!$104:$104</definedName>
    <definedName name="_xlnm._FilterDatabase" localSheetId="7" hidden="1">'01.4 - SO 01 - Ústřední v...'!$C$176:$K$841</definedName>
    <definedName name="_xlnm.Print_Area" localSheetId="7">'01.4 - SO 01 - Ústřední v...'!$C$4:$J$38,'01.4 - SO 01 - Ústřední v...'!$C$44:$J$156,'01.4 - SO 01 - Ústřední v...'!$C$162:$K$841</definedName>
    <definedName name="_xlnm.Print_Titles" localSheetId="7">'01.4 - SO 01 - Ústřední v...'!$176:$176</definedName>
    <definedName name="_xlnm._FilterDatabase" localSheetId="8" hidden="1">'01.5 - SO 01 - Slaboproud...'!$C$95:$K$308</definedName>
    <definedName name="_xlnm.Print_Area" localSheetId="8">'01.5 - SO 01 - Slaboproud...'!$C$4:$J$38,'01.5 - SO 01 - Slaboproud...'!$C$44:$J$75,'01.5 - SO 01 - Slaboproud...'!$C$81:$K$308</definedName>
    <definedName name="_xlnm.Print_Titles" localSheetId="8">'01.5 - SO 01 - Slaboproud...'!$95:$95</definedName>
    <definedName name="_xlnm._FilterDatabase" localSheetId="9" hidden="1">'01.6 - SO 01 - Medicináln...'!$C$82:$K$112</definedName>
    <definedName name="_xlnm.Print_Area" localSheetId="9">'01.6 - SO 01 - Medicináln...'!$C$4:$J$38,'01.6 - SO 01 - Medicináln...'!$C$44:$J$62,'01.6 - SO 01 - Medicináln...'!$C$68:$K$112</definedName>
    <definedName name="_xlnm.Print_Titles" localSheetId="9">'01.6 - SO 01 - Medicináln...'!$82:$82</definedName>
    <definedName name="_xlnm._FilterDatabase" localSheetId="10" hidden="1">'01.7 - SO 01 - Potrubní p...'!$C$88:$K$129</definedName>
    <definedName name="_xlnm.Print_Area" localSheetId="10">'01.7 - SO 01 - Potrubní p...'!$C$4:$J$38,'01.7 - SO 01 - Potrubní p...'!$C$44:$J$68,'01.7 - SO 01 - Potrubní p...'!$C$74:$K$129</definedName>
    <definedName name="_xlnm.Print_Titles" localSheetId="10">'01.7 - SO 01 - Potrubní p...'!$88:$88</definedName>
    <definedName name="_xlnm._FilterDatabase" localSheetId="11" hidden="1">'01.8 - SO 01 - Měření a r...'!$C$132:$K$590</definedName>
    <definedName name="_xlnm.Print_Area" localSheetId="11">'01.8 - SO 01 - Měření a r...'!$C$4:$J$38,'01.8 - SO 01 - Měření a r...'!$C$44:$J$112,'01.8 - SO 01 - Měření a r...'!$C$118:$K$590</definedName>
    <definedName name="_xlnm.Print_Titles" localSheetId="11">'01.8 - SO 01 - Měření a r...'!$132:$132</definedName>
    <definedName name="_xlnm._FilterDatabase" localSheetId="12" hidden="1">'SO02 - SO 02 - Areálové z...'!$C$83:$K$137</definedName>
    <definedName name="_xlnm.Print_Area" localSheetId="12">'SO02 - SO 02 - Areálové z...'!$C$4:$J$36,'SO02 - SO 02 - Areálové z...'!$C$42:$J$65,'SO02 - SO 02 - Areálové z...'!$C$71:$K$137</definedName>
    <definedName name="_xlnm.Print_Titles" localSheetId="12">'SO02 - SO 02 - Areálové z...'!$83:$83</definedName>
    <definedName name="_xlnm._FilterDatabase" localSheetId="13" hidden="1">'03.1 - Montáž'!$C$86:$K$128</definedName>
    <definedName name="_xlnm.Print_Area" localSheetId="13">'03.1 - Montáž'!$C$4:$J$38,'03.1 - Montáž'!$C$44:$J$66,'03.1 - Montáž'!$C$72:$K$128</definedName>
    <definedName name="_xlnm.Print_Titles" localSheetId="13">'03.1 - Montáž'!$86:$86</definedName>
    <definedName name="_xlnm._FilterDatabase" localSheetId="14" hidden="1">'03.2 - Rostliny'!$C$85:$K$126</definedName>
    <definedName name="_xlnm.Print_Area" localSheetId="14">'03.2 - Rostliny'!$C$4:$J$38,'03.2 - Rostliny'!$C$44:$J$65,'03.2 - Rostliny'!$C$71:$K$126</definedName>
    <definedName name="_xlnm.Print_Titles" localSheetId="14">'03.2 - Rostliny'!$85:$85</definedName>
    <definedName name="_xlnm._FilterDatabase" localSheetId="15" hidden="1">'03.3 - Závlahy'!$C$91:$K$141</definedName>
    <definedName name="_xlnm.Print_Area" localSheetId="15">'03.3 - Závlahy'!$C$4:$J$38,'03.3 - Závlahy'!$C$44:$J$71,'03.3 - Závlahy'!$C$77:$K$141</definedName>
    <definedName name="_xlnm.Print_Titles" localSheetId="15">'03.3 - Závlahy'!$91:$91</definedName>
    <definedName name="_xlnm._FilterDatabase" localSheetId="16" hidden="1">'SO04 - SO 04 - Areálový r...'!$C$78:$K$177</definedName>
    <definedName name="_xlnm.Print_Area" localSheetId="16">'SO04 - SO 04 - Areálový r...'!$C$4:$J$36,'SO04 - SO 04 - Areálový r...'!$C$42:$J$60,'SO04 - SO 04 - Areálový r...'!$C$66:$K$177</definedName>
    <definedName name="_xlnm.Print_Titles" localSheetId="16">'SO04 - SO 04 - Areálový r...'!$78:$78</definedName>
    <definedName name="_xlnm._FilterDatabase" localSheetId="17" hidden="1">'SO05 - SO 05 - Areálový r...'!$C$83:$K$345</definedName>
    <definedName name="_xlnm.Print_Area" localSheetId="17">'SO05 - SO 05 - Areálový r...'!$C$4:$J$36,'SO05 - SO 05 - Areálový r...'!$C$42:$J$65,'SO05 - SO 05 - Areálový r...'!$C$71:$K$345</definedName>
    <definedName name="_xlnm.Print_Titles" localSheetId="17">'SO05 - SO 05 - Areálový r...'!$83:$83</definedName>
    <definedName name="_xlnm._FilterDatabase" localSheetId="18" hidden="1">'SO06 - SO 06 - Retence '!$C$80:$K$248</definedName>
    <definedName name="_xlnm.Print_Area" localSheetId="18">'SO06 - SO 06 - Retence '!$C$4:$J$36,'SO06 - SO 06 - Retence '!$C$42:$J$62,'SO06 - SO 06 - Retence '!$C$68:$K$248</definedName>
    <definedName name="_xlnm.Print_Titles" localSheetId="18">'SO06 - SO 06 - Retence '!$80:$80</definedName>
    <definedName name="_xlnm._FilterDatabase" localSheetId="19" hidden="1">'SO07 - SO 07 - Areálový t...'!$C$81:$K$105</definedName>
    <definedName name="_xlnm.Print_Area" localSheetId="19">'SO07 - SO 07 - Areálový t...'!$C$4:$J$36,'SO07 - SO 07 - Areálový t...'!$C$42:$J$63,'SO07 - SO 07 - Areálový t...'!$C$69:$K$105</definedName>
    <definedName name="_xlnm.Print_Titles" localSheetId="19">'SO07 - SO 07 - Areálový t...'!$81:$81</definedName>
    <definedName name="_xlnm._FilterDatabase" localSheetId="20" hidden="1">'SO08 - SO 08 - Potrubní p...'!$C$79:$K$100</definedName>
    <definedName name="_xlnm.Print_Area" localSheetId="20">'SO08 - SO 08 - Potrubní p...'!$C$4:$J$36,'SO08 - SO 08 - Potrubní p...'!$C$42:$J$61,'SO08 - SO 08 - Potrubní p...'!$C$67:$K$100</definedName>
    <definedName name="_xlnm.Print_Titles" localSheetId="20">'SO08 - SO 08 - Potrubní p...'!$79:$79</definedName>
    <definedName name="_xlnm._FilterDatabase" localSheetId="21" hidden="1">'SO09 - SO 09 - Areálové e...'!$C$100:$K$157</definedName>
    <definedName name="_xlnm.Print_Area" localSheetId="21">'SO09 - SO 09 - Areálové e...'!$C$4:$J$36,'SO09 - SO 09 - Areálové e...'!$C$42:$J$82,'SO09 - SO 09 - Areálové e...'!$C$88:$K$157</definedName>
    <definedName name="_xlnm.Print_Titles" localSheetId="21">'SO09 - SO 09 - Areálové e...'!$100:$100</definedName>
    <definedName name="_xlnm._FilterDatabase" localSheetId="22" hidden="1">'SO10 - SO 10 - Areálové s...'!$C$77:$K$81</definedName>
    <definedName name="_xlnm.Print_Area" localSheetId="22">'SO10 - SO 10 - Areálové s...'!$C$4:$J$36,'SO10 - SO 10 - Areálové s...'!$C$42:$J$59,'SO10 - SO 10 - Areálové s...'!$C$65:$K$81</definedName>
    <definedName name="_xlnm.Print_Titles" localSheetId="22">'SO10 - SO 10 - Areálové s...'!$77:$77</definedName>
    <definedName name="_xlnm._FilterDatabase" localSheetId="23" hidden="1">'SO11 - SO 11 - Demolice'!$C$79:$K$98</definedName>
    <definedName name="_xlnm.Print_Area" localSheetId="23">'SO11 - SO 11 - Demolice'!$C$4:$J$36,'SO11 - SO 11 - Demolice'!$C$42:$J$61,'SO11 - SO 11 - Demolice'!$C$67:$K$98</definedName>
    <definedName name="_xlnm.Print_Titles" localSheetId="23">'SO11 - SO 11 - Demolice'!$79:$79</definedName>
    <definedName name="_xlnm._FilterDatabase" localSheetId="24" hidden="1">'SO12 - SO12-Vedlejší rozp...'!$C$80:$K$101</definedName>
    <definedName name="_xlnm.Print_Area" localSheetId="24">'SO12 - SO12-Vedlejší rozp...'!$C$4:$J$36,'SO12 - SO12-Vedlejší rozp...'!$C$42:$J$62,'SO12 - SO12-Vedlejší rozp...'!$C$68:$K$101</definedName>
    <definedName name="_xlnm.Print_Titles" localSheetId="24">'SO12 - SO12-Vedlejší rozp...'!$80:$80</definedName>
    <definedName name="_xlnm.Print_Area" localSheetId="25">'Pokyny pro vyplnění'!$B$2:$K$69,'Pokyny pro vyplnění'!$B$72:$K$116,'Pokyny pro vyplnění'!$B$119:$K$188,'Pokyny pro vyplnění'!$B$196:$K$216</definedName>
  </definedNames>
  <calcPr/>
</workbook>
</file>

<file path=xl/calcChain.xml><?xml version="1.0" encoding="utf-8"?>
<calcChain xmlns="http://schemas.openxmlformats.org/spreadsheetml/2006/main">
  <c i="1" r="AY78"/>
  <c r="AX78"/>
  <c i="25" r="BI101"/>
  <c r="BH101"/>
  <c r="BG101"/>
  <c r="BF101"/>
  <c r="T101"/>
  <c r="T100"/>
  <c r="R101"/>
  <c r="R100"/>
  <c r="P101"/>
  <c r="P100"/>
  <c r="BK101"/>
  <c r="BK100"/>
  <c r="J100"/>
  <c r="J101"/>
  <c r="BE101"/>
  <c r="J61"/>
  <c r="BI99"/>
  <c r="BH99"/>
  <c r="BG99"/>
  <c r="BF99"/>
  <c r="T99"/>
  <c r="T98"/>
  <c r="R99"/>
  <c r="R98"/>
  <c r="P99"/>
  <c r="P98"/>
  <c r="BK99"/>
  <c r="BK98"/>
  <c r="J98"/>
  <c r="J99"/>
  <c r="BE99"/>
  <c r="J60"/>
  <c r="BI96"/>
  <c r="BH96"/>
  <c r="BG96"/>
  <c r="BF96"/>
  <c r="T96"/>
  <c r="R96"/>
  <c r="P96"/>
  <c r="BK96"/>
  <c r="J96"/>
  <c r="BE96"/>
  <c r="BI95"/>
  <c r="BH95"/>
  <c r="BG95"/>
  <c r="BF95"/>
  <c r="T95"/>
  <c r="R95"/>
  <c r="P95"/>
  <c r="BK95"/>
  <c r="J95"/>
  <c r="BE95"/>
  <c r="BI94"/>
  <c r="BH94"/>
  <c r="BG94"/>
  <c r="BF94"/>
  <c r="T94"/>
  <c r="R94"/>
  <c r="P94"/>
  <c r="BK94"/>
  <c r="J94"/>
  <c r="BE94"/>
  <c r="BI92"/>
  <c r="BH92"/>
  <c r="BG92"/>
  <c r="BF92"/>
  <c r="T92"/>
  <c r="T91"/>
  <c r="R92"/>
  <c r="R91"/>
  <c r="P92"/>
  <c r="P91"/>
  <c r="BK92"/>
  <c r="BK91"/>
  <c r="J91"/>
  <c r="J92"/>
  <c r="BE92"/>
  <c r="J59"/>
  <c r="BI90"/>
  <c r="BH90"/>
  <c r="BG90"/>
  <c r="BF90"/>
  <c r="T90"/>
  <c r="R90"/>
  <c r="P90"/>
  <c r="BK90"/>
  <c r="J90"/>
  <c r="BE90"/>
  <c r="BI89"/>
  <c r="BH89"/>
  <c r="BG89"/>
  <c r="BF89"/>
  <c r="T89"/>
  <c r="R89"/>
  <c r="P89"/>
  <c r="BK89"/>
  <c r="J89"/>
  <c r="BE89"/>
  <c r="BI88"/>
  <c r="BH88"/>
  <c r="BG88"/>
  <c r="BF88"/>
  <c r="T88"/>
  <c r="R88"/>
  <c r="P88"/>
  <c r="BK88"/>
  <c r="J88"/>
  <c r="BE88"/>
  <c r="BI87"/>
  <c r="BH87"/>
  <c r="BG87"/>
  <c r="BF87"/>
  <c r="T87"/>
  <c r="R87"/>
  <c r="P87"/>
  <c r="BK87"/>
  <c r="J87"/>
  <c r="BE87"/>
  <c r="BI86"/>
  <c r="BH86"/>
  <c r="BG86"/>
  <c r="BF86"/>
  <c r="T86"/>
  <c r="R86"/>
  <c r="P86"/>
  <c r="BK86"/>
  <c r="J86"/>
  <c r="BE86"/>
  <c r="BI85"/>
  <c r="BH85"/>
  <c r="BG85"/>
  <c r="BF85"/>
  <c r="T85"/>
  <c r="R85"/>
  <c r="P85"/>
  <c r="BK85"/>
  <c r="J85"/>
  <c r="BE85"/>
  <c r="BI84"/>
  <c r="F34"/>
  <c i="1" r="BD78"/>
  <c i="25" r="BH84"/>
  <c r="F33"/>
  <c i="1" r="BC78"/>
  <c i="25" r="BG84"/>
  <c r="F32"/>
  <c i="1" r="BB78"/>
  <c i="25" r="BF84"/>
  <c r="J31"/>
  <c i="1" r="AW78"/>
  <c i="25" r="F31"/>
  <c i="1" r="BA78"/>
  <c i="25" r="T84"/>
  <c r="T83"/>
  <c r="T82"/>
  <c r="T81"/>
  <c r="R84"/>
  <c r="R83"/>
  <c r="R82"/>
  <c r="R81"/>
  <c r="P84"/>
  <c r="P83"/>
  <c r="P82"/>
  <c r="P81"/>
  <c i="1" r="AU78"/>
  <c i="25" r="BK84"/>
  <c r="BK83"/>
  <c r="J83"/>
  <c r="BK82"/>
  <c r="J82"/>
  <c r="BK81"/>
  <c r="J81"/>
  <c r="J56"/>
  <c r="J27"/>
  <c i="1" r="AG78"/>
  <c i="25" r="J84"/>
  <c r="BE84"/>
  <c r="J30"/>
  <c i="1" r="AV78"/>
  <c i="25" r="F30"/>
  <c i="1" r="AZ78"/>
  <c i="25" r="J58"/>
  <c r="J57"/>
  <c r="J77"/>
  <c r="F77"/>
  <c r="F75"/>
  <c r="E73"/>
  <c r="J51"/>
  <c r="F51"/>
  <c r="F49"/>
  <c r="E47"/>
  <c r="J36"/>
  <c r="J18"/>
  <c r="E18"/>
  <c r="F78"/>
  <c r="F52"/>
  <c r="J17"/>
  <c r="J12"/>
  <c r="J75"/>
  <c r="J49"/>
  <c r="E7"/>
  <c r="E71"/>
  <c r="E45"/>
  <c i="1" r="AY77"/>
  <c r="AX77"/>
  <c i="24" r="BI98"/>
  <c r="BH98"/>
  <c r="BG98"/>
  <c r="BF98"/>
  <c r="T98"/>
  <c r="R98"/>
  <c r="P98"/>
  <c r="BK98"/>
  <c r="J98"/>
  <c r="BE98"/>
  <c r="BI96"/>
  <c r="BH96"/>
  <c r="BG96"/>
  <c r="BF96"/>
  <c r="T96"/>
  <c r="R96"/>
  <c r="P96"/>
  <c r="BK96"/>
  <c r="J96"/>
  <c r="BE96"/>
  <c r="BI95"/>
  <c r="BH95"/>
  <c r="BG95"/>
  <c r="BF95"/>
  <c r="T95"/>
  <c r="R95"/>
  <c r="P95"/>
  <c r="BK95"/>
  <c r="J95"/>
  <c r="BE95"/>
  <c r="BI93"/>
  <c r="BH93"/>
  <c r="BG93"/>
  <c r="BF93"/>
  <c r="T93"/>
  <c r="T92"/>
  <c r="R93"/>
  <c r="R92"/>
  <c r="P93"/>
  <c r="P92"/>
  <c r="BK93"/>
  <c r="BK92"/>
  <c r="J92"/>
  <c r="J93"/>
  <c r="BE93"/>
  <c r="J60"/>
  <c r="BI88"/>
  <c r="BH88"/>
  <c r="BG88"/>
  <c r="BF88"/>
  <c r="T88"/>
  <c r="R88"/>
  <c r="P88"/>
  <c r="BK88"/>
  <c r="J88"/>
  <c r="BE88"/>
  <c r="BI86"/>
  <c r="BH86"/>
  <c r="BG86"/>
  <c r="BF86"/>
  <c r="T86"/>
  <c r="T85"/>
  <c r="R86"/>
  <c r="R85"/>
  <c r="P86"/>
  <c r="P85"/>
  <c r="BK86"/>
  <c r="BK85"/>
  <c r="J85"/>
  <c r="J86"/>
  <c r="BE86"/>
  <c r="J59"/>
  <c r="BI83"/>
  <c r="F34"/>
  <c i="1" r="BD77"/>
  <c i="24" r="BH83"/>
  <c r="F33"/>
  <c i="1" r="BC77"/>
  <c i="24" r="BG83"/>
  <c r="F32"/>
  <c i="1" r="BB77"/>
  <c i="24" r="BF83"/>
  <c r="J31"/>
  <c i="1" r="AW77"/>
  <c i="24" r="F31"/>
  <c i="1" r="BA77"/>
  <c i="24" r="T83"/>
  <c r="T82"/>
  <c r="T81"/>
  <c r="T80"/>
  <c r="R83"/>
  <c r="R82"/>
  <c r="R81"/>
  <c r="R80"/>
  <c r="P83"/>
  <c r="P82"/>
  <c r="P81"/>
  <c r="P80"/>
  <c i="1" r="AU77"/>
  <c i="24" r="BK83"/>
  <c r="BK82"/>
  <c r="J82"/>
  <c r="BK81"/>
  <c r="J81"/>
  <c r="BK80"/>
  <c r="J80"/>
  <c r="J56"/>
  <c r="J27"/>
  <c i="1" r="AG77"/>
  <c i="24" r="J83"/>
  <c r="BE83"/>
  <c r="J30"/>
  <c i="1" r="AV77"/>
  <c i="24" r="F30"/>
  <c i="1" r="AZ77"/>
  <c i="24" r="J58"/>
  <c r="J57"/>
  <c r="J76"/>
  <c r="F76"/>
  <c r="F74"/>
  <c r="E72"/>
  <c r="J51"/>
  <c r="F51"/>
  <c r="F49"/>
  <c r="E47"/>
  <c r="J36"/>
  <c r="J18"/>
  <c r="E18"/>
  <c r="F77"/>
  <c r="F52"/>
  <c r="J17"/>
  <c r="J12"/>
  <c r="J74"/>
  <c r="J49"/>
  <c r="E7"/>
  <c r="E70"/>
  <c r="E45"/>
  <c i="1" r="AY76"/>
  <c r="AX76"/>
  <c i="23" r="BI81"/>
  <c r="F34"/>
  <c i="1" r="BD76"/>
  <c i="23" r="BH81"/>
  <c r="F33"/>
  <c i="1" r="BC76"/>
  <c i="23" r="BG81"/>
  <c r="F32"/>
  <c i="1" r="BB76"/>
  <c i="23" r="BF81"/>
  <c r="J31"/>
  <c i="1" r="AW76"/>
  <c i="23" r="F31"/>
  <c i="1" r="BA76"/>
  <c i="23" r="T81"/>
  <c r="T80"/>
  <c r="T79"/>
  <c r="T78"/>
  <c r="R81"/>
  <c r="R80"/>
  <c r="R79"/>
  <c r="R78"/>
  <c r="P81"/>
  <c r="P80"/>
  <c r="P79"/>
  <c r="P78"/>
  <c i="1" r="AU76"/>
  <c i="23" r="BK81"/>
  <c r="BK80"/>
  <c r="J80"/>
  <c r="BK79"/>
  <c r="J79"/>
  <c r="BK78"/>
  <c r="J78"/>
  <c r="J56"/>
  <c r="J27"/>
  <c i="1" r="AG76"/>
  <c i="23" r="J81"/>
  <c r="BE81"/>
  <c r="J30"/>
  <c i="1" r="AV76"/>
  <c i="23" r="F30"/>
  <c i="1" r="AZ76"/>
  <c i="23" r="J58"/>
  <c r="J57"/>
  <c r="J74"/>
  <c r="F74"/>
  <c r="F72"/>
  <c r="E70"/>
  <c r="J51"/>
  <c r="F51"/>
  <c r="F49"/>
  <c r="E47"/>
  <c r="J36"/>
  <c r="J18"/>
  <c r="E18"/>
  <c r="F75"/>
  <c r="F52"/>
  <c r="J17"/>
  <c r="J12"/>
  <c r="J72"/>
  <c r="J49"/>
  <c r="E7"/>
  <c r="E68"/>
  <c r="E45"/>
  <c i="1" r="AY75"/>
  <c r="AX75"/>
  <c i="22" r="BI157"/>
  <c r="BH157"/>
  <c r="BG157"/>
  <c r="BF157"/>
  <c r="T157"/>
  <c r="T156"/>
  <c r="R157"/>
  <c r="R156"/>
  <c r="P157"/>
  <c r="P156"/>
  <c r="BK157"/>
  <c r="BK156"/>
  <c r="J156"/>
  <c r="J157"/>
  <c r="BE157"/>
  <c r="J81"/>
  <c r="BI155"/>
  <c r="BH155"/>
  <c r="BG155"/>
  <c r="BF155"/>
  <c r="T155"/>
  <c r="T154"/>
  <c r="R155"/>
  <c r="R154"/>
  <c r="P155"/>
  <c r="P154"/>
  <c r="BK155"/>
  <c r="BK154"/>
  <c r="J154"/>
  <c r="J155"/>
  <c r="BE155"/>
  <c r="J80"/>
  <c r="BI153"/>
  <c r="BH153"/>
  <c r="BG153"/>
  <c r="BF153"/>
  <c r="T153"/>
  <c r="R153"/>
  <c r="P153"/>
  <c r="BK153"/>
  <c r="J153"/>
  <c r="BE153"/>
  <c r="BI152"/>
  <c r="BH152"/>
  <c r="BG152"/>
  <c r="BF152"/>
  <c r="T152"/>
  <c r="T151"/>
  <c r="R152"/>
  <c r="R151"/>
  <c r="P152"/>
  <c r="P151"/>
  <c r="BK152"/>
  <c r="BK151"/>
  <c r="J151"/>
  <c r="J152"/>
  <c r="BE152"/>
  <c r="J79"/>
  <c r="BI150"/>
  <c r="BH150"/>
  <c r="BG150"/>
  <c r="BF150"/>
  <c r="T150"/>
  <c r="T149"/>
  <c r="R150"/>
  <c r="R149"/>
  <c r="P150"/>
  <c r="P149"/>
  <c r="BK150"/>
  <c r="BK149"/>
  <c r="J149"/>
  <c r="J150"/>
  <c r="BE150"/>
  <c r="J78"/>
  <c r="BI148"/>
  <c r="BH148"/>
  <c r="BG148"/>
  <c r="BF148"/>
  <c r="T148"/>
  <c r="T147"/>
  <c r="R148"/>
  <c r="R147"/>
  <c r="P148"/>
  <c r="P147"/>
  <c r="BK148"/>
  <c r="BK147"/>
  <c r="J147"/>
  <c r="J148"/>
  <c r="BE148"/>
  <c r="J77"/>
  <c r="BI146"/>
  <c r="BH146"/>
  <c r="BG146"/>
  <c r="BF146"/>
  <c r="T146"/>
  <c r="T145"/>
  <c r="R146"/>
  <c r="R145"/>
  <c r="P146"/>
  <c r="P145"/>
  <c r="BK146"/>
  <c r="BK145"/>
  <c r="J145"/>
  <c r="J146"/>
  <c r="BE146"/>
  <c r="J76"/>
  <c r="BI144"/>
  <c r="BH144"/>
  <c r="BG144"/>
  <c r="BF144"/>
  <c r="T144"/>
  <c r="T143"/>
  <c r="R144"/>
  <c r="R143"/>
  <c r="P144"/>
  <c r="P143"/>
  <c r="BK144"/>
  <c r="BK143"/>
  <c r="J143"/>
  <c r="J144"/>
  <c r="BE144"/>
  <c r="J75"/>
  <c r="BI142"/>
  <c r="BH142"/>
  <c r="BG142"/>
  <c r="BF142"/>
  <c r="T142"/>
  <c r="T141"/>
  <c r="R142"/>
  <c r="R141"/>
  <c r="P142"/>
  <c r="P141"/>
  <c r="BK142"/>
  <c r="BK141"/>
  <c r="J141"/>
  <c r="J142"/>
  <c r="BE142"/>
  <c r="J74"/>
  <c r="BI140"/>
  <c r="BH140"/>
  <c r="BG140"/>
  <c r="BF140"/>
  <c r="T140"/>
  <c r="R140"/>
  <c r="P140"/>
  <c r="BK140"/>
  <c r="J140"/>
  <c r="BE140"/>
  <c r="BI139"/>
  <c r="BH139"/>
  <c r="BG139"/>
  <c r="BF139"/>
  <c r="T139"/>
  <c r="T138"/>
  <c r="R139"/>
  <c r="R138"/>
  <c r="P139"/>
  <c r="P138"/>
  <c r="BK139"/>
  <c r="BK138"/>
  <c r="J138"/>
  <c r="J139"/>
  <c r="BE139"/>
  <c r="J73"/>
  <c r="BI137"/>
  <c r="BH137"/>
  <c r="BG137"/>
  <c r="BF137"/>
  <c r="T137"/>
  <c r="T136"/>
  <c r="R137"/>
  <c r="R136"/>
  <c r="P137"/>
  <c r="P136"/>
  <c r="BK137"/>
  <c r="BK136"/>
  <c r="J136"/>
  <c r="J137"/>
  <c r="BE137"/>
  <c r="J72"/>
  <c r="BI135"/>
  <c r="BH135"/>
  <c r="BG135"/>
  <c r="BF135"/>
  <c r="T135"/>
  <c r="R135"/>
  <c r="P135"/>
  <c r="BK135"/>
  <c r="J135"/>
  <c r="BE135"/>
  <c r="BI134"/>
  <c r="BH134"/>
  <c r="BG134"/>
  <c r="BF134"/>
  <c r="T134"/>
  <c r="T133"/>
  <c r="R134"/>
  <c r="R133"/>
  <c r="P134"/>
  <c r="P133"/>
  <c r="BK134"/>
  <c r="BK133"/>
  <c r="J133"/>
  <c r="J134"/>
  <c r="BE134"/>
  <c r="J71"/>
  <c r="BI132"/>
  <c r="BH132"/>
  <c r="BG132"/>
  <c r="BF132"/>
  <c r="T132"/>
  <c r="R132"/>
  <c r="P132"/>
  <c r="BK132"/>
  <c r="J132"/>
  <c r="BE132"/>
  <c r="BI131"/>
  <c r="BH131"/>
  <c r="BG131"/>
  <c r="BF131"/>
  <c r="T131"/>
  <c r="T130"/>
  <c r="T129"/>
  <c r="R131"/>
  <c r="R130"/>
  <c r="R129"/>
  <c r="P131"/>
  <c r="P130"/>
  <c r="P129"/>
  <c r="BK131"/>
  <c r="BK130"/>
  <c r="J130"/>
  <c r="BK129"/>
  <c r="J129"/>
  <c r="J131"/>
  <c r="BE131"/>
  <c r="J70"/>
  <c r="J69"/>
  <c r="BI128"/>
  <c r="BH128"/>
  <c r="BG128"/>
  <c r="BF128"/>
  <c r="T128"/>
  <c r="R128"/>
  <c r="P128"/>
  <c r="BK128"/>
  <c r="J128"/>
  <c r="BE128"/>
  <c r="BI127"/>
  <c r="BH127"/>
  <c r="BG127"/>
  <c r="BF127"/>
  <c r="T127"/>
  <c r="R127"/>
  <c r="P127"/>
  <c r="BK127"/>
  <c r="J127"/>
  <c r="BE127"/>
  <c r="BI126"/>
  <c r="BH126"/>
  <c r="BG126"/>
  <c r="BF126"/>
  <c r="T126"/>
  <c r="T125"/>
  <c r="R126"/>
  <c r="R125"/>
  <c r="P126"/>
  <c r="P125"/>
  <c r="BK126"/>
  <c r="BK125"/>
  <c r="J125"/>
  <c r="J126"/>
  <c r="BE126"/>
  <c r="J68"/>
  <c r="BI124"/>
  <c r="BH124"/>
  <c r="BG124"/>
  <c r="BF124"/>
  <c r="T124"/>
  <c r="R124"/>
  <c r="P124"/>
  <c r="BK124"/>
  <c r="J124"/>
  <c r="BE124"/>
  <c r="BI123"/>
  <c r="BH123"/>
  <c r="BG123"/>
  <c r="BF123"/>
  <c r="T123"/>
  <c r="T122"/>
  <c r="R123"/>
  <c r="R122"/>
  <c r="P123"/>
  <c r="P122"/>
  <c r="BK123"/>
  <c r="BK122"/>
  <c r="J122"/>
  <c r="J123"/>
  <c r="BE123"/>
  <c r="J67"/>
  <c r="BI121"/>
  <c r="BH121"/>
  <c r="BG121"/>
  <c r="BF121"/>
  <c r="T121"/>
  <c r="R121"/>
  <c r="P121"/>
  <c r="BK121"/>
  <c r="J121"/>
  <c r="BE121"/>
  <c r="BI120"/>
  <c r="BH120"/>
  <c r="BG120"/>
  <c r="BF120"/>
  <c r="T120"/>
  <c r="T119"/>
  <c r="T118"/>
  <c r="R120"/>
  <c r="R119"/>
  <c r="R118"/>
  <c r="P120"/>
  <c r="P119"/>
  <c r="P118"/>
  <c r="BK120"/>
  <c r="BK119"/>
  <c r="J119"/>
  <c r="BK118"/>
  <c r="J118"/>
  <c r="J120"/>
  <c r="BE120"/>
  <c r="J66"/>
  <c r="J65"/>
  <c r="BI117"/>
  <c r="BH117"/>
  <c r="BG117"/>
  <c r="BF117"/>
  <c r="T117"/>
  <c r="R117"/>
  <c r="P117"/>
  <c r="BK117"/>
  <c r="J117"/>
  <c r="BE117"/>
  <c r="BI116"/>
  <c r="BH116"/>
  <c r="BG116"/>
  <c r="BF116"/>
  <c r="T116"/>
  <c r="T115"/>
  <c r="T114"/>
  <c r="R116"/>
  <c r="R115"/>
  <c r="R114"/>
  <c r="P116"/>
  <c r="P115"/>
  <c r="P114"/>
  <c r="BK116"/>
  <c r="BK115"/>
  <c r="J115"/>
  <c r="BK114"/>
  <c r="J114"/>
  <c r="J116"/>
  <c r="BE116"/>
  <c r="J64"/>
  <c r="J63"/>
  <c r="BI113"/>
  <c r="BH113"/>
  <c r="BG113"/>
  <c r="BF113"/>
  <c r="T113"/>
  <c r="T112"/>
  <c r="R113"/>
  <c r="R112"/>
  <c r="P113"/>
  <c r="P112"/>
  <c r="BK113"/>
  <c r="BK112"/>
  <c r="J112"/>
  <c r="J113"/>
  <c r="BE113"/>
  <c r="J62"/>
  <c r="BI111"/>
  <c r="BH111"/>
  <c r="BG111"/>
  <c r="BF111"/>
  <c r="T111"/>
  <c r="R111"/>
  <c r="P111"/>
  <c r="BK111"/>
  <c r="J111"/>
  <c r="BE111"/>
  <c r="BI110"/>
  <c r="BH110"/>
  <c r="BG110"/>
  <c r="BF110"/>
  <c r="T110"/>
  <c r="T109"/>
  <c r="R110"/>
  <c r="R109"/>
  <c r="P110"/>
  <c r="P109"/>
  <c r="BK110"/>
  <c r="BK109"/>
  <c r="J109"/>
  <c r="J110"/>
  <c r="BE110"/>
  <c r="J61"/>
  <c r="BI108"/>
  <c r="BH108"/>
  <c r="BG108"/>
  <c r="BF108"/>
  <c r="T108"/>
  <c r="R108"/>
  <c r="P108"/>
  <c r="BK108"/>
  <c r="J108"/>
  <c r="BE108"/>
  <c r="BI107"/>
  <c r="BH107"/>
  <c r="BG107"/>
  <c r="BF107"/>
  <c r="T107"/>
  <c r="T106"/>
  <c r="T105"/>
  <c r="R107"/>
  <c r="R106"/>
  <c r="R105"/>
  <c r="P107"/>
  <c r="P106"/>
  <c r="P105"/>
  <c r="BK107"/>
  <c r="BK106"/>
  <c r="J106"/>
  <c r="BK105"/>
  <c r="J105"/>
  <c r="J107"/>
  <c r="BE107"/>
  <c r="J60"/>
  <c r="J59"/>
  <c r="BI104"/>
  <c r="F34"/>
  <c i="1" r="BD75"/>
  <c i="22" r="BH104"/>
  <c r="F33"/>
  <c i="1" r="BC75"/>
  <c i="22" r="BG104"/>
  <c r="F32"/>
  <c i="1" r="BB75"/>
  <c i="22" r="BF104"/>
  <c r="J31"/>
  <c i="1" r="AW75"/>
  <c i="22" r="F31"/>
  <c i="1" r="BA75"/>
  <c i="22" r="T104"/>
  <c r="T103"/>
  <c r="T102"/>
  <c r="T101"/>
  <c r="R104"/>
  <c r="R103"/>
  <c r="R102"/>
  <c r="R101"/>
  <c r="P104"/>
  <c r="P103"/>
  <c r="P102"/>
  <c r="P101"/>
  <c i="1" r="AU75"/>
  <c i="22" r="BK104"/>
  <c r="BK103"/>
  <c r="J103"/>
  <c r="BK102"/>
  <c r="J102"/>
  <c r="BK101"/>
  <c r="J101"/>
  <c r="J56"/>
  <c r="J27"/>
  <c i="1" r="AG75"/>
  <c i="22" r="J104"/>
  <c r="BE104"/>
  <c r="J30"/>
  <c i="1" r="AV75"/>
  <c i="22" r="F30"/>
  <c i="1" r="AZ75"/>
  <c i="22" r="J58"/>
  <c r="J57"/>
  <c r="J97"/>
  <c r="F97"/>
  <c r="F95"/>
  <c r="E93"/>
  <c r="J51"/>
  <c r="F51"/>
  <c r="F49"/>
  <c r="E47"/>
  <c r="J36"/>
  <c r="J18"/>
  <c r="E18"/>
  <c r="F98"/>
  <c r="F52"/>
  <c r="J17"/>
  <c r="J12"/>
  <c r="J95"/>
  <c r="J49"/>
  <c r="E7"/>
  <c r="E91"/>
  <c r="E45"/>
  <c i="1" r="AY74"/>
  <c r="AX74"/>
  <c i="21" r="BI100"/>
  <c r="BH100"/>
  <c r="BG100"/>
  <c r="BF100"/>
  <c r="T100"/>
  <c r="R100"/>
  <c r="P100"/>
  <c r="BK100"/>
  <c r="J100"/>
  <c r="BE100"/>
  <c r="BI99"/>
  <c r="BH99"/>
  <c r="BG99"/>
  <c r="BF99"/>
  <c r="T99"/>
  <c r="R99"/>
  <c r="P99"/>
  <c r="BK99"/>
  <c r="J99"/>
  <c r="BE99"/>
  <c r="BI98"/>
  <c r="BH98"/>
  <c r="BG98"/>
  <c r="BF98"/>
  <c r="T98"/>
  <c r="R98"/>
  <c r="P98"/>
  <c r="BK98"/>
  <c r="J98"/>
  <c r="BE98"/>
  <c r="BI97"/>
  <c r="BH97"/>
  <c r="BG97"/>
  <c r="BF97"/>
  <c r="T97"/>
  <c r="T96"/>
  <c r="R97"/>
  <c r="R96"/>
  <c r="P97"/>
  <c r="P96"/>
  <c r="BK97"/>
  <c r="BK96"/>
  <c r="J96"/>
  <c r="J97"/>
  <c r="BE97"/>
  <c r="J60"/>
  <c r="BI95"/>
  <c r="BH95"/>
  <c r="BG95"/>
  <c r="BF95"/>
  <c r="T95"/>
  <c r="R95"/>
  <c r="P95"/>
  <c r="BK95"/>
  <c r="J95"/>
  <c r="BE95"/>
  <c r="BI94"/>
  <c r="BH94"/>
  <c r="BG94"/>
  <c r="BF94"/>
  <c r="T94"/>
  <c r="R94"/>
  <c r="P94"/>
  <c r="BK94"/>
  <c r="J94"/>
  <c r="BE94"/>
  <c r="BI93"/>
  <c r="BH93"/>
  <c r="BG93"/>
  <c r="BF93"/>
  <c r="T93"/>
  <c r="R93"/>
  <c r="P93"/>
  <c r="BK93"/>
  <c r="J93"/>
  <c r="BE93"/>
  <c r="BI92"/>
  <c r="BH92"/>
  <c r="BG92"/>
  <c r="BF92"/>
  <c r="T92"/>
  <c r="R92"/>
  <c r="P92"/>
  <c r="BK92"/>
  <c r="J92"/>
  <c r="BE92"/>
  <c r="BI91"/>
  <c r="BH91"/>
  <c r="BG91"/>
  <c r="BF91"/>
  <c r="T91"/>
  <c r="T90"/>
  <c r="R91"/>
  <c r="R90"/>
  <c r="P91"/>
  <c r="P90"/>
  <c r="BK91"/>
  <c r="BK90"/>
  <c r="J90"/>
  <c r="J91"/>
  <c r="BE91"/>
  <c r="J59"/>
  <c r="BI89"/>
  <c r="BH89"/>
  <c r="BG89"/>
  <c r="BF89"/>
  <c r="T89"/>
  <c r="R89"/>
  <c r="P89"/>
  <c r="BK89"/>
  <c r="J89"/>
  <c r="BE89"/>
  <c r="BI88"/>
  <c r="BH88"/>
  <c r="BG88"/>
  <c r="BF88"/>
  <c r="T88"/>
  <c r="R88"/>
  <c r="P88"/>
  <c r="BK88"/>
  <c r="J88"/>
  <c r="BE88"/>
  <c r="BI87"/>
  <c r="BH87"/>
  <c r="BG87"/>
  <c r="BF87"/>
  <c r="T87"/>
  <c r="R87"/>
  <c r="P87"/>
  <c r="BK87"/>
  <c r="J87"/>
  <c r="BE87"/>
  <c r="BI86"/>
  <c r="BH86"/>
  <c r="BG86"/>
  <c r="BF86"/>
  <c r="T86"/>
  <c r="R86"/>
  <c r="P86"/>
  <c r="BK86"/>
  <c r="J86"/>
  <c r="BE86"/>
  <c r="BI85"/>
  <c r="BH85"/>
  <c r="BG85"/>
  <c r="BF85"/>
  <c r="T85"/>
  <c r="T84"/>
  <c r="R85"/>
  <c r="R84"/>
  <c r="P85"/>
  <c r="P84"/>
  <c r="BK85"/>
  <c r="BK84"/>
  <c r="J84"/>
  <c r="J85"/>
  <c r="BE85"/>
  <c r="J58"/>
  <c r="BI83"/>
  <c r="BH83"/>
  <c r="BG83"/>
  <c r="BF83"/>
  <c r="T83"/>
  <c r="R83"/>
  <c r="P83"/>
  <c r="BK83"/>
  <c r="J83"/>
  <c r="BE83"/>
  <c r="BI82"/>
  <c r="F34"/>
  <c i="1" r="BD74"/>
  <c i="21" r="BH82"/>
  <c r="F33"/>
  <c i="1" r="BC74"/>
  <c i="21" r="BG82"/>
  <c r="F32"/>
  <c i="1" r="BB74"/>
  <c i="21" r="BF82"/>
  <c r="J31"/>
  <c i="1" r="AW74"/>
  <c i="21" r="F31"/>
  <c i="1" r="BA74"/>
  <c i="21" r="T82"/>
  <c r="T81"/>
  <c r="T80"/>
  <c r="R82"/>
  <c r="R81"/>
  <c r="R80"/>
  <c r="P82"/>
  <c r="P81"/>
  <c r="P80"/>
  <c i="1" r="AU74"/>
  <c i="21" r="BK82"/>
  <c r="BK81"/>
  <c r="J81"/>
  <c r="BK80"/>
  <c r="J80"/>
  <c r="J56"/>
  <c r="J27"/>
  <c i="1" r="AG74"/>
  <c i="21" r="J82"/>
  <c r="BE82"/>
  <c r="J30"/>
  <c i="1" r="AV74"/>
  <c i="21" r="F30"/>
  <c i="1" r="AZ74"/>
  <c i="21" r="J57"/>
  <c r="J76"/>
  <c r="F76"/>
  <c r="F74"/>
  <c r="E72"/>
  <c r="J51"/>
  <c r="F51"/>
  <c r="F49"/>
  <c r="E47"/>
  <c r="J36"/>
  <c r="J18"/>
  <c r="E18"/>
  <c r="F77"/>
  <c r="F52"/>
  <c r="J17"/>
  <c r="J12"/>
  <c r="J74"/>
  <c r="J49"/>
  <c r="E7"/>
  <c r="E70"/>
  <c r="E45"/>
  <c i="1" r="AY73"/>
  <c r="AX73"/>
  <c i="20" r="BI105"/>
  <c r="BH105"/>
  <c r="BG105"/>
  <c r="BF105"/>
  <c r="T105"/>
  <c r="R105"/>
  <c r="P105"/>
  <c r="BK105"/>
  <c r="J105"/>
  <c r="BE105"/>
  <c r="BI104"/>
  <c r="BH104"/>
  <c r="BG104"/>
  <c r="BF104"/>
  <c r="T104"/>
  <c r="T103"/>
  <c r="R104"/>
  <c r="R103"/>
  <c r="P104"/>
  <c r="P103"/>
  <c r="BK104"/>
  <c r="BK103"/>
  <c r="J103"/>
  <c r="J104"/>
  <c r="BE104"/>
  <c r="J62"/>
  <c r="BI102"/>
  <c r="BH102"/>
  <c r="BG102"/>
  <c r="BF102"/>
  <c r="T102"/>
  <c r="R102"/>
  <c r="P102"/>
  <c r="BK102"/>
  <c r="J102"/>
  <c r="BE102"/>
  <c r="BI101"/>
  <c r="BH101"/>
  <c r="BG101"/>
  <c r="BF101"/>
  <c r="T101"/>
  <c r="T100"/>
  <c r="R101"/>
  <c r="R100"/>
  <c r="P101"/>
  <c r="P100"/>
  <c r="BK101"/>
  <c r="BK100"/>
  <c r="J100"/>
  <c r="J101"/>
  <c r="BE101"/>
  <c r="J61"/>
  <c r="BI99"/>
  <c r="BH99"/>
  <c r="BG99"/>
  <c r="BF99"/>
  <c r="T99"/>
  <c r="R99"/>
  <c r="P99"/>
  <c r="BK99"/>
  <c r="J99"/>
  <c r="BE99"/>
  <c r="BI98"/>
  <c r="BH98"/>
  <c r="BG98"/>
  <c r="BF98"/>
  <c r="T98"/>
  <c r="R98"/>
  <c r="P98"/>
  <c r="BK98"/>
  <c r="J98"/>
  <c r="BE98"/>
  <c r="BI97"/>
  <c r="BH97"/>
  <c r="BG97"/>
  <c r="BF97"/>
  <c r="T97"/>
  <c r="R97"/>
  <c r="P97"/>
  <c r="BK97"/>
  <c r="J97"/>
  <c r="BE97"/>
  <c r="BI96"/>
  <c r="BH96"/>
  <c r="BG96"/>
  <c r="BF96"/>
  <c r="T96"/>
  <c r="T95"/>
  <c r="R96"/>
  <c r="R95"/>
  <c r="P96"/>
  <c r="P95"/>
  <c r="BK96"/>
  <c r="BK95"/>
  <c r="J95"/>
  <c r="J96"/>
  <c r="BE96"/>
  <c r="J60"/>
  <c r="BI94"/>
  <c r="BH94"/>
  <c r="BG94"/>
  <c r="BF94"/>
  <c r="T94"/>
  <c r="R94"/>
  <c r="P94"/>
  <c r="BK94"/>
  <c r="J94"/>
  <c r="BE94"/>
  <c r="BI93"/>
  <c r="BH93"/>
  <c r="BG93"/>
  <c r="BF93"/>
  <c r="T93"/>
  <c r="R93"/>
  <c r="P93"/>
  <c r="BK93"/>
  <c r="J93"/>
  <c r="BE93"/>
  <c r="BI92"/>
  <c r="BH92"/>
  <c r="BG92"/>
  <c r="BF92"/>
  <c r="T92"/>
  <c r="T91"/>
  <c r="R92"/>
  <c r="R91"/>
  <c r="P92"/>
  <c r="P91"/>
  <c r="BK92"/>
  <c r="BK91"/>
  <c r="J91"/>
  <c r="J92"/>
  <c r="BE92"/>
  <c r="J59"/>
  <c r="BI90"/>
  <c r="BH90"/>
  <c r="BG90"/>
  <c r="BF90"/>
  <c r="T90"/>
  <c r="R90"/>
  <c r="P90"/>
  <c r="BK90"/>
  <c r="J90"/>
  <c r="BE90"/>
  <c r="BI89"/>
  <c r="BH89"/>
  <c r="BG89"/>
  <c r="BF89"/>
  <c r="T89"/>
  <c r="R89"/>
  <c r="P89"/>
  <c r="BK89"/>
  <c r="J89"/>
  <c r="BE89"/>
  <c r="BI88"/>
  <c r="BH88"/>
  <c r="BG88"/>
  <c r="BF88"/>
  <c r="T88"/>
  <c r="T87"/>
  <c r="R88"/>
  <c r="R87"/>
  <c r="P88"/>
  <c r="P87"/>
  <c r="BK88"/>
  <c r="BK87"/>
  <c r="J87"/>
  <c r="J88"/>
  <c r="BE88"/>
  <c r="J58"/>
  <c r="BI86"/>
  <c r="BH86"/>
  <c r="BG86"/>
  <c r="BF86"/>
  <c r="T86"/>
  <c r="R86"/>
  <c r="P86"/>
  <c r="BK86"/>
  <c r="J86"/>
  <c r="BE86"/>
  <c r="BI85"/>
  <c r="BH85"/>
  <c r="BG85"/>
  <c r="BF85"/>
  <c r="T85"/>
  <c r="R85"/>
  <c r="P85"/>
  <c r="BK85"/>
  <c r="J85"/>
  <c r="BE85"/>
  <c r="BI84"/>
  <c r="F34"/>
  <c i="1" r="BD73"/>
  <c i="20" r="BH84"/>
  <c r="F33"/>
  <c i="1" r="BC73"/>
  <c i="20" r="BG84"/>
  <c r="F32"/>
  <c i="1" r="BB73"/>
  <c i="20" r="BF84"/>
  <c r="J31"/>
  <c i="1" r="AW73"/>
  <c i="20" r="F31"/>
  <c i="1" r="BA73"/>
  <c i="20" r="T84"/>
  <c r="T83"/>
  <c r="T82"/>
  <c r="R84"/>
  <c r="R83"/>
  <c r="R82"/>
  <c r="P84"/>
  <c r="P83"/>
  <c r="P82"/>
  <c i="1" r="AU73"/>
  <c i="20" r="BK84"/>
  <c r="BK83"/>
  <c r="J83"/>
  <c r="BK82"/>
  <c r="J82"/>
  <c r="J56"/>
  <c r="J27"/>
  <c i="1" r="AG73"/>
  <c i="20" r="J84"/>
  <c r="BE84"/>
  <c r="J30"/>
  <c i="1" r="AV73"/>
  <c i="20" r="F30"/>
  <c i="1" r="AZ73"/>
  <c i="20" r="J57"/>
  <c r="J78"/>
  <c r="F78"/>
  <c r="F76"/>
  <c r="E74"/>
  <c r="J51"/>
  <c r="F51"/>
  <c r="F49"/>
  <c r="E47"/>
  <c r="J36"/>
  <c r="J18"/>
  <c r="E18"/>
  <c r="F79"/>
  <c r="F52"/>
  <c r="J17"/>
  <c r="J12"/>
  <c r="J76"/>
  <c r="J49"/>
  <c r="E7"/>
  <c r="E72"/>
  <c r="E45"/>
  <c i="1" r="AY72"/>
  <c r="AX72"/>
  <c i="19" r="BI248"/>
  <c r="BH248"/>
  <c r="BG248"/>
  <c r="BF248"/>
  <c r="T248"/>
  <c r="T247"/>
  <c r="R248"/>
  <c r="R247"/>
  <c r="P248"/>
  <c r="P247"/>
  <c r="BK248"/>
  <c r="BK247"/>
  <c r="J247"/>
  <c r="J248"/>
  <c r="BE248"/>
  <c r="J61"/>
  <c r="BI244"/>
  <c r="BH244"/>
  <c r="BG244"/>
  <c r="BF244"/>
  <c r="T244"/>
  <c r="R244"/>
  <c r="P244"/>
  <c r="BK244"/>
  <c r="J244"/>
  <c r="BE244"/>
  <c r="BI236"/>
  <c r="BH236"/>
  <c r="BG236"/>
  <c r="BF236"/>
  <c r="T236"/>
  <c r="R236"/>
  <c r="P236"/>
  <c r="BK236"/>
  <c r="J236"/>
  <c r="BE236"/>
  <c r="BI228"/>
  <c r="BH228"/>
  <c r="BG228"/>
  <c r="BF228"/>
  <c r="T228"/>
  <c r="R228"/>
  <c r="P228"/>
  <c r="BK228"/>
  <c r="J228"/>
  <c r="BE228"/>
  <c r="BI225"/>
  <c r="BH225"/>
  <c r="BG225"/>
  <c r="BF225"/>
  <c r="T225"/>
  <c r="R225"/>
  <c r="P225"/>
  <c r="BK225"/>
  <c r="J225"/>
  <c r="BE225"/>
  <c r="BI221"/>
  <c r="BH221"/>
  <c r="BG221"/>
  <c r="BF221"/>
  <c r="T221"/>
  <c r="R221"/>
  <c r="P221"/>
  <c r="BK221"/>
  <c r="J221"/>
  <c r="BE221"/>
  <c r="BI218"/>
  <c r="BH218"/>
  <c r="BG218"/>
  <c r="BF218"/>
  <c r="T218"/>
  <c r="R218"/>
  <c r="P218"/>
  <c r="BK218"/>
  <c r="J218"/>
  <c r="BE218"/>
  <c r="BI215"/>
  <c r="BH215"/>
  <c r="BG215"/>
  <c r="BF215"/>
  <c r="T215"/>
  <c r="R215"/>
  <c r="P215"/>
  <c r="BK215"/>
  <c r="J215"/>
  <c r="BE215"/>
  <c r="BI211"/>
  <c r="BH211"/>
  <c r="BG211"/>
  <c r="BF211"/>
  <c r="T211"/>
  <c r="R211"/>
  <c r="P211"/>
  <c r="BK211"/>
  <c r="J211"/>
  <c r="BE211"/>
  <c r="BI208"/>
  <c r="BH208"/>
  <c r="BG208"/>
  <c r="BF208"/>
  <c r="T208"/>
  <c r="R208"/>
  <c r="P208"/>
  <c r="BK208"/>
  <c r="J208"/>
  <c r="BE208"/>
  <c r="BI205"/>
  <c r="BH205"/>
  <c r="BG205"/>
  <c r="BF205"/>
  <c r="T205"/>
  <c r="R205"/>
  <c r="P205"/>
  <c r="BK205"/>
  <c r="J205"/>
  <c r="BE205"/>
  <c r="BI202"/>
  <c r="BH202"/>
  <c r="BG202"/>
  <c r="BF202"/>
  <c r="T202"/>
  <c r="R202"/>
  <c r="P202"/>
  <c r="BK202"/>
  <c r="J202"/>
  <c r="BE202"/>
  <c r="BI199"/>
  <c r="BH199"/>
  <c r="BG199"/>
  <c r="BF199"/>
  <c r="T199"/>
  <c r="R199"/>
  <c r="P199"/>
  <c r="BK199"/>
  <c r="J199"/>
  <c r="BE199"/>
  <c r="BI196"/>
  <c r="BH196"/>
  <c r="BG196"/>
  <c r="BF196"/>
  <c r="T196"/>
  <c r="R196"/>
  <c r="P196"/>
  <c r="BK196"/>
  <c r="J196"/>
  <c r="BE196"/>
  <c r="BI193"/>
  <c r="BH193"/>
  <c r="BG193"/>
  <c r="BF193"/>
  <c r="T193"/>
  <c r="R193"/>
  <c r="P193"/>
  <c r="BK193"/>
  <c r="J193"/>
  <c r="BE193"/>
  <c r="BI190"/>
  <c r="BH190"/>
  <c r="BG190"/>
  <c r="BF190"/>
  <c r="T190"/>
  <c r="R190"/>
  <c r="P190"/>
  <c r="BK190"/>
  <c r="J190"/>
  <c r="BE190"/>
  <c r="BI187"/>
  <c r="BH187"/>
  <c r="BG187"/>
  <c r="BF187"/>
  <c r="T187"/>
  <c r="R187"/>
  <c r="P187"/>
  <c r="BK187"/>
  <c r="J187"/>
  <c r="BE187"/>
  <c r="BI184"/>
  <c r="BH184"/>
  <c r="BG184"/>
  <c r="BF184"/>
  <c r="T184"/>
  <c r="R184"/>
  <c r="P184"/>
  <c r="BK184"/>
  <c r="J184"/>
  <c r="BE184"/>
  <c r="BI181"/>
  <c r="BH181"/>
  <c r="BG181"/>
  <c r="BF181"/>
  <c r="T181"/>
  <c r="R181"/>
  <c r="P181"/>
  <c r="BK181"/>
  <c r="J181"/>
  <c r="BE181"/>
  <c r="BI178"/>
  <c r="BH178"/>
  <c r="BG178"/>
  <c r="BF178"/>
  <c r="T178"/>
  <c r="R178"/>
  <c r="P178"/>
  <c r="BK178"/>
  <c r="J178"/>
  <c r="BE178"/>
  <c r="BI175"/>
  <c r="BH175"/>
  <c r="BG175"/>
  <c r="BF175"/>
  <c r="T175"/>
  <c r="R175"/>
  <c r="P175"/>
  <c r="BK175"/>
  <c r="J175"/>
  <c r="BE175"/>
  <c r="BI172"/>
  <c r="BH172"/>
  <c r="BG172"/>
  <c r="BF172"/>
  <c r="T172"/>
  <c r="R172"/>
  <c r="P172"/>
  <c r="BK172"/>
  <c r="J172"/>
  <c r="BE172"/>
  <c r="BI169"/>
  <c r="BH169"/>
  <c r="BG169"/>
  <c r="BF169"/>
  <c r="T169"/>
  <c r="R169"/>
  <c r="P169"/>
  <c r="BK169"/>
  <c r="J169"/>
  <c r="BE169"/>
  <c r="BI166"/>
  <c r="BH166"/>
  <c r="BG166"/>
  <c r="BF166"/>
  <c r="T166"/>
  <c r="R166"/>
  <c r="P166"/>
  <c r="BK166"/>
  <c r="J166"/>
  <c r="BE166"/>
  <c r="BI163"/>
  <c r="BH163"/>
  <c r="BG163"/>
  <c r="BF163"/>
  <c r="T163"/>
  <c r="T162"/>
  <c r="R163"/>
  <c r="R162"/>
  <c r="P163"/>
  <c r="P162"/>
  <c r="BK163"/>
  <c r="BK162"/>
  <c r="J162"/>
  <c r="J163"/>
  <c r="BE163"/>
  <c r="J60"/>
  <c r="BI159"/>
  <c r="BH159"/>
  <c r="BG159"/>
  <c r="BF159"/>
  <c r="T159"/>
  <c r="R159"/>
  <c r="P159"/>
  <c r="BK159"/>
  <c r="J159"/>
  <c r="BE159"/>
  <c r="BI155"/>
  <c r="BH155"/>
  <c r="BG155"/>
  <c r="BF155"/>
  <c r="T155"/>
  <c r="T154"/>
  <c r="R155"/>
  <c r="R154"/>
  <c r="P155"/>
  <c r="P154"/>
  <c r="BK155"/>
  <c r="BK154"/>
  <c r="J154"/>
  <c r="J155"/>
  <c r="BE155"/>
  <c r="J59"/>
  <c r="BI151"/>
  <c r="BH151"/>
  <c r="BG151"/>
  <c r="BF151"/>
  <c r="T151"/>
  <c r="R151"/>
  <c r="P151"/>
  <c r="BK151"/>
  <c r="J151"/>
  <c r="BE151"/>
  <c r="BI148"/>
  <c r="BH148"/>
  <c r="BG148"/>
  <c r="BF148"/>
  <c r="T148"/>
  <c r="R148"/>
  <c r="P148"/>
  <c r="BK148"/>
  <c r="J148"/>
  <c r="BE148"/>
  <c r="BI145"/>
  <c r="BH145"/>
  <c r="BG145"/>
  <c r="BF145"/>
  <c r="T145"/>
  <c r="R145"/>
  <c r="P145"/>
  <c r="BK145"/>
  <c r="J145"/>
  <c r="BE145"/>
  <c r="BI135"/>
  <c r="BH135"/>
  <c r="BG135"/>
  <c r="BF135"/>
  <c r="T135"/>
  <c r="R135"/>
  <c r="P135"/>
  <c r="BK135"/>
  <c r="J135"/>
  <c r="BE135"/>
  <c r="BI132"/>
  <c r="BH132"/>
  <c r="BG132"/>
  <c r="BF132"/>
  <c r="T132"/>
  <c r="R132"/>
  <c r="P132"/>
  <c r="BK132"/>
  <c r="J132"/>
  <c r="BE132"/>
  <c r="BI129"/>
  <c r="BH129"/>
  <c r="BG129"/>
  <c r="BF129"/>
  <c r="T129"/>
  <c r="R129"/>
  <c r="P129"/>
  <c r="BK129"/>
  <c r="J129"/>
  <c r="BE129"/>
  <c r="BI126"/>
  <c r="BH126"/>
  <c r="BG126"/>
  <c r="BF126"/>
  <c r="T126"/>
  <c r="R126"/>
  <c r="P126"/>
  <c r="BK126"/>
  <c r="J126"/>
  <c r="BE126"/>
  <c r="BI123"/>
  <c r="BH123"/>
  <c r="BG123"/>
  <c r="BF123"/>
  <c r="T123"/>
  <c r="R123"/>
  <c r="P123"/>
  <c r="BK123"/>
  <c r="J123"/>
  <c r="BE123"/>
  <c r="BI121"/>
  <c r="BH121"/>
  <c r="BG121"/>
  <c r="BF121"/>
  <c r="T121"/>
  <c r="R121"/>
  <c r="P121"/>
  <c r="BK121"/>
  <c r="J121"/>
  <c r="BE121"/>
  <c r="BI114"/>
  <c r="BH114"/>
  <c r="BG114"/>
  <c r="BF114"/>
  <c r="T114"/>
  <c r="R114"/>
  <c r="P114"/>
  <c r="BK114"/>
  <c r="J114"/>
  <c r="BE114"/>
  <c r="BI111"/>
  <c r="BH111"/>
  <c r="BG111"/>
  <c r="BF111"/>
  <c r="T111"/>
  <c r="R111"/>
  <c r="P111"/>
  <c r="BK111"/>
  <c r="J111"/>
  <c r="BE111"/>
  <c r="BI108"/>
  <c r="BH108"/>
  <c r="BG108"/>
  <c r="BF108"/>
  <c r="T108"/>
  <c r="R108"/>
  <c r="P108"/>
  <c r="BK108"/>
  <c r="J108"/>
  <c r="BE108"/>
  <c r="BI105"/>
  <c r="BH105"/>
  <c r="BG105"/>
  <c r="BF105"/>
  <c r="T105"/>
  <c r="R105"/>
  <c r="P105"/>
  <c r="BK105"/>
  <c r="J105"/>
  <c r="BE105"/>
  <c r="BI99"/>
  <c r="BH99"/>
  <c r="BG99"/>
  <c r="BF99"/>
  <c r="T99"/>
  <c r="R99"/>
  <c r="P99"/>
  <c r="BK99"/>
  <c r="J99"/>
  <c r="BE99"/>
  <c r="BI96"/>
  <c r="BH96"/>
  <c r="BG96"/>
  <c r="BF96"/>
  <c r="T96"/>
  <c r="R96"/>
  <c r="P96"/>
  <c r="BK96"/>
  <c r="J96"/>
  <c r="BE96"/>
  <c r="BI91"/>
  <c r="BH91"/>
  <c r="BG91"/>
  <c r="BF91"/>
  <c r="T91"/>
  <c r="R91"/>
  <c r="P91"/>
  <c r="BK91"/>
  <c r="J91"/>
  <c r="BE91"/>
  <c r="BI88"/>
  <c r="BH88"/>
  <c r="BG88"/>
  <c r="BF88"/>
  <c r="T88"/>
  <c r="R88"/>
  <c r="P88"/>
  <c r="BK88"/>
  <c r="J88"/>
  <c r="BE88"/>
  <c r="BI84"/>
  <c r="F34"/>
  <c i="1" r="BD72"/>
  <c i="19" r="BH84"/>
  <c r="F33"/>
  <c i="1" r="BC72"/>
  <c i="19" r="BG84"/>
  <c r="F32"/>
  <c i="1" r="BB72"/>
  <c i="19" r="BF84"/>
  <c r="J31"/>
  <c i="1" r="AW72"/>
  <c i="19" r="F31"/>
  <c i="1" r="BA72"/>
  <c i="19" r="T84"/>
  <c r="T83"/>
  <c r="T82"/>
  <c r="T81"/>
  <c r="R84"/>
  <c r="R83"/>
  <c r="R82"/>
  <c r="R81"/>
  <c r="P84"/>
  <c r="P83"/>
  <c r="P82"/>
  <c r="P81"/>
  <c i="1" r="AU72"/>
  <c i="19" r="BK84"/>
  <c r="BK83"/>
  <c r="J83"/>
  <c r="BK82"/>
  <c r="J82"/>
  <c r="BK81"/>
  <c r="J81"/>
  <c r="J56"/>
  <c r="J27"/>
  <c i="1" r="AG72"/>
  <c i="19" r="J84"/>
  <c r="BE84"/>
  <c r="J30"/>
  <c i="1" r="AV72"/>
  <c i="19" r="F30"/>
  <c i="1" r="AZ72"/>
  <c i="19" r="J58"/>
  <c r="J57"/>
  <c r="J77"/>
  <c r="F77"/>
  <c r="F75"/>
  <c r="E73"/>
  <c r="J51"/>
  <c r="F51"/>
  <c r="F49"/>
  <c r="E47"/>
  <c r="J36"/>
  <c r="J18"/>
  <c r="E18"/>
  <c r="F78"/>
  <c r="F52"/>
  <c r="J17"/>
  <c r="J12"/>
  <c r="J75"/>
  <c r="J49"/>
  <c r="E7"/>
  <c r="E71"/>
  <c r="E45"/>
  <c i="1" r="AY71"/>
  <c r="AX71"/>
  <c i="18" r="BI345"/>
  <c r="BH345"/>
  <c r="BG345"/>
  <c r="BF345"/>
  <c r="T345"/>
  <c r="T344"/>
  <c r="R345"/>
  <c r="R344"/>
  <c r="P345"/>
  <c r="P344"/>
  <c r="BK345"/>
  <c r="BK344"/>
  <c r="J344"/>
  <c r="J345"/>
  <c r="BE345"/>
  <c r="J64"/>
  <c r="BI341"/>
  <c r="BH341"/>
  <c r="BG341"/>
  <c r="BF341"/>
  <c r="T341"/>
  <c r="R341"/>
  <c r="P341"/>
  <c r="BK341"/>
  <c r="J341"/>
  <c r="BE341"/>
  <c r="BI338"/>
  <c r="BH338"/>
  <c r="BG338"/>
  <c r="BF338"/>
  <c r="T338"/>
  <c r="R338"/>
  <c r="P338"/>
  <c r="BK338"/>
  <c r="J338"/>
  <c r="BE338"/>
  <c r="BI337"/>
  <c r="BH337"/>
  <c r="BG337"/>
  <c r="BF337"/>
  <c r="T337"/>
  <c r="T336"/>
  <c r="R337"/>
  <c r="R336"/>
  <c r="P337"/>
  <c r="P336"/>
  <c r="BK337"/>
  <c r="BK336"/>
  <c r="J336"/>
  <c r="J337"/>
  <c r="BE337"/>
  <c r="J63"/>
  <c r="BI333"/>
  <c r="BH333"/>
  <c r="BG333"/>
  <c r="BF333"/>
  <c r="T333"/>
  <c r="R333"/>
  <c r="P333"/>
  <c r="BK333"/>
  <c r="J333"/>
  <c r="BE333"/>
  <c r="BI330"/>
  <c r="BH330"/>
  <c r="BG330"/>
  <c r="BF330"/>
  <c r="T330"/>
  <c r="T329"/>
  <c r="R330"/>
  <c r="R329"/>
  <c r="P330"/>
  <c r="P329"/>
  <c r="BK330"/>
  <c r="BK329"/>
  <c r="J329"/>
  <c r="J330"/>
  <c r="BE330"/>
  <c r="J62"/>
  <c r="BI326"/>
  <c r="BH326"/>
  <c r="BG326"/>
  <c r="BF326"/>
  <c r="T326"/>
  <c r="R326"/>
  <c r="P326"/>
  <c r="BK326"/>
  <c r="J326"/>
  <c r="BE326"/>
  <c r="BI324"/>
  <c r="BH324"/>
  <c r="BG324"/>
  <c r="BF324"/>
  <c r="T324"/>
  <c r="R324"/>
  <c r="P324"/>
  <c r="BK324"/>
  <c r="J324"/>
  <c r="BE324"/>
  <c r="BI321"/>
  <c r="BH321"/>
  <c r="BG321"/>
  <c r="BF321"/>
  <c r="T321"/>
  <c r="R321"/>
  <c r="P321"/>
  <c r="BK321"/>
  <c r="J321"/>
  <c r="BE321"/>
  <c r="BI318"/>
  <c r="BH318"/>
  <c r="BG318"/>
  <c r="BF318"/>
  <c r="T318"/>
  <c r="R318"/>
  <c r="P318"/>
  <c r="BK318"/>
  <c r="J318"/>
  <c r="BE318"/>
  <c r="BI315"/>
  <c r="BH315"/>
  <c r="BG315"/>
  <c r="BF315"/>
  <c r="T315"/>
  <c r="R315"/>
  <c r="P315"/>
  <c r="BK315"/>
  <c r="J315"/>
  <c r="BE315"/>
  <c r="BI312"/>
  <c r="BH312"/>
  <c r="BG312"/>
  <c r="BF312"/>
  <c r="T312"/>
  <c r="R312"/>
  <c r="P312"/>
  <c r="BK312"/>
  <c r="J312"/>
  <c r="BE312"/>
  <c r="BI309"/>
  <c r="BH309"/>
  <c r="BG309"/>
  <c r="BF309"/>
  <c r="T309"/>
  <c r="R309"/>
  <c r="P309"/>
  <c r="BK309"/>
  <c r="J309"/>
  <c r="BE309"/>
  <c r="BI306"/>
  <c r="BH306"/>
  <c r="BG306"/>
  <c r="BF306"/>
  <c r="T306"/>
  <c r="R306"/>
  <c r="P306"/>
  <c r="BK306"/>
  <c r="J306"/>
  <c r="BE306"/>
  <c r="BI304"/>
  <c r="BH304"/>
  <c r="BG304"/>
  <c r="BF304"/>
  <c r="T304"/>
  <c r="R304"/>
  <c r="P304"/>
  <c r="BK304"/>
  <c r="J304"/>
  <c r="BE304"/>
  <c r="BI302"/>
  <c r="BH302"/>
  <c r="BG302"/>
  <c r="BF302"/>
  <c r="T302"/>
  <c r="R302"/>
  <c r="P302"/>
  <c r="BK302"/>
  <c r="J302"/>
  <c r="BE302"/>
  <c r="BI299"/>
  <c r="BH299"/>
  <c r="BG299"/>
  <c r="BF299"/>
  <c r="T299"/>
  <c r="R299"/>
  <c r="P299"/>
  <c r="BK299"/>
  <c r="J299"/>
  <c r="BE299"/>
  <c r="BI296"/>
  <c r="BH296"/>
  <c r="BG296"/>
  <c r="BF296"/>
  <c r="T296"/>
  <c r="R296"/>
  <c r="P296"/>
  <c r="BK296"/>
  <c r="J296"/>
  <c r="BE296"/>
  <c r="BI294"/>
  <c r="BH294"/>
  <c r="BG294"/>
  <c r="BF294"/>
  <c r="T294"/>
  <c r="R294"/>
  <c r="P294"/>
  <c r="BK294"/>
  <c r="J294"/>
  <c r="BE294"/>
  <c r="BI291"/>
  <c r="BH291"/>
  <c r="BG291"/>
  <c r="BF291"/>
  <c r="T291"/>
  <c r="R291"/>
  <c r="P291"/>
  <c r="BK291"/>
  <c r="J291"/>
  <c r="BE291"/>
  <c r="BI289"/>
  <c r="BH289"/>
  <c r="BG289"/>
  <c r="BF289"/>
  <c r="T289"/>
  <c r="R289"/>
  <c r="P289"/>
  <c r="BK289"/>
  <c r="J289"/>
  <c r="BE289"/>
  <c r="BI287"/>
  <c r="BH287"/>
  <c r="BG287"/>
  <c r="BF287"/>
  <c r="T287"/>
  <c r="R287"/>
  <c r="P287"/>
  <c r="BK287"/>
  <c r="J287"/>
  <c r="BE287"/>
  <c r="BI284"/>
  <c r="BH284"/>
  <c r="BG284"/>
  <c r="BF284"/>
  <c r="T284"/>
  <c r="R284"/>
  <c r="P284"/>
  <c r="BK284"/>
  <c r="J284"/>
  <c r="BE284"/>
  <c r="BI282"/>
  <c r="BH282"/>
  <c r="BG282"/>
  <c r="BF282"/>
  <c r="T282"/>
  <c r="R282"/>
  <c r="P282"/>
  <c r="BK282"/>
  <c r="J282"/>
  <c r="BE282"/>
  <c r="BI279"/>
  <c r="BH279"/>
  <c r="BG279"/>
  <c r="BF279"/>
  <c r="T279"/>
  <c r="R279"/>
  <c r="P279"/>
  <c r="BK279"/>
  <c r="J279"/>
  <c r="BE279"/>
  <c r="BI276"/>
  <c r="BH276"/>
  <c r="BG276"/>
  <c r="BF276"/>
  <c r="T276"/>
  <c r="R276"/>
  <c r="P276"/>
  <c r="BK276"/>
  <c r="J276"/>
  <c r="BE276"/>
  <c r="BI273"/>
  <c r="BH273"/>
  <c r="BG273"/>
  <c r="BF273"/>
  <c r="T273"/>
  <c r="R273"/>
  <c r="P273"/>
  <c r="BK273"/>
  <c r="J273"/>
  <c r="BE273"/>
  <c r="BI271"/>
  <c r="BH271"/>
  <c r="BG271"/>
  <c r="BF271"/>
  <c r="T271"/>
  <c r="R271"/>
  <c r="P271"/>
  <c r="BK271"/>
  <c r="J271"/>
  <c r="BE271"/>
  <c r="BI268"/>
  <c r="BH268"/>
  <c r="BG268"/>
  <c r="BF268"/>
  <c r="T268"/>
  <c r="R268"/>
  <c r="P268"/>
  <c r="BK268"/>
  <c r="J268"/>
  <c r="BE268"/>
  <c r="BI265"/>
  <c r="BH265"/>
  <c r="BG265"/>
  <c r="BF265"/>
  <c r="T265"/>
  <c r="R265"/>
  <c r="P265"/>
  <c r="BK265"/>
  <c r="J265"/>
  <c r="BE265"/>
  <c r="BI262"/>
  <c r="BH262"/>
  <c r="BG262"/>
  <c r="BF262"/>
  <c r="T262"/>
  <c r="R262"/>
  <c r="P262"/>
  <c r="BK262"/>
  <c r="J262"/>
  <c r="BE262"/>
  <c r="BI259"/>
  <c r="BH259"/>
  <c r="BG259"/>
  <c r="BF259"/>
  <c r="T259"/>
  <c r="R259"/>
  <c r="P259"/>
  <c r="BK259"/>
  <c r="J259"/>
  <c r="BE259"/>
  <c r="BI256"/>
  <c r="BH256"/>
  <c r="BG256"/>
  <c r="BF256"/>
  <c r="T256"/>
  <c r="R256"/>
  <c r="P256"/>
  <c r="BK256"/>
  <c r="J256"/>
  <c r="BE256"/>
  <c r="BI253"/>
  <c r="BH253"/>
  <c r="BG253"/>
  <c r="BF253"/>
  <c r="T253"/>
  <c r="R253"/>
  <c r="P253"/>
  <c r="BK253"/>
  <c r="J253"/>
  <c r="BE253"/>
  <c r="BI250"/>
  <c r="BH250"/>
  <c r="BG250"/>
  <c r="BF250"/>
  <c r="T250"/>
  <c r="R250"/>
  <c r="P250"/>
  <c r="BK250"/>
  <c r="J250"/>
  <c r="BE250"/>
  <c r="BI247"/>
  <c r="BH247"/>
  <c r="BG247"/>
  <c r="BF247"/>
  <c r="T247"/>
  <c r="R247"/>
  <c r="P247"/>
  <c r="BK247"/>
  <c r="J247"/>
  <c r="BE247"/>
  <c r="BI244"/>
  <c r="BH244"/>
  <c r="BG244"/>
  <c r="BF244"/>
  <c r="T244"/>
  <c r="R244"/>
  <c r="P244"/>
  <c r="BK244"/>
  <c r="J244"/>
  <c r="BE244"/>
  <c r="BI241"/>
  <c r="BH241"/>
  <c r="BG241"/>
  <c r="BF241"/>
  <c r="T241"/>
  <c r="T240"/>
  <c r="R241"/>
  <c r="R240"/>
  <c r="P241"/>
  <c r="P240"/>
  <c r="BK241"/>
  <c r="BK240"/>
  <c r="J240"/>
  <c r="J241"/>
  <c r="BE241"/>
  <c r="J61"/>
  <c r="BI237"/>
  <c r="BH237"/>
  <c r="BG237"/>
  <c r="BF237"/>
  <c r="T237"/>
  <c r="R237"/>
  <c r="P237"/>
  <c r="BK237"/>
  <c r="J237"/>
  <c r="BE237"/>
  <c r="BI234"/>
  <c r="BH234"/>
  <c r="BG234"/>
  <c r="BF234"/>
  <c r="T234"/>
  <c r="R234"/>
  <c r="P234"/>
  <c r="BK234"/>
  <c r="J234"/>
  <c r="BE234"/>
  <c r="BI230"/>
  <c r="BH230"/>
  <c r="BG230"/>
  <c r="BF230"/>
  <c r="T230"/>
  <c r="R230"/>
  <c r="P230"/>
  <c r="BK230"/>
  <c r="J230"/>
  <c r="BE230"/>
  <c r="BI226"/>
  <c r="BH226"/>
  <c r="BG226"/>
  <c r="BF226"/>
  <c r="T226"/>
  <c r="R226"/>
  <c r="P226"/>
  <c r="BK226"/>
  <c r="J226"/>
  <c r="BE226"/>
  <c r="BI223"/>
  <c r="BH223"/>
  <c r="BG223"/>
  <c r="BF223"/>
  <c r="T223"/>
  <c r="R223"/>
  <c r="P223"/>
  <c r="BK223"/>
  <c r="J223"/>
  <c r="BE223"/>
  <c r="BI220"/>
  <c r="BH220"/>
  <c r="BG220"/>
  <c r="BF220"/>
  <c r="T220"/>
  <c r="T219"/>
  <c r="R220"/>
  <c r="R219"/>
  <c r="P220"/>
  <c r="P219"/>
  <c r="BK220"/>
  <c r="BK219"/>
  <c r="J219"/>
  <c r="J220"/>
  <c r="BE220"/>
  <c r="J60"/>
  <c r="BI216"/>
  <c r="BH216"/>
  <c r="BG216"/>
  <c r="BF216"/>
  <c r="T216"/>
  <c r="R216"/>
  <c r="P216"/>
  <c r="BK216"/>
  <c r="J216"/>
  <c r="BE216"/>
  <c r="BI213"/>
  <c r="BH213"/>
  <c r="BG213"/>
  <c r="BF213"/>
  <c r="T213"/>
  <c r="R213"/>
  <c r="P213"/>
  <c r="BK213"/>
  <c r="J213"/>
  <c r="BE213"/>
  <c r="BI210"/>
  <c r="BH210"/>
  <c r="BG210"/>
  <c r="BF210"/>
  <c r="T210"/>
  <c r="R210"/>
  <c r="P210"/>
  <c r="BK210"/>
  <c r="J210"/>
  <c r="BE210"/>
  <c r="BI207"/>
  <c r="BH207"/>
  <c r="BG207"/>
  <c r="BF207"/>
  <c r="T207"/>
  <c r="R207"/>
  <c r="P207"/>
  <c r="BK207"/>
  <c r="J207"/>
  <c r="BE207"/>
  <c r="BI204"/>
  <c r="BH204"/>
  <c r="BG204"/>
  <c r="BF204"/>
  <c r="T204"/>
  <c r="R204"/>
  <c r="P204"/>
  <c r="BK204"/>
  <c r="J204"/>
  <c r="BE204"/>
  <c r="BI200"/>
  <c r="BH200"/>
  <c r="BG200"/>
  <c r="BF200"/>
  <c r="T200"/>
  <c r="T199"/>
  <c r="R200"/>
  <c r="R199"/>
  <c r="P200"/>
  <c r="P199"/>
  <c r="BK200"/>
  <c r="BK199"/>
  <c r="J199"/>
  <c r="J200"/>
  <c r="BE200"/>
  <c r="J59"/>
  <c r="BI196"/>
  <c r="BH196"/>
  <c r="BG196"/>
  <c r="BF196"/>
  <c r="T196"/>
  <c r="R196"/>
  <c r="P196"/>
  <c r="BK196"/>
  <c r="J196"/>
  <c r="BE196"/>
  <c r="BI192"/>
  <c r="BH192"/>
  <c r="BG192"/>
  <c r="BF192"/>
  <c r="T192"/>
  <c r="R192"/>
  <c r="P192"/>
  <c r="BK192"/>
  <c r="J192"/>
  <c r="BE192"/>
  <c r="BI184"/>
  <c r="BH184"/>
  <c r="BG184"/>
  <c r="BF184"/>
  <c r="T184"/>
  <c r="R184"/>
  <c r="P184"/>
  <c r="BK184"/>
  <c r="J184"/>
  <c r="BE184"/>
  <c r="BI181"/>
  <c r="BH181"/>
  <c r="BG181"/>
  <c r="BF181"/>
  <c r="T181"/>
  <c r="R181"/>
  <c r="P181"/>
  <c r="BK181"/>
  <c r="J181"/>
  <c r="BE181"/>
  <c r="BI178"/>
  <c r="BH178"/>
  <c r="BG178"/>
  <c r="BF178"/>
  <c r="T178"/>
  <c r="R178"/>
  <c r="P178"/>
  <c r="BK178"/>
  <c r="J178"/>
  <c r="BE178"/>
  <c r="BI176"/>
  <c r="BH176"/>
  <c r="BG176"/>
  <c r="BF176"/>
  <c r="T176"/>
  <c r="R176"/>
  <c r="P176"/>
  <c r="BK176"/>
  <c r="J176"/>
  <c r="BE176"/>
  <c r="BI173"/>
  <c r="BH173"/>
  <c r="BG173"/>
  <c r="BF173"/>
  <c r="T173"/>
  <c r="R173"/>
  <c r="P173"/>
  <c r="BK173"/>
  <c r="J173"/>
  <c r="BE173"/>
  <c r="BI171"/>
  <c r="BH171"/>
  <c r="BG171"/>
  <c r="BF171"/>
  <c r="T171"/>
  <c r="R171"/>
  <c r="P171"/>
  <c r="BK171"/>
  <c r="J171"/>
  <c r="BE171"/>
  <c r="BI160"/>
  <c r="BH160"/>
  <c r="BG160"/>
  <c r="BF160"/>
  <c r="T160"/>
  <c r="R160"/>
  <c r="P160"/>
  <c r="BK160"/>
  <c r="J160"/>
  <c r="BE160"/>
  <c r="BI157"/>
  <c r="BH157"/>
  <c r="BG157"/>
  <c r="BF157"/>
  <c r="T157"/>
  <c r="R157"/>
  <c r="P157"/>
  <c r="BK157"/>
  <c r="J157"/>
  <c r="BE157"/>
  <c r="BI154"/>
  <c r="BH154"/>
  <c r="BG154"/>
  <c r="BF154"/>
  <c r="T154"/>
  <c r="R154"/>
  <c r="P154"/>
  <c r="BK154"/>
  <c r="J154"/>
  <c r="BE154"/>
  <c r="BI151"/>
  <c r="BH151"/>
  <c r="BG151"/>
  <c r="BF151"/>
  <c r="T151"/>
  <c r="R151"/>
  <c r="P151"/>
  <c r="BK151"/>
  <c r="J151"/>
  <c r="BE151"/>
  <c r="BI139"/>
  <c r="BH139"/>
  <c r="BG139"/>
  <c r="BF139"/>
  <c r="T139"/>
  <c r="R139"/>
  <c r="P139"/>
  <c r="BK139"/>
  <c r="J139"/>
  <c r="BE139"/>
  <c r="BI137"/>
  <c r="BH137"/>
  <c r="BG137"/>
  <c r="BF137"/>
  <c r="T137"/>
  <c r="R137"/>
  <c r="P137"/>
  <c r="BK137"/>
  <c r="J137"/>
  <c r="BE137"/>
  <c r="BI125"/>
  <c r="BH125"/>
  <c r="BG125"/>
  <c r="BF125"/>
  <c r="T125"/>
  <c r="R125"/>
  <c r="P125"/>
  <c r="BK125"/>
  <c r="J125"/>
  <c r="BE125"/>
  <c r="BI120"/>
  <c r="BH120"/>
  <c r="BG120"/>
  <c r="BF120"/>
  <c r="T120"/>
  <c r="R120"/>
  <c r="P120"/>
  <c r="BK120"/>
  <c r="J120"/>
  <c r="BE120"/>
  <c r="BI110"/>
  <c r="BH110"/>
  <c r="BG110"/>
  <c r="BF110"/>
  <c r="T110"/>
  <c r="R110"/>
  <c r="P110"/>
  <c r="BK110"/>
  <c r="J110"/>
  <c r="BE110"/>
  <c r="BI107"/>
  <c r="BH107"/>
  <c r="BG107"/>
  <c r="BF107"/>
  <c r="T107"/>
  <c r="R107"/>
  <c r="P107"/>
  <c r="BK107"/>
  <c r="J107"/>
  <c r="BE107"/>
  <c r="BI102"/>
  <c r="BH102"/>
  <c r="BG102"/>
  <c r="BF102"/>
  <c r="T102"/>
  <c r="R102"/>
  <c r="P102"/>
  <c r="BK102"/>
  <c r="J102"/>
  <c r="BE102"/>
  <c r="BI99"/>
  <c r="BH99"/>
  <c r="BG99"/>
  <c r="BF99"/>
  <c r="T99"/>
  <c r="R99"/>
  <c r="P99"/>
  <c r="BK99"/>
  <c r="J99"/>
  <c r="BE99"/>
  <c r="BI96"/>
  <c r="BH96"/>
  <c r="BG96"/>
  <c r="BF96"/>
  <c r="T96"/>
  <c r="R96"/>
  <c r="P96"/>
  <c r="BK96"/>
  <c r="J96"/>
  <c r="BE96"/>
  <c r="BI94"/>
  <c r="BH94"/>
  <c r="BG94"/>
  <c r="BF94"/>
  <c r="T94"/>
  <c r="R94"/>
  <c r="P94"/>
  <c r="BK94"/>
  <c r="J94"/>
  <c r="BE94"/>
  <c r="BI92"/>
  <c r="BH92"/>
  <c r="BG92"/>
  <c r="BF92"/>
  <c r="T92"/>
  <c r="R92"/>
  <c r="P92"/>
  <c r="BK92"/>
  <c r="J92"/>
  <c r="BE92"/>
  <c r="BI89"/>
  <c r="BH89"/>
  <c r="BG89"/>
  <c r="BF89"/>
  <c r="T89"/>
  <c r="R89"/>
  <c r="P89"/>
  <c r="BK89"/>
  <c r="J89"/>
  <c r="BE89"/>
  <c r="BI87"/>
  <c r="F34"/>
  <c i="1" r="BD71"/>
  <c i="18" r="BH87"/>
  <c r="F33"/>
  <c i="1" r="BC71"/>
  <c i="18" r="BG87"/>
  <c r="F32"/>
  <c i="1" r="BB71"/>
  <c i="18" r="BF87"/>
  <c r="J31"/>
  <c i="1" r="AW71"/>
  <c i="18" r="F31"/>
  <c i="1" r="BA71"/>
  <c i="18" r="T87"/>
  <c r="T86"/>
  <c r="T85"/>
  <c r="T84"/>
  <c r="R87"/>
  <c r="R86"/>
  <c r="R85"/>
  <c r="R84"/>
  <c r="P87"/>
  <c r="P86"/>
  <c r="P85"/>
  <c r="P84"/>
  <c i="1" r="AU71"/>
  <c i="18" r="BK87"/>
  <c r="BK86"/>
  <c r="J86"/>
  <c r="BK85"/>
  <c r="J85"/>
  <c r="BK84"/>
  <c r="J84"/>
  <c r="J56"/>
  <c r="J27"/>
  <c i="1" r="AG71"/>
  <c i="18" r="J87"/>
  <c r="BE87"/>
  <c r="J30"/>
  <c i="1" r="AV71"/>
  <c i="18" r="F30"/>
  <c i="1" r="AZ71"/>
  <c i="18" r="J58"/>
  <c r="J57"/>
  <c r="J80"/>
  <c r="F80"/>
  <c r="F78"/>
  <c r="E76"/>
  <c r="J51"/>
  <c r="F51"/>
  <c r="F49"/>
  <c r="E47"/>
  <c r="J36"/>
  <c r="J18"/>
  <c r="E18"/>
  <c r="F81"/>
  <c r="F52"/>
  <c r="J17"/>
  <c r="J12"/>
  <c r="J78"/>
  <c r="J49"/>
  <c r="E7"/>
  <c r="E74"/>
  <c r="E45"/>
  <c i="1" r="AY70"/>
  <c r="AX70"/>
  <c i="17" r="BI177"/>
  <c r="BH177"/>
  <c r="BG177"/>
  <c r="BF177"/>
  <c r="T177"/>
  <c r="R177"/>
  <c r="P177"/>
  <c r="BK177"/>
  <c r="J177"/>
  <c r="BE177"/>
  <c r="BI174"/>
  <c r="BH174"/>
  <c r="BG174"/>
  <c r="BF174"/>
  <c r="T174"/>
  <c r="R174"/>
  <c r="P174"/>
  <c r="BK174"/>
  <c r="J174"/>
  <c r="BE174"/>
  <c r="BI171"/>
  <c r="BH171"/>
  <c r="BG171"/>
  <c r="BF171"/>
  <c r="T171"/>
  <c r="R171"/>
  <c r="P171"/>
  <c r="BK171"/>
  <c r="J171"/>
  <c r="BE171"/>
  <c r="BI168"/>
  <c r="BH168"/>
  <c r="BG168"/>
  <c r="BF168"/>
  <c r="T168"/>
  <c r="R168"/>
  <c r="P168"/>
  <c r="BK168"/>
  <c r="J168"/>
  <c r="BE168"/>
  <c r="BI165"/>
  <c r="BH165"/>
  <c r="BG165"/>
  <c r="BF165"/>
  <c r="T165"/>
  <c r="R165"/>
  <c r="P165"/>
  <c r="BK165"/>
  <c r="J165"/>
  <c r="BE165"/>
  <c r="BI162"/>
  <c r="BH162"/>
  <c r="BG162"/>
  <c r="BF162"/>
  <c r="T162"/>
  <c r="R162"/>
  <c r="P162"/>
  <c r="BK162"/>
  <c r="J162"/>
  <c r="BE162"/>
  <c r="BI159"/>
  <c r="BH159"/>
  <c r="BG159"/>
  <c r="BF159"/>
  <c r="T159"/>
  <c r="R159"/>
  <c r="P159"/>
  <c r="BK159"/>
  <c r="J159"/>
  <c r="BE159"/>
  <c r="BI156"/>
  <c r="BH156"/>
  <c r="BG156"/>
  <c r="BF156"/>
  <c r="T156"/>
  <c r="R156"/>
  <c r="P156"/>
  <c r="BK156"/>
  <c r="J156"/>
  <c r="BE156"/>
  <c r="BI153"/>
  <c r="BH153"/>
  <c r="BG153"/>
  <c r="BF153"/>
  <c r="T153"/>
  <c r="R153"/>
  <c r="P153"/>
  <c r="BK153"/>
  <c r="J153"/>
  <c r="BE153"/>
  <c r="BI150"/>
  <c r="BH150"/>
  <c r="BG150"/>
  <c r="BF150"/>
  <c r="T150"/>
  <c r="R150"/>
  <c r="P150"/>
  <c r="BK150"/>
  <c r="J150"/>
  <c r="BE150"/>
  <c r="BI147"/>
  <c r="BH147"/>
  <c r="BG147"/>
  <c r="BF147"/>
  <c r="T147"/>
  <c r="R147"/>
  <c r="P147"/>
  <c r="BK147"/>
  <c r="J147"/>
  <c r="BE147"/>
  <c r="BI144"/>
  <c r="BH144"/>
  <c r="BG144"/>
  <c r="BF144"/>
  <c r="T144"/>
  <c r="T143"/>
  <c r="R144"/>
  <c r="R143"/>
  <c r="P144"/>
  <c r="P143"/>
  <c r="BK144"/>
  <c r="BK143"/>
  <c r="J143"/>
  <c r="J144"/>
  <c r="BE144"/>
  <c r="J59"/>
  <c r="BI140"/>
  <c r="BH140"/>
  <c r="BG140"/>
  <c r="BF140"/>
  <c r="T140"/>
  <c r="R140"/>
  <c r="P140"/>
  <c r="BK140"/>
  <c r="J140"/>
  <c r="BE140"/>
  <c r="BI137"/>
  <c r="BH137"/>
  <c r="BG137"/>
  <c r="BF137"/>
  <c r="T137"/>
  <c r="R137"/>
  <c r="P137"/>
  <c r="BK137"/>
  <c r="J137"/>
  <c r="BE137"/>
  <c r="BI134"/>
  <c r="BH134"/>
  <c r="BG134"/>
  <c r="BF134"/>
  <c r="T134"/>
  <c r="R134"/>
  <c r="P134"/>
  <c r="BK134"/>
  <c r="J134"/>
  <c r="BE134"/>
  <c r="BI131"/>
  <c r="BH131"/>
  <c r="BG131"/>
  <c r="BF131"/>
  <c r="T131"/>
  <c r="R131"/>
  <c r="P131"/>
  <c r="BK131"/>
  <c r="J131"/>
  <c r="BE131"/>
  <c r="BI128"/>
  <c r="BH128"/>
  <c r="BG128"/>
  <c r="BF128"/>
  <c r="T128"/>
  <c r="R128"/>
  <c r="P128"/>
  <c r="BK128"/>
  <c r="J128"/>
  <c r="BE128"/>
  <c r="BI125"/>
  <c r="BH125"/>
  <c r="BG125"/>
  <c r="BF125"/>
  <c r="T125"/>
  <c r="R125"/>
  <c r="P125"/>
  <c r="BK125"/>
  <c r="J125"/>
  <c r="BE125"/>
  <c r="BI122"/>
  <c r="BH122"/>
  <c r="BG122"/>
  <c r="BF122"/>
  <c r="T122"/>
  <c r="R122"/>
  <c r="P122"/>
  <c r="BK122"/>
  <c r="J122"/>
  <c r="BE122"/>
  <c r="BI119"/>
  <c r="BH119"/>
  <c r="BG119"/>
  <c r="BF119"/>
  <c r="T119"/>
  <c r="R119"/>
  <c r="P119"/>
  <c r="BK119"/>
  <c r="J119"/>
  <c r="BE119"/>
  <c r="BI116"/>
  <c r="BH116"/>
  <c r="BG116"/>
  <c r="BF116"/>
  <c r="T116"/>
  <c r="R116"/>
  <c r="P116"/>
  <c r="BK116"/>
  <c r="J116"/>
  <c r="BE116"/>
  <c r="BI113"/>
  <c r="BH113"/>
  <c r="BG113"/>
  <c r="BF113"/>
  <c r="T113"/>
  <c r="R113"/>
  <c r="P113"/>
  <c r="BK113"/>
  <c r="J113"/>
  <c r="BE113"/>
  <c r="BI110"/>
  <c r="BH110"/>
  <c r="BG110"/>
  <c r="BF110"/>
  <c r="T110"/>
  <c r="R110"/>
  <c r="P110"/>
  <c r="BK110"/>
  <c r="J110"/>
  <c r="BE110"/>
  <c r="BI107"/>
  <c r="BH107"/>
  <c r="BG107"/>
  <c r="BF107"/>
  <c r="T107"/>
  <c r="T106"/>
  <c r="R107"/>
  <c r="R106"/>
  <c r="P107"/>
  <c r="P106"/>
  <c r="BK107"/>
  <c r="BK106"/>
  <c r="J106"/>
  <c r="J107"/>
  <c r="BE107"/>
  <c r="J58"/>
  <c r="BI103"/>
  <c r="BH103"/>
  <c r="BG103"/>
  <c r="BF103"/>
  <c r="T103"/>
  <c r="R103"/>
  <c r="P103"/>
  <c r="BK103"/>
  <c r="J103"/>
  <c r="BE103"/>
  <c r="BI100"/>
  <c r="BH100"/>
  <c r="BG100"/>
  <c r="BF100"/>
  <c r="T100"/>
  <c r="R100"/>
  <c r="P100"/>
  <c r="BK100"/>
  <c r="J100"/>
  <c r="BE100"/>
  <c r="BI98"/>
  <c r="BH98"/>
  <c r="BG98"/>
  <c r="BF98"/>
  <c r="T98"/>
  <c r="R98"/>
  <c r="P98"/>
  <c r="BK98"/>
  <c r="J98"/>
  <c r="BE98"/>
  <c r="BI96"/>
  <c r="BH96"/>
  <c r="BG96"/>
  <c r="BF96"/>
  <c r="T96"/>
  <c r="R96"/>
  <c r="P96"/>
  <c r="BK96"/>
  <c r="J96"/>
  <c r="BE96"/>
  <c r="BI93"/>
  <c r="BH93"/>
  <c r="BG93"/>
  <c r="BF93"/>
  <c r="T93"/>
  <c r="R93"/>
  <c r="P93"/>
  <c r="BK93"/>
  <c r="J93"/>
  <c r="BE93"/>
  <c r="BI91"/>
  <c r="BH91"/>
  <c r="BG91"/>
  <c r="BF91"/>
  <c r="T91"/>
  <c r="R91"/>
  <c r="P91"/>
  <c r="BK91"/>
  <c r="J91"/>
  <c r="BE91"/>
  <c r="BI89"/>
  <c r="BH89"/>
  <c r="BG89"/>
  <c r="BF89"/>
  <c r="T89"/>
  <c r="R89"/>
  <c r="P89"/>
  <c r="BK89"/>
  <c r="J89"/>
  <c r="BE89"/>
  <c r="BI86"/>
  <c r="BH86"/>
  <c r="BG86"/>
  <c r="BF86"/>
  <c r="T86"/>
  <c r="R86"/>
  <c r="P86"/>
  <c r="BK86"/>
  <c r="J86"/>
  <c r="BE86"/>
  <c r="BI84"/>
  <c r="BH84"/>
  <c r="BG84"/>
  <c r="BF84"/>
  <c r="T84"/>
  <c r="R84"/>
  <c r="P84"/>
  <c r="BK84"/>
  <c r="J84"/>
  <c r="BE84"/>
  <c r="BI81"/>
  <c r="F34"/>
  <c i="1" r="BD70"/>
  <c i="17" r="BH81"/>
  <c r="F33"/>
  <c i="1" r="BC70"/>
  <c i="17" r="BG81"/>
  <c r="F32"/>
  <c i="1" r="BB70"/>
  <c i="17" r="BF81"/>
  <c r="J31"/>
  <c i="1" r="AW70"/>
  <c i="17" r="F31"/>
  <c i="1" r="BA70"/>
  <c i="17" r="T81"/>
  <c r="T80"/>
  <c r="T79"/>
  <c r="R81"/>
  <c r="R80"/>
  <c r="R79"/>
  <c r="P81"/>
  <c r="P80"/>
  <c r="P79"/>
  <c i="1" r="AU70"/>
  <c i="17" r="BK81"/>
  <c r="BK80"/>
  <c r="J80"/>
  <c r="BK79"/>
  <c r="J79"/>
  <c r="J56"/>
  <c r="J27"/>
  <c i="1" r="AG70"/>
  <c i="17" r="J81"/>
  <c r="BE81"/>
  <c r="J30"/>
  <c i="1" r="AV70"/>
  <c i="17" r="F30"/>
  <c i="1" r="AZ70"/>
  <c i="17" r="J57"/>
  <c r="J75"/>
  <c r="F75"/>
  <c r="F73"/>
  <c r="E71"/>
  <c r="J51"/>
  <c r="F51"/>
  <c r="F49"/>
  <c r="E47"/>
  <c r="J36"/>
  <c r="J18"/>
  <c r="E18"/>
  <c r="F76"/>
  <c r="F52"/>
  <c r="J17"/>
  <c r="J12"/>
  <c r="J73"/>
  <c r="J49"/>
  <c r="E7"/>
  <c r="E69"/>
  <c r="E45"/>
  <c i="1" r="AY69"/>
  <c r="AX69"/>
  <c i="16" r="BI141"/>
  <c r="BH141"/>
  <c r="BG141"/>
  <c r="BF141"/>
  <c r="T141"/>
  <c r="R141"/>
  <c r="P141"/>
  <c r="BK141"/>
  <c r="J141"/>
  <c r="BE141"/>
  <c r="BI140"/>
  <c r="BH140"/>
  <c r="BG140"/>
  <c r="BF140"/>
  <c r="T140"/>
  <c r="R140"/>
  <c r="P140"/>
  <c r="BK140"/>
  <c r="J140"/>
  <c r="BE140"/>
  <c r="BI139"/>
  <c r="BH139"/>
  <c r="BG139"/>
  <c r="BF139"/>
  <c r="T139"/>
  <c r="T138"/>
  <c r="R139"/>
  <c r="R138"/>
  <c r="P139"/>
  <c r="P138"/>
  <c r="BK139"/>
  <c r="BK138"/>
  <c r="J138"/>
  <c r="J139"/>
  <c r="BE139"/>
  <c r="J70"/>
  <c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R131"/>
  <c r="P131"/>
  <c r="BK131"/>
  <c r="J131"/>
  <c r="BE131"/>
  <c r="BI130"/>
  <c r="BH130"/>
  <c r="BG130"/>
  <c r="BF130"/>
  <c r="T130"/>
  <c r="R130"/>
  <c r="P130"/>
  <c r="BK130"/>
  <c r="J130"/>
  <c r="BE130"/>
  <c r="BI129"/>
  <c r="BH129"/>
  <c r="BG129"/>
  <c r="BF129"/>
  <c r="T129"/>
  <c r="T128"/>
  <c r="R129"/>
  <c r="R128"/>
  <c r="P129"/>
  <c r="P128"/>
  <c r="BK129"/>
  <c r="BK128"/>
  <c r="J128"/>
  <c r="J129"/>
  <c r="BE129"/>
  <c r="J69"/>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T119"/>
  <c r="R120"/>
  <c r="R119"/>
  <c r="P120"/>
  <c r="P119"/>
  <c r="BK120"/>
  <c r="BK119"/>
  <c r="J119"/>
  <c r="J120"/>
  <c r="BE120"/>
  <c r="J68"/>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T113"/>
  <c r="T112"/>
  <c r="R114"/>
  <c r="R113"/>
  <c r="R112"/>
  <c r="P114"/>
  <c r="P113"/>
  <c r="P112"/>
  <c r="BK114"/>
  <c r="BK113"/>
  <c r="J113"/>
  <c r="BK112"/>
  <c r="J112"/>
  <c r="J114"/>
  <c r="BE114"/>
  <c r="J67"/>
  <c r="J66"/>
  <c r="BI111"/>
  <c r="BH111"/>
  <c r="BG111"/>
  <c r="BF111"/>
  <c r="T111"/>
  <c r="R111"/>
  <c r="P111"/>
  <c r="BK111"/>
  <c r="J111"/>
  <c r="BE111"/>
  <c r="BI110"/>
  <c r="BH110"/>
  <c r="BG110"/>
  <c r="BF110"/>
  <c r="T110"/>
  <c r="T109"/>
  <c r="R110"/>
  <c r="R109"/>
  <c r="P110"/>
  <c r="P109"/>
  <c r="BK110"/>
  <c r="BK109"/>
  <c r="J109"/>
  <c r="J110"/>
  <c r="BE110"/>
  <c r="J65"/>
  <c r="BI108"/>
  <c r="BH108"/>
  <c r="BG108"/>
  <c r="BF108"/>
  <c r="T108"/>
  <c r="R108"/>
  <c r="P108"/>
  <c r="BK108"/>
  <c r="J108"/>
  <c r="BE108"/>
  <c r="BI107"/>
  <c r="BH107"/>
  <c r="BG107"/>
  <c r="BF107"/>
  <c r="T107"/>
  <c r="R107"/>
  <c r="P107"/>
  <c r="BK107"/>
  <c r="J107"/>
  <c r="BE107"/>
  <c r="BI106"/>
  <c r="BH106"/>
  <c r="BG106"/>
  <c r="BF106"/>
  <c r="T106"/>
  <c r="T105"/>
  <c r="T104"/>
  <c r="R106"/>
  <c r="R105"/>
  <c r="R104"/>
  <c r="P106"/>
  <c r="P105"/>
  <c r="P104"/>
  <c r="BK106"/>
  <c r="BK105"/>
  <c r="J105"/>
  <c r="BK104"/>
  <c r="J104"/>
  <c r="J106"/>
  <c r="BE106"/>
  <c r="J64"/>
  <c r="J63"/>
  <c r="BI103"/>
  <c r="BH103"/>
  <c r="BG103"/>
  <c r="BF103"/>
  <c r="T103"/>
  <c r="R103"/>
  <c r="P103"/>
  <c r="BK103"/>
  <c r="J103"/>
  <c r="BE103"/>
  <c r="BI102"/>
  <c r="BH102"/>
  <c r="BG102"/>
  <c r="BF102"/>
  <c r="T102"/>
  <c r="R102"/>
  <c r="P102"/>
  <c r="BK102"/>
  <c r="J102"/>
  <c r="BE102"/>
  <c r="BI101"/>
  <c r="BH101"/>
  <c r="BG101"/>
  <c r="BF101"/>
  <c r="T101"/>
  <c r="R101"/>
  <c r="P101"/>
  <c r="BK101"/>
  <c r="J101"/>
  <c r="BE101"/>
  <c r="BI100"/>
  <c r="BH100"/>
  <c r="BG100"/>
  <c r="BF100"/>
  <c r="T100"/>
  <c r="R100"/>
  <c r="P100"/>
  <c r="BK100"/>
  <c r="J100"/>
  <c r="BE100"/>
  <c r="BI99"/>
  <c r="BH99"/>
  <c r="BG99"/>
  <c r="BF99"/>
  <c r="T99"/>
  <c r="R99"/>
  <c r="P99"/>
  <c r="BK99"/>
  <c r="J99"/>
  <c r="BE99"/>
  <c r="BI98"/>
  <c r="BH98"/>
  <c r="BG98"/>
  <c r="BF98"/>
  <c r="T98"/>
  <c r="R98"/>
  <c r="P98"/>
  <c r="BK98"/>
  <c r="J98"/>
  <c r="BE98"/>
  <c r="BI97"/>
  <c r="BH97"/>
  <c r="BG97"/>
  <c r="BF97"/>
  <c r="T97"/>
  <c r="R97"/>
  <c r="P97"/>
  <c r="BK97"/>
  <c r="J97"/>
  <c r="BE97"/>
  <c r="BI96"/>
  <c r="BH96"/>
  <c r="BG96"/>
  <c r="BF96"/>
  <c r="T96"/>
  <c r="R96"/>
  <c r="P96"/>
  <c r="BK96"/>
  <c r="J96"/>
  <c r="BE96"/>
  <c r="BI95"/>
  <c r="F36"/>
  <c i="1" r="BD69"/>
  <c i="16" r="BH95"/>
  <c r="F35"/>
  <c i="1" r="BC69"/>
  <c i="16" r="BG95"/>
  <c r="F34"/>
  <c i="1" r="BB69"/>
  <c i="16" r="BF95"/>
  <c r="J33"/>
  <c i="1" r="AW69"/>
  <c i="16" r="F33"/>
  <c i="1" r="BA69"/>
  <c i="16" r="T95"/>
  <c r="T94"/>
  <c r="T93"/>
  <c r="T92"/>
  <c r="R95"/>
  <c r="R94"/>
  <c r="R93"/>
  <c r="R92"/>
  <c r="P95"/>
  <c r="P94"/>
  <c r="P93"/>
  <c r="P92"/>
  <c i="1" r="AU69"/>
  <c i="16" r="BK95"/>
  <c r="BK94"/>
  <c r="J94"/>
  <c r="BK93"/>
  <c r="J93"/>
  <c r="BK92"/>
  <c r="J92"/>
  <c r="J60"/>
  <c r="J29"/>
  <c i="1" r="AG69"/>
  <c i="16" r="J95"/>
  <c r="BE95"/>
  <c r="J32"/>
  <c i="1" r="AV69"/>
  <c i="16" r="F32"/>
  <c i="1" r="AZ69"/>
  <c i="16" r="J62"/>
  <c r="J61"/>
  <c r="J88"/>
  <c r="F88"/>
  <c r="F86"/>
  <c r="E84"/>
  <c r="J55"/>
  <c r="F55"/>
  <c r="F53"/>
  <c r="E51"/>
  <c r="J38"/>
  <c r="J20"/>
  <c r="E20"/>
  <c r="F89"/>
  <c r="F56"/>
  <c r="J19"/>
  <c r="J14"/>
  <c r="J86"/>
  <c r="J53"/>
  <c r="E7"/>
  <c r="E80"/>
  <c r="E47"/>
  <c i="1" r="AY68"/>
  <c r="AX68"/>
  <c i="15"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T111"/>
  <c r="R112"/>
  <c r="R111"/>
  <c r="P112"/>
  <c r="P111"/>
  <c r="BK112"/>
  <c r="BK111"/>
  <c r="J111"/>
  <c r="J112"/>
  <c r="BE112"/>
  <c r="J64"/>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R107"/>
  <c r="P107"/>
  <c r="BK107"/>
  <c r="J107"/>
  <c r="BE107"/>
  <c r="BI106"/>
  <c r="BH106"/>
  <c r="BG106"/>
  <c r="BF106"/>
  <c r="T106"/>
  <c r="R106"/>
  <c r="P106"/>
  <c r="BK106"/>
  <c r="J106"/>
  <c r="BE106"/>
  <c r="BI105"/>
  <c r="BH105"/>
  <c r="BG105"/>
  <c r="BF105"/>
  <c r="T105"/>
  <c r="R105"/>
  <c r="P105"/>
  <c r="BK105"/>
  <c r="J105"/>
  <c r="BE105"/>
  <c r="BI104"/>
  <c r="BH104"/>
  <c r="BG104"/>
  <c r="BF104"/>
  <c r="T104"/>
  <c r="R104"/>
  <c r="P104"/>
  <c r="BK104"/>
  <c r="J104"/>
  <c r="BE104"/>
  <c r="BI103"/>
  <c r="BH103"/>
  <c r="BG103"/>
  <c r="BF103"/>
  <c r="T103"/>
  <c r="R103"/>
  <c r="P103"/>
  <c r="BK103"/>
  <c r="J103"/>
  <c r="BE103"/>
  <c r="BI102"/>
  <c r="BH102"/>
  <c r="BG102"/>
  <c r="BF102"/>
  <c r="T102"/>
  <c r="R102"/>
  <c r="P102"/>
  <c r="BK102"/>
  <c r="J102"/>
  <c r="BE102"/>
  <c r="BI101"/>
  <c r="BH101"/>
  <c r="BG101"/>
  <c r="BF101"/>
  <c r="T101"/>
  <c r="R101"/>
  <c r="P101"/>
  <c r="BK101"/>
  <c r="J101"/>
  <c r="BE101"/>
  <c r="BI100"/>
  <c r="BH100"/>
  <c r="BG100"/>
  <c r="BF100"/>
  <c r="T100"/>
  <c r="R100"/>
  <c r="P100"/>
  <c r="BK100"/>
  <c r="J100"/>
  <c r="BE100"/>
  <c r="BI99"/>
  <c r="BH99"/>
  <c r="BG99"/>
  <c r="BF99"/>
  <c r="T99"/>
  <c r="R99"/>
  <c r="P99"/>
  <c r="BK99"/>
  <c r="J99"/>
  <c r="BE99"/>
  <c r="BI98"/>
  <c r="BH98"/>
  <c r="BG98"/>
  <c r="BF98"/>
  <c r="T98"/>
  <c r="R98"/>
  <c r="P98"/>
  <c r="BK98"/>
  <c r="J98"/>
  <c r="BE98"/>
  <c r="BI97"/>
  <c r="BH97"/>
  <c r="BG97"/>
  <c r="BF97"/>
  <c r="T97"/>
  <c r="R97"/>
  <c r="P97"/>
  <c r="BK97"/>
  <c r="J97"/>
  <c r="BE97"/>
  <c r="BI96"/>
  <c r="BH96"/>
  <c r="BG96"/>
  <c r="BF96"/>
  <c r="T96"/>
  <c r="T95"/>
  <c r="R96"/>
  <c r="R95"/>
  <c r="P96"/>
  <c r="P95"/>
  <c r="BK96"/>
  <c r="BK95"/>
  <c r="J95"/>
  <c r="J96"/>
  <c r="BE96"/>
  <c r="J63"/>
  <c r="BI94"/>
  <c r="BH94"/>
  <c r="BG94"/>
  <c r="BF94"/>
  <c r="T94"/>
  <c r="R94"/>
  <c r="P94"/>
  <c r="BK94"/>
  <c r="J94"/>
  <c r="BE94"/>
  <c r="BI93"/>
  <c r="BH93"/>
  <c r="BG93"/>
  <c r="BF93"/>
  <c r="T93"/>
  <c r="R93"/>
  <c r="P93"/>
  <c r="BK93"/>
  <c r="J93"/>
  <c r="BE93"/>
  <c r="BI92"/>
  <c r="BH92"/>
  <c r="BG92"/>
  <c r="BF92"/>
  <c r="T92"/>
  <c r="R92"/>
  <c r="P92"/>
  <c r="BK92"/>
  <c r="J92"/>
  <c r="BE92"/>
  <c r="BI91"/>
  <c r="BH91"/>
  <c r="BG91"/>
  <c r="BF91"/>
  <c r="T91"/>
  <c r="R91"/>
  <c r="P91"/>
  <c r="BK91"/>
  <c r="J91"/>
  <c r="BE91"/>
  <c r="BI90"/>
  <c r="BH90"/>
  <c r="BG90"/>
  <c r="BF90"/>
  <c r="T90"/>
  <c r="R90"/>
  <c r="P90"/>
  <c r="BK90"/>
  <c r="J90"/>
  <c r="BE90"/>
  <c r="BI89"/>
  <c r="F36"/>
  <c i="1" r="BD68"/>
  <c i="15" r="BH89"/>
  <c r="F35"/>
  <c i="1" r="BC68"/>
  <c i="15" r="BG89"/>
  <c r="F34"/>
  <c i="1" r="BB68"/>
  <c i="15" r="BF89"/>
  <c r="J33"/>
  <c i="1" r="AW68"/>
  <c i="15" r="F33"/>
  <c i="1" r="BA68"/>
  <c i="15" r="T89"/>
  <c r="T88"/>
  <c r="T87"/>
  <c r="T86"/>
  <c r="R89"/>
  <c r="R88"/>
  <c r="R87"/>
  <c r="R86"/>
  <c r="P89"/>
  <c r="P88"/>
  <c r="P87"/>
  <c r="P86"/>
  <c i="1" r="AU68"/>
  <c i="15" r="BK89"/>
  <c r="BK88"/>
  <c r="J88"/>
  <c r="BK87"/>
  <c r="J87"/>
  <c r="BK86"/>
  <c r="J86"/>
  <c r="J60"/>
  <c r="J29"/>
  <c i="1" r="AG68"/>
  <c i="15" r="J89"/>
  <c r="BE89"/>
  <c r="J32"/>
  <c i="1" r="AV68"/>
  <c i="15" r="F32"/>
  <c i="1" r="AZ68"/>
  <c i="15" r="J62"/>
  <c r="J61"/>
  <c r="J82"/>
  <c r="F82"/>
  <c r="F80"/>
  <c r="E78"/>
  <c r="J55"/>
  <c r="F55"/>
  <c r="F53"/>
  <c r="E51"/>
  <c r="J38"/>
  <c r="J20"/>
  <c r="E20"/>
  <c r="F83"/>
  <c r="F56"/>
  <c r="J19"/>
  <c r="J14"/>
  <c r="J80"/>
  <c r="J53"/>
  <c r="E7"/>
  <c r="E74"/>
  <c r="E47"/>
  <c i="1" r="AY67"/>
  <c r="AX67"/>
  <c i="14"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T124"/>
  <c r="R125"/>
  <c r="R124"/>
  <c r="P125"/>
  <c r="P124"/>
  <c r="BK125"/>
  <c r="BK124"/>
  <c r="J124"/>
  <c r="J125"/>
  <c r="BE125"/>
  <c r="J65"/>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T113"/>
  <c r="R114"/>
  <c r="R113"/>
  <c r="P114"/>
  <c r="P113"/>
  <c r="BK114"/>
  <c r="BK113"/>
  <c r="J113"/>
  <c r="J114"/>
  <c r="BE114"/>
  <c r="J64"/>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R107"/>
  <c r="P107"/>
  <c r="BK107"/>
  <c r="J107"/>
  <c r="BE107"/>
  <c r="BI106"/>
  <c r="BH106"/>
  <c r="BG106"/>
  <c r="BF106"/>
  <c r="T106"/>
  <c r="R106"/>
  <c r="P106"/>
  <c r="BK106"/>
  <c r="J106"/>
  <c r="BE106"/>
  <c r="BI105"/>
  <c r="BH105"/>
  <c r="BG105"/>
  <c r="BF105"/>
  <c r="T105"/>
  <c r="T104"/>
  <c r="R105"/>
  <c r="R104"/>
  <c r="P105"/>
  <c r="P104"/>
  <c r="BK105"/>
  <c r="BK104"/>
  <c r="J104"/>
  <c r="J105"/>
  <c r="BE105"/>
  <c r="J63"/>
  <c r="BI103"/>
  <c r="BH103"/>
  <c r="BG103"/>
  <c r="BF103"/>
  <c r="T103"/>
  <c r="R103"/>
  <c r="P103"/>
  <c r="BK103"/>
  <c r="J103"/>
  <c r="BE103"/>
  <c r="BI102"/>
  <c r="BH102"/>
  <c r="BG102"/>
  <c r="BF102"/>
  <c r="T102"/>
  <c r="R102"/>
  <c r="P102"/>
  <c r="BK102"/>
  <c r="J102"/>
  <c r="BE102"/>
  <c r="BI101"/>
  <c r="BH101"/>
  <c r="BG101"/>
  <c r="BF101"/>
  <c r="T101"/>
  <c r="R101"/>
  <c r="P101"/>
  <c r="BK101"/>
  <c r="J101"/>
  <c r="BE101"/>
  <c r="BI100"/>
  <c r="BH100"/>
  <c r="BG100"/>
  <c r="BF100"/>
  <c r="T100"/>
  <c r="R100"/>
  <c r="P100"/>
  <c r="BK100"/>
  <c r="J100"/>
  <c r="BE100"/>
  <c r="BI99"/>
  <c r="BH99"/>
  <c r="BG99"/>
  <c r="BF99"/>
  <c r="T99"/>
  <c r="R99"/>
  <c r="P99"/>
  <c r="BK99"/>
  <c r="J99"/>
  <c r="BE99"/>
  <c r="BI98"/>
  <c r="BH98"/>
  <c r="BG98"/>
  <c r="BF98"/>
  <c r="T98"/>
  <c r="R98"/>
  <c r="P98"/>
  <c r="BK98"/>
  <c r="J98"/>
  <c r="BE98"/>
  <c r="BI97"/>
  <c r="BH97"/>
  <c r="BG97"/>
  <c r="BF97"/>
  <c r="T97"/>
  <c r="R97"/>
  <c r="P97"/>
  <c r="BK97"/>
  <c r="J97"/>
  <c r="BE97"/>
  <c r="BI96"/>
  <c r="BH96"/>
  <c r="BG96"/>
  <c r="BF96"/>
  <c r="T96"/>
  <c r="R96"/>
  <c r="P96"/>
  <c r="BK96"/>
  <c r="J96"/>
  <c r="BE96"/>
  <c r="BI95"/>
  <c r="BH95"/>
  <c r="BG95"/>
  <c r="BF95"/>
  <c r="T95"/>
  <c r="R95"/>
  <c r="P95"/>
  <c r="BK95"/>
  <c r="J95"/>
  <c r="BE95"/>
  <c r="BI94"/>
  <c r="BH94"/>
  <c r="BG94"/>
  <c r="BF94"/>
  <c r="T94"/>
  <c r="R94"/>
  <c r="P94"/>
  <c r="BK94"/>
  <c r="J94"/>
  <c r="BE94"/>
  <c r="BI93"/>
  <c r="BH93"/>
  <c r="BG93"/>
  <c r="BF93"/>
  <c r="T93"/>
  <c r="R93"/>
  <c r="P93"/>
  <c r="BK93"/>
  <c r="J93"/>
  <c r="BE93"/>
  <c r="BI92"/>
  <c r="BH92"/>
  <c r="BG92"/>
  <c r="BF92"/>
  <c r="T92"/>
  <c r="R92"/>
  <c r="P92"/>
  <c r="BK92"/>
  <c r="J92"/>
  <c r="BE92"/>
  <c r="BI91"/>
  <c r="BH91"/>
  <c r="BG91"/>
  <c r="BF91"/>
  <c r="T91"/>
  <c r="R91"/>
  <c r="P91"/>
  <c r="BK91"/>
  <c r="J91"/>
  <c r="BE91"/>
  <c r="BI90"/>
  <c r="F36"/>
  <c i="1" r="BD67"/>
  <c i="14" r="BH90"/>
  <c r="F35"/>
  <c i="1" r="BC67"/>
  <c i="14" r="BG90"/>
  <c r="F34"/>
  <c i="1" r="BB67"/>
  <c i="14" r="BF90"/>
  <c r="J33"/>
  <c i="1" r="AW67"/>
  <c i="14" r="F33"/>
  <c i="1" r="BA67"/>
  <c i="14" r="T90"/>
  <c r="T89"/>
  <c r="T88"/>
  <c r="T87"/>
  <c r="R90"/>
  <c r="R89"/>
  <c r="R88"/>
  <c r="R87"/>
  <c r="P90"/>
  <c r="P89"/>
  <c r="P88"/>
  <c r="P87"/>
  <c i="1" r="AU67"/>
  <c i="14" r="BK90"/>
  <c r="BK89"/>
  <c r="J89"/>
  <c r="BK88"/>
  <c r="J88"/>
  <c r="BK87"/>
  <c r="J87"/>
  <c r="J60"/>
  <c r="J29"/>
  <c i="1" r="AG67"/>
  <c i="14" r="J90"/>
  <c r="BE90"/>
  <c r="J32"/>
  <c i="1" r="AV67"/>
  <c i="14" r="F32"/>
  <c i="1" r="AZ67"/>
  <c i="14" r="J62"/>
  <c r="J61"/>
  <c r="J83"/>
  <c r="F83"/>
  <c r="F81"/>
  <c r="E79"/>
  <c r="J55"/>
  <c r="F55"/>
  <c r="F53"/>
  <c r="E51"/>
  <c r="J38"/>
  <c r="J20"/>
  <c r="E20"/>
  <c r="F84"/>
  <c r="F56"/>
  <c r="J19"/>
  <c r="J14"/>
  <c r="J81"/>
  <c r="J53"/>
  <c r="E7"/>
  <c r="E75"/>
  <c r="E47"/>
  <c i="1" r="AY65"/>
  <c r="AX65"/>
  <c i="13" r="BI137"/>
  <c r="BH137"/>
  <c r="BG137"/>
  <c r="BF137"/>
  <c r="T137"/>
  <c r="T136"/>
  <c r="T135"/>
  <c r="R137"/>
  <c r="R136"/>
  <c r="R135"/>
  <c r="P137"/>
  <c r="P136"/>
  <c r="P135"/>
  <c r="BK137"/>
  <c r="BK136"/>
  <c r="J136"/>
  <c r="BK135"/>
  <c r="J135"/>
  <c r="J137"/>
  <c r="BE137"/>
  <c r="J64"/>
  <c r="J63"/>
  <c r="BI134"/>
  <c r="BH134"/>
  <c r="BG134"/>
  <c r="BF134"/>
  <c r="T134"/>
  <c r="T133"/>
  <c r="R134"/>
  <c r="R133"/>
  <c r="P134"/>
  <c r="P133"/>
  <c r="BK134"/>
  <c r="BK133"/>
  <c r="J133"/>
  <c r="J134"/>
  <c r="BE134"/>
  <c r="J62"/>
  <c r="BI132"/>
  <c r="BH132"/>
  <c r="BG132"/>
  <c r="BF132"/>
  <c r="T132"/>
  <c r="R132"/>
  <c r="P132"/>
  <c r="BK132"/>
  <c r="J132"/>
  <c r="BE132"/>
  <c r="BI131"/>
  <c r="BH131"/>
  <c r="BG131"/>
  <c r="BF131"/>
  <c r="T131"/>
  <c r="R131"/>
  <c r="P131"/>
  <c r="BK131"/>
  <c r="J131"/>
  <c r="BE131"/>
  <c r="BI130"/>
  <c r="BH130"/>
  <c r="BG130"/>
  <c r="BF130"/>
  <c r="T130"/>
  <c r="R130"/>
  <c r="P130"/>
  <c r="BK130"/>
  <c r="J130"/>
  <c r="BE130"/>
  <c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T115"/>
  <c r="R116"/>
  <c r="R115"/>
  <c r="P116"/>
  <c r="P115"/>
  <c r="BK116"/>
  <c r="BK115"/>
  <c r="J115"/>
  <c r="J116"/>
  <c r="BE116"/>
  <c r="J61"/>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R107"/>
  <c r="P107"/>
  <c r="BK107"/>
  <c r="J107"/>
  <c r="BE107"/>
  <c r="BI106"/>
  <c r="BH106"/>
  <c r="BG106"/>
  <c r="BF106"/>
  <c r="T106"/>
  <c r="R106"/>
  <c r="P106"/>
  <c r="BK106"/>
  <c r="J106"/>
  <c r="BE106"/>
  <c r="BI105"/>
  <c r="BH105"/>
  <c r="BG105"/>
  <c r="BF105"/>
  <c r="T105"/>
  <c r="R105"/>
  <c r="P105"/>
  <c r="BK105"/>
  <c r="J105"/>
  <c r="BE105"/>
  <c r="BI104"/>
  <c r="BH104"/>
  <c r="BG104"/>
  <c r="BF104"/>
  <c r="T104"/>
  <c r="R104"/>
  <c r="P104"/>
  <c r="BK104"/>
  <c r="J104"/>
  <c r="BE104"/>
  <c r="BI103"/>
  <c r="BH103"/>
  <c r="BG103"/>
  <c r="BF103"/>
  <c r="T103"/>
  <c r="T102"/>
  <c r="R103"/>
  <c r="R102"/>
  <c r="P103"/>
  <c r="P102"/>
  <c r="BK103"/>
  <c r="BK102"/>
  <c r="J102"/>
  <c r="J103"/>
  <c r="BE103"/>
  <c r="J60"/>
  <c r="BI101"/>
  <c r="BH101"/>
  <c r="BG101"/>
  <c r="BF101"/>
  <c r="T101"/>
  <c r="R101"/>
  <c r="P101"/>
  <c r="BK101"/>
  <c r="J101"/>
  <c r="BE101"/>
  <c r="BI100"/>
  <c r="BH100"/>
  <c r="BG100"/>
  <c r="BF100"/>
  <c r="T100"/>
  <c r="R100"/>
  <c r="P100"/>
  <c r="BK100"/>
  <c r="J100"/>
  <c r="BE100"/>
  <c r="BI99"/>
  <c r="BH99"/>
  <c r="BG99"/>
  <c r="BF99"/>
  <c r="T99"/>
  <c r="T98"/>
  <c r="R99"/>
  <c r="R98"/>
  <c r="P99"/>
  <c r="P98"/>
  <c r="BK99"/>
  <c r="BK98"/>
  <c r="J98"/>
  <c r="J99"/>
  <c r="BE99"/>
  <c r="J59"/>
  <c r="BI97"/>
  <c r="BH97"/>
  <c r="BG97"/>
  <c r="BF97"/>
  <c r="T97"/>
  <c r="R97"/>
  <c r="P97"/>
  <c r="BK97"/>
  <c r="J97"/>
  <c r="BE97"/>
  <c r="BI96"/>
  <c r="BH96"/>
  <c r="BG96"/>
  <c r="BF96"/>
  <c r="T96"/>
  <c r="R96"/>
  <c r="P96"/>
  <c r="BK96"/>
  <c r="J96"/>
  <c r="BE96"/>
  <c r="BI95"/>
  <c r="BH95"/>
  <c r="BG95"/>
  <c r="BF95"/>
  <c r="T95"/>
  <c r="R95"/>
  <c r="P95"/>
  <c r="BK95"/>
  <c r="J95"/>
  <c r="BE95"/>
  <c r="BI94"/>
  <c r="BH94"/>
  <c r="BG94"/>
  <c r="BF94"/>
  <c r="T94"/>
  <c r="R94"/>
  <c r="P94"/>
  <c r="BK94"/>
  <c r="J94"/>
  <c r="BE94"/>
  <c r="BI93"/>
  <c r="BH93"/>
  <c r="BG93"/>
  <c r="BF93"/>
  <c r="T93"/>
  <c r="R93"/>
  <c r="P93"/>
  <c r="BK93"/>
  <c r="J93"/>
  <c r="BE93"/>
  <c r="BI92"/>
  <c r="BH92"/>
  <c r="BG92"/>
  <c r="BF92"/>
  <c r="T92"/>
  <c r="R92"/>
  <c r="P92"/>
  <c r="BK92"/>
  <c r="J92"/>
  <c r="BE92"/>
  <c r="BI91"/>
  <c r="BH91"/>
  <c r="BG91"/>
  <c r="BF91"/>
  <c r="T91"/>
  <c r="R91"/>
  <c r="P91"/>
  <c r="BK91"/>
  <c r="J91"/>
  <c r="BE91"/>
  <c r="BI90"/>
  <c r="BH90"/>
  <c r="BG90"/>
  <c r="BF90"/>
  <c r="T90"/>
  <c r="R90"/>
  <c r="P90"/>
  <c r="BK90"/>
  <c r="J90"/>
  <c r="BE90"/>
  <c r="BI89"/>
  <c r="BH89"/>
  <c r="BG89"/>
  <c r="BF89"/>
  <c r="T89"/>
  <c r="R89"/>
  <c r="P89"/>
  <c r="BK89"/>
  <c r="J89"/>
  <c r="BE89"/>
  <c r="BI88"/>
  <c r="BH88"/>
  <c r="BG88"/>
  <c r="BF88"/>
  <c r="T88"/>
  <c r="R88"/>
  <c r="P88"/>
  <c r="BK88"/>
  <c r="J88"/>
  <c r="BE88"/>
  <c r="BI87"/>
  <c r="F34"/>
  <c i="1" r="BD65"/>
  <c i="13" r="BH87"/>
  <c r="F33"/>
  <c i="1" r="BC65"/>
  <c i="13" r="BG87"/>
  <c r="F32"/>
  <c i="1" r="BB65"/>
  <c i="13" r="BF87"/>
  <c r="J31"/>
  <c i="1" r="AW65"/>
  <c i="13" r="F31"/>
  <c i="1" r="BA65"/>
  <c i="13" r="T87"/>
  <c r="T86"/>
  <c r="T85"/>
  <c r="T84"/>
  <c r="R87"/>
  <c r="R86"/>
  <c r="R85"/>
  <c r="R84"/>
  <c r="P87"/>
  <c r="P86"/>
  <c r="P85"/>
  <c r="P84"/>
  <c i="1" r="AU65"/>
  <c i="13" r="BK87"/>
  <c r="BK86"/>
  <c r="J86"/>
  <c r="BK85"/>
  <c r="J85"/>
  <c r="BK84"/>
  <c r="J84"/>
  <c r="J56"/>
  <c r="J27"/>
  <c i="1" r="AG65"/>
  <c i="13" r="J87"/>
  <c r="BE87"/>
  <c r="J30"/>
  <c i="1" r="AV65"/>
  <c i="13" r="F30"/>
  <c i="1" r="AZ65"/>
  <c i="13" r="J58"/>
  <c r="J57"/>
  <c r="J80"/>
  <c r="F80"/>
  <c r="F78"/>
  <c r="E76"/>
  <c r="J51"/>
  <c r="F51"/>
  <c r="F49"/>
  <c r="E47"/>
  <c r="J36"/>
  <c r="J18"/>
  <c r="E18"/>
  <c r="F81"/>
  <c r="F52"/>
  <c r="J17"/>
  <c r="J12"/>
  <c r="J78"/>
  <c r="J49"/>
  <c r="E7"/>
  <c r="E74"/>
  <c r="E45"/>
  <c i="12" r="J268"/>
  <c i="1" r="AY64"/>
  <c r="AX64"/>
  <c i="12" r="BI590"/>
  <c r="BH590"/>
  <c r="BG590"/>
  <c r="BF590"/>
  <c r="T590"/>
  <c r="R590"/>
  <c r="P590"/>
  <c r="BK590"/>
  <c r="J590"/>
  <c r="BE590"/>
  <c r="BI589"/>
  <c r="BH589"/>
  <c r="BG589"/>
  <c r="BF589"/>
  <c r="T589"/>
  <c r="R589"/>
  <c r="P589"/>
  <c r="BK589"/>
  <c r="J589"/>
  <c r="BE589"/>
  <c r="BI588"/>
  <c r="BH588"/>
  <c r="BG588"/>
  <c r="BF588"/>
  <c r="T588"/>
  <c r="R588"/>
  <c r="P588"/>
  <c r="BK588"/>
  <c r="J588"/>
  <c r="BE588"/>
  <c r="BI587"/>
  <c r="BH587"/>
  <c r="BG587"/>
  <c r="BF587"/>
  <c r="T587"/>
  <c r="R587"/>
  <c r="P587"/>
  <c r="BK587"/>
  <c r="J587"/>
  <c r="BE587"/>
  <c r="BI586"/>
  <c r="BH586"/>
  <c r="BG586"/>
  <c r="BF586"/>
  <c r="T586"/>
  <c r="R586"/>
  <c r="P586"/>
  <c r="BK586"/>
  <c r="J586"/>
  <c r="BE586"/>
  <c r="BI585"/>
  <c r="BH585"/>
  <c r="BG585"/>
  <c r="BF585"/>
  <c r="T585"/>
  <c r="R585"/>
  <c r="P585"/>
  <c r="BK585"/>
  <c r="J585"/>
  <c r="BE585"/>
  <c r="BI584"/>
  <c r="BH584"/>
  <c r="BG584"/>
  <c r="BF584"/>
  <c r="T584"/>
  <c r="R584"/>
  <c r="P584"/>
  <c r="BK584"/>
  <c r="J584"/>
  <c r="BE584"/>
  <c r="BI583"/>
  <c r="BH583"/>
  <c r="BG583"/>
  <c r="BF583"/>
  <c r="T583"/>
  <c r="R583"/>
  <c r="P583"/>
  <c r="BK583"/>
  <c r="J583"/>
  <c r="BE583"/>
  <c r="BI582"/>
  <c r="BH582"/>
  <c r="BG582"/>
  <c r="BF582"/>
  <c r="T582"/>
  <c r="R582"/>
  <c r="P582"/>
  <c r="BK582"/>
  <c r="J582"/>
  <c r="BE582"/>
  <c r="BI581"/>
  <c r="BH581"/>
  <c r="BG581"/>
  <c r="BF581"/>
  <c r="T581"/>
  <c r="R581"/>
  <c r="P581"/>
  <c r="BK581"/>
  <c r="J581"/>
  <c r="BE581"/>
  <c r="BI580"/>
  <c r="BH580"/>
  <c r="BG580"/>
  <c r="BF580"/>
  <c r="T580"/>
  <c r="R580"/>
  <c r="P580"/>
  <c r="BK580"/>
  <c r="J580"/>
  <c r="BE580"/>
  <c r="BI579"/>
  <c r="BH579"/>
  <c r="BG579"/>
  <c r="BF579"/>
  <c r="T579"/>
  <c r="T578"/>
  <c r="R579"/>
  <c r="R578"/>
  <c r="P579"/>
  <c r="P578"/>
  <c r="BK579"/>
  <c r="BK578"/>
  <c r="J578"/>
  <c r="J579"/>
  <c r="BE579"/>
  <c r="J111"/>
  <c r="BI577"/>
  <c r="BH577"/>
  <c r="BG577"/>
  <c r="BF577"/>
  <c r="T577"/>
  <c r="R577"/>
  <c r="P577"/>
  <c r="BK577"/>
  <c r="J577"/>
  <c r="BE577"/>
  <c r="BI576"/>
  <c r="BH576"/>
  <c r="BG576"/>
  <c r="BF576"/>
  <c r="T576"/>
  <c r="R576"/>
  <c r="P576"/>
  <c r="BK576"/>
  <c r="J576"/>
  <c r="BE576"/>
  <c r="BI575"/>
  <c r="BH575"/>
  <c r="BG575"/>
  <c r="BF575"/>
  <c r="T575"/>
  <c r="R575"/>
  <c r="P575"/>
  <c r="BK575"/>
  <c r="J575"/>
  <c r="BE575"/>
  <c r="BI574"/>
  <c r="BH574"/>
  <c r="BG574"/>
  <c r="BF574"/>
  <c r="T574"/>
  <c r="R574"/>
  <c r="P574"/>
  <c r="BK574"/>
  <c r="J574"/>
  <c r="BE574"/>
  <c r="BI573"/>
  <c r="BH573"/>
  <c r="BG573"/>
  <c r="BF573"/>
  <c r="T573"/>
  <c r="R573"/>
  <c r="P573"/>
  <c r="BK573"/>
  <c r="J573"/>
  <c r="BE573"/>
  <c r="BI572"/>
  <c r="BH572"/>
  <c r="BG572"/>
  <c r="BF572"/>
  <c r="T572"/>
  <c r="R572"/>
  <c r="P572"/>
  <c r="BK572"/>
  <c r="J572"/>
  <c r="BE572"/>
  <c r="BI571"/>
  <c r="BH571"/>
  <c r="BG571"/>
  <c r="BF571"/>
  <c r="T571"/>
  <c r="R571"/>
  <c r="P571"/>
  <c r="BK571"/>
  <c r="J571"/>
  <c r="BE571"/>
  <c r="BI570"/>
  <c r="BH570"/>
  <c r="BG570"/>
  <c r="BF570"/>
  <c r="T570"/>
  <c r="R570"/>
  <c r="P570"/>
  <c r="BK570"/>
  <c r="J570"/>
  <c r="BE570"/>
  <c r="BI569"/>
  <c r="BH569"/>
  <c r="BG569"/>
  <c r="BF569"/>
  <c r="T569"/>
  <c r="R569"/>
  <c r="P569"/>
  <c r="BK569"/>
  <c r="J569"/>
  <c r="BE569"/>
  <c r="BI568"/>
  <c r="BH568"/>
  <c r="BG568"/>
  <c r="BF568"/>
  <c r="T568"/>
  <c r="R568"/>
  <c r="P568"/>
  <c r="BK568"/>
  <c r="J568"/>
  <c r="BE568"/>
  <c r="BI567"/>
  <c r="BH567"/>
  <c r="BG567"/>
  <c r="BF567"/>
  <c r="T567"/>
  <c r="R567"/>
  <c r="P567"/>
  <c r="BK567"/>
  <c r="J567"/>
  <c r="BE567"/>
  <c r="BI566"/>
  <c r="BH566"/>
  <c r="BG566"/>
  <c r="BF566"/>
  <c r="T566"/>
  <c r="R566"/>
  <c r="P566"/>
  <c r="BK566"/>
  <c r="J566"/>
  <c r="BE566"/>
  <c r="BI565"/>
  <c r="BH565"/>
  <c r="BG565"/>
  <c r="BF565"/>
  <c r="T565"/>
  <c r="R565"/>
  <c r="P565"/>
  <c r="BK565"/>
  <c r="J565"/>
  <c r="BE565"/>
  <c r="BI564"/>
  <c r="BH564"/>
  <c r="BG564"/>
  <c r="BF564"/>
  <c r="T564"/>
  <c r="T563"/>
  <c r="R564"/>
  <c r="R563"/>
  <c r="P564"/>
  <c r="P563"/>
  <c r="BK564"/>
  <c r="BK563"/>
  <c r="J563"/>
  <c r="J564"/>
  <c r="BE564"/>
  <c r="J110"/>
  <c r="BI562"/>
  <c r="BH562"/>
  <c r="BG562"/>
  <c r="BF562"/>
  <c r="T562"/>
  <c r="R562"/>
  <c r="P562"/>
  <c r="BK562"/>
  <c r="J562"/>
  <c r="BE562"/>
  <c r="BI561"/>
  <c r="BH561"/>
  <c r="BG561"/>
  <c r="BF561"/>
  <c r="T561"/>
  <c r="R561"/>
  <c r="P561"/>
  <c r="BK561"/>
  <c r="J561"/>
  <c r="BE561"/>
  <c r="BI560"/>
  <c r="BH560"/>
  <c r="BG560"/>
  <c r="BF560"/>
  <c r="T560"/>
  <c r="R560"/>
  <c r="P560"/>
  <c r="BK560"/>
  <c r="J560"/>
  <c r="BE560"/>
  <c r="BI559"/>
  <c r="BH559"/>
  <c r="BG559"/>
  <c r="BF559"/>
  <c r="T559"/>
  <c r="R559"/>
  <c r="P559"/>
  <c r="BK559"/>
  <c r="J559"/>
  <c r="BE559"/>
  <c r="BI558"/>
  <c r="BH558"/>
  <c r="BG558"/>
  <c r="BF558"/>
  <c r="T558"/>
  <c r="R558"/>
  <c r="P558"/>
  <c r="BK558"/>
  <c r="J558"/>
  <c r="BE558"/>
  <c r="BI557"/>
  <c r="BH557"/>
  <c r="BG557"/>
  <c r="BF557"/>
  <c r="T557"/>
  <c r="R557"/>
  <c r="P557"/>
  <c r="BK557"/>
  <c r="J557"/>
  <c r="BE557"/>
  <c r="BI556"/>
  <c r="BH556"/>
  <c r="BG556"/>
  <c r="BF556"/>
  <c r="T556"/>
  <c r="R556"/>
  <c r="P556"/>
  <c r="BK556"/>
  <c r="J556"/>
  <c r="BE556"/>
  <c r="BI555"/>
  <c r="BH555"/>
  <c r="BG555"/>
  <c r="BF555"/>
  <c r="T555"/>
  <c r="R555"/>
  <c r="P555"/>
  <c r="BK555"/>
  <c r="J555"/>
  <c r="BE555"/>
  <c r="BI554"/>
  <c r="BH554"/>
  <c r="BG554"/>
  <c r="BF554"/>
  <c r="T554"/>
  <c r="R554"/>
  <c r="P554"/>
  <c r="BK554"/>
  <c r="J554"/>
  <c r="BE554"/>
  <c r="BI553"/>
  <c r="BH553"/>
  <c r="BG553"/>
  <c r="BF553"/>
  <c r="T553"/>
  <c r="R553"/>
  <c r="P553"/>
  <c r="BK553"/>
  <c r="J553"/>
  <c r="BE553"/>
  <c r="BI552"/>
  <c r="BH552"/>
  <c r="BG552"/>
  <c r="BF552"/>
  <c r="T552"/>
  <c r="R552"/>
  <c r="P552"/>
  <c r="BK552"/>
  <c r="J552"/>
  <c r="BE552"/>
  <c r="BI551"/>
  <c r="BH551"/>
  <c r="BG551"/>
  <c r="BF551"/>
  <c r="T551"/>
  <c r="T550"/>
  <c r="R551"/>
  <c r="R550"/>
  <c r="P551"/>
  <c r="P550"/>
  <c r="BK551"/>
  <c r="BK550"/>
  <c r="J550"/>
  <c r="J551"/>
  <c r="BE551"/>
  <c r="J109"/>
  <c r="BI549"/>
  <c r="BH549"/>
  <c r="BG549"/>
  <c r="BF549"/>
  <c r="T549"/>
  <c r="R549"/>
  <c r="P549"/>
  <c r="BK549"/>
  <c r="J549"/>
  <c r="BE549"/>
  <c r="BI548"/>
  <c r="BH548"/>
  <c r="BG548"/>
  <c r="BF548"/>
  <c r="T548"/>
  <c r="R548"/>
  <c r="P548"/>
  <c r="BK548"/>
  <c r="J548"/>
  <c r="BE548"/>
  <c r="BI547"/>
  <c r="BH547"/>
  <c r="BG547"/>
  <c r="BF547"/>
  <c r="T547"/>
  <c r="R547"/>
  <c r="P547"/>
  <c r="BK547"/>
  <c r="J547"/>
  <c r="BE547"/>
  <c r="BI546"/>
  <c r="BH546"/>
  <c r="BG546"/>
  <c r="BF546"/>
  <c r="T546"/>
  <c r="R546"/>
  <c r="P546"/>
  <c r="BK546"/>
  <c r="J546"/>
  <c r="BE546"/>
  <c r="BI545"/>
  <c r="BH545"/>
  <c r="BG545"/>
  <c r="BF545"/>
  <c r="T545"/>
  <c r="R545"/>
  <c r="P545"/>
  <c r="BK545"/>
  <c r="J545"/>
  <c r="BE545"/>
  <c r="BI544"/>
  <c r="BH544"/>
  <c r="BG544"/>
  <c r="BF544"/>
  <c r="T544"/>
  <c r="T543"/>
  <c r="R544"/>
  <c r="R543"/>
  <c r="P544"/>
  <c r="P543"/>
  <c r="BK544"/>
  <c r="BK543"/>
  <c r="J543"/>
  <c r="J544"/>
  <c r="BE544"/>
  <c r="J108"/>
  <c r="BI542"/>
  <c r="BH542"/>
  <c r="BG542"/>
  <c r="BF542"/>
  <c r="T542"/>
  <c r="R542"/>
  <c r="P542"/>
  <c r="BK542"/>
  <c r="J542"/>
  <c r="BE542"/>
  <c r="BI541"/>
  <c r="BH541"/>
  <c r="BG541"/>
  <c r="BF541"/>
  <c r="T541"/>
  <c r="R541"/>
  <c r="P541"/>
  <c r="BK541"/>
  <c r="J541"/>
  <c r="BE541"/>
  <c r="BI540"/>
  <c r="BH540"/>
  <c r="BG540"/>
  <c r="BF540"/>
  <c r="T540"/>
  <c r="R540"/>
  <c r="P540"/>
  <c r="BK540"/>
  <c r="J540"/>
  <c r="BE540"/>
  <c r="BI539"/>
  <c r="BH539"/>
  <c r="BG539"/>
  <c r="BF539"/>
  <c r="T539"/>
  <c r="R539"/>
  <c r="P539"/>
  <c r="BK539"/>
  <c r="J539"/>
  <c r="BE539"/>
  <c r="BI538"/>
  <c r="BH538"/>
  <c r="BG538"/>
  <c r="BF538"/>
  <c r="T538"/>
  <c r="R538"/>
  <c r="P538"/>
  <c r="BK538"/>
  <c r="J538"/>
  <c r="BE538"/>
  <c r="BI537"/>
  <c r="BH537"/>
  <c r="BG537"/>
  <c r="BF537"/>
  <c r="T537"/>
  <c r="T536"/>
  <c r="R537"/>
  <c r="R536"/>
  <c r="P537"/>
  <c r="P536"/>
  <c r="BK537"/>
  <c r="BK536"/>
  <c r="J536"/>
  <c r="J537"/>
  <c r="BE537"/>
  <c r="J107"/>
  <c r="BI535"/>
  <c r="BH535"/>
  <c r="BG535"/>
  <c r="BF535"/>
  <c r="T535"/>
  <c r="R535"/>
  <c r="P535"/>
  <c r="BK535"/>
  <c r="J535"/>
  <c r="BE535"/>
  <c r="BI534"/>
  <c r="BH534"/>
  <c r="BG534"/>
  <c r="BF534"/>
  <c r="T534"/>
  <c r="T533"/>
  <c r="R534"/>
  <c r="R533"/>
  <c r="P534"/>
  <c r="P533"/>
  <c r="BK534"/>
  <c r="BK533"/>
  <c r="J533"/>
  <c r="J534"/>
  <c r="BE534"/>
  <c r="J106"/>
  <c r="BI532"/>
  <c r="BH532"/>
  <c r="BG532"/>
  <c r="BF532"/>
  <c r="T532"/>
  <c r="R532"/>
  <c r="P532"/>
  <c r="BK532"/>
  <c r="J532"/>
  <c r="BE532"/>
  <c r="BI531"/>
  <c r="BH531"/>
  <c r="BG531"/>
  <c r="BF531"/>
  <c r="T531"/>
  <c r="T530"/>
  <c r="R531"/>
  <c r="R530"/>
  <c r="P531"/>
  <c r="P530"/>
  <c r="BK531"/>
  <c r="BK530"/>
  <c r="J530"/>
  <c r="J531"/>
  <c r="BE531"/>
  <c r="J105"/>
  <c r="BI529"/>
  <c r="BH529"/>
  <c r="BG529"/>
  <c r="BF529"/>
  <c r="T529"/>
  <c r="R529"/>
  <c r="P529"/>
  <c r="BK529"/>
  <c r="J529"/>
  <c r="BE529"/>
  <c r="BI528"/>
  <c r="BH528"/>
  <c r="BG528"/>
  <c r="BF528"/>
  <c r="T528"/>
  <c r="T527"/>
  <c r="R528"/>
  <c r="R527"/>
  <c r="P528"/>
  <c r="P527"/>
  <c r="BK528"/>
  <c r="BK527"/>
  <c r="J527"/>
  <c r="J528"/>
  <c r="BE528"/>
  <c r="J104"/>
  <c r="BI526"/>
  <c r="BH526"/>
  <c r="BG526"/>
  <c r="BF526"/>
  <c r="T526"/>
  <c r="R526"/>
  <c r="P526"/>
  <c r="BK526"/>
  <c r="J526"/>
  <c r="BE526"/>
  <c r="BI525"/>
  <c r="BH525"/>
  <c r="BG525"/>
  <c r="BF525"/>
  <c r="T525"/>
  <c r="R525"/>
  <c r="P525"/>
  <c r="BK525"/>
  <c r="J525"/>
  <c r="BE525"/>
  <c r="BI524"/>
  <c r="BH524"/>
  <c r="BG524"/>
  <c r="BF524"/>
  <c r="T524"/>
  <c r="R524"/>
  <c r="P524"/>
  <c r="BK524"/>
  <c r="J524"/>
  <c r="BE524"/>
  <c r="BI523"/>
  <c r="BH523"/>
  <c r="BG523"/>
  <c r="BF523"/>
  <c r="T523"/>
  <c r="R523"/>
  <c r="P523"/>
  <c r="BK523"/>
  <c r="J523"/>
  <c r="BE523"/>
  <c r="BI522"/>
  <c r="BH522"/>
  <c r="BG522"/>
  <c r="BF522"/>
  <c r="T522"/>
  <c r="R522"/>
  <c r="P522"/>
  <c r="BK522"/>
  <c r="J522"/>
  <c r="BE522"/>
  <c r="BI521"/>
  <c r="BH521"/>
  <c r="BG521"/>
  <c r="BF521"/>
  <c r="T521"/>
  <c r="R521"/>
  <c r="P521"/>
  <c r="BK521"/>
  <c r="J521"/>
  <c r="BE521"/>
  <c r="BI520"/>
  <c r="BH520"/>
  <c r="BG520"/>
  <c r="BF520"/>
  <c r="T520"/>
  <c r="T519"/>
  <c r="R520"/>
  <c r="R519"/>
  <c r="P520"/>
  <c r="P519"/>
  <c r="BK520"/>
  <c r="BK519"/>
  <c r="J519"/>
  <c r="J520"/>
  <c r="BE520"/>
  <c r="J103"/>
  <c r="BI518"/>
  <c r="BH518"/>
  <c r="BG518"/>
  <c r="BF518"/>
  <c r="T518"/>
  <c r="T517"/>
  <c r="R518"/>
  <c r="R517"/>
  <c r="P518"/>
  <c r="P517"/>
  <c r="BK518"/>
  <c r="BK517"/>
  <c r="J517"/>
  <c r="J518"/>
  <c r="BE518"/>
  <c r="J102"/>
  <c r="BI516"/>
  <c r="BH516"/>
  <c r="BG516"/>
  <c r="BF516"/>
  <c r="T516"/>
  <c r="R516"/>
  <c r="P516"/>
  <c r="BK516"/>
  <c r="J516"/>
  <c r="BE516"/>
  <c r="BI515"/>
  <c r="BH515"/>
  <c r="BG515"/>
  <c r="BF515"/>
  <c r="T515"/>
  <c r="R515"/>
  <c r="P515"/>
  <c r="BK515"/>
  <c r="J515"/>
  <c r="BE515"/>
  <c r="BI514"/>
  <c r="BH514"/>
  <c r="BG514"/>
  <c r="BF514"/>
  <c r="T514"/>
  <c r="R514"/>
  <c r="P514"/>
  <c r="BK514"/>
  <c r="J514"/>
  <c r="BE514"/>
  <c r="BI513"/>
  <c r="BH513"/>
  <c r="BG513"/>
  <c r="BF513"/>
  <c r="T513"/>
  <c r="R513"/>
  <c r="P513"/>
  <c r="BK513"/>
  <c r="J513"/>
  <c r="BE513"/>
  <c r="BI512"/>
  <c r="BH512"/>
  <c r="BG512"/>
  <c r="BF512"/>
  <c r="T512"/>
  <c r="R512"/>
  <c r="P512"/>
  <c r="BK512"/>
  <c r="J512"/>
  <c r="BE512"/>
  <c r="BI511"/>
  <c r="BH511"/>
  <c r="BG511"/>
  <c r="BF511"/>
  <c r="T511"/>
  <c r="R511"/>
  <c r="P511"/>
  <c r="BK511"/>
  <c r="J511"/>
  <c r="BE511"/>
  <c r="BI510"/>
  <c r="BH510"/>
  <c r="BG510"/>
  <c r="BF510"/>
  <c r="T510"/>
  <c r="T509"/>
  <c r="R510"/>
  <c r="R509"/>
  <c r="P510"/>
  <c r="P509"/>
  <c r="BK510"/>
  <c r="BK509"/>
  <c r="J509"/>
  <c r="J510"/>
  <c r="BE510"/>
  <c r="J101"/>
  <c r="BI508"/>
  <c r="BH508"/>
  <c r="BG508"/>
  <c r="BF508"/>
  <c r="T508"/>
  <c r="R508"/>
  <c r="P508"/>
  <c r="BK508"/>
  <c r="J508"/>
  <c r="BE508"/>
  <c r="BI507"/>
  <c r="BH507"/>
  <c r="BG507"/>
  <c r="BF507"/>
  <c r="T507"/>
  <c r="R507"/>
  <c r="P507"/>
  <c r="BK507"/>
  <c r="J507"/>
  <c r="BE507"/>
  <c r="BI506"/>
  <c r="BH506"/>
  <c r="BG506"/>
  <c r="BF506"/>
  <c r="T506"/>
  <c r="R506"/>
  <c r="P506"/>
  <c r="BK506"/>
  <c r="J506"/>
  <c r="BE506"/>
  <c r="BI505"/>
  <c r="BH505"/>
  <c r="BG505"/>
  <c r="BF505"/>
  <c r="T505"/>
  <c r="R505"/>
  <c r="P505"/>
  <c r="BK505"/>
  <c r="J505"/>
  <c r="BE505"/>
  <c r="BI504"/>
  <c r="BH504"/>
  <c r="BG504"/>
  <c r="BF504"/>
  <c r="T504"/>
  <c r="R504"/>
  <c r="P504"/>
  <c r="BK504"/>
  <c r="J504"/>
  <c r="BE504"/>
  <c r="BI503"/>
  <c r="BH503"/>
  <c r="BG503"/>
  <c r="BF503"/>
  <c r="T503"/>
  <c r="R503"/>
  <c r="P503"/>
  <c r="BK503"/>
  <c r="J503"/>
  <c r="BE503"/>
  <c r="BI502"/>
  <c r="BH502"/>
  <c r="BG502"/>
  <c r="BF502"/>
  <c r="T502"/>
  <c r="T501"/>
  <c r="R502"/>
  <c r="R501"/>
  <c r="P502"/>
  <c r="P501"/>
  <c r="BK502"/>
  <c r="BK501"/>
  <c r="J501"/>
  <c r="J502"/>
  <c r="BE502"/>
  <c r="J100"/>
  <c r="BI500"/>
  <c r="BH500"/>
  <c r="BG500"/>
  <c r="BF500"/>
  <c r="T500"/>
  <c r="R500"/>
  <c r="P500"/>
  <c r="BK500"/>
  <c r="J500"/>
  <c r="BE500"/>
  <c r="BI499"/>
  <c r="BH499"/>
  <c r="BG499"/>
  <c r="BF499"/>
  <c r="T499"/>
  <c r="R499"/>
  <c r="P499"/>
  <c r="BK499"/>
  <c r="J499"/>
  <c r="BE499"/>
  <c r="BI498"/>
  <c r="BH498"/>
  <c r="BG498"/>
  <c r="BF498"/>
  <c r="T498"/>
  <c r="R498"/>
  <c r="P498"/>
  <c r="BK498"/>
  <c r="J498"/>
  <c r="BE498"/>
  <c r="BI497"/>
  <c r="BH497"/>
  <c r="BG497"/>
  <c r="BF497"/>
  <c r="T497"/>
  <c r="R497"/>
  <c r="P497"/>
  <c r="BK497"/>
  <c r="J497"/>
  <c r="BE497"/>
  <c r="BI496"/>
  <c r="BH496"/>
  <c r="BG496"/>
  <c r="BF496"/>
  <c r="T496"/>
  <c r="R496"/>
  <c r="P496"/>
  <c r="BK496"/>
  <c r="J496"/>
  <c r="BE496"/>
  <c r="BI495"/>
  <c r="BH495"/>
  <c r="BG495"/>
  <c r="BF495"/>
  <c r="T495"/>
  <c r="R495"/>
  <c r="P495"/>
  <c r="BK495"/>
  <c r="J495"/>
  <c r="BE495"/>
  <c r="BI494"/>
  <c r="BH494"/>
  <c r="BG494"/>
  <c r="BF494"/>
  <c r="T494"/>
  <c r="T493"/>
  <c r="R494"/>
  <c r="R493"/>
  <c r="P494"/>
  <c r="P493"/>
  <c r="BK494"/>
  <c r="BK493"/>
  <c r="J493"/>
  <c r="J494"/>
  <c r="BE494"/>
  <c r="J99"/>
  <c r="BI492"/>
  <c r="BH492"/>
  <c r="BG492"/>
  <c r="BF492"/>
  <c r="T492"/>
  <c r="R492"/>
  <c r="P492"/>
  <c r="BK492"/>
  <c r="J492"/>
  <c r="BE492"/>
  <c r="BI491"/>
  <c r="BH491"/>
  <c r="BG491"/>
  <c r="BF491"/>
  <c r="T491"/>
  <c r="R491"/>
  <c r="P491"/>
  <c r="BK491"/>
  <c r="J491"/>
  <c r="BE491"/>
  <c r="BI490"/>
  <c r="BH490"/>
  <c r="BG490"/>
  <c r="BF490"/>
  <c r="T490"/>
  <c r="R490"/>
  <c r="P490"/>
  <c r="BK490"/>
  <c r="J490"/>
  <c r="BE490"/>
  <c r="BI489"/>
  <c r="BH489"/>
  <c r="BG489"/>
  <c r="BF489"/>
  <c r="T489"/>
  <c r="R489"/>
  <c r="P489"/>
  <c r="BK489"/>
  <c r="J489"/>
  <c r="BE489"/>
  <c r="BI488"/>
  <c r="BH488"/>
  <c r="BG488"/>
  <c r="BF488"/>
  <c r="T488"/>
  <c r="R488"/>
  <c r="P488"/>
  <c r="BK488"/>
  <c r="J488"/>
  <c r="BE488"/>
  <c r="BI487"/>
  <c r="BH487"/>
  <c r="BG487"/>
  <c r="BF487"/>
  <c r="T487"/>
  <c r="R487"/>
  <c r="P487"/>
  <c r="BK487"/>
  <c r="J487"/>
  <c r="BE487"/>
  <c r="BI486"/>
  <c r="BH486"/>
  <c r="BG486"/>
  <c r="BF486"/>
  <c r="T486"/>
  <c r="T485"/>
  <c r="R486"/>
  <c r="R485"/>
  <c r="P486"/>
  <c r="P485"/>
  <c r="BK486"/>
  <c r="BK485"/>
  <c r="J485"/>
  <c r="J486"/>
  <c r="BE486"/>
  <c r="J98"/>
  <c r="BI484"/>
  <c r="BH484"/>
  <c r="BG484"/>
  <c r="BF484"/>
  <c r="T484"/>
  <c r="R484"/>
  <c r="P484"/>
  <c r="BK484"/>
  <c r="J484"/>
  <c r="BE484"/>
  <c r="BI483"/>
  <c r="BH483"/>
  <c r="BG483"/>
  <c r="BF483"/>
  <c r="T483"/>
  <c r="T482"/>
  <c r="R483"/>
  <c r="R482"/>
  <c r="P483"/>
  <c r="P482"/>
  <c r="BK483"/>
  <c r="BK482"/>
  <c r="J482"/>
  <c r="J483"/>
  <c r="BE483"/>
  <c r="J97"/>
  <c r="BI481"/>
  <c r="BH481"/>
  <c r="BG481"/>
  <c r="BF481"/>
  <c r="T481"/>
  <c r="R481"/>
  <c r="P481"/>
  <c r="BK481"/>
  <c r="J481"/>
  <c r="BE481"/>
  <c r="BI480"/>
  <c r="BH480"/>
  <c r="BG480"/>
  <c r="BF480"/>
  <c r="T480"/>
  <c r="R480"/>
  <c r="P480"/>
  <c r="BK480"/>
  <c r="J480"/>
  <c r="BE480"/>
  <c r="BI479"/>
  <c r="BH479"/>
  <c r="BG479"/>
  <c r="BF479"/>
  <c r="T479"/>
  <c r="R479"/>
  <c r="P479"/>
  <c r="BK479"/>
  <c r="J479"/>
  <c r="BE479"/>
  <c r="BI478"/>
  <c r="BH478"/>
  <c r="BG478"/>
  <c r="BF478"/>
  <c r="T478"/>
  <c r="R478"/>
  <c r="P478"/>
  <c r="BK478"/>
  <c r="J478"/>
  <c r="BE478"/>
  <c r="BI477"/>
  <c r="BH477"/>
  <c r="BG477"/>
  <c r="BF477"/>
  <c r="T477"/>
  <c r="R477"/>
  <c r="P477"/>
  <c r="BK477"/>
  <c r="J477"/>
  <c r="BE477"/>
  <c r="BI476"/>
  <c r="BH476"/>
  <c r="BG476"/>
  <c r="BF476"/>
  <c r="T476"/>
  <c r="T475"/>
  <c r="R476"/>
  <c r="R475"/>
  <c r="P476"/>
  <c r="P475"/>
  <c r="BK476"/>
  <c r="BK475"/>
  <c r="J475"/>
  <c r="J476"/>
  <c r="BE476"/>
  <c r="J96"/>
  <c r="BI474"/>
  <c r="BH474"/>
  <c r="BG474"/>
  <c r="BF474"/>
  <c r="T474"/>
  <c r="R474"/>
  <c r="P474"/>
  <c r="BK474"/>
  <c r="J474"/>
  <c r="BE474"/>
  <c r="BI473"/>
  <c r="BH473"/>
  <c r="BG473"/>
  <c r="BF473"/>
  <c r="T473"/>
  <c r="R473"/>
  <c r="P473"/>
  <c r="BK473"/>
  <c r="J473"/>
  <c r="BE473"/>
  <c r="BI472"/>
  <c r="BH472"/>
  <c r="BG472"/>
  <c r="BF472"/>
  <c r="T472"/>
  <c r="R472"/>
  <c r="P472"/>
  <c r="BK472"/>
  <c r="J472"/>
  <c r="BE472"/>
  <c r="BI471"/>
  <c r="BH471"/>
  <c r="BG471"/>
  <c r="BF471"/>
  <c r="T471"/>
  <c r="R471"/>
  <c r="P471"/>
  <c r="BK471"/>
  <c r="J471"/>
  <c r="BE471"/>
  <c r="BI470"/>
  <c r="BH470"/>
  <c r="BG470"/>
  <c r="BF470"/>
  <c r="T470"/>
  <c r="R470"/>
  <c r="P470"/>
  <c r="BK470"/>
  <c r="J470"/>
  <c r="BE470"/>
  <c r="BI469"/>
  <c r="BH469"/>
  <c r="BG469"/>
  <c r="BF469"/>
  <c r="T469"/>
  <c r="R469"/>
  <c r="P469"/>
  <c r="BK469"/>
  <c r="J469"/>
  <c r="BE469"/>
  <c r="BI468"/>
  <c r="BH468"/>
  <c r="BG468"/>
  <c r="BF468"/>
  <c r="T468"/>
  <c r="T467"/>
  <c r="R468"/>
  <c r="R467"/>
  <c r="P468"/>
  <c r="P467"/>
  <c r="BK468"/>
  <c r="BK467"/>
  <c r="J467"/>
  <c r="J468"/>
  <c r="BE468"/>
  <c r="J95"/>
  <c r="BI466"/>
  <c r="BH466"/>
  <c r="BG466"/>
  <c r="BF466"/>
  <c r="T466"/>
  <c r="R466"/>
  <c r="P466"/>
  <c r="BK466"/>
  <c r="J466"/>
  <c r="BE466"/>
  <c r="BI465"/>
  <c r="BH465"/>
  <c r="BG465"/>
  <c r="BF465"/>
  <c r="T465"/>
  <c r="R465"/>
  <c r="P465"/>
  <c r="BK465"/>
  <c r="J465"/>
  <c r="BE465"/>
  <c r="BI464"/>
  <c r="BH464"/>
  <c r="BG464"/>
  <c r="BF464"/>
  <c r="T464"/>
  <c r="R464"/>
  <c r="P464"/>
  <c r="BK464"/>
  <c r="J464"/>
  <c r="BE464"/>
  <c r="BI463"/>
  <c r="BH463"/>
  <c r="BG463"/>
  <c r="BF463"/>
  <c r="T463"/>
  <c r="R463"/>
  <c r="P463"/>
  <c r="BK463"/>
  <c r="J463"/>
  <c r="BE463"/>
  <c r="BI462"/>
  <c r="BH462"/>
  <c r="BG462"/>
  <c r="BF462"/>
  <c r="T462"/>
  <c r="R462"/>
  <c r="P462"/>
  <c r="BK462"/>
  <c r="J462"/>
  <c r="BE462"/>
  <c r="BI461"/>
  <c r="BH461"/>
  <c r="BG461"/>
  <c r="BF461"/>
  <c r="T461"/>
  <c r="R461"/>
  <c r="P461"/>
  <c r="BK461"/>
  <c r="J461"/>
  <c r="BE461"/>
  <c r="BI460"/>
  <c r="BH460"/>
  <c r="BG460"/>
  <c r="BF460"/>
  <c r="T460"/>
  <c r="R460"/>
  <c r="P460"/>
  <c r="BK460"/>
  <c r="J460"/>
  <c r="BE460"/>
  <c r="BI459"/>
  <c r="BH459"/>
  <c r="BG459"/>
  <c r="BF459"/>
  <c r="T459"/>
  <c r="T458"/>
  <c r="R459"/>
  <c r="R458"/>
  <c r="P459"/>
  <c r="P458"/>
  <c r="BK459"/>
  <c r="BK458"/>
  <c r="J458"/>
  <c r="J459"/>
  <c r="BE459"/>
  <c r="J94"/>
  <c r="BI457"/>
  <c r="BH457"/>
  <c r="BG457"/>
  <c r="BF457"/>
  <c r="T457"/>
  <c r="R457"/>
  <c r="P457"/>
  <c r="BK457"/>
  <c r="J457"/>
  <c r="BE457"/>
  <c r="BI456"/>
  <c r="BH456"/>
  <c r="BG456"/>
  <c r="BF456"/>
  <c r="T456"/>
  <c r="R456"/>
  <c r="P456"/>
  <c r="BK456"/>
  <c r="J456"/>
  <c r="BE456"/>
  <c r="BI455"/>
  <c r="BH455"/>
  <c r="BG455"/>
  <c r="BF455"/>
  <c r="T455"/>
  <c r="R455"/>
  <c r="P455"/>
  <c r="BK455"/>
  <c r="J455"/>
  <c r="BE455"/>
  <c r="BI454"/>
  <c r="BH454"/>
  <c r="BG454"/>
  <c r="BF454"/>
  <c r="T454"/>
  <c r="R454"/>
  <c r="P454"/>
  <c r="BK454"/>
  <c r="J454"/>
  <c r="BE454"/>
  <c r="BI453"/>
  <c r="BH453"/>
  <c r="BG453"/>
  <c r="BF453"/>
  <c r="T453"/>
  <c r="R453"/>
  <c r="P453"/>
  <c r="BK453"/>
  <c r="J453"/>
  <c r="BE453"/>
  <c r="BI452"/>
  <c r="BH452"/>
  <c r="BG452"/>
  <c r="BF452"/>
  <c r="T452"/>
  <c r="R452"/>
  <c r="P452"/>
  <c r="BK452"/>
  <c r="J452"/>
  <c r="BE452"/>
  <c r="BI451"/>
  <c r="BH451"/>
  <c r="BG451"/>
  <c r="BF451"/>
  <c r="T451"/>
  <c r="R451"/>
  <c r="P451"/>
  <c r="BK451"/>
  <c r="J451"/>
  <c r="BE451"/>
  <c r="BI450"/>
  <c r="BH450"/>
  <c r="BG450"/>
  <c r="BF450"/>
  <c r="T450"/>
  <c r="T449"/>
  <c r="R450"/>
  <c r="R449"/>
  <c r="P450"/>
  <c r="P449"/>
  <c r="BK450"/>
  <c r="BK449"/>
  <c r="J449"/>
  <c r="J450"/>
  <c r="BE450"/>
  <c r="J93"/>
  <c r="BI448"/>
  <c r="BH448"/>
  <c r="BG448"/>
  <c r="BF448"/>
  <c r="T448"/>
  <c r="R448"/>
  <c r="P448"/>
  <c r="BK448"/>
  <c r="J448"/>
  <c r="BE448"/>
  <c r="BI447"/>
  <c r="BH447"/>
  <c r="BG447"/>
  <c r="BF447"/>
  <c r="T447"/>
  <c r="R447"/>
  <c r="P447"/>
  <c r="BK447"/>
  <c r="J447"/>
  <c r="BE447"/>
  <c r="BI446"/>
  <c r="BH446"/>
  <c r="BG446"/>
  <c r="BF446"/>
  <c r="T446"/>
  <c r="R446"/>
  <c r="P446"/>
  <c r="BK446"/>
  <c r="J446"/>
  <c r="BE446"/>
  <c r="BI445"/>
  <c r="BH445"/>
  <c r="BG445"/>
  <c r="BF445"/>
  <c r="T445"/>
  <c r="R445"/>
  <c r="P445"/>
  <c r="BK445"/>
  <c r="J445"/>
  <c r="BE445"/>
  <c r="BI444"/>
  <c r="BH444"/>
  <c r="BG444"/>
  <c r="BF444"/>
  <c r="T444"/>
  <c r="R444"/>
  <c r="P444"/>
  <c r="BK444"/>
  <c r="J444"/>
  <c r="BE444"/>
  <c r="BI443"/>
  <c r="BH443"/>
  <c r="BG443"/>
  <c r="BF443"/>
  <c r="T443"/>
  <c r="R443"/>
  <c r="P443"/>
  <c r="BK443"/>
  <c r="J443"/>
  <c r="BE443"/>
  <c r="BI442"/>
  <c r="BH442"/>
  <c r="BG442"/>
  <c r="BF442"/>
  <c r="T442"/>
  <c r="R442"/>
  <c r="P442"/>
  <c r="BK442"/>
  <c r="J442"/>
  <c r="BE442"/>
  <c r="BI441"/>
  <c r="BH441"/>
  <c r="BG441"/>
  <c r="BF441"/>
  <c r="T441"/>
  <c r="R441"/>
  <c r="P441"/>
  <c r="BK441"/>
  <c r="J441"/>
  <c r="BE441"/>
  <c r="BI440"/>
  <c r="BH440"/>
  <c r="BG440"/>
  <c r="BF440"/>
  <c r="T440"/>
  <c r="R440"/>
  <c r="P440"/>
  <c r="BK440"/>
  <c r="J440"/>
  <c r="BE440"/>
  <c r="BI439"/>
  <c r="BH439"/>
  <c r="BG439"/>
  <c r="BF439"/>
  <c r="T439"/>
  <c r="R439"/>
  <c r="P439"/>
  <c r="BK439"/>
  <c r="J439"/>
  <c r="BE439"/>
  <c r="BI438"/>
  <c r="BH438"/>
  <c r="BG438"/>
  <c r="BF438"/>
  <c r="T438"/>
  <c r="R438"/>
  <c r="P438"/>
  <c r="BK438"/>
  <c r="J438"/>
  <c r="BE438"/>
  <c r="BI437"/>
  <c r="BH437"/>
  <c r="BG437"/>
  <c r="BF437"/>
  <c r="T437"/>
  <c r="R437"/>
  <c r="P437"/>
  <c r="BK437"/>
  <c r="J437"/>
  <c r="BE437"/>
  <c r="BI436"/>
  <c r="BH436"/>
  <c r="BG436"/>
  <c r="BF436"/>
  <c r="T436"/>
  <c r="R436"/>
  <c r="P436"/>
  <c r="BK436"/>
  <c r="J436"/>
  <c r="BE436"/>
  <c r="BI435"/>
  <c r="BH435"/>
  <c r="BG435"/>
  <c r="BF435"/>
  <c r="T435"/>
  <c r="R435"/>
  <c r="P435"/>
  <c r="BK435"/>
  <c r="J435"/>
  <c r="BE435"/>
  <c r="BI434"/>
  <c r="BH434"/>
  <c r="BG434"/>
  <c r="BF434"/>
  <c r="T434"/>
  <c r="R434"/>
  <c r="P434"/>
  <c r="BK434"/>
  <c r="J434"/>
  <c r="BE434"/>
  <c r="BI433"/>
  <c r="BH433"/>
  <c r="BG433"/>
  <c r="BF433"/>
  <c r="T433"/>
  <c r="R433"/>
  <c r="P433"/>
  <c r="BK433"/>
  <c r="J433"/>
  <c r="BE433"/>
  <c r="BI432"/>
  <c r="BH432"/>
  <c r="BG432"/>
  <c r="BF432"/>
  <c r="T432"/>
  <c r="T431"/>
  <c r="R432"/>
  <c r="R431"/>
  <c r="P432"/>
  <c r="P431"/>
  <c r="BK432"/>
  <c r="BK431"/>
  <c r="J431"/>
  <c r="J432"/>
  <c r="BE432"/>
  <c r="J92"/>
  <c r="BI430"/>
  <c r="BH430"/>
  <c r="BG430"/>
  <c r="BF430"/>
  <c r="T430"/>
  <c r="R430"/>
  <c r="P430"/>
  <c r="BK430"/>
  <c r="J430"/>
  <c r="BE430"/>
  <c r="BI429"/>
  <c r="BH429"/>
  <c r="BG429"/>
  <c r="BF429"/>
  <c r="T429"/>
  <c r="R429"/>
  <c r="P429"/>
  <c r="BK429"/>
  <c r="J429"/>
  <c r="BE429"/>
  <c r="BI428"/>
  <c r="BH428"/>
  <c r="BG428"/>
  <c r="BF428"/>
  <c r="T428"/>
  <c r="R428"/>
  <c r="P428"/>
  <c r="BK428"/>
  <c r="J428"/>
  <c r="BE428"/>
  <c r="BI427"/>
  <c r="BH427"/>
  <c r="BG427"/>
  <c r="BF427"/>
  <c r="T427"/>
  <c r="R427"/>
  <c r="P427"/>
  <c r="BK427"/>
  <c r="J427"/>
  <c r="BE427"/>
  <c r="BI426"/>
  <c r="BH426"/>
  <c r="BG426"/>
  <c r="BF426"/>
  <c r="T426"/>
  <c r="R426"/>
  <c r="P426"/>
  <c r="BK426"/>
  <c r="J426"/>
  <c r="BE426"/>
  <c r="BI425"/>
  <c r="BH425"/>
  <c r="BG425"/>
  <c r="BF425"/>
  <c r="T425"/>
  <c r="R425"/>
  <c r="P425"/>
  <c r="BK425"/>
  <c r="J425"/>
  <c r="BE425"/>
  <c r="BI424"/>
  <c r="BH424"/>
  <c r="BG424"/>
  <c r="BF424"/>
  <c r="T424"/>
  <c r="R424"/>
  <c r="P424"/>
  <c r="BK424"/>
  <c r="J424"/>
  <c r="BE424"/>
  <c r="BI423"/>
  <c r="BH423"/>
  <c r="BG423"/>
  <c r="BF423"/>
  <c r="T423"/>
  <c r="R423"/>
  <c r="P423"/>
  <c r="BK423"/>
  <c r="J423"/>
  <c r="BE423"/>
  <c r="BI422"/>
  <c r="BH422"/>
  <c r="BG422"/>
  <c r="BF422"/>
  <c r="T422"/>
  <c r="R422"/>
  <c r="P422"/>
  <c r="BK422"/>
  <c r="J422"/>
  <c r="BE422"/>
  <c r="BI421"/>
  <c r="BH421"/>
  <c r="BG421"/>
  <c r="BF421"/>
  <c r="T421"/>
  <c r="R421"/>
  <c r="P421"/>
  <c r="BK421"/>
  <c r="J421"/>
  <c r="BE421"/>
  <c r="BI420"/>
  <c r="BH420"/>
  <c r="BG420"/>
  <c r="BF420"/>
  <c r="T420"/>
  <c r="R420"/>
  <c r="P420"/>
  <c r="BK420"/>
  <c r="J420"/>
  <c r="BE420"/>
  <c r="BI419"/>
  <c r="BH419"/>
  <c r="BG419"/>
  <c r="BF419"/>
  <c r="T419"/>
  <c r="R419"/>
  <c r="P419"/>
  <c r="BK419"/>
  <c r="J419"/>
  <c r="BE419"/>
  <c r="BI418"/>
  <c r="BH418"/>
  <c r="BG418"/>
  <c r="BF418"/>
  <c r="T418"/>
  <c r="R418"/>
  <c r="P418"/>
  <c r="BK418"/>
  <c r="J418"/>
  <c r="BE418"/>
  <c r="BI417"/>
  <c r="BH417"/>
  <c r="BG417"/>
  <c r="BF417"/>
  <c r="T417"/>
  <c r="R417"/>
  <c r="P417"/>
  <c r="BK417"/>
  <c r="J417"/>
  <c r="BE417"/>
  <c r="BI416"/>
  <c r="BH416"/>
  <c r="BG416"/>
  <c r="BF416"/>
  <c r="T416"/>
  <c r="R416"/>
  <c r="P416"/>
  <c r="BK416"/>
  <c r="J416"/>
  <c r="BE416"/>
  <c r="BI415"/>
  <c r="BH415"/>
  <c r="BG415"/>
  <c r="BF415"/>
  <c r="T415"/>
  <c r="R415"/>
  <c r="P415"/>
  <c r="BK415"/>
  <c r="J415"/>
  <c r="BE415"/>
  <c r="BI414"/>
  <c r="BH414"/>
  <c r="BG414"/>
  <c r="BF414"/>
  <c r="T414"/>
  <c r="T413"/>
  <c r="R414"/>
  <c r="R413"/>
  <c r="P414"/>
  <c r="P413"/>
  <c r="BK414"/>
  <c r="BK413"/>
  <c r="J413"/>
  <c r="J414"/>
  <c r="BE414"/>
  <c r="J91"/>
  <c r="BI412"/>
  <c r="BH412"/>
  <c r="BG412"/>
  <c r="BF412"/>
  <c r="T412"/>
  <c r="R412"/>
  <c r="P412"/>
  <c r="BK412"/>
  <c r="J412"/>
  <c r="BE412"/>
  <c r="BI411"/>
  <c r="BH411"/>
  <c r="BG411"/>
  <c r="BF411"/>
  <c r="T411"/>
  <c r="R411"/>
  <c r="P411"/>
  <c r="BK411"/>
  <c r="J411"/>
  <c r="BE411"/>
  <c r="BI410"/>
  <c r="BH410"/>
  <c r="BG410"/>
  <c r="BF410"/>
  <c r="T410"/>
  <c r="R410"/>
  <c r="P410"/>
  <c r="BK410"/>
  <c r="J410"/>
  <c r="BE410"/>
  <c r="BI409"/>
  <c r="BH409"/>
  <c r="BG409"/>
  <c r="BF409"/>
  <c r="T409"/>
  <c r="R409"/>
  <c r="P409"/>
  <c r="BK409"/>
  <c r="J409"/>
  <c r="BE409"/>
  <c r="BI408"/>
  <c r="BH408"/>
  <c r="BG408"/>
  <c r="BF408"/>
  <c r="T408"/>
  <c r="R408"/>
  <c r="P408"/>
  <c r="BK408"/>
  <c r="J408"/>
  <c r="BE408"/>
  <c r="BI407"/>
  <c r="BH407"/>
  <c r="BG407"/>
  <c r="BF407"/>
  <c r="T407"/>
  <c r="R407"/>
  <c r="P407"/>
  <c r="BK407"/>
  <c r="J407"/>
  <c r="BE407"/>
  <c r="BI406"/>
  <c r="BH406"/>
  <c r="BG406"/>
  <c r="BF406"/>
  <c r="T406"/>
  <c r="R406"/>
  <c r="P406"/>
  <c r="BK406"/>
  <c r="J406"/>
  <c r="BE406"/>
  <c r="BI405"/>
  <c r="BH405"/>
  <c r="BG405"/>
  <c r="BF405"/>
  <c r="T405"/>
  <c r="R405"/>
  <c r="P405"/>
  <c r="BK405"/>
  <c r="J405"/>
  <c r="BE405"/>
  <c r="BI404"/>
  <c r="BH404"/>
  <c r="BG404"/>
  <c r="BF404"/>
  <c r="T404"/>
  <c r="R404"/>
  <c r="P404"/>
  <c r="BK404"/>
  <c r="J404"/>
  <c r="BE404"/>
  <c r="BI403"/>
  <c r="BH403"/>
  <c r="BG403"/>
  <c r="BF403"/>
  <c r="T403"/>
  <c r="R403"/>
  <c r="P403"/>
  <c r="BK403"/>
  <c r="J403"/>
  <c r="BE403"/>
  <c r="BI402"/>
  <c r="BH402"/>
  <c r="BG402"/>
  <c r="BF402"/>
  <c r="T402"/>
  <c r="R402"/>
  <c r="P402"/>
  <c r="BK402"/>
  <c r="J402"/>
  <c r="BE402"/>
  <c r="BI401"/>
  <c r="BH401"/>
  <c r="BG401"/>
  <c r="BF401"/>
  <c r="T401"/>
  <c r="R401"/>
  <c r="P401"/>
  <c r="BK401"/>
  <c r="J401"/>
  <c r="BE401"/>
  <c r="BI400"/>
  <c r="BH400"/>
  <c r="BG400"/>
  <c r="BF400"/>
  <c r="T400"/>
  <c r="R400"/>
  <c r="P400"/>
  <c r="BK400"/>
  <c r="J400"/>
  <c r="BE400"/>
  <c r="BI399"/>
  <c r="BH399"/>
  <c r="BG399"/>
  <c r="BF399"/>
  <c r="T399"/>
  <c r="R399"/>
  <c r="P399"/>
  <c r="BK399"/>
  <c r="J399"/>
  <c r="BE399"/>
  <c r="BI398"/>
  <c r="BH398"/>
  <c r="BG398"/>
  <c r="BF398"/>
  <c r="T398"/>
  <c r="R398"/>
  <c r="P398"/>
  <c r="BK398"/>
  <c r="J398"/>
  <c r="BE398"/>
  <c r="BI397"/>
  <c r="BH397"/>
  <c r="BG397"/>
  <c r="BF397"/>
  <c r="T397"/>
  <c r="R397"/>
  <c r="P397"/>
  <c r="BK397"/>
  <c r="J397"/>
  <c r="BE397"/>
  <c r="BI396"/>
  <c r="BH396"/>
  <c r="BG396"/>
  <c r="BF396"/>
  <c r="T396"/>
  <c r="T395"/>
  <c r="R396"/>
  <c r="R395"/>
  <c r="P396"/>
  <c r="P395"/>
  <c r="BK396"/>
  <c r="BK395"/>
  <c r="J395"/>
  <c r="J396"/>
  <c r="BE396"/>
  <c r="J90"/>
  <c r="BI394"/>
  <c r="BH394"/>
  <c r="BG394"/>
  <c r="BF394"/>
  <c r="T394"/>
  <c r="R394"/>
  <c r="P394"/>
  <c r="BK394"/>
  <c r="J394"/>
  <c r="BE394"/>
  <c r="BI393"/>
  <c r="BH393"/>
  <c r="BG393"/>
  <c r="BF393"/>
  <c r="T393"/>
  <c r="R393"/>
  <c r="P393"/>
  <c r="BK393"/>
  <c r="J393"/>
  <c r="BE393"/>
  <c r="BI392"/>
  <c r="BH392"/>
  <c r="BG392"/>
  <c r="BF392"/>
  <c r="T392"/>
  <c r="R392"/>
  <c r="P392"/>
  <c r="BK392"/>
  <c r="J392"/>
  <c r="BE392"/>
  <c r="BI391"/>
  <c r="BH391"/>
  <c r="BG391"/>
  <c r="BF391"/>
  <c r="T391"/>
  <c r="R391"/>
  <c r="P391"/>
  <c r="BK391"/>
  <c r="J391"/>
  <c r="BE391"/>
  <c r="BI390"/>
  <c r="BH390"/>
  <c r="BG390"/>
  <c r="BF390"/>
  <c r="T390"/>
  <c r="R390"/>
  <c r="P390"/>
  <c r="BK390"/>
  <c r="J390"/>
  <c r="BE390"/>
  <c r="BI389"/>
  <c r="BH389"/>
  <c r="BG389"/>
  <c r="BF389"/>
  <c r="T389"/>
  <c r="R389"/>
  <c r="P389"/>
  <c r="BK389"/>
  <c r="J389"/>
  <c r="BE389"/>
  <c r="BI388"/>
  <c r="BH388"/>
  <c r="BG388"/>
  <c r="BF388"/>
  <c r="T388"/>
  <c r="R388"/>
  <c r="P388"/>
  <c r="BK388"/>
  <c r="J388"/>
  <c r="BE388"/>
  <c r="BI387"/>
  <c r="BH387"/>
  <c r="BG387"/>
  <c r="BF387"/>
  <c r="T387"/>
  <c r="R387"/>
  <c r="P387"/>
  <c r="BK387"/>
  <c r="J387"/>
  <c r="BE387"/>
  <c r="BI386"/>
  <c r="BH386"/>
  <c r="BG386"/>
  <c r="BF386"/>
  <c r="T386"/>
  <c r="R386"/>
  <c r="P386"/>
  <c r="BK386"/>
  <c r="J386"/>
  <c r="BE386"/>
  <c r="BI385"/>
  <c r="BH385"/>
  <c r="BG385"/>
  <c r="BF385"/>
  <c r="T385"/>
  <c r="R385"/>
  <c r="P385"/>
  <c r="BK385"/>
  <c r="J385"/>
  <c r="BE385"/>
  <c r="BI384"/>
  <c r="BH384"/>
  <c r="BG384"/>
  <c r="BF384"/>
  <c r="T384"/>
  <c r="R384"/>
  <c r="P384"/>
  <c r="BK384"/>
  <c r="J384"/>
  <c r="BE384"/>
  <c r="BI383"/>
  <c r="BH383"/>
  <c r="BG383"/>
  <c r="BF383"/>
  <c r="T383"/>
  <c r="R383"/>
  <c r="P383"/>
  <c r="BK383"/>
  <c r="J383"/>
  <c r="BE383"/>
  <c r="BI382"/>
  <c r="BH382"/>
  <c r="BG382"/>
  <c r="BF382"/>
  <c r="T382"/>
  <c r="R382"/>
  <c r="P382"/>
  <c r="BK382"/>
  <c r="J382"/>
  <c r="BE382"/>
  <c r="BI381"/>
  <c r="BH381"/>
  <c r="BG381"/>
  <c r="BF381"/>
  <c r="T381"/>
  <c r="R381"/>
  <c r="P381"/>
  <c r="BK381"/>
  <c r="J381"/>
  <c r="BE381"/>
  <c r="BI380"/>
  <c r="BH380"/>
  <c r="BG380"/>
  <c r="BF380"/>
  <c r="T380"/>
  <c r="R380"/>
  <c r="P380"/>
  <c r="BK380"/>
  <c r="J380"/>
  <c r="BE380"/>
  <c r="BI379"/>
  <c r="BH379"/>
  <c r="BG379"/>
  <c r="BF379"/>
  <c r="T379"/>
  <c r="R379"/>
  <c r="P379"/>
  <c r="BK379"/>
  <c r="J379"/>
  <c r="BE379"/>
  <c r="BI378"/>
  <c r="BH378"/>
  <c r="BG378"/>
  <c r="BF378"/>
  <c r="T378"/>
  <c r="T377"/>
  <c r="R378"/>
  <c r="R377"/>
  <c r="P378"/>
  <c r="P377"/>
  <c r="BK378"/>
  <c r="BK377"/>
  <c r="J377"/>
  <c r="J378"/>
  <c r="BE378"/>
  <c r="J89"/>
  <c r="BI376"/>
  <c r="BH376"/>
  <c r="BG376"/>
  <c r="BF376"/>
  <c r="T376"/>
  <c r="R376"/>
  <c r="P376"/>
  <c r="BK376"/>
  <c r="J376"/>
  <c r="BE376"/>
  <c r="BI375"/>
  <c r="BH375"/>
  <c r="BG375"/>
  <c r="BF375"/>
  <c r="T375"/>
  <c r="R375"/>
  <c r="P375"/>
  <c r="BK375"/>
  <c r="J375"/>
  <c r="BE375"/>
  <c r="BI374"/>
  <c r="BH374"/>
  <c r="BG374"/>
  <c r="BF374"/>
  <c r="T374"/>
  <c r="R374"/>
  <c r="P374"/>
  <c r="BK374"/>
  <c r="J374"/>
  <c r="BE374"/>
  <c r="BI373"/>
  <c r="BH373"/>
  <c r="BG373"/>
  <c r="BF373"/>
  <c r="T373"/>
  <c r="R373"/>
  <c r="P373"/>
  <c r="BK373"/>
  <c r="J373"/>
  <c r="BE373"/>
  <c r="BI372"/>
  <c r="BH372"/>
  <c r="BG372"/>
  <c r="BF372"/>
  <c r="T372"/>
  <c r="R372"/>
  <c r="P372"/>
  <c r="BK372"/>
  <c r="J372"/>
  <c r="BE372"/>
  <c r="BI371"/>
  <c r="BH371"/>
  <c r="BG371"/>
  <c r="BF371"/>
  <c r="T371"/>
  <c r="R371"/>
  <c r="P371"/>
  <c r="BK371"/>
  <c r="J371"/>
  <c r="BE371"/>
  <c r="BI370"/>
  <c r="BH370"/>
  <c r="BG370"/>
  <c r="BF370"/>
  <c r="T370"/>
  <c r="R370"/>
  <c r="P370"/>
  <c r="BK370"/>
  <c r="J370"/>
  <c r="BE370"/>
  <c r="BI369"/>
  <c r="BH369"/>
  <c r="BG369"/>
  <c r="BF369"/>
  <c r="T369"/>
  <c r="R369"/>
  <c r="P369"/>
  <c r="BK369"/>
  <c r="J369"/>
  <c r="BE369"/>
  <c r="BI368"/>
  <c r="BH368"/>
  <c r="BG368"/>
  <c r="BF368"/>
  <c r="T368"/>
  <c r="R368"/>
  <c r="P368"/>
  <c r="BK368"/>
  <c r="J368"/>
  <c r="BE368"/>
  <c r="BI367"/>
  <c r="BH367"/>
  <c r="BG367"/>
  <c r="BF367"/>
  <c r="T367"/>
  <c r="R367"/>
  <c r="P367"/>
  <c r="BK367"/>
  <c r="J367"/>
  <c r="BE367"/>
  <c r="BI366"/>
  <c r="BH366"/>
  <c r="BG366"/>
  <c r="BF366"/>
  <c r="T366"/>
  <c r="R366"/>
  <c r="P366"/>
  <c r="BK366"/>
  <c r="J366"/>
  <c r="BE366"/>
  <c r="BI365"/>
  <c r="BH365"/>
  <c r="BG365"/>
  <c r="BF365"/>
  <c r="T365"/>
  <c r="R365"/>
  <c r="P365"/>
  <c r="BK365"/>
  <c r="J365"/>
  <c r="BE365"/>
  <c r="BI364"/>
  <c r="BH364"/>
  <c r="BG364"/>
  <c r="BF364"/>
  <c r="T364"/>
  <c r="R364"/>
  <c r="P364"/>
  <c r="BK364"/>
  <c r="J364"/>
  <c r="BE364"/>
  <c r="BI363"/>
  <c r="BH363"/>
  <c r="BG363"/>
  <c r="BF363"/>
  <c r="T363"/>
  <c r="R363"/>
  <c r="P363"/>
  <c r="BK363"/>
  <c r="J363"/>
  <c r="BE363"/>
  <c r="BI362"/>
  <c r="BH362"/>
  <c r="BG362"/>
  <c r="BF362"/>
  <c r="T362"/>
  <c r="R362"/>
  <c r="P362"/>
  <c r="BK362"/>
  <c r="J362"/>
  <c r="BE362"/>
  <c r="BI361"/>
  <c r="BH361"/>
  <c r="BG361"/>
  <c r="BF361"/>
  <c r="T361"/>
  <c r="R361"/>
  <c r="P361"/>
  <c r="BK361"/>
  <c r="J361"/>
  <c r="BE361"/>
  <c r="BI360"/>
  <c r="BH360"/>
  <c r="BG360"/>
  <c r="BF360"/>
  <c r="T360"/>
  <c r="T359"/>
  <c r="R360"/>
  <c r="R359"/>
  <c r="P360"/>
  <c r="P359"/>
  <c r="BK360"/>
  <c r="BK359"/>
  <c r="J359"/>
  <c r="J360"/>
  <c r="BE360"/>
  <c r="J88"/>
  <c r="BI358"/>
  <c r="BH358"/>
  <c r="BG358"/>
  <c r="BF358"/>
  <c r="T358"/>
  <c r="R358"/>
  <c r="P358"/>
  <c r="BK358"/>
  <c r="J358"/>
  <c r="BE358"/>
  <c r="BI357"/>
  <c r="BH357"/>
  <c r="BG357"/>
  <c r="BF357"/>
  <c r="T357"/>
  <c r="R357"/>
  <c r="P357"/>
  <c r="BK357"/>
  <c r="J357"/>
  <c r="BE357"/>
  <c r="BI356"/>
  <c r="BH356"/>
  <c r="BG356"/>
  <c r="BF356"/>
  <c r="T356"/>
  <c r="R356"/>
  <c r="P356"/>
  <c r="BK356"/>
  <c r="J356"/>
  <c r="BE356"/>
  <c r="BI355"/>
  <c r="BH355"/>
  <c r="BG355"/>
  <c r="BF355"/>
  <c r="T355"/>
  <c r="R355"/>
  <c r="P355"/>
  <c r="BK355"/>
  <c r="J355"/>
  <c r="BE355"/>
  <c r="BI354"/>
  <c r="BH354"/>
  <c r="BG354"/>
  <c r="BF354"/>
  <c r="T354"/>
  <c r="R354"/>
  <c r="P354"/>
  <c r="BK354"/>
  <c r="J354"/>
  <c r="BE354"/>
  <c r="BI353"/>
  <c r="BH353"/>
  <c r="BG353"/>
  <c r="BF353"/>
  <c r="T353"/>
  <c r="R353"/>
  <c r="P353"/>
  <c r="BK353"/>
  <c r="J353"/>
  <c r="BE353"/>
  <c r="BI352"/>
  <c r="BH352"/>
  <c r="BG352"/>
  <c r="BF352"/>
  <c r="T352"/>
  <c r="R352"/>
  <c r="P352"/>
  <c r="BK352"/>
  <c r="J352"/>
  <c r="BE352"/>
  <c r="BI351"/>
  <c r="BH351"/>
  <c r="BG351"/>
  <c r="BF351"/>
  <c r="T351"/>
  <c r="R351"/>
  <c r="P351"/>
  <c r="BK351"/>
  <c r="J351"/>
  <c r="BE351"/>
  <c r="BI350"/>
  <c r="BH350"/>
  <c r="BG350"/>
  <c r="BF350"/>
  <c r="T350"/>
  <c r="R350"/>
  <c r="P350"/>
  <c r="BK350"/>
  <c r="J350"/>
  <c r="BE350"/>
  <c r="BI349"/>
  <c r="BH349"/>
  <c r="BG349"/>
  <c r="BF349"/>
  <c r="T349"/>
  <c r="R349"/>
  <c r="P349"/>
  <c r="BK349"/>
  <c r="J349"/>
  <c r="BE349"/>
  <c r="BI348"/>
  <c r="BH348"/>
  <c r="BG348"/>
  <c r="BF348"/>
  <c r="T348"/>
  <c r="R348"/>
  <c r="P348"/>
  <c r="BK348"/>
  <c r="J348"/>
  <c r="BE348"/>
  <c r="BI347"/>
  <c r="BH347"/>
  <c r="BG347"/>
  <c r="BF347"/>
  <c r="T347"/>
  <c r="R347"/>
  <c r="P347"/>
  <c r="BK347"/>
  <c r="J347"/>
  <c r="BE347"/>
  <c r="BI346"/>
  <c r="BH346"/>
  <c r="BG346"/>
  <c r="BF346"/>
  <c r="T346"/>
  <c r="R346"/>
  <c r="P346"/>
  <c r="BK346"/>
  <c r="J346"/>
  <c r="BE346"/>
  <c r="BI345"/>
  <c r="BH345"/>
  <c r="BG345"/>
  <c r="BF345"/>
  <c r="T345"/>
  <c r="R345"/>
  <c r="P345"/>
  <c r="BK345"/>
  <c r="J345"/>
  <c r="BE345"/>
  <c r="BI344"/>
  <c r="BH344"/>
  <c r="BG344"/>
  <c r="BF344"/>
  <c r="T344"/>
  <c r="R344"/>
  <c r="P344"/>
  <c r="BK344"/>
  <c r="J344"/>
  <c r="BE344"/>
  <c r="BI343"/>
  <c r="BH343"/>
  <c r="BG343"/>
  <c r="BF343"/>
  <c r="T343"/>
  <c r="R343"/>
  <c r="P343"/>
  <c r="BK343"/>
  <c r="J343"/>
  <c r="BE343"/>
  <c r="BI342"/>
  <c r="BH342"/>
  <c r="BG342"/>
  <c r="BF342"/>
  <c r="T342"/>
  <c r="T341"/>
  <c r="R342"/>
  <c r="R341"/>
  <c r="P342"/>
  <c r="P341"/>
  <c r="BK342"/>
  <c r="BK341"/>
  <c r="J341"/>
  <c r="J342"/>
  <c r="BE342"/>
  <c r="J87"/>
  <c r="BI340"/>
  <c r="BH340"/>
  <c r="BG340"/>
  <c r="BF340"/>
  <c r="T340"/>
  <c r="R340"/>
  <c r="P340"/>
  <c r="BK340"/>
  <c r="J340"/>
  <c r="BE340"/>
  <c r="BI339"/>
  <c r="BH339"/>
  <c r="BG339"/>
  <c r="BF339"/>
  <c r="T339"/>
  <c r="R339"/>
  <c r="P339"/>
  <c r="BK339"/>
  <c r="J339"/>
  <c r="BE339"/>
  <c r="BI338"/>
  <c r="BH338"/>
  <c r="BG338"/>
  <c r="BF338"/>
  <c r="T338"/>
  <c r="R338"/>
  <c r="P338"/>
  <c r="BK338"/>
  <c r="J338"/>
  <c r="BE338"/>
  <c r="BI337"/>
  <c r="BH337"/>
  <c r="BG337"/>
  <c r="BF337"/>
  <c r="T337"/>
  <c r="R337"/>
  <c r="P337"/>
  <c r="BK337"/>
  <c r="J337"/>
  <c r="BE337"/>
  <c r="BI336"/>
  <c r="BH336"/>
  <c r="BG336"/>
  <c r="BF336"/>
  <c r="T336"/>
  <c r="R336"/>
  <c r="P336"/>
  <c r="BK336"/>
  <c r="J336"/>
  <c r="BE336"/>
  <c r="BI335"/>
  <c r="BH335"/>
  <c r="BG335"/>
  <c r="BF335"/>
  <c r="T335"/>
  <c r="R335"/>
  <c r="P335"/>
  <c r="BK335"/>
  <c r="J335"/>
  <c r="BE335"/>
  <c r="BI334"/>
  <c r="BH334"/>
  <c r="BG334"/>
  <c r="BF334"/>
  <c r="T334"/>
  <c r="R334"/>
  <c r="P334"/>
  <c r="BK334"/>
  <c r="J334"/>
  <c r="BE334"/>
  <c r="BI333"/>
  <c r="BH333"/>
  <c r="BG333"/>
  <c r="BF333"/>
  <c r="T333"/>
  <c r="R333"/>
  <c r="P333"/>
  <c r="BK333"/>
  <c r="J333"/>
  <c r="BE333"/>
  <c r="BI332"/>
  <c r="BH332"/>
  <c r="BG332"/>
  <c r="BF332"/>
  <c r="T332"/>
  <c r="R332"/>
  <c r="P332"/>
  <c r="BK332"/>
  <c r="J332"/>
  <c r="BE332"/>
  <c r="BI331"/>
  <c r="BH331"/>
  <c r="BG331"/>
  <c r="BF331"/>
  <c r="T331"/>
  <c r="R331"/>
  <c r="P331"/>
  <c r="BK331"/>
  <c r="J331"/>
  <c r="BE331"/>
  <c r="BI330"/>
  <c r="BH330"/>
  <c r="BG330"/>
  <c r="BF330"/>
  <c r="T330"/>
  <c r="R330"/>
  <c r="P330"/>
  <c r="BK330"/>
  <c r="J330"/>
  <c r="BE330"/>
  <c r="BI329"/>
  <c r="BH329"/>
  <c r="BG329"/>
  <c r="BF329"/>
  <c r="T329"/>
  <c r="R329"/>
  <c r="P329"/>
  <c r="BK329"/>
  <c r="J329"/>
  <c r="BE329"/>
  <c r="BI328"/>
  <c r="BH328"/>
  <c r="BG328"/>
  <c r="BF328"/>
  <c r="T328"/>
  <c r="R328"/>
  <c r="P328"/>
  <c r="BK328"/>
  <c r="J328"/>
  <c r="BE328"/>
  <c r="BI327"/>
  <c r="BH327"/>
  <c r="BG327"/>
  <c r="BF327"/>
  <c r="T327"/>
  <c r="R327"/>
  <c r="P327"/>
  <c r="BK327"/>
  <c r="J327"/>
  <c r="BE327"/>
  <c r="BI326"/>
  <c r="BH326"/>
  <c r="BG326"/>
  <c r="BF326"/>
  <c r="T326"/>
  <c r="R326"/>
  <c r="P326"/>
  <c r="BK326"/>
  <c r="J326"/>
  <c r="BE326"/>
  <c r="BI325"/>
  <c r="BH325"/>
  <c r="BG325"/>
  <c r="BF325"/>
  <c r="T325"/>
  <c r="R325"/>
  <c r="P325"/>
  <c r="BK325"/>
  <c r="J325"/>
  <c r="BE325"/>
  <c r="BI324"/>
  <c r="BH324"/>
  <c r="BG324"/>
  <c r="BF324"/>
  <c r="T324"/>
  <c r="T323"/>
  <c r="R324"/>
  <c r="R323"/>
  <c r="P324"/>
  <c r="P323"/>
  <c r="BK324"/>
  <c r="BK323"/>
  <c r="J323"/>
  <c r="J324"/>
  <c r="BE324"/>
  <c r="J86"/>
  <c r="BI322"/>
  <c r="BH322"/>
  <c r="BG322"/>
  <c r="BF322"/>
  <c r="T322"/>
  <c r="R322"/>
  <c r="P322"/>
  <c r="BK322"/>
  <c r="J322"/>
  <c r="BE322"/>
  <c r="BI321"/>
  <c r="BH321"/>
  <c r="BG321"/>
  <c r="BF321"/>
  <c r="T321"/>
  <c r="R321"/>
  <c r="P321"/>
  <c r="BK321"/>
  <c r="J321"/>
  <c r="BE321"/>
  <c r="BI320"/>
  <c r="BH320"/>
  <c r="BG320"/>
  <c r="BF320"/>
  <c r="T320"/>
  <c r="R320"/>
  <c r="P320"/>
  <c r="BK320"/>
  <c r="J320"/>
  <c r="BE320"/>
  <c r="BI319"/>
  <c r="BH319"/>
  <c r="BG319"/>
  <c r="BF319"/>
  <c r="T319"/>
  <c r="R319"/>
  <c r="P319"/>
  <c r="BK319"/>
  <c r="J319"/>
  <c r="BE319"/>
  <c r="BI318"/>
  <c r="BH318"/>
  <c r="BG318"/>
  <c r="BF318"/>
  <c r="T318"/>
  <c r="R318"/>
  <c r="P318"/>
  <c r="BK318"/>
  <c r="J318"/>
  <c r="BE318"/>
  <c r="BI317"/>
  <c r="BH317"/>
  <c r="BG317"/>
  <c r="BF317"/>
  <c r="T317"/>
  <c r="R317"/>
  <c r="P317"/>
  <c r="BK317"/>
  <c r="J317"/>
  <c r="BE317"/>
  <c r="BI316"/>
  <c r="BH316"/>
  <c r="BG316"/>
  <c r="BF316"/>
  <c r="T316"/>
  <c r="R316"/>
  <c r="P316"/>
  <c r="BK316"/>
  <c r="J316"/>
  <c r="BE316"/>
  <c r="BI315"/>
  <c r="BH315"/>
  <c r="BG315"/>
  <c r="BF315"/>
  <c r="T315"/>
  <c r="R315"/>
  <c r="P315"/>
  <c r="BK315"/>
  <c r="J315"/>
  <c r="BE315"/>
  <c r="BI314"/>
  <c r="BH314"/>
  <c r="BG314"/>
  <c r="BF314"/>
  <c r="T314"/>
  <c r="R314"/>
  <c r="P314"/>
  <c r="BK314"/>
  <c r="J314"/>
  <c r="BE314"/>
  <c r="BI313"/>
  <c r="BH313"/>
  <c r="BG313"/>
  <c r="BF313"/>
  <c r="T313"/>
  <c r="R313"/>
  <c r="P313"/>
  <c r="BK313"/>
  <c r="J313"/>
  <c r="BE313"/>
  <c r="BI312"/>
  <c r="BH312"/>
  <c r="BG312"/>
  <c r="BF312"/>
  <c r="T312"/>
  <c r="R312"/>
  <c r="P312"/>
  <c r="BK312"/>
  <c r="J312"/>
  <c r="BE312"/>
  <c r="BI311"/>
  <c r="BH311"/>
  <c r="BG311"/>
  <c r="BF311"/>
  <c r="T311"/>
  <c r="R311"/>
  <c r="P311"/>
  <c r="BK311"/>
  <c r="J311"/>
  <c r="BE311"/>
  <c r="BI310"/>
  <c r="BH310"/>
  <c r="BG310"/>
  <c r="BF310"/>
  <c r="T310"/>
  <c r="R310"/>
  <c r="P310"/>
  <c r="BK310"/>
  <c r="J310"/>
  <c r="BE310"/>
  <c r="BI309"/>
  <c r="BH309"/>
  <c r="BG309"/>
  <c r="BF309"/>
  <c r="T309"/>
  <c r="R309"/>
  <c r="P309"/>
  <c r="BK309"/>
  <c r="J309"/>
  <c r="BE309"/>
  <c r="BI308"/>
  <c r="BH308"/>
  <c r="BG308"/>
  <c r="BF308"/>
  <c r="T308"/>
  <c r="R308"/>
  <c r="P308"/>
  <c r="BK308"/>
  <c r="J308"/>
  <c r="BE308"/>
  <c r="BI307"/>
  <c r="BH307"/>
  <c r="BG307"/>
  <c r="BF307"/>
  <c r="T307"/>
  <c r="R307"/>
  <c r="P307"/>
  <c r="BK307"/>
  <c r="J307"/>
  <c r="BE307"/>
  <c r="BI306"/>
  <c r="BH306"/>
  <c r="BG306"/>
  <c r="BF306"/>
  <c r="T306"/>
  <c r="T305"/>
  <c r="R306"/>
  <c r="R305"/>
  <c r="P306"/>
  <c r="P305"/>
  <c r="BK306"/>
  <c r="BK305"/>
  <c r="J305"/>
  <c r="J306"/>
  <c r="BE306"/>
  <c r="J85"/>
  <c r="BI304"/>
  <c r="BH304"/>
  <c r="BG304"/>
  <c r="BF304"/>
  <c r="T304"/>
  <c r="R304"/>
  <c r="P304"/>
  <c r="BK304"/>
  <c r="J304"/>
  <c r="BE304"/>
  <c r="BI303"/>
  <c r="BH303"/>
  <c r="BG303"/>
  <c r="BF303"/>
  <c r="T303"/>
  <c r="R303"/>
  <c r="P303"/>
  <c r="BK303"/>
  <c r="J303"/>
  <c r="BE303"/>
  <c r="BI302"/>
  <c r="BH302"/>
  <c r="BG302"/>
  <c r="BF302"/>
  <c r="T302"/>
  <c r="R302"/>
  <c r="P302"/>
  <c r="BK302"/>
  <c r="J302"/>
  <c r="BE302"/>
  <c r="BI301"/>
  <c r="BH301"/>
  <c r="BG301"/>
  <c r="BF301"/>
  <c r="T301"/>
  <c r="R301"/>
  <c r="P301"/>
  <c r="BK301"/>
  <c r="J301"/>
  <c r="BE301"/>
  <c r="BI300"/>
  <c r="BH300"/>
  <c r="BG300"/>
  <c r="BF300"/>
  <c r="T300"/>
  <c r="R300"/>
  <c r="P300"/>
  <c r="BK300"/>
  <c r="J300"/>
  <c r="BE300"/>
  <c r="BI299"/>
  <c r="BH299"/>
  <c r="BG299"/>
  <c r="BF299"/>
  <c r="T299"/>
  <c r="R299"/>
  <c r="P299"/>
  <c r="BK299"/>
  <c r="J299"/>
  <c r="BE299"/>
  <c r="BI298"/>
  <c r="BH298"/>
  <c r="BG298"/>
  <c r="BF298"/>
  <c r="T298"/>
  <c r="R298"/>
  <c r="P298"/>
  <c r="BK298"/>
  <c r="J298"/>
  <c r="BE298"/>
  <c r="BI297"/>
  <c r="BH297"/>
  <c r="BG297"/>
  <c r="BF297"/>
  <c r="T297"/>
  <c r="R297"/>
  <c r="P297"/>
  <c r="BK297"/>
  <c r="J297"/>
  <c r="BE297"/>
  <c r="BI296"/>
  <c r="BH296"/>
  <c r="BG296"/>
  <c r="BF296"/>
  <c r="T296"/>
  <c r="R296"/>
  <c r="P296"/>
  <c r="BK296"/>
  <c r="J296"/>
  <c r="BE296"/>
  <c r="BI295"/>
  <c r="BH295"/>
  <c r="BG295"/>
  <c r="BF295"/>
  <c r="T295"/>
  <c r="R295"/>
  <c r="P295"/>
  <c r="BK295"/>
  <c r="J295"/>
  <c r="BE295"/>
  <c r="BI294"/>
  <c r="BH294"/>
  <c r="BG294"/>
  <c r="BF294"/>
  <c r="T294"/>
  <c r="R294"/>
  <c r="P294"/>
  <c r="BK294"/>
  <c r="J294"/>
  <c r="BE294"/>
  <c r="BI293"/>
  <c r="BH293"/>
  <c r="BG293"/>
  <c r="BF293"/>
  <c r="T293"/>
  <c r="R293"/>
  <c r="P293"/>
  <c r="BK293"/>
  <c r="J293"/>
  <c r="BE293"/>
  <c r="BI292"/>
  <c r="BH292"/>
  <c r="BG292"/>
  <c r="BF292"/>
  <c r="T292"/>
  <c r="R292"/>
  <c r="P292"/>
  <c r="BK292"/>
  <c r="J292"/>
  <c r="BE292"/>
  <c r="BI291"/>
  <c r="BH291"/>
  <c r="BG291"/>
  <c r="BF291"/>
  <c r="T291"/>
  <c r="R291"/>
  <c r="P291"/>
  <c r="BK291"/>
  <c r="J291"/>
  <c r="BE291"/>
  <c r="BI290"/>
  <c r="BH290"/>
  <c r="BG290"/>
  <c r="BF290"/>
  <c r="T290"/>
  <c r="R290"/>
  <c r="P290"/>
  <c r="BK290"/>
  <c r="J290"/>
  <c r="BE290"/>
  <c r="BI289"/>
  <c r="BH289"/>
  <c r="BG289"/>
  <c r="BF289"/>
  <c r="T289"/>
  <c r="R289"/>
  <c r="P289"/>
  <c r="BK289"/>
  <c r="J289"/>
  <c r="BE289"/>
  <c r="BI288"/>
  <c r="BH288"/>
  <c r="BG288"/>
  <c r="BF288"/>
  <c r="T288"/>
  <c r="T287"/>
  <c r="R288"/>
  <c r="R287"/>
  <c r="P288"/>
  <c r="P287"/>
  <c r="BK288"/>
  <c r="BK287"/>
  <c r="J287"/>
  <c r="J288"/>
  <c r="BE288"/>
  <c r="J84"/>
  <c r="BI286"/>
  <c r="BH286"/>
  <c r="BG286"/>
  <c r="BF286"/>
  <c r="T286"/>
  <c r="R286"/>
  <c r="P286"/>
  <c r="BK286"/>
  <c r="J286"/>
  <c r="BE286"/>
  <c r="BI285"/>
  <c r="BH285"/>
  <c r="BG285"/>
  <c r="BF285"/>
  <c r="T285"/>
  <c r="R285"/>
  <c r="P285"/>
  <c r="BK285"/>
  <c r="J285"/>
  <c r="BE285"/>
  <c r="BI284"/>
  <c r="BH284"/>
  <c r="BG284"/>
  <c r="BF284"/>
  <c r="T284"/>
  <c r="R284"/>
  <c r="P284"/>
  <c r="BK284"/>
  <c r="J284"/>
  <c r="BE284"/>
  <c r="BI283"/>
  <c r="BH283"/>
  <c r="BG283"/>
  <c r="BF283"/>
  <c r="T283"/>
  <c r="R283"/>
  <c r="P283"/>
  <c r="BK283"/>
  <c r="J283"/>
  <c r="BE283"/>
  <c r="BI282"/>
  <c r="BH282"/>
  <c r="BG282"/>
  <c r="BF282"/>
  <c r="T282"/>
  <c r="R282"/>
  <c r="P282"/>
  <c r="BK282"/>
  <c r="J282"/>
  <c r="BE282"/>
  <c r="BI281"/>
  <c r="BH281"/>
  <c r="BG281"/>
  <c r="BF281"/>
  <c r="T281"/>
  <c r="R281"/>
  <c r="P281"/>
  <c r="BK281"/>
  <c r="J281"/>
  <c r="BE281"/>
  <c r="BI280"/>
  <c r="BH280"/>
  <c r="BG280"/>
  <c r="BF280"/>
  <c r="T280"/>
  <c r="R280"/>
  <c r="P280"/>
  <c r="BK280"/>
  <c r="J280"/>
  <c r="BE280"/>
  <c r="BI279"/>
  <c r="BH279"/>
  <c r="BG279"/>
  <c r="BF279"/>
  <c r="T279"/>
  <c r="R279"/>
  <c r="P279"/>
  <c r="BK279"/>
  <c r="J279"/>
  <c r="BE279"/>
  <c r="BI278"/>
  <c r="BH278"/>
  <c r="BG278"/>
  <c r="BF278"/>
  <c r="T278"/>
  <c r="R278"/>
  <c r="P278"/>
  <c r="BK278"/>
  <c r="J278"/>
  <c r="BE278"/>
  <c r="BI277"/>
  <c r="BH277"/>
  <c r="BG277"/>
  <c r="BF277"/>
  <c r="T277"/>
  <c r="R277"/>
  <c r="P277"/>
  <c r="BK277"/>
  <c r="J277"/>
  <c r="BE277"/>
  <c r="BI276"/>
  <c r="BH276"/>
  <c r="BG276"/>
  <c r="BF276"/>
  <c r="T276"/>
  <c r="R276"/>
  <c r="P276"/>
  <c r="BK276"/>
  <c r="J276"/>
  <c r="BE276"/>
  <c r="BI275"/>
  <c r="BH275"/>
  <c r="BG275"/>
  <c r="BF275"/>
  <c r="T275"/>
  <c r="R275"/>
  <c r="P275"/>
  <c r="BK275"/>
  <c r="J275"/>
  <c r="BE275"/>
  <c r="BI274"/>
  <c r="BH274"/>
  <c r="BG274"/>
  <c r="BF274"/>
  <c r="T274"/>
  <c r="R274"/>
  <c r="P274"/>
  <c r="BK274"/>
  <c r="J274"/>
  <c r="BE274"/>
  <c r="BI273"/>
  <c r="BH273"/>
  <c r="BG273"/>
  <c r="BF273"/>
  <c r="T273"/>
  <c r="R273"/>
  <c r="P273"/>
  <c r="BK273"/>
  <c r="J273"/>
  <c r="BE273"/>
  <c r="BI272"/>
  <c r="BH272"/>
  <c r="BG272"/>
  <c r="BF272"/>
  <c r="T272"/>
  <c r="R272"/>
  <c r="P272"/>
  <c r="BK272"/>
  <c r="J272"/>
  <c r="BE272"/>
  <c r="BI271"/>
  <c r="BH271"/>
  <c r="BG271"/>
  <c r="BF271"/>
  <c r="T271"/>
  <c r="R271"/>
  <c r="P271"/>
  <c r="BK271"/>
  <c r="J271"/>
  <c r="BE271"/>
  <c r="BI270"/>
  <c r="BH270"/>
  <c r="BG270"/>
  <c r="BF270"/>
  <c r="T270"/>
  <c r="T269"/>
  <c r="R270"/>
  <c r="R269"/>
  <c r="P270"/>
  <c r="P269"/>
  <c r="BK270"/>
  <c r="BK269"/>
  <c r="J269"/>
  <c r="J270"/>
  <c r="BE270"/>
  <c r="J83"/>
  <c r="J82"/>
  <c r="BI267"/>
  <c r="BH267"/>
  <c r="BG267"/>
  <c r="BF267"/>
  <c r="T267"/>
  <c r="R267"/>
  <c r="P267"/>
  <c r="BK267"/>
  <c r="J267"/>
  <c r="BE267"/>
  <c r="BI266"/>
  <c r="BH266"/>
  <c r="BG266"/>
  <c r="BF266"/>
  <c r="T266"/>
  <c r="R266"/>
  <c r="P266"/>
  <c r="BK266"/>
  <c r="J266"/>
  <c r="BE266"/>
  <c r="BI265"/>
  <c r="BH265"/>
  <c r="BG265"/>
  <c r="BF265"/>
  <c r="T265"/>
  <c r="R265"/>
  <c r="P265"/>
  <c r="BK265"/>
  <c r="J265"/>
  <c r="BE265"/>
  <c r="BI264"/>
  <c r="BH264"/>
  <c r="BG264"/>
  <c r="BF264"/>
  <c r="T264"/>
  <c r="R264"/>
  <c r="P264"/>
  <c r="BK264"/>
  <c r="J264"/>
  <c r="BE264"/>
  <c r="BI263"/>
  <c r="BH263"/>
  <c r="BG263"/>
  <c r="BF263"/>
  <c r="T263"/>
  <c r="R263"/>
  <c r="P263"/>
  <c r="BK263"/>
  <c r="J263"/>
  <c r="BE263"/>
  <c r="BI262"/>
  <c r="BH262"/>
  <c r="BG262"/>
  <c r="BF262"/>
  <c r="T262"/>
  <c r="T261"/>
  <c r="R262"/>
  <c r="R261"/>
  <c r="P262"/>
  <c r="P261"/>
  <c r="BK262"/>
  <c r="BK261"/>
  <c r="J261"/>
  <c r="J262"/>
  <c r="BE262"/>
  <c r="J81"/>
  <c r="BI260"/>
  <c r="BH260"/>
  <c r="BG260"/>
  <c r="BF260"/>
  <c r="T260"/>
  <c r="R260"/>
  <c r="P260"/>
  <c r="BK260"/>
  <c r="J260"/>
  <c r="BE260"/>
  <c r="BI259"/>
  <c r="BH259"/>
  <c r="BG259"/>
  <c r="BF259"/>
  <c r="T259"/>
  <c r="R259"/>
  <c r="P259"/>
  <c r="BK259"/>
  <c r="J259"/>
  <c r="BE259"/>
  <c r="BI258"/>
  <c r="BH258"/>
  <c r="BG258"/>
  <c r="BF258"/>
  <c r="T258"/>
  <c r="R258"/>
  <c r="P258"/>
  <c r="BK258"/>
  <c r="J258"/>
  <c r="BE258"/>
  <c r="BI257"/>
  <c r="BH257"/>
  <c r="BG257"/>
  <c r="BF257"/>
  <c r="T257"/>
  <c r="R257"/>
  <c r="P257"/>
  <c r="BK257"/>
  <c r="J257"/>
  <c r="BE257"/>
  <c r="BI256"/>
  <c r="BH256"/>
  <c r="BG256"/>
  <c r="BF256"/>
  <c r="T256"/>
  <c r="R256"/>
  <c r="P256"/>
  <c r="BK256"/>
  <c r="J256"/>
  <c r="BE256"/>
  <c r="BI255"/>
  <c r="BH255"/>
  <c r="BG255"/>
  <c r="BF255"/>
  <c r="T255"/>
  <c r="T254"/>
  <c r="R255"/>
  <c r="R254"/>
  <c r="P255"/>
  <c r="P254"/>
  <c r="BK255"/>
  <c r="BK254"/>
  <c r="J254"/>
  <c r="J255"/>
  <c r="BE255"/>
  <c r="J80"/>
  <c r="BI253"/>
  <c r="BH253"/>
  <c r="BG253"/>
  <c r="BF253"/>
  <c r="T253"/>
  <c r="R253"/>
  <c r="P253"/>
  <c r="BK253"/>
  <c r="J253"/>
  <c r="BE253"/>
  <c r="BI252"/>
  <c r="BH252"/>
  <c r="BG252"/>
  <c r="BF252"/>
  <c r="T252"/>
  <c r="R252"/>
  <c r="P252"/>
  <c r="BK252"/>
  <c r="J252"/>
  <c r="BE252"/>
  <c r="BI251"/>
  <c r="BH251"/>
  <c r="BG251"/>
  <c r="BF251"/>
  <c r="T251"/>
  <c r="R251"/>
  <c r="P251"/>
  <c r="BK251"/>
  <c r="J251"/>
  <c r="BE251"/>
  <c r="BI250"/>
  <c r="BH250"/>
  <c r="BG250"/>
  <c r="BF250"/>
  <c r="T250"/>
  <c r="R250"/>
  <c r="P250"/>
  <c r="BK250"/>
  <c r="J250"/>
  <c r="BE250"/>
  <c r="BI249"/>
  <c r="BH249"/>
  <c r="BG249"/>
  <c r="BF249"/>
  <c r="T249"/>
  <c r="R249"/>
  <c r="P249"/>
  <c r="BK249"/>
  <c r="J249"/>
  <c r="BE249"/>
  <c r="BI248"/>
  <c r="BH248"/>
  <c r="BG248"/>
  <c r="BF248"/>
  <c r="T248"/>
  <c r="T247"/>
  <c r="R248"/>
  <c r="R247"/>
  <c r="P248"/>
  <c r="P247"/>
  <c r="BK248"/>
  <c r="BK247"/>
  <c r="J247"/>
  <c r="J248"/>
  <c r="BE248"/>
  <c r="J79"/>
  <c r="BI246"/>
  <c r="BH246"/>
  <c r="BG246"/>
  <c r="BF246"/>
  <c r="T246"/>
  <c r="R246"/>
  <c r="P246"/>
  <c r="BK246"/>
  <c r="J246"/>
  <c r="BE246"/>
  <c r="BI245"/>
  <c r="BH245"/>
  <c r="BG245"/>
  <c r="BF245"/>
  <c r="T245"/>
  <c r="R245"/>
  <c r="P245"/>
  <c r="BK245"/>
  <c r="J245"/>
  <c r="BE245"/>
  <c r="BI244"/>
  <c r="BH244"/>
  <c r="BG244"/>
  <c r="BF244"/>
  <c r="T244"/>
  <c r="R244"/>
  <c r="P244"/>
  <c r="BK244"/>
  <c r="J244"/>
  <c r="BE244"/>
  <c r="BI243"/>
  <c r="BH243"/>
  <c r="BG243"/>
  <c r="BF243"/>
  <c r="T243"/>
  <c r="R243"/>
  <c r="P243"/>
  <c r="BK243"/>
  <c r="J243"/>
  <c r="BE243"/>
  <c r="BI242"/>
  <c r="BH242"/>
  <c r="BG242"/>
  <c r="BF242"/>
  <c r="T242"/>
  <c r="R242"/>
  <c r="P242"/>
  <c r="BK242"/>
  <c r="J242"/>
  <c r="BE242"/>
  <c r="BI241"/>
  <c r="BH241"/>
  <c r="BG241"/>
  <c r="BF241"/>
  <c r="T241"/>
  <c r="T240"/>
  <c r="R241"/>
  <c r="R240"/>
  <c r="P241"/>
  <c r="P240"/>
  <c r="BK241"/>
  <c r="BK240"/>
  <c r="J240"/>
  <c r="J241"/>
  <c r="BE241"/>
  <c r="J78"/>
  <c r="BI239"/>
  <c r="BH239"/>
  <c r="BG239"/>
  <c r="BF239"/>
  <c r="T239"/>
  <c r="R239"/>
  <c r="P239"/>
  <c r="BK239"/>
  <c r="J239"/>
  <c r="BE239"/>
  <c r="BI238"/>
  <c r="BH238"/>
  <c r="BG238"/>
  <c r="BF238"/>
  <c r="T238"/>
  <c r="R238"/>
  <c r="P238"/>
  <c r="BK238"/>
  <c r="J238"/>
  <c r="BE238"/>
  <c r="BI237"/>
  <c r="BH237"/>
  <c r="BG237"/>
  <c r="BF237"/>
  <c r="T237"/>
  <c r="R237"/>
  <c r="P237"/>
  <c r="BK237"/>
  <c r="J237"/>
  <c r="BE237"/>
  <c r="BI236"/>
  <c r="BH236"/>
  <c r="BG236"/>
  <c r="BF236"/>
  <c r="T236"/>
  <c r="R236"/>
  <c r="P236"/>
  <c r="BK236"/>
  <c r="J236"/>
  <c r="BE236"/>
  <c r="BI235"/>
  <c r="BH235"/>
  <c r="BG235"/>
  <c r="BF235"/>
  <c r="T235"/>
  <c r="R235"/>
  <c r="P235"/>
  <c r="BK235"/>
  <c r="J235"/>
  <c r="BE235"/>
  <c r="BI234"/>
  <c r="BH234"/>
  <c r="BG234"/>
  <c r="BF234"/>
  <c r="T234"/>
  <c r="T233"/>
  <c r="R234"/>
  <c r="R233"/>
  <c r="P234"/>
  <c r="P233"/>
  <c r="BK234"/>
  <c r="BK233"/>
  <c r="J233"/>
  <c r="J234"/>
  <c r="BE234"/>
  <c r="J77"/>
  <c r="BI232"/>
  <c r="BH232"/>
  <c r="BG232"/>
  <c r="BF232"/>
  <c r="T232"/>
  <c r="R232"/>
  <c r="P232"/>
  <c r="BK232"/>
  <c r="J232"/>
  <c r="BE232"/>
  <c r="BI231"/>
  <c r="BH231"/>
  <c r="BG231"/>
  <c r="BF231"/>
  <c r="T231"/>
  <c r="R231"/>
  <c r="P231"/>
  <c r="BK231"/>
  <c r="J231"/>
  <c r="BE231"/>
  <c r="BI230"/>
  <c r="BH230"/>
  <c r="BG230"/>
  <c r="BF230"/>
  <c r="T230"/>
  <c r="R230"/>
  <c r="P230"/>
  <c r="BK230"/>
  <c r="J230"/>
  <c r="BE230"/>
  <c r="BI229"/>
  <c r="BH229"/>
  <c r="BG229"/>
  <c r="BF229"/>
  <c r="T229"/>
  <c r="R229"/>
  <c r="P229"/>
  <c r="BK229"/>
  <c r="J229"/>
  <c r="BE229"/>
  <c r="BI228"/>
  <c r="BH228"/>
  <c r="BG228"/>
  <c r="BF228"/>
  <c r="T228"/>
  <c r="R228"/>
  <c r="P228"/>
  <c r="BK228"/>
  <c r="J228"/>
  <c r="BE228"/>
  <c r="BI227"/>
  <c r="BH227"/>
  <c r="BG227"/>
  <c r="BF227"/>
  <c r="T227"/>
  <c r="T226"/>
  <c r="R227"/>
  <c r="R226"/>
  <c r="P227"/>
  <c r="P226"/>
  <c r="BK227"/>
  <c r="BK226"/>
  <c r="J226"/>
  <c r="J227"/>
  <c r="BE227"/>
  <c r="J76"/>
  <c r="BI225"/>
  <c r="BH225"/>
  <c r="BG225"/>
  <c r="BF225"/>
  <c r="T225"/>
  <c r="R225"/>
  <c r="P225"/>
  <c r="BK225"/>
  <c r="J225"/>
  <c r="BE225"/>
  <c r="BI224"/>
  <c r="BH224"/>
  <c r="BG224"/>
  <c r="BF224"/>
  <c r="T224"/>
  <c r="R224"/>
  <c r="P224"/>
  <c r="BK224"/>
  <c r="J224"/>
  <c r="BE224"/>
  <c r="BI223"/>
  <c r="BH223"/>
  <c r="BG223"/>
  <c r="BF223"/>
  <c r="T223"/>
  <c r="R223"/>
  <c r="P223"/>
  <c r="BK223"/>
  <c r="J223"/>
  <c r="BE223"/>
  <c r="BI222"/>
  <c r="BH222"/>
  <c r="BG222"/>
  <c r="BF222"/>
  <c r="T222"/>
  <c r="R222"/>
  <c r="P222"/>
  <c r="BK222"/>
  <c r="J222"/>
  <c r="BE222"/>
  <c r="BI221"/>
  <c r="BH221"/>
  <c r="BG221"/>
  <c r="BF221"/>
  <c r="T221"/>
  <c r="R221"/>
  <c r="P221"/>
  <c r="BK221"/>
  <c r="J221"/>
  <c r="BE221"/>
  <c r="BI220"/>
  <c r="BH220"/>
  <c r="BG220"/>
  <c r="BF220"/>
  <c r="T220"/>
  <c r="T219"/>
  <c r="R220"/>
  <c r="R219"/>
  <c r="P220"/>
  <c r="P219"/>
  <c r="BK220"/>
  <c r="BK219"/>
  <c r="J219"/>
  <c r="J220"/>
  <c r="BE220"/>
  <c r="J75"/>
  <c r="BI218"/>
  <c r="BH218"/>
  <c r="BG218"/>
  <c r="BF218"/>
  <c r="T218"/>
  <c r="R218"/>
  <c r="P218"/>
  <c r="BK218"/>
  <c r="J218"/>
  <c r="BE218"/>
  <c r="BI217"/>
  <c r="BH217"/>
  <c r="BG217"/>
  <c r="BF217"/>
  <c r="T217"/>
  <c r="R217"/>
  <c r="P217"/>
  <c r="BK217"/>
  <c r="J217"/>
  <c r="BE217"/>
  <c r="BI216"/>
  <c r="BH216"/>
  <c r="BG216"/>
  <c r="BF216"/>
  <c r="T216"/>
  <c r="R216"/>
  <c r="P216"/>
  <c r="BK216"/>
  <c r="J216"/>
  <c r="BE216"/>
  <c r="BI215"/>
  <c r="BH215"/>
  <c r="BG215"/>
  <c r="BF215"/>
  <c r="T215"/>
  <c r="R215"/>
  <c r="P215"/>
  <c r="BK215"/>
  <c r="J215"/>
  <c r="BE215"/>
  <c r="BI214"/>
  <c r="BH214"/>
  <c r="BG214"/>
  <c r="BF214"/>
  <c r="T214"/>
  <c r="R214"/>
  <c r="P214"/>
  <c r="BK214"/>
  <c r="J214"/>
  <c r="BE214"/>
  <c r="BI213"/>
  <c r="BH213"/>
  <c r="BG213"/>
  <c r="BF213"/>
  <c r="T213"/>
  <c r="T212"/>
  <c r="R213"/>
  <c r="R212"/>
  <c r="P213"/>
  <c r="P212"/>
  <c r="BK213"/>
  <c r="BK212"/>
  <c r="J212"/>
  <c r="J213"/>
  <c r="BE213"/>
  <c r="J74"/>
  <c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R207"/>
  <c r="P207"/>
  <c r="BK207"/>
  <c r="J207"/>
  <c r="BE207"/>
  <c r="BI206"/>
  <c r="BH206"/>
  <c r="BG206"/>
  <c r="BF206"/>
  <c r="T206"/>
  <c r="R206"/>
  <c r="P206"/>
  <c r="BK206"/>
  <c r="J206"/>
  <c r="BE206"/>
  <c r="BI205"/>
  <c r="BH205"/>
  <c r="BG205"/>
  <c r="BF205"/>
  <c r="T205"/>
  <c r="T204"/>
  <c r="R205"/>
  <c r="R204"/>
  <c r="P205"/>
  <c r="P204"/>
  <c r="BK205"/>
  <c r="BK204"/>
  <c r="J204"/>
  <c r="J205"/>
  <c r="BE205"/>
  <c r="J73"/>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T198"/>
  <c r="R199"/>
  <c r="R198"/>
  <c r="P199"/>
  <c r="P198"/>
  <c r="BK199"/>
  <c r="BK198"/>
  <c r="J198"/>
  <c r="J199"/>
  <c r="BE199"/>
  <c r="J72"/>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R193"/>
  <c r="P193"/>
  <c r="BK193"/>
  <c r="J193"/>
  <c r="BE193"/>
  <c r="BI192"/>
  <c r="BH192"/>
  <c r="BG192"/>
  <c r="BF192"/>
  <c r="T192"/>
  <c r="T191"/>
  <c r="R192"/>
  <c r="R191"/>
  <c r="P192"/>
  <c r="P191"/>
  <c r="BK192"/>
  <c r="BK191"/>
  <c r="J191"/>
  <c r="J192"/>
  <c r="BE192"/>
  <c r="J71"/>
  <c r="BI190"/>
  <c r="BH190"/>
  <c r="BG190"/>
  <c r="BF190"/>
  <c r="T190"/>
  <c r="R190"/>
  <c r="P190"/>
  <c r="BK190"/>
  <c r="J190"/>
  <c r="BE190"/>
  <c r="BI189"/>
  <c r="BH189"/>
  <c r="BG189"/>
  <c r="BF189"/>
  <c r="T189"/>
  <c r="R189"/>
  <c r="P189"/>
  <c r="BK189"/>
  <c r="J189"/>
  <c r="BE189"/>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T184"/>
  <c r="R185"/>
  <c r="R184"/>
  <c r="P185"/>
  <c r="P184"/>
  <c r="BK185"/>
  <c r="BK184"/>
  <c r="J184"/>
  <c r="J185"/>
  <c r="BE185"/>
  <c r="J70"/>
  <c r="BI183"/>
  <c r="BH183"/>
  <c r="BG183"/>
  <c r="BF183"/>
  <c r="T183"/>
  <c r="R183"/>
  <c r="P183"/>
  <c r="BK183"/>
  <c r="J183"/>
  <c r="BE183"/>
  <c r="BI182"/>
  <c r="BH182"/>
  <c r="BG182"/>
  <c r="BF182"/>
  <c r="T182"/>
  <c r="R182"/>
  <c r="P182"/>
  <c r="BK182"/>
  <c r="J182"/>
  <c r="BE182"/>
  <c r="BI181"/>
  <c r="BH181"/>
  <c r="BG181"/>
  <c r="BF181"/>
  <c r="T181"/>
  <c r="R181"/>
  <c r="P181"/>
  <c r="BK181"/>
  <c r="J181"/>
  <c r="BE181"/>
  <c r="BI180"/>
  <c r="BH180"/>
  <c r="BG180"/>
  <c r="BF180"/>
  <c r="T180"/>
  <c r="R180"/>
  <c r="P180"/>
  <c r="BK180"/>
  <c r="J180"/>
  <c r="BE180"/>
  <c r="BI179"/>
  <c r="BH179"/>
  <c r="BG179"/>
  <c r="BF179"/>
  <c r="T179"/>
  <c r="R179"/>
  <c r="P179"/>
  <c r="BK179"/>
  <c r="J179"/>
  <c r="BE179"/>
  <c r="BI178"/>
  <c r="BH178"/>
  <c r="BG178"/>
  <c r="BF178"/>
  <c r="T178"/>
  <c r="T177"/>
  <c r="R178"/>
  <c r="R177"/>
  <c r="P178"/>
  <c r="P177"/>
  <c r="BK178"/>
  <c r="BK177"/>
  <c r="J177"/>
  <c r="J178"/>
  <c r="BE178"/>
  <c r="J69"/>
  <c r="BI176"/>
  <c r="BH176"/>
  <c r="BG176"/>
  <c r="BF176"/>
  <c r="T176"/>
  <c r="R176"/>
  <c r="P176"/>
  <c r="BK176"/>
  <c r="J176"/>
  <c r="BE176"/>
  <c r="BI175"/>
  <c r="BH175"/>
  <c r="BG175"/>
  <c r="BF175"/>
  <c r="T175"/>
  <c r="R175"/>
  <c r="P175"/>
  <c r="BK175"/>
  <c r="J175"/>
  <c r="BE175"/>
  <c r="BI174"/>
  <c r="BH174"/>
  <c r="BG174"/>
  <c r="BF174"/>
  <c r="T174"/>
  <c r="R174"/>
  <c r="P174"/>
  <c r="BK174"/>
  <c r="J174"/>
  <c r="BE174"/>
  <c r="BI173"/>
  <c r="BH173"/>
  <c r="BG173"/>
  <c r="BF173"/>
  <c r="T173"/>
  <c r="R173"/>
  <c r="P173"/>
  <c r="BK173"/>
  <c r="J173"/>
  <c r="BE173"/>
  <c r="BI172"/>
  <c r="BH172"/>
  <c r="BG172"/>
  <c r="BF172"/>
  <c r="T172"/>
  <c r="T171"/>
  <c r="R172"/>
  <c r="R171"/>
  <c r="P172"/>
  <c r="P171"/>
  <c r="BK172"/>
  <c r="BK171"/>
  <c r="J171"/>
  <c r="J172"/>
  <c r="BE172"/>
  <c r="J68"/>
  <c r="BI170"/>
  <c r="BH170"/>
  <c r="BG170"/>
  <c r="BF170"/>
  <c r="T170"/>
  <c r="R170"/>
  <c r="P170"/>
  <c r="BK170"/>
  <c r="J170"/>
  <c r="BE170"/>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T165"/>
  <c r="R166"/>
  <c r="R165"/>
  <c r="P166"/>
  <c r="P165"/>
  <c r="BK166"/>
  <c r="BK165"/>
  <c r="J165"/>
  <c r="J166"/>
  <c r="BE166"/>
  <c r="J67"/>
  <c r="BI164"/>
  <c r="BH164"/>
  <c r="BG164"/>
  <c r="BF164"/>
  <c r="T164"/>
  <c r="R164"/>
  <c r="P164"/>
  <c r="BK164"/>
  <c r="J164"/>
  <c r="BE164"/>
  <c r="BI163"/>
  <c r="BH163"/>
  <c r="BG163"/>
  <c r="BF163"/>
  <c r="T163"/>
  <c r="R163"/>
  <c r="P163"/>
  <c r="BK163"/>
  <c r="J163"/>
  <c r="BE163"/>
  <c r="BI162"/>
  <c r="BH162"/>
  <c r="BG162"/>
  <c r="BF162"/>
  <c r="T162"/>
  <c r="R162"/>
  <c r="P162"/>
  <c r="BK162"/>
  <c r="J162"/>
  <c r="BE162"/>
  <c r="BI161"/>
  <c r="BH161"/>
  <c r="BG161"/>
  <c r="BF161"/>
  <c r="T161"/>
  <c r="R161"/>
  <c r="P161"/>
  <c r="BK161"/>
  <c r="J161"/>
  <c r="BE161"/>
  <c r="BI160"/>
  <c r="BH160"/>
  <c r="BG160"/>
  <c r="BF160"/>
  <c r="T160"/>
  <c r="T159"/>
  <c r="R160"/>
  <c r="R159"/>
  <c r="P160"/>
  <c r="P159"/>
  <c r="BK160"/>
  <c r="BK159"/>
  <c r="J159"/>
  <c r="J160"/>
  <c r="BE160"/>
  <c r="J66"/>
  <c r="BI158"/>
  <c r="BH158"/>
  <c r="BG158"/>
  <c r="BF158"/>
  <c r="T158"/>
  <c r="R158"/>
  <c r="P158"/>
  <c r="BK158"/>
  <c r="J158"/>
  <c r="BE158"/>
  <c r="BI157"/>
  <c r="BH157"/>
  <c r="BG157"/>
  <c r="BF157"/>
  <c r="T157"/>
  <c r="R157"/>
  <c r="P157"/>
  <c r="BK157"/>
  <c r="J157"/>
  <c r="BE157"/>
  <c r="BI156"/>
  <c r="BH156"/>
  <c r="BG156"/>
  <c r="BF156"/>
  <c r="T156"/>
  <c r="R156"/>
  <c r="P156"/>
  <c r="BK156"/>
  <c r="J156"/>
  <c r="BE156"/>
  <c r="BI155"/>
  <c r="BH155"/>
  <c r="BG155"/>
  <c r="BF155"/>
  <c r="T155"/>
  <c r="R155"/>
  <c r="P155"/>
  <c r="BK155"/>
  <c r="J155"/>
  <c r="BE155"/>
  <c r="BI154"/>
  <c r="BH154"/>
  <c r="BG154"/>
  <c r="BF154"/>
  <c r="T154"/>
  <c r="T153"/>
  <c r="R154"/>
  <c r="R153"/>
  <c r="P154"/>
  <c r="P153"/>
  <c r="BK154"/>
  <c r="BK153"/>
  <c r="J153"/>
  <c r="J154"/>
  <c r="BE154"/>
  <c r="J65"/>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R149"/>
  <c r="P149"/>
  <c r="BK149"/>
  <c r="J149"/>
  <c r="BE149"/>
  <c r="BI148"/>
  <c r="BH148"/>
  <c r="BG148"/>
  <c r="BF148"/>
  <c r="T148"/>
  <c r="T147"/>
  <c r="R148"/>
  <c r="R147"/>
  <c r="P148"/>
  <c r="P147"/>
  <c r="BK148"/>
  <c r="BK147"/>
  <c r="J147"/>
  <c r="J148"/>
  <c r="BE148"/>
  <c r="J64"/>
  <c r="BI146"/>
  <c r="BH146"/>
  <c r="BG146"/>
  <c r="BF146"/>
  <c r="T146"/>
  <c r="R146"/>
  <c r="P146"/>
  <c r="BK146"/>
  <c r="J146"/>
  <c r="BE146"/>
  <c r="BI145"/>
  <c r="BH145"/>
  <c r="BG145"/>
  <c r="BF145"/>
  <c r="T145"/>
  <c r="R145"/>
  <c r="P145"/>
  <c r="BK145"/>
  <c r="J145"/>
  <c r="BE145"/>
  <c r="BI144"/>
  <c r="BH144"/>
  <c r="BG144"/>
  <c r="BF144"/>
  <c r="T144"/>
  <c r="R144"/>
  <c r="P144"/>
  <c r="BK144"/>
  <c r="J144"/>
  <c r="BE144"/>
  <c r="BI143"/>
  <c r="BH143"/>
  <c r="BG143"/>
  <c r="BF143"/>
  <c r="T143"/>
  <c r="R143"/>
  <c r="P143"/>
  <c r="BK143"/>
  <c r="J143"/>
  <c r="BE143"/>
  <c r="BI142"/>
  <c r="BH142"/>
  <c r="BG142"/>
  <c r="BF142"/>
  <c r="T142"/>
  <c r="R142"/>
  <c r="P142"/>
  <c r="BK142"/>
  <c r="J142"/>
  <c r="BE142"/>
  <c r="BI141"/>
  <c r="BH141"/>
  <c r="BG141"/>
  <c r="BF141"/>
  <c r="T141"/>
  <c r="T140"/>
  <c r="R141"/>
  <c r="R140"/>
  <c r="P141"/>
  <c r="P140"/>
  <c r="BK141"/>
  <c r="BK140"/>
  <c r="J140"/>
  <c r="J141"/>
  <c r="BE141"/>
  <c r="J63"/>
  <c r="BI139"/>
  <c r="BH139"/>
  <c r="BG139"/>
  <c r="BF139"/>
  <c r="T139"/>
  <c r="R139"/>
  <c r="P139"/>
  <c r="BK139"/>
  <c r="J139"/>
  <c r="BE139"/>
  <c r="BI138"/>
  <c r="BH138"/>
  <c r="BG138"/>
  <c r="BF138"/>
  <c r="T138"/>
  <c r="R138"/>
  <c r="P138"/>
  <c r="BK138"/>
  <c r="J138"/>
  <c r="BE138"/>
  <c r="BI137"/>
  <c r="BH137"/>
  <c r="BG137"/>
  <c r="BF137"/>
  <c r="T137"/>
  <c r="R137"/>
  <c r="P137"/>
  <c r="BK137"/>
  <c r="J137"/>
  <c r="BE137"/>
  <c r="BI136"/>
  <c r="F36"/>
  <c i="1" r="BD64"/>
  <c i="12" r="BH136"/>
  <c r="F35"/>
  <c i="1" r="BC64"/>
  <c i="12" r="BG136"/>
  <c r="F34"/>
  <c i="1" r="BB64"/>
  <c i="12" r="BF136"/>
  <c r="J33"/>
  <c i="1" r="AW64"/>
  <c i="12" r="F33"/>
  <c i="1" r="BA64"/>
  <c i="12" r="T136"/>
  <c r="T135"/>
  <c r="T134"/>
  <c r="T133"/>
  <c r="R136"/>
  <c r="R135"/>
  <c r="R134"/>
  <c r="R133"/>
  <c r="P136"/>
  <c r="P135"/>
  <c r="P134"/>
  <c r="P133"/>
  <c i="1" r="AU64"/>
  <c i="12" r="BK136"/>
  <c r="BK135"/>
  <c r="J135"/>
  <c r="BK134"/>
  <c r="J134"/>
  <c r="BK133"/>
  <c r="J133"/>
  <c r="J60"/>
  <c r="J29"/>
  <c i="1" r="AG64"/>
  <c i="12" r="J136"/>
  <c r="BE136"/>
  <c r="J32"/>
  <c i="1" r="AV64"/>
  <c i="12" r="F32"/>
  <c i="1" r="AZ64"/>
  <c i="12" r="J62"/>
  <c r="J61"/>
  <c r="J129"/>
  <c r="F129"/>
  <c r="F127"/>
  <c r="E125"/>
  <c r="J55"/>
  <c r="F55"/>
  <c r="F53"/>
  <c r="E51"/>
  <c r="J38"/>
  <c r="J20"/>
  <c r="E20"/>
  <c r="F130"/>
  <c r="F56"/>
  <c r="J19"/>
  <c r="J14"/>
  <c r="J127"/>
  <c r="J53"/>
  <c r="E7"/>
  <c r="E121"/>
  <c r="E47"/>
  <c i="1" r="AY63"/>
  <c r="AX63"/>
  <c i="11"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T124"/>
  <c r="R125"/>
  <c r="R124"/>
  <c r="P125"/>
  <c r="P124"/>
  <c r="BK125"/>
  <c r="BK124"/>
  <c r="J124"/>
  <c r="J125"/>
  <c r="BE125"/>
  <c r="J67"/>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T118"/>
  <c r="R119"/>
  <c r="R118"/>
  <c r="P119"/>
  <c r="P118"/>
  <c r="BK119"/>
  <c r="BK118"/>
  <c r="J118"/>
  <c r="J119"/>
  <c r="BE119"/>
  <c r="J66"/>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T111"/>
  <c r="R112"/>
  <c r="R111"/>
  <c r="P112"/>
  <c r="P111"/>
  <c r="BK112"/>
  <c r="BK111"/>
  <c r="J111"/>
  <c r="J112"/>
  <c r="BE112"/>
  <c r="J65"/>
  <c r="BI110"/>
  <c r="BH110"/>
  <c r="BG110"/>
  <c r="BF110"/>
  <c r="T110"/>
  <c r="R110"/>
  <c r="P110"/>
  <c r="BK110"/>
  <c r="J110"/>
  <c r="BE110"/>
  <c r="BI109"/>
  <c r="BH109"/>
  <c r="BG109"/>
  <c r="BF109"/>
  <c r="T109"/>
  <c r="R109"/>
  <c r="P109"/>
  <c r="BK109"/>
  <c r="J109"/>
  <c r="BE109"/>
  <c r="BI108"/>
  <c r="BH108"/>
  <c r="BG108"/>
  <c r="BF108"/>
  <c r="T108"/>
  <c r="T107"/>
  <c r="R108"/>
  <c r="R107"/>
  <c r="P108"/>
  <c r="P107"/>
  <c r="BK108"/>
  <c r="BK107"/>
  <c r="J107"/>
  <c r="J108"/>
  <c r="BE108"/>
  <c r="J64"/>
  <c r="BI106"/>
  <c r="BH106"/>
  <c r="BG106"/>
  <c r="BF106"/>
  <c r="T106"/>
  <c r="R106"/>
  <c r="P106"/>
  <c r="BK106"/>
  <c r="J106"/>
  <c r="BE106"/>
  <c r="BI105"/>
  <c r="BH105"/>
  <c r="BG105"/>
  <c r="BF105"/>
  <c r="T105"/>
  <c r="R105"/>
  <c r="P105"/>
  <c r="BK105"/>
  <c r="J105"/>
  <c r="BE105"/>
  <c r="BI104"/>
  <c r="BH104"/>
  <c r="BG104"/>
  <c r="BF104"/>
  <c r="T104"/>
  <c r="T103"/>
  <c r="R104"/>
  <c r="R103"/>
  <c r="P104"/>
  <c r="P103"/>
  <c r="BK104"/>
  <c r="BK103"/>
  <c r="J103"/>
  <c r="J104"/>
  <c r="BE104"/>
  <c r="J63"/>
  <c r="BI102"/>
  <c r="BH102"/>
  <c r="BG102"/>
  <c r="BF102"/>
  <c r="T102"/>
  <c r="R102"/>
  <c r="P102"/>
  <c r="BK102"/>
  <c r="J102"/>
  <c r="BE102"/>
  <c r="BI101"/>
  <c r="BH101"/>
  <c r="BG101"/>
  <c r="BF101"/>
  <c r="T101"/>
  <c r="R101"/>
  <c r="P101"/>
  <c r="BK101"/>
  <c r="J101"/>
  <c r="BE101"/>
  <c r="BI100"/>
  <c r="BH100"/>
  <c r="BG100"/>
  <c r="BF100"/>
  <c r="T100"/>
  <c r="T99"/>
  <c r="R100"/>
  <c r="R99"/>
  <c r="P100"/>
  <c r="P99"/>
  <c r="BK100"/>
  <c r="BK99"/>
  <c r="J99"/>
  <c r="J100"/>
  <c r="BE100"/>
  <c r="J62"/>
  <c r="BI98"/>
  <c r="BH98"/>
  <c r="BG98"/>
  <c r="BF98"/>
  <c r="T98"/>
  <c r="R98"/>
  <c r="P98"/>
  <c r="BK98"/>
  <c r="J98"/>
  <c r="BE98"/>
  <c r="BI97"/>
  <c r="BH97"/>
  <c r="BG97"/>
  <c r="BF97"/>
  <c r="T97"/>
  <c r="R97"/>
  <c r="P97"/>
  <c r="BK97"/>
  <c r="J97"/>
  <c r="BE97"/>
  <c r="BI96"/>
  <c r="BH96"/>
  <c r="BG96"/>
  <c r="BF96"/>
  <c r="T96"/>
  <c r="R96"/>
  <c r="P96"/>
  <c r="BK96"/>
  <c r="J96"/>
  <c r="BE96"/>
  <c r="BI95"/>
  <c r="BH95"/>
  <c r="BG95"/>
  <c r="BF95"/>
  <c r="T95"/>
  <c r="R95"/>
  <c r="P95"/>
  <c r="BK95"/>
  <c r="J95"/>
  <c r="BE95"/>
  <c r="BI94"/>
  <c r="BH94"/>
  <c r="BG94"/>
  <c r="BF94"/>
  <c r="T94"/>
  <c r="R94"/>
  <c r="P94"/>
  <c r="BK94"/>
  <c r="J94"/>
  <c r="BE94"/>
  <c r="BI93"/>
  <c r="BH93"/>
  <c r="BG93"/>
  <c r="BF93"/>
  <c r="T93"/>
  <c r="R93"/>
  <c r="P93"/>
  <c r="BK93"/>
  <c r="J93"/>
  <c r="BE93"/>
  <c r="BI92"/>
  <c r="BH92"/>
  <c r="BG92"/>
  <c r="BF92"/>
  <c r="T92"/>
  <c r="R92"/>
  <c r="P92"/>
  <c r="BK92"/>
  <c r="J92"/>
  <c r="BE92"/>
  <c r="BI91"/>
  <c r="F36"/>
  <c i="1" r="BD63"/>
  <c i="11" r="BH91"/>
  <c r="F35"/>
  <c i="1" r="BC63"/>
  <c i="11" r="BG91"/>
  <c r="F34"/>
  <c i="1" r="BB63"/>
  <c i="11" r="BF91"/>
  <c r="J33"/>
  <c i="1" r="AW63"/>
  <c i="11" r="F33"/>
  <c i="1" r="BA63"/>
  <c i="11" r="T91"/>
  <c r="T90"/>
  <c r="T89"/>
  <c r="R91"/>
  <c r="R90"/>
  <c r="R89"/>
  <c r="P91"/>
  <c r="P90"/>
  <c r="P89"/>
  <c i="1" r="AU63"/>
  <c i="11" r="BK91"/>
  <c r="BK90"/>
  <c r="J90"/>
  <c r="BK89"/>
  <c r="J89"/>
  <c r="J60"/>
  <c r="J29"/>
  <c i="1" r="AG63"/>
  <c i="11" r="J91"/>
  <c r="BE91"/>
  <c r="J32"/>
  <c i="1" r="AV63"/>
  <c i="11" r="F32"/>
  <c i="1" r="AZ63"/>
  <c i="11" r="J61"/>
  <c r="J85"/>
  <c r="F85"/>
  <c r="F83"/>
  <c r="E81"/>
  <c r="J55"/>
  <c r="F55"/>
  <c r="F53"/>
  <c r="E51"/>
  <c r="J38"/>
  <c r="J20"/>
  <c r="E20"/>
  <c r="F86"/>
  <c r="F56"/>
  <c r="J19"/>
  <c r="J14"/>
  <c r="J83"/>
  <c r="J53"/>
  <c r="E7"/>
  <c r="E77"/>
  <c r="E47"/>
  <c i="1" r="AY62"/>
  <c r="AX62"/>
  <c i="10"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R107"/>
  <c r="P107"/>
  <c r="BK107"/>
  <c r="J107"/>
  <c r="BE107"/>
  <c r="BI106"/>
  <c r="BH106"/>
  <c r="BG106"/>
  <c r="BF106"/>
  <c r="T106"/>
  <c r="R106"/>
  <c r="P106"/>
  <c r="BK106"/>
  <c r="J106"/>
  <c r="BE106"/>
  <c r="BI105"/>
  <c r="BH105"/>
  <c r="BG105"/>
  <c r="BF105"/>
  <c r="T105"/>
  <c r="R105"/>
  <c r="P105"/>
  <c r="BK105"/>
  <c r="J105"/>
  <c r="BE105"/>
  <c r="BI104"/>
  <c r="BH104"/>
  <c r="BG104"/>
  <c r="BF104"/>
  <c r="T104"/>
  <c r="R104"/>
  <c r="P104"/>
  <c r="BK104"/>
  <c r="J104"/>
  <c r="BE104"/>
  <c r="BI103"/>
  <c r="BH103"/>
  <c r="BG103"/>
  <c r="BF103"/>
  <c r="T103"/>
  <c r="R103"/>
  <c r="P103"/>
  <c r="BK103"/>
  <c r="J103"/>
  <c r="BE103"/>
  <c r="BI102"/>
  <c r="BH102"/>
  <c r="BG102"/>
  <c r="BF102"/>
  <c r="T102"/>
  <c r="R102"/>
  <c r="P102"/>
  <c r="BK102"/>
  <c r="J102"/>
  <c r="BE102"/>
  <c r="BI101"/>
  <c r="BH101"/>
  <c r="BG101"/>
  <c r="BF101"/>
  <c r="T101"/>
  <c r="R101"/>
  <c r="P101"/>
  <c r="BK101"/>
  <c r="J101"/>
  <c r="BE101"/>
  <c r="BI100"/>
  <c r="BH100"/>
  <c r="BG100"/>
  <c r="BF100"/>
  <c r="T100"/>
  <c r="R100"/>
  <c r="P100"/>
  <c r="BK100"/>
  <c r="J100"/>
  <c r="BE100"/>
  <c r="BI99"/>
  <c r="BH99"/>
  <c r="BG99"/>
  <c r="BF99"/>
  <c r="T99"/>
  <c r="R99"/>
  <c r="P99"/>
  <c r="BK99"/>
  <c r="J99"/>
  <c r="BE99"/>
  <c r="BI98"/>
  <c r="BH98"/>
  <c r="BG98"/>
  <c r="BF98"/>
  <c r="T98"/>
  <c r="R98"/>
  <c r="P98"/>
  <c r="BK98"/>
  <c r="J98"/>
  <c r="BE98"/>
  <c r="BI97"/>
  <c r="BH97"/>
  <c r="BG97"/>
  <c r="BF97"/>
  <c r="T97"/>
  <c r="R97"/>
  <c r="P97"/>
  <c r="BK97"/>
  <c r="J97"/>
  <c r="BE97"/>
  <c r="BI96"/>
  <c r="BH96"/>
  <c r="BG96"/>
  <c r="BF96"/>
  <c r="T96"/>
  <c r="R96"/>
  <c r="P96"/>
  <c r="BK96"/>
  <c r="J96"/>
  <c r="BE96"/>
  <c r="BI95"/>
  <c r="BH95"/>
  <c r="BG95"/>
  <c r="BF95"/>
  <c r="T95"/>
  <c r="R95"/>
  <c r="P95"/>
  <c r="BK95"/>
  <c r="J95"/>
  <c r="BE95"/>
  <c r="BI94"/>
  <c r="BH94"/>
  <c r="BG94"/>
  <c r="BF94"/>
  <c r="T94"/>
  <c r="R94"/>
  <c r="P94"/>
  <c r="BK94"/>
  <c r="J94"/>
  <c r="BE94"/>
  <c r="BI93"/>
  <c r="BH93"/>
  <c r="BG93"/>
  <c r="BF93"/>
  <c r="T93"/>
  <c r="R93"/>
  <c r="P93"/>
  <c r="BK93"/>
  <c r="J93"/>
  <c r="BE93"/>
  <c r="BI92"/>
  <c r="BH92"/>
  <c r="BG92"/>
  <c r="BF92"/>
  <c r="T92"/>
  <c r="R92"/>
  <c r="P92"/>
  <c r="BK92"/>
  <c r="J92"/>
  <c r="BE92"/>
  <c r="BI91"/>
  <c r="BH91"/>
  <c r="BG91"/>
  <c r="BF91"/>
  <c r="T91"/>
  <c r="R91"/>
  <c r="P91"/>
  <c r="BK91"/>
  <c r="J91"/>
  <c r="BE91"/>
  <c r="BI90"/>
  <c r="BH90"/>
  <c r="BG90"/>
  <c r="BF90"/>
  <c r="T90"/>
  <c r="R90"/>
  <c r="P90"/>
  <c r="BK90"/>
  <c r="J90"/>
  <c r="BE90"/>
  <c r="BI89"/>
  <c r="BH89"/>
  <c r="BG89"/>
  <c r="BF89"/>
  <c r="T89"/>
  <c r="R89"/>
  <c r="P89"/>
  <c r="BK89"/>
  <c r="J89"/>
  <c r="BE89"/>
  <c r="BI88"/>
  <c r="BH88"/>
  <c r="BG88"/>
  <c r="BF88"/>
  <c r="T88"/>
  <c r="R88"/>
  <c r="P88"/>
  <c r="BK88"/>
  <c r="J88"/>
  <c r="BE88"/>
  <c r="BI87"/>
  <c r="BH87"/>
  <c r="BG87"/>
  <c r="BF87"/>
  <c r="T87"/>
  <c r="R87"/>
  <c r="P87"/>
  <c r="BK87"/>
  <c r="J87"/>
  <c r="BE87"/>
  <c r="BI86"/>
  <c r="BH86"/>
  <c r="BG86"/>
  <c r="BF86"/>
  <c r="T86"/>
  <c r="R86"/>
  <c r="P86"/>
  <c r="BK86"/>
  <c r="J86"/>
  <c r="BE86"/>
  <c r="BI85"/>
  <c r="F36"/>
  <c i="1" r="BD62"/>
  <c i="10" r="BH85"/>
  <c r="F35"/>
  <c i="1" r="BC62"/>
  <c i="10" r="BG85"/>
  <c r="F34"/>
  <c i="1" r="BB62"/>
  <c i="10" r="BF85"/>
  <c r="J33"/>
  <c i="1" r="AW62"/>
  <c i="10" r="F33"/>
  <c i="1" r="BA62"/>
  <c i="10" r="T85"/>
  <c r="T84"/>
  <c r="T83"/>
  <c r="R85"/>
  <c r="R84"/>
  <c r="R83"/>
  <c r="P85"/>
  <c r="P84"/>
  <c r="P83"/>
  <c i="1" r="AU62"/>
  <c i="10" r="BK85"/>
  <c r="BK84"/>
  <c r="J84"/>
  <c r="BK83"/>
  <c r="J83"/>
  <c r="J60"/>
  <c r="J29"/>
  <c i="1" r="AG62"/>
  <c i="10" r="J85"/>
  <c r="BE85"/>
  <c r="J32"/>
  <c i="1" r="AV62"/>
  <c i="10" r="F32"/>
  <c i="1" r="AZ62"/>
  <c i="10" r="J61"/>
  <c r="J79"/>
  <c r="F79"/>
  <c r="F77"/>
  <c r="E75"/>
  <c r="J55"/>
  <c r="F55"/>
  <c r="F53"/>
  <c r="E51"/>
  <c r="J38"/>
  <c r="J20"/>
  <c r="E20"/>
  <c r="F80"/>
  <c r="F56"/>
  <c r="J19"/>
  <c r="J14"/>
  <c r="J77"/>
  <c r="J53"/>
  <c r="E7"/>
  <c r="E71"/>
  <c r="E47"/>
  <c i="1" r="AY61"/>
  <c r="AX61"/>
  <c i="9" r="BI308"/>
  <c r="BH308"/>
  <c r="BG308"/>
  <c r="BF308"/>
  <c r="T308"/>
  <c r="R308"/>
  <c r="P308"/>
  <c r="BK308"/>
  <c r="J308"/>
  <c r="BE308"/>
  <c r="BI307"/>
  <c r="BH307"/>
  <c r="BG307"/>
  <c r="BF307"/>
  <c r="T307"/>
  <c r="R307"/>
  <c r="P307"/>
  <c r="BK307"/>
  <c r="J307"/>
  <c r="BE307"/>
  <c r="BI306"/>
  <c r="BH306"/>
  <c r="BG306"/>
  <c r="BF306"/>
  <c r="T306"/>
  <c r="R306"/>
  <c r="P306"/>
  <c r="BK306"/>
  <c r="J306"/>
  <c r="BE306"/>
  <c r="BI305"/>
  <c r="BH305"/>
  <c r="BG305"/>
  <c r="BF305"/>
  <c r="T305"/>
  <c r="T304"/>
  <c r="R305"/>
  <c r="R304"/>
  <c r="P305"/>
  <c r="P304"/>
  <c r="BK305"/>
  <c r="BK304"/>
  <c r="J304"/>
  <c r="J305"/>
  <c r="BE305"/>
  <c r="J74"/>
  <c r="BI303"/>
  <c r="BH303"/>
  <c r="BG303"/>
  <c r="BF303"/>
  <c r="T303"/>
  <c r="R303"/>
  <c r="P303"/>
  <c r="BK303"/>
  <c r="J303"/>
  <c r="BE303"/>
  <c r="BI302"/>
  <c r="BH302"/>
  <c r="BG302"/>
  <c r="BF302"/>
  <c r="T302"/>
  <c r="R302"/>
  <c r="P302"/>
  <c r="BK302"/>
  <c r="J302"/>
  <c r="BE302"/>
  <c r="BI301"/>
  <c r="BH301"/>
  <c r="BG301"/>
  <c r="BF301"/>
  <c r="T301"/>
  <c r="R301"/>
  <c r="P301"/>
  <c r="BK301"/>
  <c r="J301"/>
  <c r="BE301"/>
  <c r="BI300"/>
  <c r="BH300"/>
  <c r="BG300"/>
  <c r="BF300"/>
  <c r="T300"/>
  <c r="R300"/>
  <c r="P300"/>
  <c r="BK300"/>
  <c r="J300"/>
  <c r="BE300"/>
  <c r="BI299"/>
  <c r="BH299"/>
  <c r="BG299"/>
  <c r="BF299"/>
  <c r="T299"/>
  <c r="R299"/>
  <c r="P299"/>
  <c r="BK299"/>
  <c r="J299"/>
  <c r="BE299"/>
  <c r="BI298"/>
  <c r="BH298"/>
  <c r="BG298"/>
  <c r="BF298"/>
  <c r="T298"/>
  <c r="T297"/>
  <c r="R298"/>
  <c r="R297"/>
  <c r="P298"/>
  <c r="P297"/>
  <c r="BK298"/>
  <c r="BK297"/>
  <c r="J297"/>
  <c r="J298"/>
  <c r="BE298"/>
  <c r="J73"/>
  <c r="BI296"/>
  <c r="BH296"/>
  <c r="BG296"/>
  <c r="BF296"/>
  <c r="T296"/>
  <c r="R296"/>
  <c r="P296"/>
  <c r="BK296"/>
  <c r="J296"/>
  <c r="BE296"/>
  <c r="BI295"/>
  <c r="BH295"/>
  <c r="BG295"/>
  <c r="BF295"/>
  <c r="T295"/>
  <c r="R295"/>
  <c r="P295"/>
  <c r="BK295"/>
  <c r="J295"/>
  <c r="BE295"/>
  <c r="BI294"/>
  <c r="BH294"/>
  <c r="BG294"/>
  <c r="BF294"/>
  <c r="T294"/>
  <c r="R294"/>
  <c r="P294"/>
  <c r="BK294"/>
  <c r="J294"/>
  <c r="BE294"/>
  <c r="BI293"/>
  <c r="BH293"/>
  <c r="BG293"/>
  <c r="BF293"/>
  <c r="T293"/>
  <c r="R293"/>
  <c r="P293"/>
  <c r="BK293"/>
  <c r="J293"/>
  <c r="BE293"/>
  <c r="BI292"/>
  <c r="BH292"/>
  <c r="BG292"/>
  <c r="BF292"/>
  <c r="T292"/>
  <c r="R292"/>
  <c r="P292"/>
  <c r="BK292"/>
  <c r="J292"/>
  <c r="BE292"/>
  <c r="BI291"/>
  <c r="BH291"/>
  <c r="BG291"/>
  <c r="BF291"/>
  <c r="T291"/>
  <c r="R291"/>
  <c r="P291"/>
  <c r="BK291"/>
  <c r="J291"/>
  <c r="BE291"/>
  <c r="BI290"/>
  <c r="BH290"/>
  <c r="BG290"/>
  <c r="BF290"/>
  <c r="T290"/>
  <c r="R290"/>
  <c r="P290"/>
  <c r="BK290"/>
  <c r="J290"/>
  <c r="BE290"/>
  <c r="BI289"/>
  <c r="BH289"/>
  <c r="BG289"/>
  <c r="BF289"/>
  <c r="T289"/>
  <c r="R289"/>
  <c r="P289"/>
  <c r="BK289"/>
  <c r="J289"/>
  <c r="BE289"/>
  <c r="BI288"/>
  <c r="BH288"/>
  <c r="BG288"/>
  <c r="BF288"/>
  <c r="T288"/>
  <c r="R288"/>
  <c r="P288"/>
  <c r="BK288"/>
  <c r="J288"/>
  <c r="BE288"/>
  <c r="BI287"/>
  <c r="BH287"/>
  <c r="BG287"/>
  <c r="BF287"/>
  <c r="T287"/>
  <c r="R287"/>
  <c r="P287"/>
  <c r="BK287"/>
  <c r="J287"/>
  <c r="BE287"/>
  <c r="BI286"/>
  <c r="BH286"/>
  <c r="BG286"/>
  <c r="BF286"/>
  <c r="T286"/>
  <c r="R286"/>
  <c r="P286"/>
  <c r="BK286"/>
  <c r="J286"/>
  <c r="BE286"/>
  <c r="BI285"/>
  <c r="BH285"/>
  <c r="BG285"/>
  <c r="BF285"/>
  <c r="T285"/>
  <c r="R285"/>
  <c r="P285"/>
  <c r="BK285"/>
  <c r="J285"/>
  <c r="BE285"/>
  <c r="BI284"/>
  <c r="BH284"/>
  <c r="BG284"/>
  <c r="BF284"/>
  <c r="T284"/>
  <c r="R284"/>
  <c r="P284"/>
  <c r="BK284"/>
  <c r="J284"/>
  <c r="BE284"/>
  <c r="BI283"/>
  <c r="BH283"/>
  <c r="BG283"/>
  <c r="BF283"/>
  <c r="T283"/>
  <c r="R283"/>
  <c r="P283"/>
  <c r="BK283"/>
  <c r="J283"/>
  <c r="BE283"/>
  <c r="BI282"/>
  <c r="BH282"/>
  <c r="BG282"/>
  <c r="BF282"/>
  <c r="T282"/>
  <c r="R282"/>
  <c r="P282"/>
  <c r="BK282"/>
  <c r="J282"/>
  <c r="BE282"/>
  <c r="BI281"/>
  <c r="BH281"/>
  <c r="BG281"/>
  <c r="BF281"/>
  <c r="T281"/>
  <c r="R281"/>
  <c r="P281"/>
  <c r="BK281"/>
  <c r="J281"/>
  <c r="BE281"/>
  <c r="BI280"/>
  <c r="BH280"/>
  <c r="BG280"/>
  <c r="BF280"/>
  <c r="T280"/>
  <c r="R280"/>
  <c r="P280"/>
  <c r="BK280"/>
  <c r="J280"/>
  <c r="BE280"/>
  <c r="BI279"/>
  <c r="BH279"/>
  <c r="BG279"/>
  <c r="BF279"/>
  <c r="T279"/>
  <c r="R279"/>
  <c r="P279"/>
  <c r="BK279"/>
  <c r="J279"/>
  <c r="BE279"/>
  <c r="BI278"/>
  <c r="BH278"/>
  <c r="BG278"/>
  <c r="BF278"/>
  <c r="T278"/>
  <c r="R278"/>
  <c r="P278"/>
  <c r="BK278"/>
  <c r="J278"/>
  <c r="BE278"/>
  <c r="BI277"/>
  <c r="BH277"/>
  <c r="BG277"/>
  <c r="BF277"/>
  <c r="T277"/>
  <c r="R277"/>
  <c r="P277"/>
  <c r="BK277"/>
  <c r="J277"/>
  <c r="BE277"/>
  <c r="BI276"/>
  <c r="BH276"/>
  <c r="BG276"/>
  <c r="BF276"/>
  <c r="T276"/>
  <c r="R276"/>
  <c r="P276"/>
  <c r="BK276"/>
  <c r="J276"/>
  <c r="BE276"/>
  <c r="BI275"/>
  <c r="BH275"/>
  <c r="BG275"/>
  <c r="BF275"/>
  <c r="T275"/>
  <c r="R275"/>
  <c r="P275"/>
  <c r="BK275"/>
  <c r="J275"/>
  <c r="BE275"/>
  <c r="BI274"/>
  <c r="BH274"/>
  <c r="BG274"/>
  <c r="BF274"/>
  <c r="T274"/>
  <c r="R274"/>
  <c r="P274"/>
  <c r="BK274"/>
  <c r="J274"/>
  <c r="BE274"/>
  <c r="BI273"/>
  <c r="BH273"/>
  <c r="BG273"/>
  <c r="BF273"/>
  <c r="T273"/>
  <c r="R273"/>
  <c r="P273"/>
  <c r="BK273"/>
  <c r="J273"/>
  <c r="BE273"/>
  <c r="BI272"/>
  <c r="BH272"/>
  <c r="BG272"/>
  <c r="BF272"/>
  <c r="T272"/>
  <c r="R272"/>
  <c r="P272"/>
  <c r="BK272"/>
  <c r="J272"/>
  <c r="BE272"/>
  <c r="BI271"/>
  <c r="BH271"/>
  <c r="BG271"/>
  <c r="BF271"/>
  <c r="T271"/>
  <c r="R271"/>
  <c r="P271"/>
  <c r="BK271"/>
  <c r="J271"/>
  <c r="BE271"/>
  <c r="BI270"/>
  <c r="BH270"/>
  <c r="BG270"/>
  <c r="BF270"/>
  <c r="T270"/>
  <c r="R270"/>
  <c r="P270"/>
  <c r="BK270"/>
  <c r="J270"/>
  <c r="BE270"/>
  <c r="BI269"/>
  <c r="BH269"/>
  <c r="BG269"/>
  <c r="BF269"/>
  <c r="T269"/>
  <c r="R269"/>
  <c r="P269"/>
  <c r="BK269"/>
  <c r="J269"/>
  <c r="BE269"/>
  <c r="BI268"/>
  <c r="BH268"/>
  <c r="BG268"/>
  <c r="BF268"/>
  <c r="T268"/>
  <c r="R268"/>
  <c r="P268"/>
  <c r="BK268"/>
  <c r="J268"/>
  <c r="BE268"/>
  <c r="BI267"/>
  <c r="BH267"/>
  <c r="BG267"/>
  <c r="BF267"/>
  <c r="T267"/>
  <c r="R267"/>
  <c r="P267"/>
  <c r="BK267"/>
  <c r="J267"/>
  <c r="BE267"/>
  <c r="BI266"/>
  <c r="BH266"/>
  <c r="BG266"/>
  <c r="BF266"/>
  <c r="T266"/>
  <c r="R266"/>
  <c r="P266"/>
  <c r="BK266"/>
  <c r="J266"/>
  <c r="BE266"/>
  <c r="BI265"/>
  <c r="BH265"/>
  <c r="BG265"/>
  <c r="BF265"/>
  <c r="T265"/>
  <c r="R265"/>
  <c r="P265"/>
  <c r="BK265"/>
  <c r="J265"/>
  <c r="BE265"/>
  <c r="BI264"/>
  <c r="BH264"/>
  <c r="BG264"/>
  <c r="BF264"/>
  <c r="T264"/>
  <c r="T263"/>
  <c r="R264"/>
  <c r="R263"/>
  <c r="P264"/>
  <c r="P263"/>
  <c r="BK264"/>
  <c r="BK263"/>
  <c r="J263"/>
  <c r="J264"/>
  <c r="BE264"/>
  <c r="J72"/>
  <c r="BI262"/>
  <c r="BH262"/>
  <c r="BG262"/>
  <c r="BF262"/>
  <c r="T262"/>
  <c r="R262"/>
  <c r="P262"/>
  <c r="BK262"/>
  <c r="J262"/>
  <c r="BE262"/>
  <c r="BI261"/>
  <c r="BH261"/>
  <c r="BG261"/>
  <c r="BF261"/>
  <c r="T261"/>
  <c r="R261"/>
  <c r="P261"/>
  <c r="BK261"/>
  <c r="J261"/>
  <c r="BE261"/>
  <c r="BI260"/>
  <c r="BH260"/>
  <c r="BG260"/>
  <c r="BF260"/>
  <c r="T260"/>
  <c r="R260"/>
  <c r="P260"/>
  <c r="BK260"/>
  <c r="J260"/>
  <c r="BE260"/>
  <c r="BI259"/>
  <c r="BH259"/>
  <c r="BG259"/>
  <c r="BF259"/>
  <c r="T259"/>
  <c r="R259"/>
  <c r="P259"/>
  <c r="BK259"/>
  <c r="J259"/>
  <c r="BE259"/>
  <c r="BI258"/>
  <c r="BH258"/>
  <c r="BG258"/>
  <c r="BF258"/>
  <c r="T258"/>
  <c r="R258"/>
  <c r="P258"/>
  <c r="BK258"/>
  <c r="J258"/>
  <c r="BE258"/>
  <c r="BI257"/>
  <c r="BH257"/>
  <c r="BG257"/>
  <c r="BF257"/>
  <c r="T257"/>
  <c r="R257"/>
  <c r="P257"/>
  <c r="BK257"/>
  <c r="J257"/>
  <c r="BE257"/>
  <c r="BI256"/>
  <c r="BH256"/>
  <c r="BG256"/>
  <c r="BF256"/>
  <c r="T256"/>
  <c r="R256"/>
  <c r="P256"/>
  <c r="BK256"/>
  <c r="J256"/>
  <c r="BE256"/>
  <c r="BI255"/>
  <c r="BH255"/>
  <c r="BG255"/>
  <c r="BF255"/>
  <c r="T255"/>
  <c r="R255"/>
  <c r="P255"/>
  <c r="BK255"/>
  <c r="J255"/>
  <c r="BE255"/>
  <c r="BI254"/>
  <c r="BH254"/>
  <c r="BG254"/>
  <c r="BF254"/>
  <c r="T254"/>
  <c r="R254"/>
  <c r="P254"/>
  <c r="BK254"/>
  <c r="J254"/>
  <c r="BE254"/>
  <c r="BI253"/>
  <c r="BH253"/>
  <c r="BG253"/>
  <c r="BF253"/>
  <c r="T253"/>
  <c r="R253"/>
  <c r="P253"/>
  <c r="BK253"/>
  <c r="J253"/>
  <c r="BE253"/>
  <c r="BI252"/>
  <c r="BH252"/>
  <c r="BG252"/>
  <c r="BF252"/>
  <c r="T252"/>
  <c r="R252"/>
  <c r="P252"/>
  <c r="BK252"/>
  <c r="J252"/>
  <c r="BE252"/>
  <c r="BI251"/>
  <c r="BH251"/>
  <c r="BG251"/>
  <c r="BF251"/>
  <c r="T251"/>
  <c r="R251"/>
  <c r="P251"/>
  <c r="BK251"/>
  <c r="J251"/>
  <c r="BE251"/>
  <c r="BI250"/>
  <c r="BH250"/>
  <c r="BG250"/>
  <c r="BF250"/>
  <c r="T250"/>
  <c r="R250"/>
  <c r="P250"/>
  <c r="BK250"/>
  <c r="J250"/>
  <c r="BE250"/>
  <c r="BI249"/>
  <c r="BH249"/>
  <c r="BG249"/>
  <c r="BF249"/>
  <c r="T249"/>
  <c r="R249"/>
  <c r="P249"/>
  <c r="BK249"/>
  <c r="J249"/>
  <c r="BE249"/>
  <c r="BI248"/>
  <c r="BH248"/>
  <c r="BG248"/>
  <c r="BF248"/>
  <c r="T248"/>
  <c r="R248"/>
  <c r="P248"/>
  <c r="BK248"/>
  <c r="J248"/>
  <c r="BE248"/>
  <c r="BI247"/>
  <c r="BH247"/>
  <c r="BG247"/>
  <c r="BF247"/>
  <c r="T247"/>
  <c r="R247"/>
  <c r="P247"/>
  <c r="BK247"/>
  <c r="J247"/>
  <c r="BE247"/>
  <c r="BI246"/>
  <c r="BH246"/>
  <c r="BG246"/>
  <c r="BF246"/>
  <c r="T246"/>
  <c r="R246"/>
  <c r="P246"/>
  <c r="BK246"/>
  <c r="J246"/>
  <c r="BE246"/>
  <c r="BI245"/>
  <c r="BH245"/>
  <c r="BG245"/>
  <c r="BF245"/>
  <c r="T245"/>
  <c r="R245"/>
  <c r="P245"/>
  <c r="BK245"/>
  <c r="J245"/>
  <c r="BE245"/>
  <c r="BI244"/>
  <c r="BH244"/>
  <c r="BG244"/>
  <c r="BF244"/>
  <c r="T244"/>
  <c r="R244"/>
  <c r="P244"/>
  <c r="BK244"/>
  <c r="J244"/>
  <c r="BE244"/>
  <c r="BI243"/>
  <c r="BH243"/>
  <c r="BG243"/>
  <c r="BF243"/>
  <c r="T243"/>
  <c r="R243"/>
  <c r="P243"/>
  <c r="BK243"/>
  <c r="J243"/>
  <c r="BE243"/>
  <c r="BI242"/>
  <c r="BH242"/>
  <c r="BG242"/>
  <c r="BF242"/>
  <c r="T242"/>
  <c r="R242"/>
  <c r="P242"/>
  <c r="BK242"/>
  <c r="J242"/>
  <c r="BE242"/>
  <c r="BI241"/>
  <c r="BH241"/>
  <c r="BG241"/>
  <c r="BF241"/>
  <c r="T241"/>
  <c r="R241"/>
  <c r="P241"/>
  <c r="BK241"/>
  <c r="J241"/>
  <c r="BE241"/>
  <c r="BI240"/>
  <c r="BH240"/>
  <c r="BG240"/>
  <c r="BF240"/>
  <c r="T240"/>
  <c r="R240"/>
  <c r="P240"/>
  <c r="BK240"/>
  <c r="J240"/>
  <c r="BE240"/>
  <c r="BI239"/>
  <c r="BH239"/>
  <c r="BG239"/>
  <c r="BF239"/>
  <c r="T239"/>
  <c r="R239"/>
  <c r="P239"/>
  <c r="BK239"/>
  <c r="J239"/>
  <c r="BE239"/>
  <c r="BI238"/>
  <c r="BH238"/>
  <c r="BG238"/>
  <c r="BF238"/>
  <c r="T238"/>
  <c r="R238"/>
  <c r="P238"/>
  <c r="BK238"/>
  <c r="J238"/>
  <c r="BE238"/>
  <c r="BI237"/>
  <c r="BH237"/>
  <c r="BG237"/>
  <c r="BF237"/>
  <c r="T237"/>
  <c r="R237"/>
  <c r="P237"/>
  <c r="BK237"/>
  <c r="J237"/>
  <c r="BE237"/>
  <c r="BI236"/>
  <c r="BH236"/>
  <c r="BG236"/>
  <c r="BF236"/>
  <c r="T236"/>
  <c r="T235"/>
  <c r="R236"/>
  <c r="R235"/>
  <c r="P236"/>
  <c r="P235"/>
  <c r="BK236"/>
  <c r="BK235"/>
  <c r="J235"/>
  <c r="J236"/>
  <c r="BE236"/>
  <c r="J71"/>
  <c r="BI234"/>
  <c r="BH234"/>
  <c r="BG234"/>
  <c r="BF234"/>
  <c r="T234"/>
  <c r="R234"/>
  <c r="P234"/>
  <c r="BK234"/>
  <c r="J234"/>
  <c r="BE234"/>
  <c r="BI233"/>
  <c r="BH233"/>
  <c r="BG233"/>
  <c r="BF233"/>
  <c r="T233"/>
  <c r="R233"/>
  <c r="P233"/>
  <c r="BK233"/>
  <c r="J233"/>
  <c r="BE233"/>
  <c r="BI232"/>
  <c r="BH232"/>
  <c r="BG232"/>
  <c r="BF232"/>
  <c r="T232"/>
  <c r="R232"/>
  <c r="P232"/>
  <c r="BK232"/>
  <c r="J232"/>
  <c r="BE232"/>
  <c r="BI231"/>
  <c r="BH231"/>
  <c r="BG231"/>
  <c r="BF231"/>
  <c r="T231"/>
  <c r="R231"/>
  <c r="P231"/>
  <c r="BK231"/>
  <c r="J231"/>
  <c r="BE231"/>
  <c r="BI230"/>
  <c r="BH230"/>
  <c r="BG230"/>
  <c r="BF230"/>
  <c r="T230"/>
  <c r="R230"/>
  <c r="P230"/>
  <c r="BK230"/>
  <c r="J230"/>
  <c r="BE230"/>
  <c r="BI229"/>
  <c r="BH229"/>
  <c r="BG229"/>
  <c r="BF229"/>
  <c r="T229"/>
  <c r="R229"/>
  <c r="P229"/>
  <c r="BK229"/>
  <c r="J229"/>
  <c r="BE229"/>
  <c r="BI228"/>
  <c r="BH228"/>
  <c r="BG228"/>
  <c r="BF228"/>
  <c r="T228"/>
  <c r="R228"/>
  <c r="P228"/>
  <c r="BK228"/>
  <c r="J228"/>
  <c r="BE228"/>
  <c r="BI227"/>
  <c r="BH227"/>
  <c r="BG227"/>
  <c r="BF227"/>
  <c r="T227"/>
  <c r="R227"/>
  <c r="P227"/>
  <c r="BK227"/>
  <c r="J227"/>
  <c r="BE227"/>
  <c r="BI226"/>
  <c r="BH226"/>
  <c r="BG226"/>
  <c r="BF226"/>
  <c r="T226"/>
  <c r="R226"/>
  <c r="P226"/>
  <c r="BK226"/>
  <c r="J226"/>
  <c r="BE226"/>
  <c r="BI225"/>
  <c r="BH225"/>
  <c r="BG225"/>
  <c r="BF225"/>
  <c r="T225"/>
  <c r="R225"/>
  <c r="P225"/>
  <c r="BK225"/>
  <c r="J225"/>
  <c r="BE225"/>
  <c r="BI224"/>
  <c r="BH224"/>
  <c r="BG224"/>
  <c r="BF224"/>
  <c r="T224"/>
  <c r="R224"/>
  <c r="P224"/>
  <c r="BK224"/>
  <c r="J224"/>
  <c r="BE224"/>
  <c r="BI223"/>
  <c r="BH223"/>
  <c r="BG223"/>
  <c r="BF223"/>
  <c r="T223"/>
  <c r="R223"/>
  <c r="P223"/>
  <c r="BK223"/>
  <c r="J223"/>
  <c r="BE223"/>
  <c r="BI222"/>
  <c r="BH222"/>
  <c r="BG222"/>
  <c r="BF222"/>
  <c r="T222"/>
  <c r="R222"/>
  <c r="P222"/>
  <c r="BK222"/>
  <c r="J222"/>
  <c r="BE222"/>
  <c r="BI221"/>
  <c r="BH221"/>
  <c r="BG221"/>
  <c r="BF221"/>
  <c r="T221"/>
  <c r="R221"/>
  <c r="P221"/>
  <c r="BK221"/>
  <c r="J221"/>
  <c r="BE221"/>
  <c r="BI220"/>
  <c r="BH220"/>
  <c r="BG220"/>
  <c r="BF220"/>
  <c r="T220"/>
  <c r="R220"/>
  <c r="P220"/>
  <c r="BK220"/>
  <c r="J220"/>
  <c r="BE220"/>
  <c r="BI219"/>
  <c r="BH219"/>
  <c r="BG219"/>
  <c r="BF219"/>
  <c r="T219"/>
  <c r="R219"/>
  <c r="P219"/>
  <c r="BK219"/>
  <c r="J219"/>
  <c r="BE219"/>
  <c r="BI218"/>
  <c r="BH218"/>
  <c r="BG218"/>
  <c r="BF218"/>
  <c r="T218"/>
  <c r="R218"/>
  <c r="P218"/>
  <c r="BK218"/>
  <c r="J218"/>
  <c r="BE218"/>
  <c r="BI217"/>
  <c r="BH217"/>
  <c r="BG217"/>
  <c r="BF217"/>
  <c r="T217"/>
  <c r="R217"/>
  <c r="P217"/>
  <c r="BK217"/>
  <c r="J217"/>
  <c r="BE217"/>
  <c r="BI216"/>
  <c r="BH216"/>
  <c r="BG216"/>
  <c r="BF216"/>
  <c r="T216"/>
  <c r="R216"/>
  <c r="P216"/>
  <c r="BK216"/>
  <c r="J216"/>
  <c r="BE216"/>
  <c r="BI215"/>
  <c r="BH215"/>
  <c r="BG215"/>
  <c r="BF215"/>
  <c r="T215"/>
  <c r="R215"/>
  <c r="P215"/>
  <c r="BK215"/>
  <c r="J215"/>
  <c r="BE215"/>
  <c r="BI214"/>
  <c r="BH214"/>
  <c r="BG214"/>
  <c r="BF214"/>
  <c r="T214"/>
  <c r="R214"/>
  <c r="P214"/>
  <c r="BK214"/>
  <c r="J214"/>
  <c r="BE214"/>
  <c r="BI213"/>
  <c r="BH213"/>
  <c r="BG213"/>
  <c r="BF213"/>
  <c r="T213"/>
  <c r="R213"/>
  <c r="P213"/>
  <c r="BK213"/>
  <c r="J213"/>
  <c r="BE213"/>
  <c r="BI212"/>
  <c r="BH212"/>
  <c r="BG212"/>
  <c r="BF212"/>
  <c r="T212"/>
  <c r="R212"/>
  <c r="P212"/>
  <c r="BK212"/>
  <c r="J212"/>
  <c r="BE212"/>
  <c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R207"/>
  <c r="P207"/>
  <c r="BK207"/>
  <c r="J207"/>
  <c r="BE207"/>
  <c r="BI206"/>
  <c r="BH206"/>
  <c r="BG206"/>
  <c r="BF206"/>
  <c r="T206"/>
  <c r="R206"/>
  <c r="P206"/>
  <c r="BK206"/>
  <c r="J206"/>
  <c r="BE206"/>
  <c r="BI205"/>
  <c r="BH205"/>
  <c r="BG205"/>
  <c r="BF205"/>
  <c r="T205"/>
  <c r="R205"/>
  <c r="P205"/>
  <c r="BK205"/>
  <c r="J205"/>
  <c r="BE205"/>
  <c r="BI204"/>
  <c r="BH204"/>
  <c r="BG204"/>
  <c r="BF204"/>
  <c r="T204"/>
  <c r="R204"/>
  <c r="P204"/>
  <c r="BK204"/>
  <c r="J204"/>
  <c r="BE204"/>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R199"/>
  <c r="P199"/>
  <c r="BK199"/>
  <c r="J199"/>
  <c r="BE199"/>
  <c r="BI198"/>
  <c r="BH198"/>
  <c r="BG198"/>
  <c r="BF198"/>
  <c r="T198"/>
  <c r="R198"/>
  <c r="P198"/>
  <c r="BK198"/>
  <c r="J198"/>
  <c r="BE198"/>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R193"/>
  <c r="P193"/>
  <c r="BK193"/>
  <c r="J193"/>
  <c r="BE193"/>
  <c r="BI192"/>
  <c r="BH192"/>
  <c r="BG192"/>
  <c r="BF192"/>
  <c r="T192"/>
  <c r="R192"/>
  <c r="P192"/>
  <c r="BK192"/>
  <c r="J192"/>
  <c r="BE192"/>
  <c r="BI191"/>
  <c r="BH191"/>
  <c r="BG191"/>
  <c r="BF191"/>
  <c r="T191"/>
  <c r="R191"/>
  <c r="P191"/>
  <c r="BK191"/>
  <c r="J191"/>
  <c r="BE191"/>
  <c r="BI190"/>
  <c r="BH190"/>
  <c r="BG190"/>
  <c r="BF190"/>
  <c r="T190"/>
  <c r="R190"/>
  <c r="P190"/>
  <c r="BK190"/>
  <c r="J190"/>
  <c r="BE190"/>
  <c r="BI189"/>
  <c r="BH189"/>
  <c r="BG189"/>
  <c r="BF189"/>
  <c r="T189"/>
  <c r="R189"/>
  <c r="P189"/>
  <c r="BK189"/>
  <c r="J189"/>
  <c r="BE189"/>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T182"/>
  <c r="R183"/>
  <c r="R182"/>
  <c r="P183"/>
  <c r="P182"/>
  <c r="BK183"/>
  <c r="BK182"/>
  <c r="J182"/>
  <c r="J183"/>
  <c r="BE183"/>
  <c r="J70"/>
  <c r="BI181"/>
  <c r="BH181"/>
  <c r="BG181"/>
  <c r="BF181"/>
  <c r="T181"/>
  <c r="R181"/>
  <c r="P181"/>
  <c r="BK181"/>
  <c r="J181"/>
  <c r="BE181"/>
  <c r="BI180"/>
  <c r="BH180"/>
  <c r="BG180"/>
  <c r="BF180"/>
  <c r="T180"/>
  <c r="R180"/>
  <c r="P180"/>
  <c r="BK180"/>
  <c r="J180"/>
  <c r="BE180"/>
  <c r="BI179"/>
  <c r="BH179"/>
  <c r="BG179"/>
  <c r="BF179"/>
  <c r="T179"/>
  <c r="R179"/>
  <c r="P179"/>
  <c r="BK179"/>
  <c r="J179"/>
  <c r="BE179"/>
  <c r="BI178"/>
  <c r="BH178"/>
  <c r="BG178"/>
  <c r="BF178"/>
  <c r="T178"/>
  <c r="R178"/>
  <c r="P178"/>
  <c r="BK178"/>
  <c r="J178"/>
  <c r="BE178"/>
  <c r="BI177"/>
  <c r="BH177"/>
  <c r="BG177"/>
  <c r="BF177"/>
  <c r="T177"/>
  <c r="R177"/>
  <c r="P177"/>
  <c r="BK177"/>
  <c r="J177"/>
  <c r="BE177"/>
  <c r="BI176"/>
  <c r="BH176"/>
  <c r="BG176"/>
  <c r="BF176"/>
  <c r="T176"/>
  <c r="R176"/>
  <c r="P176"/>
  <c r="BK176"/>
  <c r="J176"/>
  <c r="BE176"/>
  <c r="BI175"/>
  <c r="BH175"/>
  <c r="BG175"/>
  <c r="BF175"/>
  <c r="T175"/>
  <c r="R175"/>
  <c r="P175"/>
  <c r="BK175"/>
  <c r="J175"/>
  <c r="BE175"/>
  <c r="BI174"/>
  <c r="BH174"/>
  <c r="BG174"/>
  <c r="BF174"/>
  <c r="T174"/>
  <c r="R174"/>
  <c r="P174"/>
  <c r="BK174"/>
  <c r="J174"/>
  <c r="BE174"/>
  <c r="BI173"/>
  <c r="BH173"/>
  <c r="BG173"/>
  <c r="BF173"/>
  <c r="T173"/>
  <c r="T172"/>
  <c r="R173"/>
  <c r="R172"/>
  <c r="P173"/>
  <c r="P172"/>
  <c r="BK173"/>
  <c r="BK172"/>
  <c r="J172"/>
  <c r="J173"/>
  <c r="BE173"/>
  <c r="J69"/>
  <c r="BI171"/>
  <c r="BH171"/>
  <c r="BG171"/>
  <c r="BF171"/>
  <c r="T171"/>
  <c r="R171"/>
  <c r="P171"/>
  <c r="BK171"/>
  <c r="J171"/>
  <c r="BE171"/>
  <c r="BI170"/>
  <c r="BH170"/>
  <c r="BG170"/>
  <c r="BF170"/>
  <c r="T170"/>
  <c r="R170"/>
  <c r="P170"/>
  <c r="BK170"/>
  <c r="J170"/>
  <c r="BE170"/>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R165"/>
  <c r="P165"/>
  <c r="BK165"/>
  <c r="J165"/>
  <c r="BE165"/>
  <c r="BI164"/>
  <c r="BH164"/>
  <c r="BG164"/>
  <c r="BF164"/>
  <c r="T164"/>
  <c r="T163"/>
  <c r="R164"/>
  <c r="R163"/>
  <c r="P164"/>
  <c r="P163"/>
  <c r="BK164"/>
  <c r="BK163"/>
  <c r="J163"/>
  <c r="J164"/>
  <c r="BE164"/>
  <c r="J68"/>
  <c r="BI162"/>
  <c r="BH162"/>
  <c r="BG162"/>
  <c r="BF162"/>
  <c r="T162"/>
  <c r="R162"/>
  <c r="P162"/>
  <c r="BK162"/>
  <c r="J162"/>
  <c r="BE162"/>
  <c r="BI161"/>
  <c r="BH161"/>
  <c r="BG161"/>
  <c r="BF161"/>
  <c r="T161"/>
  <c r="R161"/>
  <c r="P161"/>
  <c r="BK161"/>
  <c r="J161"/>
  <c r="BE161"/>
  <c r="BI160"/>
  <c r="BH160"/>
  <c r="BG160"/>
  <c r="BF160"/>
  <c r="T160"/>
  <c r="R160"/>
  <c r="P160"/>
  <c r="BK160"/>
  <c r="J160"/>
  <c r="BE160"/>
  <c r="BI159"/>
  <c r="BH159"/>
  <c r="BG159"/>
  <c r="BF159"/>
  <c r="T159"/>
  <c r="R159"/>
  <c r="P159"/>
  <c r="BK159"/>
  <c r="J159"/>
  <c r="BE159"/>
  <c r="BI158"/>
  <c r="BH158"/>
  <c r="BG158"/>
  <c r="BF158"/>
  <c r="T158"/>
  <c r="R158"/>
  <c r="P158"/>
  <c r="BK158"/>
  <c r="J158"/>
  <c r="BE158"/>
  <c r="BI157"/>
  <c r="BH157"/>
  <c r="BG157"/>
  <c r="BF157"/>
  <c r="T157"/>
  <c r="R157"/>
  <c r="P157"/>
  <c r="BK157"/>
  <c r="J157"/>
  <c r="BE157"/>
  <c r="BI156"/>
  <c r="BH156"/>
  <c r="BG156"/>
  <c r="BF156"/>
  <c r="T156"/>
  <c r="R156"/>
  <c r="P156"/>
  <c r="BK156"/>
  <c r="J156"/>
  <c r="BE156"/>
  <c r="BI155"/>
  <c r="BH155"/>
  <c r="BG155"/>
  <c r="BF155"/>
  <c r="T155"/>
  <c r="R155"/>
  <c r="P155"/>
  <c r="BK155"/>
  <c r="J155"/>
  <c r="BE155"/>
  <c r="BI154"/>
  <c r="BH154"/>
  <c r="BG154"/>
  <c r="BF154"/>
  <c r="T154"/>
  <c r="R154"/>
  <c r="P154"/>
  <c r="BK154"/>
  <c r="J154"/>
  <c r="BE154"/>
  <c r="BI153"/>
  <c r="BH153"/>
  <c r="BG153"/>
  <c r="BF153"/>
  <c r="T153"/>
  <c r="R153"/>
  <c r="P153"/>
  <c r="BK153"/>
  <c r="J153"/>
  <c r="BE153"/>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R149"/>
  <c r="P149"/>
  <c r="BK149"/>
  <c r="J149"/>
  <c r="BE149"/>
  <c r="BI148"/>
  <c r="BH148"/>
  <c r="BG148"/>
  <c r="BF148"/>
  <c r="T148"/>
  <c r="R148"/>
  <c r="P148"/>
  <c r="BK148"/>
  <c r="J148"/>
  <c r="BE148"/>
  <c r="BI147"/>
  <c r="BH147"/>
  <c r="BG147"/>
  <c r="BF147"/>
  <c r="T147"/>
  <c r="T146"/>
  <c r="R147"/>
  <c r="R146"/>
  <c r="P147"/>
  <c r="P146"/>
  <c r="BK147"/>
  <c r="BK146"/>
  <c r="J146"/>
  <c r="J147"/>
  <c r="BE147"/>
  <c r="J67"/>
  <c r="BI145"/>
  <c r="BH145"/>
  <c r="BG145"/>
  <c r="BF145"/>
  <c r="T145"/>
  <c r="T144"/>
  <c r="R145"/>
  <c r="R144"/>
  <c r="P145"/>
  <c r="P144"/>
  <c r="BK145"/>
  <c r="BK144"/>
  <c r="J144"/>
  <c r="J145"/>
  <c r="BE145"/>
  <c r="J66"/>
  <c r="BI143"/>
  <c r="BH143"/>
  <c r="BG143"/>
  <c r="BF143"/>
  <c r="T143"/>
  <c r="R143"/>
  <c r="P143"/>
  <c r="BK143"/>
  <c r="J143"/>
  <c r="BE143"/>
  <c r="BI142"/>
  <c r="BH142"/>
  <c r="BG142"/>
  <c r="BF142"/>
  <c r="T142"/>
  <c r="R142"/>
  <c r="P142"/>
  <c r="BK142"/>
  <c r="J142"/>
  <c r="BE142"/>
  <c r="BI141"/>
  <c r="BH141"/>
  <c r="BG141"/>
  <c r="BF141"/>
  <c r="T141"/>
  <c r="R141"/>
  <c r="P141"/>
  <c r="BK141"/>
  <c r="J141"/>
  <c r="BE141"/>
  <c r="BI140"/>
  <c r="BH140"/>
  <c r="BG140"/>
  <c r="BF140"/>
  <c r="T140"/>
  <c r="R140"/>
  <c r="P140"/>
  <c r="BK140"/>
  <c r="J140"/>
  <c r="BE140"/>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T135"/>
  <c r="R136"/>
  <c r="R135"/>
  <c r="P136"/>
  <c r="P135"/>
  <c r="BK136"/>
  <c r="BK135"/>
  <c r="J135"/>
  <c r="J136"/>
  <c r="BE136"/>
  <c r="J6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T130"/>
  <c r="R131"/>
  <c r="R130"/>
  <c r="P131"/>
  <c r="P130"/>
  <c r="BK131"/>
  <c r="BK130"/>
  <c r="J130"/>
  <c r="J131"/>
  <c r="BE131"/>
  <c r="J64"/>
  <c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T120"/>
  <c r="R121"/>
  <c r="R120"/>
  <c r="P121"/>
  <c r="P120"/>
  <c r="BK121"/>
  <c r="BK120"/>
  <c r="J120"/>
  <c r="J121"/>
  <c r="BE121"/>
  <c r="J63"/>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T106"/>
  <c r="R107"/>
  <c r="R106"/>
  <c r="P107"/>
  <c r="P106"/>
  <c r="BK107"/>
  <c r="BK106"/>
  <c r="J106"/>
  <c r="J107"/>
  <c r="BE107"/>
  <c r="J62"/>
  <c r="BI105"/>
  <c r="BH105"/>
  <c r="BG105"/>
  <c r="BF105"/>
  <c r="T105"/>
  <c r="R105"/>
  <c r="P105"/>
  <c r="BK105"/>
  <c r="J105"/>
  <c r="BE105"/>
  <c r="BI104"/>
  <c r="BH104"/>
  <c r="BG104"/>
  <c r="BF104"/>
  <c r="T104"/>
  <c r="R104"/>
  <c r="P104"/>
  <c r="BK104"/>
  <c r="J104"/>
  <c r="BE104"/>
  <c r="BI103"/>
  <c r="BH103"/>
  <c r="BG103"/>
  <c r="BF103"/>
  <c r="T103"/>
  <c r="R103"/>
  <c r="P103"/>
  <c r="BK103"/>
  <c r="J103"/>
  <c r="BE103"/>
  <c r="BI102"/>
  <c r="BH102"/>
  <c r="BG102"/>
  <c r="BF102"/>
  <c r="T102"/>
  <c r="R102"/>
  <c r="P102"/>
  <c r="BK102"/>
  <c r="J102"/>
  <c r="BE102"/>
  <c r="BI101"/>
  <c r="BH101"/>
  <c r="BG101"/>
  <c r="BF101"/>
  <c r="T101"/>
  <c r="R101"/>
  <c r="P101"/>
  <c r="BK101"/>
  <c r="J101"/>
  <c r="BE101"/>
  <c r="BI100"/>
  <c r="BH100"/>
  <c r="BG100"/>
  <c r="BF100"/>
  <c r="T100"/>
  <c r="R100"/>
  <c r="P100"/>
  <c r="BK100"/>
  <c r="J100"/>
  <c r="BE100"/>
  <c r="BI99"/>
  <c r="BH99"/>
  <c r="BG99"/>
  <c r="BF99"/>
  <c r="T99"/>
  <c r="R99"/>
  <c r="P99"/>
  <c r="BK99"/>
  <c r="J99"/>
  <c r="BE99"/>
  <c r="BI98"/>
  <c r="F36"/>
  <c i="1" r="BD61"/>
  <c i="9" r="BH98"/>
  <c r="F35"/>
  <c i="1" r="BC61"/>
  <c i="9" r="BG98"/>
  <c r="F34"/>
  <c i="1" r="BB61"/>
  <c i="9" r="BF98"/>
  <c r="J33"/>
  <c i="1" r="AW61"/>
  <c i="9" r="F33"/>
  <c i="1" r="BA61"/>
  <c i="9" r="T98"/>
  <c r="T97"/>
  <c r="T96"/>
  <c r="R98"/>
  <c r="R97"/>
  <c r="R96"/>
  <c r="P98"/>
  <c r="P97"/>
  <c r="P96"/>
  <c i="1" r="AU61"/>
  <c i="9" r="BK98"/>
  <c r="BK97"/>
  <c r="J97"/>
  <c r="BK96"/>
  <c r="J96"/>
  <c r="J60"/>
  <c r="J29"/>
  <c i="1" r="AG61"/>
  <c i="9" r="J98"/>
  <c r="BE98"/>
  <c r="J32"/>
  <c i="1" r="AV61"/>
  <c i="9" r="F32"/>
  <c i="1" r="AZ61"/>
  <c i="9" r="J61"/>
  <c r="J92"/>
  <c r="F92"/>
  <c r="F90"/>
  <c r="E88"/>
  <c r="J55"/>
  <c r="F55"/>
  <c r="F53"/>
  <c r="E51"/>
  <c r="J38"/>
  <c r="J20"/>
  <c r="E20"/>
  <c r="F93"/>
  <c r="F56"/>
  <c r="J19"/>
  <c r="J14"/>
  <c r="J90"/>
  <c r="J53"/>
  <c r="E7"/>
  <c r="E84"/>
  <c r="E47"/>
  <c i="8" r="J809"/>
  <c r="J776"/>
  <c r="J491"/>
  <c r="J434"/>
  <c i="1" r="AY60"/>
  <c r="AX60"/>
  <c i="8" r="BI841"/>
  <c r="BH841"/>
  <c r="BG841"/>
  <c r="BF841"/>
  <c r="T841"/>
  <c r="R841"/>
  <c r="P841"/>
  <c r="BK841"/>
  <c r="J841"/>
  <c r="BE841"/>
  <c r="BI840"/>
  <c r="BH840"/>
  <c r="BG840"/>
  <c r="BF840"/>
  <c r="T840"/>
  <c r="R840"/>
  <c r="P840"/>
  <c r="BK840"/>
  <c r="J840"/>
  <c r="BE840"/>
  <c r="BI839"/>
  <c r="BH839"/>
  <c r="BG839"/>
  <c r="BF839"/>
  <c r="T839"/>
  <c r="R839"/>
  <c r="P839"/>
  <c r="BK839"/>
  <c r="J839"/>
  <c r="BE839"/>
  <c r="BI838"/>
  <c r="BH838"/>
  <c r="BG838"/>
  <c r="BF838"/>
  <c r="T838"/>
  <c r="R838"/>
  <c r="P838"/>
  <c r="BK838"/>
  <c r="J838"/>
  <c r="BE838"/>
  <c r="BI837"/>
  <c r="BH837"/>
  <c r="BG837"/>
  <c r="BF837"/>
  <c r="T837"/>
  <c r="R837"/>
  <c r="P837"/>
  <c r="BK837"/>
  <c r="J837"/>
  <c r="BE837"/>
  <c r="BI836"/>
  <c r="BH836"/>
  <c r="BG836"/>
  <c r="BF836"/>
  <c r="T836"/>
  <c r="R836"/>
  <c r="P836"/>
  <c r="BK836"/>
  <c r="J836"/>
  <c r="BE836"/>
  <c r="BI835"/>
  <c r="BH835"/>
  <c r="BG835"/>
  <c r="BF835"/>
  <c r="T835"/>
  <c r="R835"/>
  <c r="P835"/>
  <c r="BK835"/>
  <c r="J835"/>
  <c r="BE835"/>
  <c r="BI834"/>
  <c r="BH834"/>
  <c r="BG834"/>
  <c r="BF834"/>
  <c r="T834"/>
  <c r="R834"/>
  <c r="P834"/>
  <c r="BK834"/>
  <c r="J834"/>
  <c r="BE834"/>
  <c r="BI833"/>
  <c r="BH833"/>
  <c r="BG833"/>
  <c r="BF833"/>
  <c r="T833"/>
  <c r="R833"/>
  <c r="P833"/>
  <c r="BK833"/>
  <c r="J833"/>
  <c r="BE833"/>
  <c r="BI832"/>
  <c r="BH832"/>
  <c r="BG832"/>
  <c r="BF832"/>
  <c r="T832"/>
  <c r="R832"/>
  <c r="P832"/>
  <c r="BK832"/>
  <c r="J832"/>
  <c r="BE832"/>
  <c r="BI831"/>
  <c r="BH831"/>
  <c r="BG831"/>
  <c r="BF831"/>
  <c r="T831"/>
  <c r="R831"/>
  <c r="P831"/>
  <c r="BK831"/>
  <c r="J831"/>
  <c r="BE831"/>
  <c r="BI830"/>
  <c r="BH830"/>
  <c r="BG830"/>
  <c r="BF830"/>
  <c r="T830"/>
  <c r="R830"/>
  <c r="P830"/>
  <c r="BK830"/>
  <c r="J830"/>
  <c r="BE830"/>
  <c r="BI829"/>
  <c r="BH829"/>
  <c r="BG829"/>
  <c r="BF829"/>
  <c r="T829"/>
  <c r="R829"/>
  <c r="P829"/>
  <c r="BK829"/>
  <c r="J829"/>
  <c r="BE829"/>
  <c r="BI828"/>
  <c r="BH828"/>
  <c r="BG828"/>
  <c r="BF828"/>
  <c r="T828"/>
  <c r="T827"/>
  <c r="T826"/>
  <c r="R828"/>
  <c r="R827"/>
  <c r="R826"/>
  <c r="P828"/>
  <c r="P827"/>
  <c r="P826"/>
  <c r="BK828"/>
  <c r="BK827"/>
  <c r="J827"/>
  <c r="BK826"/>
  <c r="J826"/>
  <c r="J828"/>
  <c r="BE828"/>
  <c r="J155"/>
  <c r="J154"/>
  <c r="BI825"/>
  <c r="BH825"/>
  <c r="BG825"/>
  <c r="BF825"/>
  <c r="T825"/>
  <c r="R825"/>
  <c r="P825"/>
  <c r="BK825"/>
  <c r="J825"/>
  <c r="BE825"/>
  <c r="BI824"/>
  <c r="BH824"/>
  <c r="BG824"/>
  <c r="BF824"/>
  <c r="T824"/>
  <c r="R824"/>
  <c r="P824"/>
  <c r="BK824"/>
  <c r="J824"/>
  <c r="BE824"/>
  <c r="BI823"/>
  <c r="BH823"/>
  <c r="BG823"/>
  <c r="BF823"/>
  <c r="T823"/>
  <c r="R823"/>
  <c r="P823"/>
  <c r="BK823"/>
  <c r="J823"/>
  <c r="BE823"/>
  <c r="BI822"/>
  <c r="BH822"/>
  <c r="BG822"/>
  <c r="BF822"/>
  <c r="T822"/>
  <c r="R822"/>
  <c r="P822"/>
  <c r="BK822"/>
  <c r="J822"/>
  <c r="BE822"/>
  <c r="BI821"/>
  <c r="BH821"/>
  <c r="BG821"/>
  <c r="BF821"/>
  <c r="T821"/>
  <c r="R821"/>
  <c r="P821"/>
  <c r="BK821"/>
  <c r="J821"/>
  <c r="BE821"/>
  <c r="BI820"/>
  <c r="BH820"/>
  <c r="BG820"/>
  <c r="BF820"/>
  <c r="T820"/>
  <c r="R820"/>
  <c r="P820"/>
  <c r="BK820"/>
  <c r="J820"/>
  <c r="BE820"/>
  <c r="BI819"/>
  <c r="BH819"/>
  <c r="BG819"/>
  <c r="BF819"/>
  <c r="T819"/>
  <c r="R819"/>
  <c r="P819"/>
  <c r="BK819"/>
  <c r="J819"/>
  <c r="BE819"/>
  <c r="BI818"/>
  <c r="BH818"/>
  <c r="BG818"/>
  <c r="BF818"/>
  <c r="T818"/>
  <c r="R818"/>
  <c r="P818"/>
  <c r="BK818"/>
  <c r="J818"/>
  <c r="BE818"/>
  <c r="BI817"/>
  <c r="BH817"/>
  <c r="BG817"/>
  <c r="BF817"/>
  <c r="T817"/>
  <c r="R817"/>
  <c r="P817"/>
  <c r="BK817"/>
  <c r="J817"/>
  <c r="BE817"/>
  <c r="BI816"/>
  <c r="BH816"/>
  <c r="BG816"/>
  <c r="BF816"/>
  <c r="T816"/>
  <c r="R816"/>
  <c r="P816"/>
  <c r="BK816"/>
  <c r="J816"/>
  <c r="BE816"/>
  <c r="BI815"/>
  <c r="BH815"/>
  <c r="BG815"/>
  <c r="BF815"/>
  <c r="T815"/>
  <c r="R815"/>
  <c r="P815"/>
  <c r="BK815"/>
  <c r="J815"/>
  <c r="BE815"/>
  <c r="BI814"/>
  <c r="BH814"/>
  <c r="BG814"/>
  <c r="BF814"/>
  <c r="T814"/>
  <c r="R814"/>
  <c r="P814"/>
  <c r="BK814"/>
  <c r="J814"/>
  <c r="BE814"/>
  <c r="BI813"/>
  <c r="BH813"/>
  <c r="BG813"/>
  <c r="BF813"/>
  <c r="T813"/>
  <c r="R813"/>
  <c r="P813"/>
  <c r="BK813"/>
  <c r="J813"/>
  <c r="BE813"/>
  <c r="BI812"/>
  <c r="BH812"/>
  <c r="BG812"/>
  <c r="BF812"/>
  <c r="T812"/>
  <c r="T811"/>
  <c r="T810"/>
  <c r="R812"/>
  <c r="R811"/>
  <c r="R810"/>
  <c r="P812"/>
  <c r="P811"/>
  <c r="P810"/>
  <c r="BK812"/>
  <c r="BK811"/>
  <c r="J811"/>
  <c r="BK810"/>
  <c r="J810"/>
  <c r="J812"/>
  <c r="BE812"/>
  <c r="J153"/>
  <c r="J152"/>
  <c r="J151"/>
  <c r="BI808"/>
  <c r="BH808"/>
  <c r="BG808"/>
  <c r="BF808"/>
  <c r="T808"/>
  <c r="R808"/>
  <c r="P808"/>
  <c r="BK808"/>
  <c r="J808"/>
  <c r="BE808"/>
  <c r="BI807"/>
  <c r="BH807"/>
  <c r="BG807"/>
  <c r="BF807"/>
  <c r="T807"/>
  <c r="R807"/>
  <c r="P807"/>
  <c r="BK807"/>
  <c r="J807"/>
  <c r="BE807"/>
  <c r="BI806"/>
  <c r="BH806"/>
  <c r="BG806"/>
  <c r="BF806"/>
  <c r="T806"/>
  <c r="R806"/>
  <c r="P806"/>
  <c r="BK806"/>
  <c r="J806"/>
  <c r="BE806"/>
  <c r="BI805"/>
  <c r="BH805"/>
  <c r="BG805"/>
  <c r="BF805"/>
  <c r="T805"/>
  <c r="R805"/>
  <c r="P805"/>
  <c r="BK805"/>
  <c r="J805"/>
  <c r="BE805"/>
  <c r="BI804"/>
  <c r="BH804"/>
  <c r="BG804"/>
  <c r="BF804"/>
  <c r="T804"/>
  <c r="R804"/>
  <c r="P804"/>
  <c r="BK804"/>
  <c r="J804"/>
  <c r="BE804"/>
  <c r="BI803"/>
  <c r="BH803"/>
  <c r="BG803"/>
  <c r="BF803"/>
  <c r="T803"/>
  <c r="R803"/>
  <c r="P803"/>
  <c r="BK803"/>
  <c r="J803"/>
  <c r="BE803"/>
  <c r="BI802"/>
  <c r="BH802"/>
  <c r="BG802"/>
  <c r="BF802"/>
  <c r="T802"/>
  <c r="R802"/>
  <c r="P802"/>
  <c r="BK802"/>
  <c r="J802"/>
  <c r="BE802"/>
  <c r="BI801"/>
  <c r="BH801"/>
  <c r="BG801"/>
  <c r="BF801"/>
  <c r="T801"/>
  <c r="R801"/>
  <c r="P801"/>
  <c r="BK801"/>
  <c r="J801"/>
  <c r="BE801"/>
  <c r="BI800"/>
  <c r="BH800"/>
  <c r="BG800"/>
  <c r="BF800"/>
  <c r="T800"/>
  <c r="R800"/>
  <c r="P800"/>
  <c r="BK800"/>
  <c r="J800"/>
  <c r="BE800"/>
  <c r="BI799"/>
  <c r="BH799"/>
  <c r="BG799"/>
  <c r="BF799"/>
  <c r="T799"/>
  <c r="R799"/>
  <c r="P799"/>
  <c r="BK799"/>
  <c r="J799"/>
  <c r="BE799"/>
  <c r="BI798"/>
  <c r="BH798"/>
  <c r="BG798"/>
  <c r="BF798"/>
  <c r="T798"/>
  <c r="R798"/>
  <c r="P798"/>
  <c r="BK798"/>
  <c r="J798"/>
  <c r="BE798"/>
  <c r="BI797"/>
  <c r="BH797"/>
  <c r="BG797"/>
  <c r="BF797"/>
  <c r="T797"/>
  <c r="R797"/>
  <c r="P797"/>
  <c r="BK797"/>
  <c r="J797"/>
  <c r="BE797"/>
  <c r="BI796"/>
  <c r="BH796"/>
  <c r="BG796"/>
  <c r="BF796"/>
  <c r="T796"/>
  <c r="R796"/>
  <c r="P796"/>
  <c r="BK796"/>
  <c r="J796"/>
  <c r="BE796"/>
  <c r="BI795"/>
  <c r="BH795"/>
  <c r="BG795"/>
  <c r="BF795"/>
  <c r="T795"/>
  <c r="T794"/>
  <c r="T793"/>
  <c r="R795"/>
  <c r="R794"/>
  <c r="R793"/>
  <c r="P795"/>
  <c r="P794"/>
  <c r="P793"/>
  <c r="BK795"/>
  <c r="BK794"/>
  <c r="J794"/>
  <c r="BK793"/>
  <c r="J793"/>
  <c r="J795"/>
  <c r="BE795"/>
  <c r="J150"/>
  <c r="J149"/>
  <c r="BI792"/>
  <c r="BH792"/>
  <c r="BG792"/>
  <c r="BF792"/>
  <c r="T792"/>
  <c r="R792"/>
  <c r="P792"/>
  <c r="BK792"/>
  <c r="J792"/>
  <c r="BE792"/>
  <c r="BI791"/>
  <c r="BH791"/>
  <c r="BG791"/>
  <c r="BF791"/>
  <c r="T791"/>
  <c r="R791"/>
  <c r="P791"/>
  <c r="BK791"/>
  <c r="J791"/>
  <c r="BE791"/>
  <c r="BI790"/>
  <c r="BH790"/>
  <c r="BG790"/>
  <c r="BF790"/>
  <c r="T790"/>
  <c r="R790"/>
  <c r="P790"/>
  <c r="BK790"/>
  <c r="J790"/>
  <c r="BE790"/>
  <c r="BI789"/>
  <c r="BH789"/>
  <c r="BG789"/>
  <c r="BF789"/>
  <c r="T789"/>
  <c r="R789"/>
  <c r="P789"/>
  <c r="BK789"/>
  <c r="J789"/>
  <c r="BE789"/>
  <c r="BI788"/>
  <c r="BH788"/>
  <c r="BG788"/>
  <c r="BF788"/>
  <c r="T788"/>
  <c r="R788"/>
  <c r="P788"/>
  <c r="BK788"/>
  <c r="J788"/>
  <c r="BE788"/>
  <c r="BI787"/>
  <c r="BH787"/>
  <c r="BG787"/>
  <c r="BF787"/>
  <c r="T787"/>
  <c r="R787"/>
  <c r="P787"/>
  <c r="BK787"/>
  <c r="J787"/>
  <c r="BE787"/>
  <c r="BI786"/>
  <c r="BH786"/>
  <c r="BG786"/>
  <c r="BF786"/>
  <c r="T786"/>
  <c r="R786"/>
  <c r="P786"/>
  <c r="BK786"/>
  <c r="J786"/>
  <c r="BE786"/>
  <c r="BI785"/>
  <c r="BH785"/>
  <c r="BG785"/>
  <c r="BF785"/>
  <c r="T785"/>
  <c r="R785"/>
  <c r="P785"/>
  <c r="BK785"/>
  <c r="J785"/>
  <c r="BE785"/>
  <c r="BI784"/>
  <c r="BH784"/>
  <c r="BG784"/>
  <c r="BF784"/>
  <c r="T784"/>
  <c r="R784"/>
  <c r="P784"/>
  <c r="BK784"/>
  <c r="J784"/>
  <c r="BE784"/>
  <c r="BI783"/>
  <c r="BH783"/>
  <c r="BG783"/>
  <c r="BF783"/>
  <c r="T783"/>
  <c r="R783"/>
  <c r="P783"/>
  <c r="BK783"/>
  <c r="J783"/>
  <c r="BE783"/>
  <c r="BI782"/>
  <c r="BH782"/>
  <c r="BG782"/>
  <c r="BF782"/>
  <c r="T782"/>
  <c r="R782"/>
  <c r="P782"/>
  <c r="BK782"/>
  <c r="J782"/>
  <c r="BE782"/>
  <c r="BI781"/>
  <c r="BH781"/>
  <c r="BG781"/>
  <c r="BF781"/>
  <c r="T781"/>
  <c r="R781"/>
  <c r="P781"/>
  <c r="BK781"/>
  <c r="J781"/>
  <c r="BE781"/>
  <c r="BI780"/>
  <c r="BH780"/>
  <c r="BG780"/>
  <c r="BF780"/>
  <c r="T780"/>
  <c r="R780"/>
  <c r="P780"/>
  <c r="BK780"/>
  <c r="J780"/>
  <c r="BE780"/>
  <c r="BI779"/>
  <c r="BH779"/>
  <c r="BG779"/>
  <c r="BF779"/>
  <c r="T779"/>
  <c r="T778"/>
  <c r="T777"/>
  <c r="R779"/>
  <c r="R778"/>
  <c r="R777"/>
  <c r="P779"/>
  <c r="P778"/>
  <c r="P777"/>
  <c r="BK779"/>
  <c r="BK778"/>
  <c r="J778"/>
  <c r="BK777"/>
  <c r="J777"/>
  <c r="J779"/>
  <c r="BE779"/>
  <c r="J148"/>
  <c r="J147"/>
  <c r="J146"/>
  <c r="BI775"/>
  <c r="BH775"/>
  <c r="BG775"/>
  <c r="BF775"/>
  <c r="T775"/>
  <c r="R775"/>
  <c r="P775"/>
  <c r="BK775"/>
  <c r="J775"/>
  <c r="BE775"/>
  <c r="BI774"/>
  <c r="BH774"/>
  <c r="BG774"/>
  <c r="BF774"/>
  <c r="T774"/>
  <c r="R774"/>
  <c r="P774"/>
  <c r="BK774"/>
  <c r="J774"/>
  <c r="BE774"/>
  <c r="BI773"/>
  <c r="BH773"/>
  <c r="BG773"/>
  <c r="BF773"/>
  <c r="T773"/>
  <c r="R773"/>
  <c r="P773"/>
  <c r="BK773"/>
  <c r="J773"/>
  <c r="BE773"/>
  <c r="BI772"/>
  <c r="BH772"/>
  <c r="BG772"/>
  <c r="BF772"/>
  <c r="T772"/>
  <c r="R772"/>
  <c r="P772"/>
  <c r="BK772"/>
  <c r="J772"/>
  <c r="BE772"/>
  <c r="BI771"/>
  <c r="BH771"/>
  <c r="BG771"/>
  <c r="BF771"/>
  <c r="T771"/>
  <c r="R771"/>
  <c r="P771"/>
  <c r="BK771"/>
  <c r="J771"/>
  <c r="BE771"/>
  <c r="BI770"/>
  <c r="BH770"/>
  <c r="BG770"/>
  <c r="BF770"/>
  <c r="T770"/>
  <c r="R770"/>
  <c r="P770"/>
  <c r="BK770"/>
  <c r="J770"/>
  <c r="BE770"/>
  <c r="BI769"/>
  <c r="BH769"/>
  <c r="BG769"/>
  <c r="BF769"/>
  <c r="T769"/>
  <c r="R769"/>
  <c r="P769"/>
  <c r="BK769"/>
  <c r="J769"/>
  <c r="BE769"/>
  <c r="BI768"/>
  <c r="BH768"/>
  <c r="BG768"/>
  <c r="BF768"/>
  <c r="T768"/>
  <c r="R768"/>
  <c r="P768"/>
  <c r="BK768"/>
  <c r="J768"/>
  <c r="BE768"/>
  <c r="BI767"/>
  <c r="BH767"/>
  <c r="BG767"/>
  <c r="BF767"/>
  <c r="T767"/>
  <c r="R767"/>
  <c r="P767"/>
  <c r="BK767"/>
  <c r="J767"/>
  <c r="BE767"/>
  <c r="BI766"/>
  <c r="BH766"/>
  <c r="BG766"/>
  <c r="BF766"/>
  <c r="T766"/>
  <c r="R766"/>
  <c r="P766"/>
  <c r="BK766"/>
  <c r="J766"/>
  <c r="BE766"/>
  <c r="BI765"/>
  <c r="BH765"/>
  <c r="BG765"/>
  <c r="BF765"/>
  <c r="T765"/>
  <c r="R765"/>
  <c r="P765"/>
  <c r="BK765"/>
  <c r="J765"/>
  <c r="BE765"/>
  <c r="BI764"/>
  <c r="BH764"/>
  <c r="BG764"/>
  <c r="BF764"/>
  <c r="T764"/>
  <c r="R764"/>
  <c r="P764"/>
  <c r="BK764"/>
  <c r="J764"/>
  <c r="BE764"/>
  <c r="BI763"/>
  <c r="BH763"/>
  <c r="BG763"/>
  <c r="BF763"/>
  <c r="T763"/>
  <c r="R763"/>
  <c r="P763"/>
  <c r="BK763"/>
  <c r="J763"/>
  <c r="BE763"/>
  <c r="BI762"/>
  <c r="BH762"/>
  <c r="BG762"/>
  <c r="BF762"/>
  <c r="T762"/>
  <c r="T761"/>
  <c r="T760"/>
  <c r="R762"/>
  <c r="R761"/>
  <c r="R760"/>
  <c r="P762"/>
  <c r="P761"/>
  <c r="P760"/>
  <c r="BK762"/>
  <c r="BK761"/>
  <c r="J761"/>
  <c r="BK760"/>
  <c r="J760"/>
  <c r="J762"/>
  <c r="BE762"/>
  <c r="J145"/>
  <c r="J144"/>
  <c r="BI759"/>
  <c r="BH759"/>
  <c r="BG759"/>
  <c r="BF759"/>
  <c r="T759"/>
  <c r="R759"/>
  <c r="P759"/>
  <c r="BK759"/>
  <c r="J759"/>
  <c r="BE759"/>
  <c r="BI758"/>
  <c r="BH758"/>
  <c r="BG758"/>
  <c r="BF758"/>
  <c r="T758"/>
  <c r="R758"/>
  <c r="P758"/>
  <c r="BK758"/>
  <c r="J758"/>
  <c r="BE758"/>
  <c r="BI757"/>
  <c r="BH757"/>
  <c r="BG757"/>
  <c r="BF757"/>
  <c r="T757"/>
  <c r="R757"/>
  <c r="P757"/>
  <c r="BK757"/>
  <c r="J757"/>
  <c r="BE757"/>
  <c r="BI756"/>
  <c r="BH756"/>
  <c r="BG756"/>
  <c r="BF756"/>
  <c r="T756"/>
  <c r="R756"/>
  <c r="P756"/>
  <c r="BK756"/>
  <c r="J756"/>
  <c r="BE756"/>
  <c r="BI755"/>
  <c r="BH755"/>
  <c r="BG755"/>
  <c r="BF755"/>
  <c r="T755"/>
  <c r="R755"/>
  <c r="P755"/>
  <c r="BK755"/>
  <c r="J755"/>
  <c r="BE755"/>
  <c r="BI754"/>
  <c r="BH754"/>
  <c r="BG754"/>
  <c r="BF754"/>
  <c r="T754"/>
  <c r="R754"/>
  <c r="P754"/>
  <c r="BK754"/>
  <c r="J754"/>
  <c r="BE754"/>
  <c r="BI753"/>
  <c r="BH753"/>
  <c r="BG753"/>
  <c r="BF753"/>
  <c r="T753"/>
  <c r="R753"/>
  <c r="P753"/>
  <c r="BK753"/>
  <c r="J753"/>
  <c r="BE753"/>
  <c r="BI752"/>
  <c r="BH752"/>
  <c r="BG752"/>
  <c r="BF752"/>
  <c r="T752"/>
  <c r="R752"/>
  <c r="P752"/>
  <c r="BK752"/>
  <c r="J752"/>
  <c r="BE752"/>
  <c r="BI751"/>
  <c r="BH751"/>
  <c r="BG751"/>
  <c r="BF751"/>
  <c r="T751"/>
  <c r="R751"/>
  <c r="P751"/>
  <c r="BK751"/>
  <c r="J751"/>
  <c r="BE751"/>
  <c r="BI750"/>
  <c r="BH750"/>
  <c r="BG750"/>
  <c r="BF750"/>
  <c r="T750"/>
  <c r="R750"/>
  <c r="P750"/>
  <c r="BK750"/>
  <c r="J750"/>
  <c r="BE750"/>
  <c r="BI749"/>
  <c r="BH749"/>
  <c r="BG749"/>
  <c r="BF749"/>
  <c r="T749"/>
  <c r="R749"/>
  <c r="P749"/>
  <c r="BK749"/>
  <c r="J749"/>
  <c r="BE749"/>
  <c r="BI748"/>
  <c r="BH748"/>
  <c r="BG748"/>
  <c r="BF748"/>
  <c r="T748"/>
  <c r="R748"/>
  <c r="P748"/>
  <c r="BK748"/>
  <c r="J748"/>
  <c r="BE748"/>
  <c r="BI747"/>
  <c r="BH747"/>
  <c r="BG747"/>
  <c r="BF747"/>
  <c r="T747"/>
  <c r="R747"/>
  <c r="P747"/>
  <c r="BK747"/>
  <c r="J747"/>
  <c r="BE747"/>
  <c r="BI746"/>
  <c r="BH746"/>
  <c r="BG746"/>
  <c r="BF746"/>
  <c r="T746"/>
  <c r="T745"/>
  <c r="T744"/>
  <c r="R746"/>
  <c r="R745"/>
  <c r="R744"/>
  <c r="P746"/>
  <c r="P745"/>
  <c r="P744"/>
  <c r="BK746"/>
  <c r="BK745"/>
  <c r="J745"/>
  <c r="BK744"/>
  <c r="J744"/>
  <c r="J746"/>
  <c r="BE746"/>
  <c r="J143"/>
  <c r="J142"/>
  <c r="BI743"/>
  <c r="BH743"/>
  <c r="BG743"/>
  <c r="BF743"/>
  <c r="T743"/>
  <c r="R743"/>
  <c r="P743"/>
  <c r="BK743"/>
  <c r="J743"/>
  <c r="BE743"/>
  <c r="BI742"/>
  <c r="BH742"/>
  <c r="BG742"/>
  <c r="BF742"/>
  <c r="T742"/>
  <c r="R742"/>
  <c r="P742"/>
  <c r="BK742"/>
  <c r="J742"/>
  <c r="BE742"/>
  <c r="BI741"/>
  <c r="BH741"/>
  <c r="BG741"/>
  <c r="BF741"/>
  <c r="T741"/>
  <c r="R741"/>
  <c r="P741"/>
  <c r="BK741"/>
  <c r="J741"/>
  <c r="BE741"/>
  <c r="BI740"/>
  <c r="BH740"/>
  <c r="BG740"/>
  <c r="BF740"/>
  <c r="T740"/>
  <c r="R740"/>
  <c r="P740"/>
  <c r="BK740"/>
  <c r="J740"/>
  <c r="BE740"/>
  <c r="BI739"/>
  <c r="BH739"/>
  <c r="BG739"/>
  <c r="BF739"/>
  <c r="T739"/>
  <c r="R739"/>
  <c r="P739"/>
  <c r="BK739"/>
  <c r="J739"/>
  <c r="BE739"/>
  <c r="BI738"/>
  <c r="BH738"/>
  <c r="BG738"/>
  <c r="BF738"/>
  <c r="T738"/>
  <c r="R738"/>
  <c r="P738"/>
  <c r="BK738"/>
  <c r="J738"/>
  <c r="BE738"/>
  <c r="BI737"/>
  <c r="BH737"/>
  <c r="BG737"/>
  <c r="BF737"/>
  <c r="T737"/>
  <c r="R737"/>
  <c r="P737"/>
  <c r="BK737"/>
  <c r="J737"/>
  <c r="BE737"/>
  <c r="BI736"/>
  <c r="BH736"/>
  <c r="BG736"/>
  <c r="BF736"/>
  <c r="T736"/>
  <c r="R736"/>
  <c r="P736"/>
  <c r="BK736"/>
  <c r="J736"/>
  <c r="BE736"/>
  <c r="BI735"/>
  <c r="BH735"/>
  <c r="BG735"/>
  <c r="BF735"/>
  <c r="T735"/>
  <c r="R735"/>
  <c r="P735"/>
  <c r="BK735"/>
  <c r="J735"/>
  <c r="BE735"/>
  <c r="BI734"/>
  <c r="BH734"/>
  <c r="BG734"/>
  <c r="BF734"/>
  <c r="T734"/>
  <c r="R734"/>
  <c r="P734"/>
  <c r="BK734"/>
  <c r="J734"/>
  <c r="BE734"/>
  <c r="BI733"/>
  <c r="BH733"/>
  <c r="BG733"/>
  <c r="BF733"/>
  <c r="T733"/>
  <c r="R733"/>
  <c r="P733"/>
  <c r="BK733"/>
  <c r="J733"/>
  <c r="BE733"/>
  <c r="BI732"/>
  <c r="BH732"/>
  <c r="BG732"/>
  <c r="BF732"/>
  <c r="T732"/>
  <c r="R732"/>
  <c r="P732"/>
  <c r="BK732"/>
  <c r="J732"/>
  <c r="BE732"/>
  <c r="BI731"/>
  <c r="BH731"/>
  <c r="BG731"/>
  <c r="BF731"/>
  <c r="T731"/>
  <c r="R731"/>
  <c r="P731"/>
  <c r="BK731"/>
  <c r="J731"/>
  <c r="BE731"/>
  <c r="BI730"/>
  <c r="BH730"/>
  <c r="BG730"/>
  <c r="BF730"/>
  <c r="T730"/>
  <c r="T729"/>
  <c r="T728"/>
  <c r="R730"/>
  <c r="R729"/>
  <c r="R728"/>
  <c r="P730"/>
  <c r="P729"/>
  <c r="P728"/>
  <c r="BK730"/>
  <c r="BK729"/>
  <c r="J729"/>
  <c r="BK728"/>
  <c r="J728"/>
  <c r="J730"/>
  <c r="BE730"/>
  <c r="J141"/>
  <c r="J140"/>
  <c r="BI727"/>
  <c r="BH727"/>
  <c r="BG727"/>
  <c r="BF727"/>
  <c r="T727"/>
  <c r="R727"/>
  <c r="P727"/>
  <c r="BK727"/>
  <c r="J727"/>
  <c r="BE727"/>
  <c r="BI726"/>
  <c r="BH726"/>
  <c r="BG726"/>
  <c r="BF726"/>
  <c r="T726"/>
  <c r="R726"/>
  <c r="P726"/>
  <c r="BK726"/>
  <c r="J726"/>
  <c r="BE726"/>
  <c r="BI725"/>
  <c r="BH725"/>
  <c r="BG725"/>
  <c r="BF725"/>
  <c r="T725"/>
  <c r="R725"/>
  <c r="P725"/>
  <c r="BK725"/>
  <c r="J725"/>
  <c r="BE725"/>
  <c r="BI724"/>
  <c r="BH724"/>
  <c r="BG724"/>
  <c r="BF724"/>
  <c r="T724"/>
  <c r="R724"/>
  <c r="P724"/>
  <c r="BK724"/>
  <c r="J724"/>
  <c r="BE724"/>
  <c r="BI723"/>
  <c r="BH723"/>
  <c r="BG723"/>
  <c r="BF723"/>
  <c r="T723"/>
  <c r="R723"/>
  <c r="P723"/>
  <c r="BK723"/>
  <c r="J723"/>
  <c r="BE723"/>
  <c r="BI722"/>
  <c r="BH722"/>
  <c r="BG722"/>
  <c r="BF722"/>
  <c r="T722"/>
  <c r="R722"/>
  <c r="P722"/>
  <c r="BK722"/>
  <c r="J722"/>
  <c r="BE722"/>
  <c r="BI721"/>
  <c r="BH721"/>
  <c r="BG721"/>
  <c r="BF721"/>
  <c r="T721"/>
  <c r="R721"/>
  <c r="P721"/>
  <c r="BK721"/>
  <c r="J721"/>
  <c r="BE721"/>
  <c r="BI720"/>
  <c r="BH720"/>
  <c r="BG720"/>
  <c r="BF720"/>
  <c r="T720"/>
  <c r="R720"/>
  <c r="P720"/>
  <c r="BK720"/>
  <c r="J720"/>
  <c r="BE720"/>
  <c r="BI719"/>
  <c r="BH719"/>
  <c r="BG719"/>
  <c r="BF719"/>
  <c r="T719"/>
  <c r="R719"/>
  <c r="P719"/>
  <c r="BK719"/>
  <c r="J719"/>
  <c r="BE719"/>
  <c r="BI718"/>
  <c r="BH718"/>
  <c r="BG718"/>
  <c r="BF718"/>
  <c r="T718"/>
  <c r="R718"/>
  <c r="P718"/>
  <c r="BK718"/>
  <c r="J718"/>
  <c r="BE718"/>
  <c r="BI717"/>
  <c r="BH717"/>
  <c r="BG717"/>
  <c r="BF717"/>
  <c r="T717"/>
  <c r="R717"/>
  <c r="P717"/>
  <c r="BK717"/>
  <c r="J717"/>
  <c r="BE717"/>
  <c r="BI716"/>
  <c r="BH716"/>
  <c r="BG716"/>
  <c r="BF716"/>
  <c r="T716"/>
  <c r="R716"/>
  <c r="P716"/>
  <c r="BK716"/>
  <c r="J716"/>
  <c r="BE716"/>
  <c r="BI715"/>
  <c r="BH715"/>
  <c r="BG715"/>
  <c r="BF715"/>
  <c r="T715"/>
  <c r="R715"/>
  <c r="P715"/>
  <c r="BK715"/>
  <c r="J715"/>
  <c r="BE715"/>
  <c r="BI714"/>
  <c r="BH714"/>
  <c r="BG714"/>
  <c r="BF714"/>
  <c r="T714"/>
  <c r="T713"/>
  <c r="T712"/>
  <c r="R714"/>
  <c r="R713"/>
  <c r="R712"/>
  <c r="P714"/>
  <c r="P713"/>
  <c r="P712"/>
  <c r="BK714"/>
  <c r="BK713"/>
  <c r="J713"/>
  <c r="BK712"/>
  <c r="J712"/>
  <c r="J714"/>
  <c r="BE714"/>
  <c r="J139"/>
  <c r="J138"/>
  <c r="BI711"/>
  <c r="BH711"/>
  <c r="BG711"/>
  <c r="BF711"/>
  <c r="T711"/>
  <c r="R711"/>
  <c r="P711"/>
  <c r="BK711"/>
  <c r="J711"/>
  <c r="BE711"/>
  <c r="BI710"/>
  <c r="BH710"/>
  <c r="BG710"/>
  <c r="BF710"/>
  <c r="T710"/>
  <c r="R710"/>
  <c r="P710"/>
  <c r="BK710"/>
  <c r="J710"/>
  <c r="BE710"/>
  <c r="BI709"/>
  <c r="BH709"/>
  <c r="BG709"/>
  <c r="BF709"/>
  <c r="T709"/>
  <c r="R709"/>
  <c r="P709"/>
  <c r="BK709"/>
  <c r="J709"/>
  <c r="BE709"/>
  <c r="BI708"/>
  <c r="BH708"/>
  <c r="BG708"/>
  <c r="BF708"/>
  <c r="T708"/>
  <c r="R708"/>
  <c r="P708"/>
  <c r="BK708"/>
  <c r="J708"/>
  <c r="BE708"/>
  <c r="BI707"/>
  <c r="BH707"/>
  <c r="BG707"/>
  <c r="BF707"/>
  <c r="T707"/>
  <c r="R707"/>
  <c r="P707"/>
  <c r="BK707"/>
  <c r="J707"/>
  <c r="BE707"/>
  <c r="BI706"/>
  <c r="BH706"/>
  <c r="BG706"/>
  <c r="BF706"/>
  <c r="T706"/>
  <c r="R706"/>
  <c r="P706"/>
  <c r="BK706"/>
  <c r="J706"/>
  <c r="BE706"/>
  <c r="BI705"/>
  <c r="BH705"/>
  <c r="BG705"/>
  <c r="BF705"/>
  <c r="T705"/>
  <c r="R705"/>
  <c r="P705"/>
  <c r="BK705"/>
  <c r="J705"/>
  <c r="BE705"/>
  <c r="BI704"/>
  <c r="BH704"/>
  <c r="BG704"/>
  <c r="BF704"/>
  <c r="T704"/>
  <c r="R704"/>
  <c r="P704"/>
  <c r="BK704"/>
  <c r="J704"/>
  <c r="BE704"/>
  <c r="BI703"/>
  <c r="BH703"/>
  <c r="BG703"/>
  <c r="BF703"/>
  <c r="T703"/>
  <c r="R703"/>
  <c r="P703"/>
  <c r="BK703"/>
  <c r="J703"/>
  <c r="BE703"/>
  <c r="BI702"/>
  <c r="BH702"/>
  <c r="BG702"/>
  <c r="BF702"/>
  <c r="T702"/>
  <c r="R702"/>
  <c r="P702"/>
  <c r="BK702"/>
  <c r="J702"/>
  <c r="BE702"/>
  <c r="BI701"/>
  <c r="BH701"/>
  <c r="BG701"/>
  <c r="BF701"/>
  <c r="T701"/>
  <c r="R701"/>
  <c r="P701"/>
  <c r="BK701"/>
  <c r="J701"/>
  <c r="BE701"/>
  <c r="BI700"/>
  <c r="BH700"/>
  <c r="BG700"/>
  <c r="BF700"/>
  <c r="T700"/>
  <c r="R700"/>
  <c r="P700"/>
  <c r="BK700"/>
  <c r="J700"/>
  <c r="BE700"/>
  <c r="BI699"/>
  <c r="BH699"/>
  <c r="BG699"/>
  <c r="BF699"/>
  <c r="T699"/>
  <c r="R699"/>
  <c r="P699"/>
  <c r="BK699"/>
  <c r="J699"/>
  <c r="BE699"/>
  <c r="BI698"/>
  <c r="BH698"/>
  <c r="BG698"/>
  <c r="BF698"/>
  <c r="T698"/>
  <c r="T697"/>
  <c r="T696"/>
  <c r="R698"/>
  <c r="R697"/>
  <c r="R696"/>
  <c r="P698"/>
  <c r="P697"/>
  <c r="P696"/>
  <c r="BK698"/>
  <c r="BK697"/>
  <c r="J697"/>
  <c r="BK696"/>
  <c r="J696"/>
  <c r="J698"/>
  <c r="BE698"/>
  <c r="J137"/>
  <c r="J136"/>
  <c r="BI695"/>
  <c r="BH695"/>
  <c r="BG695"/>
  <c r="BF695"/>
  <c r="T695"/>
  <c r="R695"/>
  <c r="P695"/>
  <c r="BK695"/>
  <c r="J695"/>
  <c r="BE695"/>
  <c r="BI694"/>
  <c r="BH694"/>
  <c r="BG694"/>
  <c r="BF694"/>
  <c r="T694"/>
  <c r="R694"/>
  <c r="P694"/>
  <c r="BK694"/>
  <c r="J694"/>
  <c r="BE694"/>
  <c r="BI693"/>
  <c r="BH693"/>
  <c r="BG693"/>
  <c r="BF693"/>
  <c r="T693"/>
  <c r="R693"/>
  <c r="P693"/>
  <c r="BK693"/>
  <c r="J693"/>
  <c r="BE693"/>
  <c r="BI692"/>
  <c r="BH692"/>
  <c r="BG692"/>
  <c r="BF692"/>
  <c r="T692"/>
  <c r="R692"/>
  <c r="P692"/>
  <c r="BK692"/>
  <c r="J692"/>
  <c r="BE692"/>
  <c r="BI691"/>
  <c r="BH691"/>
  <c r="BG691"/>
  <c r="BF691"/>
  <c r="T691"/>
  <c r="R691"/>
  <c r="P691"/>
  <c r="BK691"/>
  <c r="J691"/>
  <c r="BE691"/>
  <c r="BI690"/>
  <c r="BH690"/>
  <c r="BG690"/>
  <c r="BF690"/>
  <c r="T690"/>
  <c r="R690"/>
  <c r="P690"/>
  <c r="BK690"/>
  <c r="J690"/>
  <c r="BE690"/>
  <c r="BI689"/>
  <c r="BH689"/>
  <c r="BG689"/>
  <c r="BF689"/>
  <c r="T689"/>
  <c r="R689"/>
  <c r="P689"/>
  <c r="BK689"/>
  <c r="J689"/>
  <c r="BE689"/>
  <c r="BI688"/>
  <c r="BH688"/>
  <c r="BG688"/>
  <c r="BF688"/>
  <c r="T688"/>
  <c r="R688"/>
  <c r="P688"/>
  <c r="BK688"/>
  <c r="J688"/>
  <c r="BE688"/>
  <c r="BI687"/>
  <c r="BH687"/>
  <c r="BG687"/>
  <c r="BF687"/>
  <c r="T687"/>
  <c r="R687"/>
  <c r="P687"/>
  <c r="BK687"/>
  <c r="J687"/>
  <c r="BE687"/>
  <c r="BI686"/>
  <c r="BH686"/>
  <c r="BG686"/>
  <c r="BF686"/>
  <c r="T686"/>
  <c r="R686"/>
  <c r="P686"/>
  <c r="BK686"/>
  <c r="J686"/>
  <c r="BE686"/>
  <c r="BI685"/>
  <c r="BH685"/>
  <c r="BG685"/>
  <c r="BF685"/>
  <c r="T685"/>
  <c r="R685"/>
  <c r="P685"/>
  <c r="BK685"/>
  <c r="J685"/>
  <c r="BE685"/>
  <c r="BI684"/>
  <c r="BH684"/>
  <c r="BG684"/>
  <c r="BF684"/>
  <c r="T684"/>
  <c r="R684"/>
  <c r="P684"/>
  <c r="BK684"/>
  <c r="J684"/>
  <c r="BE684"/>
  <c r="BI683"/>
  <c r="BH683"/>
  <c r="BG683"/>
  <c r="BF683"/>
  <c r="T683"/>
  <c r="R683"/>
  <c r="P683"/>
  <c r="BK683"/>
  <c r="J683"/>
  <c r="BE683"/>
  <c r="BI682"/>
  <c r="BH682"/>
  <c r="BG682"/>
  <c r="BF682"/>
  <c r="T682"/>
  <c r="T681"/>
  <c r="T680"/>
  <c r="R682"/>
  <c r="R681"/>
  <c r="R680"/>
  <c r="P682"/>
  <c r="P681"/>
  <c r="P680"/>
  <c r="BK682"/>
  <c r="BK681"/>
  <c r="J681"/>
  <c r="BK680"/>
  <c r="J680"/>
  <c r="J682"/>
  <c r="BE682"/>
  <c r="J135"/>
  <c r="J134"/>
  <c r="BI679"/>
  <c r="BH679"/>
  <c r="BG679"/>
  <c r="BF679"/>
  <c r="T679"/>
  <c r="R679"/>
  <c r="P679"/>
  <c r="BK679"/>
  <c r="J679"/>
  <c r="BE679"/>
  <c r="BI678"/>
  <c r="BH678"/>
  <c r="BG678"/>
  <c r="BF678"/>
  <c r="T678"/>
  <c r="R678"/>
  <c r="P678"/>
  <c r="BK678"/>
  <c r="J678"/>
  <c r="BE678"/>
  <c r="BI677"/>
  <c r="BH677"/>
  <c r="BG677"/>
  <c r="BF677"/>
  <c r="T677"/>
  <c r="R677"/>
  <c r="P677"/>
  <c r="BK677"/>
  <c r="J677"/>
  <c r="BE677"/>
  <c r="BI676"/>
  <c r="BH676"/>
  <c r="BG676"/>
  <c r="BF676"/>
  <c r="T676"/>
  <c r="R676"/>
  <c r="P676"/>
  <c r="BK676"/>
  <c r="J676"/>
  <c r="BE676"/>
  <c r="BI675"/>
  <c r="BH675"/>
  <c r="BG675"/>
  <c r="BF675"/>
  <c r="T675"/>
  <c r="R675"/>
  <c r="P675"/>
  <c r="BK675"/>
  <c r="J675"/>
  <c r="BE675"/>
  <c r="BI674"/>
  <c r="BH674"/>
  <c r="BG674"/>
  <c r="BF674"/>
  <c r="T674"/>
  <c r="R674"/>
  <c r="P674"/>
  <c r="BK674"/>
  <c r="J674"/>
  <c r="BE674"/>
  <c r="BI673"/>
  <c r="BH673"/>
  <c r="BG673"/>
  <c r="BF673"/>
  <c r="T673"/>
  <c r="R673"/>
  <c r="P673"/>
  <c r="BK673"/>
  <c r="J673"/>
  <c r="BE673"/>
  <c r="BI672"/>
  <c r="BH672"/>
  <c r="BG672"/>
  <c r="BF672"/>
  <c r="T672"/>
  <c r="R672"/>
  <c r="P672"/>
  <c r="BK672"/>
  <c r="J672"/>
  <c r="BE672"/>
  <c r="BI671"/>
  <c r="BH671"/>
  <c r="BG671"/>
  <c r="BF671"/>
  <c r="T671"/>
  <c r="R671"/>
  <c r="P671"/>
  <c r="BK671"/>
  <c r="J671"/>
  <c r="BE671"/>
  <c r="BI670"/>
  <c r="BH670"/>
  <c r="BG670"/>
  <c r="BF670"/>
  <c r="T670"/>
  <c r="R670"/>
  <c r="P670"/>
  <c r="BK670"/>
  <c r="J670"/>
  <c r="BE670"/>
  <c r="BI669"/>
  <c r="BH669"/>
  <c r="BG669"/>
  <c r="BF669"/>
  <c r="T669"/>
  <c r="R669"/>
  <c r="P669"/>
  <c r="BK669"/>
  <c r="J669"/>
  <c r="BE669"/>
  <c r="BI668"/>
  <c r="BH668"/>
  <c r="BG668"/>
  <c r="BF668"/>
  <c r="T668"/>
  <c r="R668"/>
  <c r="P668"/>
  <c r="BK668"/>
  <c r="J668"/>
  <c r="BE668"/>
  <c r="BI667"/>
  <c r="BH667"/>
  <c r="BG667"/>
  <c r="BF667"/>
  <c r="T667"/>
  <c r="R667"/>
  <c r="P667"/>
  <c r="BK667"/>
  <c r="J667"/>
  <c r="BE667"/>
  <c r="BI666"/>
  <c r="BH666"/>
  <c r="BG666"/>
  <c r="BF666"/>
  <c r="T666"/>
  <c r="T665"/>
  <c r="T664"/>
  <c r="R666"/>
  <c r="R665"/>
  <c r="R664"/>
  <c r="P666"/>
  <c r="P665"/>
  <c r="P664"/>
  <c r="BK666"/>
  <c r="BK665"/>
  <c r="J665"/>
  <c r="BK664"/>
  <c r="J664"/>
  <c r="J666"/>
  <c r="BE666"/>
  <c r="J133"/>
  <c r="J132"/>
  <c r="BI663"/>
  <c r="BH663"/>
  <c r="BG663"/>
  <c r="BF663"/>
  <c r="T663"/>
  <c r="R663"/>
  <c r="P663"/>
  <c r="BK663"/>
  <c r="J663"/>
  <c r="BE663"/>
  <c r="BI662"/>
  <c r="BH662"/>
  <c r="BG662"/>
  <c r="BF662"/>
  <c r="T662"/>
  <c r="R662"/>
  <c r="P662"/>
  <c r="BK662"/>
  <c r="J662"/>
  <c r="BE662"/>
  <c r="BI661"/>
  <c r="BH661"/>
  <c r="BG661"/>
  <c r="BF661"/>
  <c r="T661"/>
  <c r="R661"/>
  <c r="P661"/>
  <c r="BK661"/>
  <c r="J661"/>
  <c r="BE661"/>
  <c r="BI660"/>
  <c r="BH660"/>
  <c r="BG660"/>
  <c r="BF660"/>
  <c r="T660"/>
  <c r="R660"/>
  <c r="P660"/>
  <c r="BK660"/>
  <c r="J660"/>
  <c r="BE660"/>
  <c r="BI659"/>
  <c r="BH659"/>
  <c r="BG659"/>
  <c r="BF659"/>
  <c r="T659"/>
  <c r="R659"/>
  <c r="P659"/>
  <c r="BK659"/>
  <c r="J659"/>
  <c r="BE659"/>
  <c r="BI658"/>
  <c r="BH658"/>
  <c r="BG658"/>
  <c r="BF658"/>
  <c r="T658"/>
  <c r="R658"/>
  <c r="P658"/>
  <c r="BK658"/>
  <c r="J658"/>
  <c r="BE658"/>
  <c r="BI657"/>
  <c r="BH657"/>
  <c r="BG657"/>
  <c r="BF657"/>
  <c r="T657"/>
  <c r="R657"/>
  <c r="P657"/>
  <c r="BK657"/>
  <c r="J657"/>
  <c r="BE657"/>
  <c r="BI656"/>
  <c r="BH656"/>
  <c r="BG656"/>
  <c r="BF656"/>
  <c r="T656"/>
  <c r="R656"/>
  <c r="P656"/>
  <c r="BK656"/>
  <c r="J656"/>
  <c r="BE656"/>
  <c r="BI655"/>
  <c r="BH655"/>
  <c r="BG655"/>
  <c r="BF655"/>
  <c r="T655"/>
  <c r="R655"/>
  <c r="P655"/>
  <c r="BK655"/>
  <c r="J655"/>
  <c r="BE655"/>
  <c r="BI654"/>
  <c r="BH654"/>
  <c r="BG654"/>
  <c r="BF654"/>
  <c r="T654"/>
  <c r="R654"/>
  <c r="P654"/>
  <c r="BK654"/>
  <c r="J654"/>
  <c r="BE654"/>
  <c r="BI653"/>
  <c r="BH653"/>
  <c r="BG653"/>
  <c r="BF653"/>
  <c r="T653"/>
  <c r="R653"/>
  <c r="P653"/>
  <c r="BK653"/>
  <c r="J653"/>
  <c r="BE653"/>
  <c r="BI652"/>
  <c r="BH652"/>
  <c r="BG652"/>
  <c r="BF652"/>
  <c r="T652"/>
  <c r="R652"/>
  <c r="P652"/>
  <c r="BK652"/>
  <c r="J652"/>
  <c r="BE652"/>
  <c r="BI651"/>
  <c r="BH651"/>
  <c r="BG651"/>
  <c r="BF651"/>
  <c r="T651"/>
  <c r="R651"/>
  <c r="P651"/>
  <c r="BK651"/>
  <c r="J651"/>
  <c r="BE651"/>
  <c r="BI650"/>
  <c r="BH650"/>
  <c r="BG650"/>
  <c r="BF650"/>
  <c r="T650"/>
  <c r="T649"/>
  <c r="T648"/>
  <c r="R650"/>
  <c r="R649"/>
  <c r="R648"/>
  <c r="P650"/>
  <c r="P649"/>
  <c r="P648"/>
  <c r="BK650"/>
  <c r="BK649"/>
  <c r="J649"/>
  <c r="BK648"/>
  <c r="J648"/>
  <c r="J650"/>
  <c r="BE650"/>
  <c r="J131"/>
  <c r="J130"/>
  <c r="BI647"/>
  <c r="BH647"/>
  <c r="BG647"/>
  <c r="BF647"/>
  <c r="T647"/>
  <c r="R647"/>
  <c r="P647"/>
  <c r="BK647"/>
  <c r="J647"/>
  <c r="BE647"/>
  <c r="BI646"/>
  <c r="BH646"/>
  <c r="BG646"/>
  <c r="BF646"/>
  <c r="T646"/>
  <c r="R646"/>
  <c r="P646"/>
  <c r="BK646"/>
  <c r="J646"/>
  <c r="BE646"/>
  <c r="BI645"/>
  <c r="BH645"/>
  <c r="BG645"/>
  <c r="BF645"/>
  <c r="T645"/>
  <c r="R645"/>
  <c r="P645"/>
  <c r="BK645"/>
  <c r="J645"/>
  <c r="BE645"/>
  <c r="BI644"/>
  <c r="BH644"/>
  <c r="BG644"/>
  <c r="BF644"/>
  <c r="T644"/>
  <c r="R644"/>
  <c r="P644"/>
  <c r="BK644"/>
  <c r="J644"/>
  <c r="BE644"/>
  <c r="BI643"/>
  <c r="BH643"/>
  <c r="BG643"/>
  <c r="BF643"/>
  <c r="T643"/>
  <c r="R643"/>
  <c r="P643"/>
  <c r="BK643"/>
  <c r="J643"/>
  <c r="BE643"/>
  <c r="BI642"/>
  <c r="BH642"/>
  <c r="BG642"/>
  <c r="BF642"/>
  <c r="T642"/>
  <c r="R642"/>
  <c r="P642"/>
  <c r="BK642"/>
  <c r="J642"/>
  <c r="BE642"/>
  <c r="BI641"/>
  <c r="BH641"/>
  <c r="BG641"/>
  <c r="BF641"/>
  <c r="T641"/>
  <c r="R641"/>
  <c r="P641"/>
  <c r="BK641"/>
  <c r="J641"/>
  <c r="BE641"/>
  <c r="BI640"/>
  <c r="BH640"/>
  <c r="BG640"/>
  <c r="BF640"/>
  <c r="T640"/>
  <c r="R640"/>
  <c r="P640"/>
  <c r="BK640"/>
  <c r="J640"/>
  <c r="BE640"/>
  <c r="BI639"/>
  <c r="BH639"/>
  <c r="BG639"/>
  <c r="BF639"/>
  <c r="T639"/>
  <c r="R639"/>
  <c r="P639"/>
  <c r="BK639"/>
  <c r="J639"/>
  <c r="BE639"/>
  <c r="BI638"/>
  <c r="BH638"/>
  <c r="BG638"/>
  <c r="BF638"/>
  <c r="T638"/>
  <c r="R638"/>
  <c r="P638"/>
  <c r="BK638"/>
  <c r="J638"/>
  <c r="BE638"/>
  <c r="BI637"/>
  <c r="BH637"/>
  <c r="BG637"/>
  <c r="BF637"/>
  <c r="T637"/>
  <c r="R637"/>
  <c r="P637"/>
  <c r="BK637"/>
  <c r="J637"/>
  <c r="BE637"/>
  <c r="BI636"/>
  <c r="BH636"/>
  <c r="BG636"/>
  <c r="BF636"/>
  <c r="T636"/>
  <c r="R636"/>
  <c r="P636"/>
  <c r="BK636"/>
  <c r="J636"/>
  <c r="BE636"/>
  <c r="BI635"/>
  <c r="BH635"/>
  <c r="BG635"/>
  <c r="BF635"/>
  <c r="T635"/>
  <c r="R635"/>
  <c r="P635"/>
  <c r="BK635"/>
  <c r="J635"/>
  <c r="BE635"/>
  <c r="BI634"/>
  <c r="BH634"/>
  <c r="BG634"/>
  <c r="BF634"/>
  <c r="T634"/>
  <c r="T633"/>
  <c r="T632"/>
  <c r="R634"/>
  <c r="R633"/>
  <c r="R632"/>
  <c r="P634"/>
  <c r="P633"/>
  <c r="P632"/>
  <c r="BK634"/>
  <c r="BK633"/>
  <c r="J633"/>
  <c r="BK632"/>
  <c r="J632"/>
  <c r="J634"/>
  <c r="BE634"/>
  <c r="J129"/>
  <c r="J128"/>
  <c r="BI631"/>
  <c r="BH631"/>
  <c r="BG631"/>
  <c r="BF631"/>
  <c r="T631"/>
  <c r="R631"/>
  <c r="P631"/>
  <c r="BK631"/>
  <c r="J631"/>
  <c r="BE631"/>
  <c r="BI630"/>
  <c r="BH630"/>
  <c r="BG630"/>
  <c r="BF630"/>
  <c r="T630"/>
  <c r="T629"/>
  <c r="R630"/>
  <c r="R629"/>
  <c r="P630"/>
  <c r="P629"/>
  <c r="BK630"/>
  <c r="BK629"/>
  <c r="J629"/>
  <c r="J630"/>
  <c r="BE630"/>
  <c r="J127"/>
  <c r="BI628"/>
  <c r="BH628"/>
  <c r="BG628"/>
  <c r="BF628"/>
  <c r="T628"/>
  <c r="R628"/>
  <c r="P628"/>
  <c r="BK628"/>
  <c r="J628"/>
  <c r="BE628"/>
  <c r="BI627"/>
  <c r="BH627"/>
  <c r="BG627"/>
  <c r="BF627"/>
  <c r="T627"/>
  <c r="R627"/>
  <c r="P627"/>
  <c r="BK627"/>
  <c r="J627"/>
  <c r="BE627"/>
  <c r="BI626"/>
  <c r="BH626"/>
  <c r="BG626"/>
  <c r="BF626"/>
  <c r="T626"/>
  <c r="T625"/>
  <c r="R626"/>
  <c r="R625"/>
  <c r="P626"/>
  <c r="P625"/>
  <c r="BK626"/>
  <c r="BK625"/>
  <c r="J625"/>
  <c r="J626"/>
  <c r="BE626"/>
  <c r="J126"/>
  <c r="BI624"/>
  <c r="BH624"/>
  <c r="BG624"/>
  <c r="BF624"/>
  <c r="T624"/>
  <c r="R624"/>
  <c r="P624"/>
  <c r="BK624"/>
  <c r="J624"/>
  <c r="BE624"/>
  <c r="BI623"/>
  <c r="BH623"/>
  <c r="BG623"/>
  <c r="BF623"/>
  <c r="T623"/>
  <c r="R623"/>
  <c r="P623"/>
  <c r="BK623"/>
  <c r="J623"/>
  <c r="BE623"/>
  <c r="BI622"/>
  <c r="BH622"/>
  <c r="BG622"/>
  <c r="BF622"/>
  <c r="T622"/>
  <c r="R622"/>
  <c r="P622"/>
  <c r="BK622"/>
  <c r="J622"/>
  <c r="BE622"/>
  <c r="BI621"/>
  <c r="BH621"/>
  <c r="BG621"/>
  <c r="BF621"/>
  <c r="T621"/>
  <c r="T620"/>
  <c r="R621"/>
  <c r="R620"/>
  <c r="P621"/>
  <c r="P620"/>
  <c r="BK621"/>
  <c r="BK620"/>
  <c r="J620"/>
  <c r="J621"/>
  <c r="BE621"/>
  <c r="J125"/>
  <c r="BI619"/>
  <c r="BH619"/>
  <c r="BG619"/>
  <c r="BF619"/>
  <c r="T619"/>
  <c r="R619"/>
  <c r="P619"/>
  <c r="BK619"/>
  <c r="J619"/>
  <c r="BE619"/>
  <c r="BI618"/>
  <c r="BH618"/>
  <c r="BG618"/>
  <c r="BF618"/>
  <c r="T618"/>
  <c r="R618"/>
  <c r="P618"/>
  <c r="BK618"/>
  <c r="J618"/>
  <c r="BE618"/>
  <c r="BI617"/>
  <c r="BH617"/>
  <c r="BG617"/>
  <c r="BF617"/>
  <c r="T617"/>
  <c r="R617"/>
  <c r="P617"/>
  <c r="BK617"/>
  <c r="J617"/>
  <c r="BE617"/>
  <c r="BI616"/>
  <c r="BH616"/>
  <c r="BG616"/>
  <c r="BF616"/>
  <c r="T616"/>
  <c r="R616"/>
  <c r="P616"/>
  <c r="BK616"/>
  <c r="J616"/>
  <c r="BE616"/>
  <c r="BI615"/>
  <c r="BH615"/>
  <c r="BG615"/>
  <c r="BF615"/>
  <c r="T615"/>
  <c r="R615"/>
  <c r="P615"/>
  <c r="BK615"/>
  <c r="J615"/>
  <c r="BE615"/>
  <c r="BI614"/>
  <c r="BH614"/>
  <c r="BG614"/>
  <c r="BF614"/>
  <c r="T614"/>
  <c r="R614"/>
  <c r="P614"/>
  <c r="BK614"/>
  <c r="J614"/>
  <c r="BE614"/>
  <c r="BI613"/>
  <c r="BH613"/>
  <c r="BG613"/>
  <c r="BF613"/>
  <c r="T613"/>
  <c r="R613"/>
  <c r="P613"/>
  <c r="BK613"/>
  <c r="J613"/>
  <c r="BE613"/>
  <c r="BI612"/>
  <c r="BH612"/>
  <c r="BG612"/>
  <c r="BF612"/>
  <c r="T612"/>
  <c r="R612"/>
  <c r="P612"/>
  <c r="BK612"/>
  <c r="J612"/>
  <c r="BE612"/>
  <c r="BI611"/>
  <c r="BH611"/>
  <c r="BG611"/>
  <c r="BF611"/>
  <c r="T611"/>
  <c r="R611"/>
  <c r="P611"/>
  <c r="BK611"/>
  <c r="J611"/>
  <c r="BE611"/>
  <c r="BI610"/>
  <c r="BH610"/>
  <c r="BG610"/>
  <c r="BF610"/>
  <c r="T610"/>
  <c r="R610"/>
  <c r="P610"/>
  <c r="BK610"/>
  <c r="J610"/>
  <c r="BE610"/>
  <c r="BI609"/>
  <c r="BH609"/>
  <c r="BG609"/>
  <c r="BF609"/>
  <c r="T609"/>
  <c r="T608"/>
  <c r="R609"/>
  <c r="R608"/>
  <c r="P609"/>
  <c r="P608"/>
  <c r="BK609"/>
  <c r="BK608"/>
  <c r="J608"/>
  <c r="J609"/>
  <c r="BE609"/>
  <c r="J124"/>
  <c r="BI607"/>
  <c r="BH607"/>
  <c r="BG607"/>
  <c r="BF607"/>
  <c r="T607"/>
  <c r="R607"/>
  <c r="P607"/>
  <c r="BK607"/>
  <c r="J607"/>
  <c r="BE607"/>
  <c r="BI606"/>
  <c r="BH606"/>
  <c r="BG606"/>
  <c r="BF606"/>
  <c r="T606"/>
  <c r="R606"/>
  <c r="P606"/>
  <c r="BK606"/>
  <c r="J606"/>
  <c r="BE606"/>
  <c r="BI605"/>
  <c r="BH605"/>
  <c r="BG605"/>
  <c r="BF605"/>
  <c r="T605"/>
  <c r="R605"/>
  <c r="P605"/>
  <c r="BK605"/>
  <c r="J605"/>
  <c r="BE605"/>
  <c r="BI604"/>
  <c r="BH604"/>
  <c r="BG604"/>
  <c r="BF604"/>
  <c r="T604"/>
  <c r="T603"/>
  <c r="R604"/>
  <c r="R603"/>
  <c r="P604"/>
  <c r="P603"/>
  <c r="BK604"/>
  <c r="BK603"/>
  <c r="J603"/>
  <c r="J604"/>
  <c r="BE604"/>
  <c r="J123"/>
  <c r="BI602"/>
  <c r="BH602"/>
  <c r="BG602"/>
  <c r="BF602"/>
  <c r="T602"/>
  <c r="R602"/>
  <c r="P602"/>
  <c r="BK602"/>
  <c r="J602"/>
  <c r="BE602"/>
  <c r="BI601"/>
  <c r="BH601"/>
  <c r="BG601"/>
  <c r="BF601"/>
  <c r="T601"/>
  <c r="R601"/>
  <c r="P601"/>
  <c r="BK601"/>
  <c r="J601"/>
  <c r="BE601"/>
  <c r="BI600"/>
  <c r="BH600"/>
  <c r="BG600"/>
  <c r="BF600"/>
  <c r="T600"/>
  <c r="R600"/>
  <c r="P600"/>
  <c r="BK600"/>
  <c r="J600"/>
  <c r="BE600"/>
  <c r="BI599"/>
  <c r="BH599"/>
  <c r="BG599"/>
  <c r="BF599"/>
  <c r="T599"/>
  <c r="R599"/>
  <c r="P599"/>
  <c r="BK599"/>
  <c r="J599"/>
  <c r="BE599"/>
  <c r="BI598"/>
  <c r="BH598"/>
  <c r="BG598"/>
  <c r="BF598"/>
  <c r="T598"/>
  <c r="R598"/>
  <c r="P598"/>
  <c r="BK598"/>
  <c r="J598"/>
  <c r="BE598"/>
  <c r="BI597"/>
  <c r="BH597"/>
  <c r="BG597"/>
  <c r="BF597"/>
  <c r="T597"/>
  <c r="T596"/>
  <c r="T595"/>
  <c r="R597"/>
  <c r="R596"/>
  <c r="R595"/>
  <c r="P597"/>
  <c r="P596"/>
  <c r="P595"/>
  <c r="BK597"/>
  <c r="BK596"/>
  <c r="J596"/>
  <c r="BK595"/>
  <c r="J595"/>
  <c r="J597"/>
  <c r="BE597"/>
  <c r="J122"/>
  <c r="J121"/>
  <c r="BI594"/>
  <c r="BH594"/>
  <c r="BG594"/>
  <c r="BF594"/>
  <c r="T594"/>
  <c r="T593"/>
  <c r="R594"/>
  <c r="R593"/>
  <c r="P594"/>
  <c r="P593"/>
  <c r="BK594"/>
  <c r="BK593"/>
  <c r="J593"/>
  <c r="J594"/>
  <c r="BE594"/>
  <c r="J120"/>
  <c r="BI592"/>
  <c r="BH592"/>
  <c r="BG592"/>
  <c r="BF592"/>
  <c r="T592"/>
  <c r="R592"/>
  <c r="P592"/>
  <c r="BK592"/>
  <c r="J592"/>
  <c r="BE592"/>
  <c r="BI591"/>
  <c r="BH591"/>
  <c r="BG591"/>
  <c r="BF591"/>
  <c r="T591"/>
  <c r="R591"/>
  <c r="P591"/>
  <c r="BK591"/>
  <c r="J591"/>
  <c r="BE591"/>
  <c r="BI590"/>
  <c r="BH590"/>
  <c r="BG590"/>
  <c r="BF590"/>
  <c r="T590"/>
  <c r="T589"/>
  <c r="R590"/>
  <c r="R589"/>
  <c r="P590"/>
  <c r="P589"/>
  <c r="BK590"/>
  <c r="BK589"/>
  <c r="J589"/>
  <c r="J590"/>
  <c r="BE590"/>
  <c r="J119"/>
  <c r="BI588"/>
  <c r="BH588"/>
  <c r="BG588"/>
  <c r="BF588"/>
  <c r="T588"/>
  <c r="R588"/>
  <c r="P588"/>
  <c r="BK588"/>
  <c r="J588"/>
  <c r="BE588"/>
  <c r="BI587"/>
  <c r="BH587"/>
  <c r="BG587"/>
  <c r="BF587"/>
  <c r="T587"/>
  <c r="R587"/>
  <c r="P587"/>
  <c r="BK587"/>
  <c r="J587"/>
  <c r="BE587"/>
  <c r="BI586"/>
  <c r="BH586"/>
  <c r="BG586"/>
  <c r="BF586"/>
  <c r="T586"/>
  <c r="T585"/>
  <c r="R586"/>
  <c r="R585"/>
  <c r="P586"/>
  <c r="P585"/>
  <c r="BK586"/>
  <c r="BK585"/>
  <c r="J585"/>
  <c r="J586"/>
  <c r="BE586"/>
  <c r="J118"/>
  <c r="BI584"/>
  <c r="BH584"/>
  <c r="BG584"/>
  <c r="BF584"/>
  <c r="T584"/>
  <c r="R584"/>
  <c r="P584"/>
  <c r="BK584"/>
  <c r="J584"/>
  <c r="BE584"/>
  <c r="BI583"/>
  <c r="BH583"/>
  <c r="BG583"/>
  <c r="BF583"/>
  <c r="T583"/>
  <c r="R583"/>
  <c r="P583"/>
  <c r="BK583"/>
  <c r="J583"/>
  <c r="BE583"/>
  <c r="BI582"/>
  <c r="BH582"/>
  <c r="BG582"/>
  <c r="BF582"/>
  <c r="T582"/>
  <c r="R582"/>
  <c r="P582"/>
  <c r="BK582"/>
  <c r="J582"/>
  <c r="BE582"/>
  <c r="BI581"/>
  <c r="BH581"/>
  <c r="BG581"/>
  <c r="BF581"/>
  <c r="T581"/>
  <c r="R581"/>
  <c r="P581"/>
  <c r="BK581"/>
  <c r="J581"/>
  <c r="BE581"/>
  <c r="BI580"/>
  <c r="BH580"/>
  <c r="BG580"/>
  <c r="BF580"/>
  <c r="T580"/>
  <c r="R580"/>
  <c r="P580"/>
  <c r="BK580"/>
  <c r="J580"/>
  <c r="BE580"/>
  <c r="BI579"/>
  <c r="BH579"/>
  <c r="BG579"/>
  <c r="BF579"/>
  <c r="T579"/>
  <c r="R579"/>
  <c r="P579"/>
  <c r="BK579"/>
  <c r="J579"/>
  <c r="BE579"/>
  <c r="BI578"/>
  <c r="BH578"/>
  <c r="BG578"/>
  <c r="BF578"/>
  <c r="T578"/>
  <c r="R578"/>
  <c r="P578"/>
  <c r="BK578"/>
  <c r="J578"/>
  <c r="BE578"/>
  <c r="BI577"/>
  <c r="BH577"/>
  <c r="BG577"/>
  <c r="BF577"/>
  <c r="T577"/>
  <c r="R577"/>
  <c r="P577"/>
  <c r="BK577"/>
  <c r="J577"/>
  <c r="BE577"/>
  <c r="BI576"/>
  <c r="BH576"/>
  <c r="BG576"/>
  <c r="BF576"/>
  <c r="T576"/>
  <c r="R576"/>
  <c r="P576"/>
  <c r="BK576"/>
  <c r="J576"/>
  <c r="BE576"/>
  <c r="BI575"/>
  <c r="BH575"/>
  <c r="BG575"/>
  <c r="BF575"/>
  <c r="T575"/>
  <c r="R575"/>
  <c r="P575"/>
  <c r="BK575"/>
  <c r="J575"/>
  <c r="BE575"/>
  <c r="BI574"/>
  <c r="BH574"/>
  <c r="BG574"/>
  <c r="BF574"/>
  <c r="T574"/>
  <c r="R574"/>
  <c r="P574"/>
  <c r="BK574"/>
  <c r="J574"/>
  <c r="BE574"/>
  <c r="BI573"/>
  <c r="BH573"/>
  <c r="BG573"/>
  <c r="BF573"/>
  <c r="T573"/>
  <c r="R573"/>
  <c r="P573"/>
  <c r="BK573"/>
  <c r="J573"/>
  <c r="BE573"/>
  <c r="BI572"/>
  <c r="BH572"/>
  <c r="BG572"/>
  <c r="BF572"/>
  <c r="T572"/>
  <c r="R572"/>
  <c r="P572"/>
  <c r="BK572"/>
  <c r="J572"/>
  <c r="BE572"/>
  <c r="BI571"/>
  <c r="BH571"/>
  <c r="BG571"/>
  <c r="BF571"/>
  <c r="T571"/>
  <c r="R571"/>
  <c r="P571"/>
  <c r="BK571"/>
  <c r="J571"/>
  <c r="BE571"/>
  <c r="BI570"/>
  <c r="BH570"/>
  <c r="BG570"/>
  <c r="BF570"/>
  <c r="T570"/>
  <c r="R570"/>
  <c r="P570"/>
  <c r="BK570"/>
  <c r="J570"/>
  <c r="BE570"/>
  <c r="BI569"/>
  <c r="BH569"/>
  <c r="BG569"/>
  <c r="BF569"/>
  <c r="T569"/>
  <c r="T568"/>
  <c r="R569"/>
  <c r="R568"/>
  <c r="P569"/>
  <c r="P568"/>
  <c r="BK569"/>
  <c r="BK568"/>
  <c r="J568"/>
  <c r="J569"/>
  <c r="BE569"/>
  <c r="J117"/>
  <c r="BI567"/>
  <c r="BH567"/>
  <c r="BG567"/>
  <c r="BF567"/>
  <c r="T567"/>
  <c r="R567"/>
  <c r="P567"/>
  <c r="BK567"/>
  <c r="J567"/>
  <c r="BE567"/>
  <c r="BI566"/>
  <c r="BH566"/>
  <c r="BG566"/>
  <c r="BF566"/>
  <c r="T566"/>
  <c r="R566"/>
  <c r="P566"/>
  <c r="BK566"/>
  <c r="J566"/>
  <c r="BE566"/>
  <c r="BI565"/>
  <c r="BH565"/>
  <c r="BG565"/>
  <c r="BF565"/>
  <c r="T565"/>
  <c r="T564"/>
  <c r="R565"/>
  <c r="R564"/>
  <c r="P565"/>
  <c r="P564"/>
  <c r="BK565"/>
  <c r="BK564"/>
  <c r="J564"/>
  <c r="J565"/>
  <c r="BE565"/>
  <c r="J116"/>
  <c r="BI563"/>
  <c r="BH563"/>
  <c r="BG563"/>
  <c r="BF563"/>
  <c r="T563"/>
  <c r="R563"/>
  <c r="P563"/>
  <c r="BK563"/>
  <c r="J563"/>
  <c r="BE563"/>
  <c r="BI562"/>
  <c r="BH562"/>
  <c r="BG562"/>
  <c r="BF562"/>
  <c r="T562"/>
  <c r="R562"/>
  <c r="P562"/>
  <c r="BK562"/>
  <c r="J562"/>
  <c r="BE562"/>
  <c r="BI561"/>
  <c r="BH561"/>
  <c r="BG561"/>
  <c r="BF561"/>
  <c r="T561"/>
  <c r="T560"/>
  <c r="R561"/>
  <c r="R560"/>
  <c r="P561"/>
  <c r="P560"/>
  <c r="BK561"/>
  <c r="BK560"/>
  <c r="J560"/>
  <c r="J561"/>
  <c r="BE561"/>
  <c r="J115"/>
  <c r="BI559"/>
  <c r="BH559"/>
  <c r="BG559"/>
  <c r="BF559"/>
  <c r="T559"/>
  <c r="R559"/>
  <c r="P559"/>
  <c r="BK559"/>
  <c r="J559"/>
  <c r="BE559"/>
  <c r="BI558"/>
  <c r="BH558"/>
  <c r="BG558"/>
  <c r="BF558"/>
  <c r="T558"/>
  <c r="R558"/>
  <c r="P558"/>
  <c r="BK558"/>
  <c r="J558"/>
  <c r="BE558"/>
  <c r="BI557"/>
  <c r="BH557"/>
  <c r="BG557"/>
  <c r="BF557"/>
  <c r="T557"/>
  <c r="T556"/>
  <c r="T555"/>
  <c r="R557"/>
  <c r="R556"/>
  <c r="R555"/>
  <c r="P557"/>
  <c r="P556"/>
  <c r="P555"/>
  <c r="BK557"/>
  <c r="BK556"/>
  <c r="J556"/>
  <c r="BK555"/>
  <c r="J555"/>
  <c r="J557"/>
  <c r="BE557"/>
  <c r="J114"/>
  <c r="J113"/>
  <c r="BI554"/>
  <c r="BH554"/>
  <c r="BG554"/>
  <c r="BF554"/>
  <c r="T554"/>
  <c r="R554"/>
  <c r="P554"/>
  <c r="BK554"/>
  <c r="J554"/>
  <c r="BE554"/>
  <c r="BI553"/>
  <c r="BH553"/>
  <c r="BG553"/>
  <c r="BF553"/>
  <c r="T553"/>
  <c r="T552"/>
  <c r="R553"/>
  <c r="R552"/>
  <c r="P553"/>
  <c r="P552"/>
  <c r="BK553"/>
  <c r="BK552"/>
  <c r="J552"/>
  <c r="J553"/>
  <c r="BE553"/>
  <c r="J112"/>
  <c r="BI551"/>
  <c r="BH551"/>
  <c r="BG551"/>
  <c r="BF551"/>
  <c r="T551"/>
  <c r="R551"/>
  <c r="P551"/>
  <c r="BK551"/>
  <c r="J551"/>
  <c r="BE551"/>
  <c r="BI550"/>
  <c r="BH550"/>
  <c r="BG550"/>
  <c r="BF550"/>
  <c r="T550"/>
  <c r="R550"/>
  <c r="P550"/>
  <c r="BK550"/>
  <c r="J550"/>
  <c r="BE550"/>
  <c r="BI549"/>
  <c r="BH549"/>
  <c r="BG549"/>
  <c r="BF549"/>
  <c r="T549"/>
  <c r="T548"/>
  <c r="R549"/>
  <c r="R548"/>
  <c r="P549"/>
  <c r="P548"/>
  <c r="BK549"/>
  <c r="BK548"/>
  <c r="J548"/>
  <c r="J549"/>
  <c r="BE549"/>
  <c r="J111"/>
  <c r="BI547"/>
  <c r="BH547"/>
  <c r="BG547"/>
  <c r="BF547"/>
  <c r="T547"/>
  <c r="R547"/>
  <c r="P547"/>
  <c r="BK547"/>
  <c r="J547"/>
  <c r="BE547"/>
  <c r="BI546"/>
  <c r="BH546"/>
  <c r="BG546"/>
  <c r="BF546"/>
  <c r="T546"/>
  <c r="R546"/>
  <c r="P546"/>
  <c r="BK546"/>
  <c r="J546"/>
  <c r="BE546"/>
  <c r="BI545"/>
  <c r="BH545"/>
  <c r="BG545"/>
  <c r="BF545"/>
  <c r="T545"/>
  <c r="R545"/>
  <c r="P545"/>
  <c r="BK545"/>
  <c r="J545"/>
  <c r="BE545"/>
  <c r="BI544"/>
  <c r="BH544"/>
  <c r="BG544"/>
  <c r="BF544"/>
  <c r="T544"/>
  <c r="T543"/>
  <c r="R544"/>
  <c r="R543"/>
  <c r="P544"/>
  <c r="P543"/>
  <c r="BK544"/>
  <c r="BK543"/>
  <c r="J543"/>
  <c r="J544"/>
  <c r="BE544"/>
  <c r="J110"/>
  <c r="BI542"/>
  <c r="BH542"/>
  <c r="BG542"/>
  <c r="BF542"/>
  <c r="T542"/>
  <c r="R542"/>
  <c r="P542"/>
  <c r="BK542"/>
  <c r="J542"/>
  <c r="BE542"/>
  <c r="BI541"/>
  <c r="BH541"/>
  <c r="BG541"/>
  <c r="BF541"/>
  <c r="T541"/>
  <c r="R541"/>
  <c r="P541"/>
  <c r="BK541"/>
  <c r="J541"/>
  <c r="BE541"/>
  <c r="BI540"/>
  <c r="BH540"/>
  <c r="BG540"/>
  <c r="BF540"/>
  <c r="T540"/>
  <c r="R540"/>
  <c r="P540"/>
  <c r="BK540"/>
  <c r="J540"/>
  <c r="BE540"/>
  <c r="BI539"/>
  <c r="BH539"/>
  <c r="BG539"/>
  <c r="BF539"/>
  <c r="T539"/>
  <c r="R539"/>
  <c r="P539"/>
  <c r="BK539"/>
  <c r="J539"/>
  <c r="BE539"/>
  <c r="BI538"/>
  <c r="BH538"/>
  <c r="BG538"/>
  <c r="BF538"/>
  <c r="T538"/>
  <c r="R538"/>
  <c r="P538"/>
  <c r="BK538"/>
  <c r="J538"/>
  <c r="BE538"/>
  <c r="BI537"/>
  <c r="BH537"/>
  <c r="BG537"/>
  <c r="BF537"/>
  <c r="T537"/>
  <c r="R537"/>
  <c r="P537"/>
  <c r="BK537"/>
  <c r="J537"/>
  <c r="BE537"/>
  <c r="BI536"/>
  <c r="BH536"/>
  <c r="BG536"/>
  <c r="BF536"/>
  <c r="T536"/>
  <c r="R536"/>
  <c r="P536"/>
  <c r="BK536"/>
  <c r="J536"/>
  <c r="BE536"/>
  <c r="BI535"/>
  <c r="BH535"/>
  <c r="BG535"/>
  <c r="BF535"/>
  <c r="T535"/>
  <c r="R535"/>
  <c r="P535"/>
  <c r="BK535"/>
  <c r="J535"/>
  <c r="BE535"/>
  <c r="BI534"/>
  <c r="BH534"/>
  <c r="BG534"/>
  <c r="BF534"/>
  <c r="T534"/>
  <c r="R534"/>
  <c r="P534"/>
  <c r="BK534"/>
  <c r="J534"/>
  <c r="BE534"/>
  <c r="BI533"/>
  <c r="BH533"/>
  <c r="BG533"/>
  <c r="BF533"/>
  <c r="T533"/>
  <c r="R533"/>
  <c r="P533"/>
  <c r="BK533"/>
  <c r="J533"/>
  <c r="BE533"/>
  <c r="BI532"/>
  <c r="BH532"/>
  <c r="BG532"/>
  <c r="BF532"/>
  <c r="T532"/>
  <c r="R532"/>
  <c r="P532"/>
  <c r="BK532"/>
  <c r="J532"/>
  <c r="BE532"/>
  <c r="BI531"/>
  <c r="BH531"/>
  <c r="BG531"/>
  <c r="BF531"/>
  <c r="T531"/>
  <c r="R531"/>
  <c r="P531"/>
  <c r="BK531"/>
  <c r="J531"/>
  <c r="BE531"/>
  <c r="BI530"/>
  <c r="BH530"/>
  <c r="BG530"/>
  <c r="BF530"/>
  <c r="T530"/>
  <c r="R530"/>
  <c r="P530"/>
  <c r="BK530"/>
  <c r="J530"/>
  <c r="BE530"/>
  <c r="BI529"/>
  <c r="BH529"/>
  <c r="BG529"/>
  <c r="BF529"/>
  <c r="T529"/>
  <c r="R529"/>
  <c r="P529"/>
  <c r="BK529"/>
  <c r="J529"/>
  <c r="BE529"/>
  <c r="BI528"/>
  <c r="BH528"/>
  <c r="BG528"/>
  <c r="BF528"/>
  <c r="T528"/>
  <c r="R528"/>
  <c r="P528"/>
  <c r="BK528"/>
  <c r="J528"/>
  <c r="BE528"/>
  <c r="BI527"/>
  <c r="BH527"/>
  <c r="BG527"/>
  <c r="BF527"/>
  <c r="T527"/>
  <c r="R527"/>
  <c r="P527"/>
  <c r="BK527"/>
  <c r="J527"/>
  <c r="BE527"/>
  <c r="BI526"/>
  <c r="BH526"/>
  <c r="BG526"/>
  <c r="BF526"/>
  <c r="T526"/>
  <c r="R526"/>
  <c r="P526"/>
  <c r="BK526"/>
  <c r="J526"/>
  <c r="BE526"/>
  <c r="BI525"/>
  <c r="BH525"/>
  <c r="BG525"/>
  <c r="BF525"/>
  <c r="T525"/>
  <c r="R525"/>
  <c r="P525"/>
  <c r="BK525"/>
  <c r="J525"/>
  <c r="BE525"/>
  <c r="BI524"/>
  <c r="BH524"/>
  <c r="BG524"/>
  <c r="BF524"/>
  <c r="T524"/>
  <c r="R524"/>
  <c r="P524"/>
  <c r="BK524"/>
  <c r="J524"/>
  <c r="BE524"/>
  <c r="BI523"/>
  <c r="BH523"/>
  <c r="BG523"/>
  <c r="BF523"/>
  <c r="T523"/>
  <c r="R523"/>
  <c r="P523"/>
  <c r="BK523"/>
  <c r="J523"/>
  <c r="BE523"/>
  <c r="BI522"/>
  <c r="BH522"/>
  <c r="BG522"/>
  <c r="BF522"/>
  <c r="T522"/>
  <c r="R522"/>
  <c r="P522"/>
  <c r="BK522"/>
  <c r="J522"/>
  <c r="BE522"/>
  <c r="BI521"/>
  <c r="BH521"/>
  <c r="BG521"/>
  <c r="BF521"/>
  <c r="T521"/>
  <c r="R521"/>
  <c r="P521"/>
  <c r="BK521"/>
  <c r="J521"/>
  <c r="BE521"/>
  <c r="BI520"/>
  <c r="BH520"/>
  <c r="BG520"/>
  <c r="BF520"/>
  <c r="T520"/>
  <c r="R520"/>
  <c r="P520"/>
  <c r="BK520"/>
  <c r="J520"/>
  <c r="BE520"/>
  <c r="BI519"/>
  <c r="BH519"/>
  <c r="BG519"/>
  <c r="BF519"/>
  <c r="T519"/>
  <c r="R519"/>
  <c r="P519"/>
  <c r="BK519"/>
  <c r="J519"/>
  <c r="BE519"/>
  <c r="BI518"/>
  <c r="BH518"/>
  <c r="BG518"/>
  <c r="BF518"/>
  <c r="T518"/>
  <c r="R518"/>
  <c r="P518"/>
  <c r="BK518"/>
  <c r="J518"/>
  <c r="BE518"/>
  <c r="BI517"/>
  <c r="BH517"/>
  <c r="BG517"/>
  <c r="BF517"/>
  <c r="T517"/>
  <c r="T516"/>
  <c r="R517"/>
  <c r="R516"/>
  <c r="P517"/>
  <c r="P516"/>
  <c r="BK517"/>
  <c r="BK516"/>
  <c r="J516"/>
  <c r="J517"/>
  <c r="BE517"/>
  <c r="J109"/>
  <c r="BI515"/>
  <c r="BH515"/>
  <c r="BG515"/>
  <c r="BF515"/>
  <c r="T515"/>
  <c r="R515"/>
  <c r="P515"/>
  <c r="BK515"/>
  <c r="J515"/>
  <c r="BE515"/>
  <c r="BI514"/>
  <c r="BH514"/>
  <c r="BG514"/>
  <c r="BF514"/>
  <c r="T514"/>
  <c r="R514"/>
  <c r="P514"/>
  <c r="BK514"/>
  <c r="J514"/>
  <c r="BE514"/>
  <c r="BI513"/>
  <c r="BH513"/>
  <c r="BG513"/>
  <c r="BF513"/>
  <c r="T513"/>
  <c r="R513"/>
  <c r="P513"/>
  <c r="BK513"/>
  <c r="J513"/>
  <c r="BE513"/>
  <c r="BI512"/>
  <c r="BH512"/>
  <c r="BG512"/>
  <c r="BF512"/>
  <c r="T512"/>
  <c r="R512"/>
  <c r="P512"/>
  <c r="BK512"/>
  <c r="J512"/>
  <c r="BE512"/>
  <c r="BI511"/>
  <c r="BH511"/>
  <c r="BG511"/>
  <c r="BF511"/>
  <c r="T511"/>
  <c r="R511"/>
  <c r="P511"/>
  <c r="BK511"/>
  <c r="J511"/>
  <c r="BE511"/>
  <c r="BI510"/>
  <c r="BH510"/>
  <c r="BG510"/>
  <c r="BF510"/>
  <c r="T510"/>
  <c r="R510"/>
  <c r="P510"/>
  <c r="BK510"/>
  <c r="J510"/>
  <c r="BE510"/>
  <c r="BI509"/>
  <c r="BH509"/>
  <c r="BG509"/>
  <c r="BF509"/>
  <c r="T509"/>
  <c r="T508"/>
  <c r="R509"/>
  <c r="R508"/>
  <c r="P509"/>
  <c r="P508"/>
  <c r="BK509"/>
  <c r="BK508"/>
  <c r="J508"/>
  <c r="J509"/>
  <c r="BE509"/>
  <c r="J108"/>
  <c r="BI507"/>
  <c r="BH507"/>
  <c r="BG507"/>
  <c r="BF507"/>
  <c r="T507"/>
  <c r="R507"/>
  <c r="P507"/>
  <c r="BK507"/>
  <c r="J507"/>
  <c r="BE507"/>
  <c r="BI506"/>
  <c r="BH506"/>
  <c r="BG506"/>
  <c r="BF506"/>
  <c r="T506"/>
  <c r="R506"/>
  <c r="P506"/>
  <c r="BK506"/>
  <c r="J506"/>
  <c r="BE506"/>
  <c r="BI505"/>
  <c r="BH505"/>
  <c r="BG505"/>
  <c r="BF505"/>
  <c r="T505"/>
  <c r="T504"/>
  <c r="R505"/>
  <c r="R504"/>
  <c r="P505"/>
  <c r="P504"/>
  <c r="BK505"/>
  <c r="BK504"/>
  <c r="J504"/>
  <c r="J505"/>
  <c r="BE505"/>
  <c r="J107"/>
  <c r="BI503"/>
  <c r="BH503"/>
  <c r="BG503"/>
  <c r="BF503"/>
  <c r="T503"/>
  <c r="R503"/>
  <c r="P503"/>
  <c r="BK503"/>
  <c r="J503"/>
  <c r="BE503"/>
  <c r="BI502"/>
  <c r="BH502"/>
  <c r="BG502"/>
  <c r="BF502"/>
  <c r="T502"/>
  <c r="R502"/>
  <c r="P502"/>
  <c r="BK502"/>
  <c r="J502"/>
  <c r="BE502"/>
  <c r="BI501"/>
  <c r="BH501"/>
  <c r="BG501"/>
  <c r="BF501"/>
  <c r="T501"/>
  <c r="R501"/>
  <c r="P501"/>
  <c r="BK501"/>
  <c r="J501"/>
  <c r="BE501"/>
  <c r="BI500"/>
  <c r="BH500"/>
  <c r="BG500"/>
  <c r="BF500"/>
  <c r="T500"/>
  <c r="R500"/>
  <c r="P500"/>
  <c r="BK500"/>
  <c r="J500"/>
  <c r="BE500"/>
  <c r="BI499"/>
  <c r="BH499"/>
  <c r="BG499"/>
  <c r="BF499"/>
  <c r="T499"/>
  <c r="R499"/>
  <c r="P499"/>
  <c r="BK499"/>
  <c r="J499"/>
  <c r="BE499"/>
  <c r="BI498"/>
  <c r="BH498"/>
  <c r="BG498"/>
  <c r="BF498"/>
  <c r="T498"/>
  <c r="R498"/>
  <c r="P498"/>
  <c r="BK498"/>
  <c r="J498"/>
  <c r="BE498"/>
  <c r="BI497"/>
  <c r="BH497"/>
  <c r="BG497"/>
  <c r="BF497"/>
  <c r="T497"/>
  <c r="R497"/>
  <c r="P497"/>
  <c r="BK497"/>
  <c r="J497"/>
  <c r="BE497"/>
  <c r="BI496"/>
  <c r="BH496"/>
  <c r="BG496"/>
  <c r="BF496"/>
  <c r="T496"/>
  <c r="R496"/>
  <c r="P496"/>
  <c r="BK496"/>
  <c r="J496"/>
  <c r="BE496"/>
  <c r="BI495"/>
  <c r="BH495"/>
  <c r="BG495"/>
  <c r="BF495"/>
  <c r="T495"/>
  <c r="R495"/>
  <c r="P495"/>
  <c r="BK495"/>
  <c r="J495"/>
  <c r="BE495"/>
  <c r="BI494"/>
  <c r="BH494"/>
  <c r="BG494"/>
  <c r="BF494"/>
  <c r="T494"/>
  <c r="T493"/>
  <c r="T492"/>
  <c r="R494"/>
  <c r="R493"/>
  <c r="R492"/>
  <c r="P494"/>
  <c r="P493"/>
  <c r="P492"/>
  <c r="BK494"/>
  <c r="BK493"/>
  <c r="J493"/>
  <c r="BK492"/>
  <c r="J492"/>
  <c r="J494"/>
  <c r="BE494"/>
  <c r="J106"/>
  <c r="J105"/>
  <c r="J104"/>
  <c r="BI490"/>
  <c r="BH490"/>
  <c r="BG490"/>
  <c r="BF490"/>
  <c r="T490"/>
  <c r="R490"/>
  <c r="P490"/>
  <c r="BK490"/>
  <c r="J490"/>
  <c r="BE490"/>
  <c r="BI489"/>
  <c r="BH489"/>
  <c r="BG489"/>
  <c r="BF489"/>
  <c r="T489"/>
  <c r="T488"/>
  <c r="R489"/>
  <c r="R488"/>
  <c r="P489"/>
  <c r="P488"/>
  <c r="BK489"/>
  <c r="BK488"/>
  <c r="J488"/>
  <c r="J489"/>
  <c r="BE489"/>
  <c r="J103"/>
  <c r="BI487"/>
  <c r="BH487"/>
  <c r="BG487"/>
  <c r="BF487"/>
  <c r="T487"/>
  <c r="R487"/>
  <c r="P487"/>
  <c r="BK487"/>
  <c r="J487"/>
  <c r="BE487"/>
  <c r="BI486"/>
  <c r="BH486"/>
  <c r="BG486"/>
  <c r="BF486"/>
  <c r="T486"/>
  <c r="R486"/>
  <c r="P486"/>
  <c r="BK486"/>
  <c r="J486"/>
  <c r="BE486"/>
  <c r="BI485"/>
  <c r="BH485"/>
  <c r="BG485"/>
  <c r="BF485"/>
  <c r="T485"/>
  <c r="T484"/>
  <c r="R485"/>
  <c r="R484"/>
  <c r="P485"/>
  <c r="P484"/>
  <c r="BK485"/>
  <c r="BK484"/>
  <c r="J484"/>
  <c r="J485"/>
  <c r="BE485"/>
  <c r="J102"/>
  <c r="BI483"/>
  <c r="BH483"/>
  <c r="BG483"/>
  <c r="BF483"/>
  <c r="T483"/>
  <c r="R483"/>
  <c r="P483"/>
  <c r="BK483"/>
  <c r="J483"/>
  <c r="BE483"/>
  <c r="BI482"/>
  <c r="BH482"/>
  <c r="BG482"/>
  <c r="BF482"/>
  <c r="T482"/>
  <c r="R482"/>
  <c r="P482"/>
  <c r="BK482"/>
  <c r="J482"/>
  <c r="BE482"/>
  <c r="BI481"/>
  <c r="BH481"/>
  <c r="BG481"/>
  <c r="BF481"/>
  <c r="T481"/>
  <c r="R481"/>
  <c r="P481"/>
  <c r="BK481"/>
  <c r="J481"/>
  <c r="BE481"/>
  <c r="BI480"/>
  <c r="BH480"/>
  <c r="BG480"/>
  <c r="BF480"/>
  <c r="T480"/>
  <c r="T479"/>
  <c r="R480"/>
  <c r="R479"/>
  <c r="P480"/>
  <c r="P479"/>
  <c r="BK480"/>
  <c r="BK479"/>
  <c r="J479"/>
  <c r="J480"/>
  <c r="BE480"/>
  <c r="J101"/>
  <c r="BI478"/>
  <c r="BH478"/>
  <c r="BG478"/>
  <c r="BF478"/>
  <c r="T478"/>
  <c r="R478"/>
  <c r="P478"/>
  <c r="BK478"/>
  <c r="J478"/>
  <c r="BE478"/>
  <c r="BI477"/>
  <c r="BH477"/>
  <c r="BG477"/>
  <c r="BF477"/>
  <c r="T477"/>
  <c r="R477"/>
  <c r="P477"/>
  <c r="BK477"/>
  <c r="J477"/>
  <c r="BE477"/>
  <c r="BI476"/>
  <c r="BH476"/>
  <c r="BG476"/>
  <c r="BF476"/>
  <c r="T476"/>
  <c r="R476"/>
  <c r="P476"/>
  <c r="BK476"/>
  <c r="J476"/>
  <c r="BE476"/>
  <c r="BI475"/>
  <c r="BH475"/>
  <c r="BG475"/>
  <c r="BF475"/>
  <c r="T475"/>
  <c r="R475"/>
  <c r="P475"/>
  <c r="BK475"/>
  <c r="J475"/>
  <c r="BE475"/>
  <c r="BI474"/>
  <c r="BH474"/>
  <c r="BG474"/>
  <c r="BF474"/>
  <c r="T474"/>
  <c r="R474"/>
  <c r="P474"/>
  <c r="BK474"/>
  <c r="J474"/>
  <c r="BE474"/>
  <c r="BI473"/>
  <c r="BH473"/>
  <c r="BG473"/>
  <c r="BF473"/>
  <c r="T473"/>
  <c r="R473"/>
  <c r="P473"/>
  <c r="BK473"/>
  <c r="J473"/>
  <c r="BE473"/>
  <c r="BI472"/>
  <c r="BH472"/>
  <c r="BG472"/>
  <c r="BF472"/>
  <c r="T472"/>
  <c r="R472"/>
  <c r="P472"/>
  <c r="BK472"/>
  <c r="J472"/>
  <c r="BE472"/>
  <c r="BI471"/>
  <c r="BH471"/>
  <c r="BG471"/>
  <c r="BF471"/>
  <c r="T471"/>
  <c r="R471"/>
  <c r="P471"/>
  <c r="BK471"/>
  <c r="J471"/>
  <c r="BE471"/>
  <c r="BI470"/>
  <c r="BH470"/>
  <c r="BG470"/>
  <c r="BF470"/>
  <c r="T470"/>
  <c r="R470"/>
  <c r="P470"/>
  <c r="BK470"/>
  <c r="J470"/>
  <c r="BE470"/>
  <c r="BI469"/>
  <c r="BH469"/>
  <c r="BG469"/>
  <c r="BF469"/>
  <c r="T469"/>
  <c r="R469"/>
  <c r="P469"/>
  <c r="BK469"/>
  <c r="J469"/>
  <c r="BE469"/>
  <c r="BI468"/>
  <c r="BH468"/>
  <c r="BG468"/>
  <c r="BF468"/>
  <c r="T468"/>
  <c r="R468"/>
  <c r="P468"/>
  <c r="BK468"/>
  <c r="J468"/>
  <c r="BE468"/>
  <c r="BI467"/>
  <c r="BH467"/>
  <c r="BG467"/>
  <c r="BF467"/>
  <c r="T467"/>
  <c r="R467"/>
  <c r="P467"/>
  <c r="BK467"/>
  <c r="J467"/>
  <c r="BE467"/>
  <c r="BI466"/>
  <c r="BH466"/>
  <c r="BG466"/>
  <c r="BF466"/>
  <c r="T466"/>
  <c r="R466"/>
  <c r="P466"/>
  <c r="BK466"/>
  <c r="J466"/>
  <c r="BE466"/>
  <c r="BI465"/>
  <c r="BH465"/>
  <c r="BG465"/>
  <c r="BF465"/>
  <c r="T465"/>
  <c r="R465"/>
  <c r="P465"/>
  <c r="BK465"/>
  <c r="J465"/>
  <c r="BE465"/>
  <c r="BI464"/>
  <c r="BH464"/>
  <c r="BG464"/>
  <c r="BF464"/>
  <c r="T464"/>
  <c r="R464"/>
  <c r="P464"/>
  <c r="BK464"/>
  <c r="J464"/>
  <c r="BE464"/>
  <c r="BI463"/>
  <c r="BH463"/>
  <c r="BG463"/>
  <c r="BF463"/>
  <c r="T463"/>
  <c r="R463"/>
  <c r="P463"/>
  <c r="BK463"/>
  <c r="J463"/>
  <c r="BE463"/>
  <c r="BI462"/>
  <c r="BH462"/>
  <c r="BG462"/>
  <c r="BF462"/>
  <c r="T462"/>
  <c r="R462"/>
  <c r="P462"/>
  <c r="BK462"/>
  <c r="J462"/>
  <c r="BE462"/>
  <c r="BI461"/>
  <c r="BH461"/>
  <c r="BG461"/>
  <c r="BF461"/>
  <c r="T461"/>
  <c r="R461"/>
  <c r="P461"/>
  <c r="BK461"/>
  <c r="J461"/>
  <c r="BE461"/>
  <c r="BI460"/>
  <c r="BH460"/>
  <c r="BG460"/>
  <c r="BF460"/>
  <c r="T460"/>
  <c r="R460"/>
  <c r="P460"/>
  <c r="BK460"/>
  <c r="J460"/>
  <c r="BE460"/>
  <c r="BI459"/>
  <c r="BH459"/>
  <c r="BG459"/>
  <c r="BF459"/>
  <c r="T459"/>
  <c r="R459"/>
  <c r="P459"/>
  <c r="BK459"/>
  <c r="J459"/>
  <c r="BE459"/>
  <c r="BI458"/>
  <c r="BH458"/>
  <c r="BG458"/>
  <c r="BF458"/>
  <c r="T458"/>
  <c r="R458"/>
  <c r="P458"/>
  <c r="BK458"/>
  <c r="J458"/>
  <c r="BE458"/>
  <c r="BI457"/>
  <c r="BH457"/>
  <c r="BG457"/>
  <c r="BF457"/>
  <c r="T457"/>
  <c r="R457"/>
  <c r="P457"/>
  <c r="BK457"/>
  <c r="J457"/>
  <c r="BE457"/>
  <c r="BI456"/>
  <c r="BH456"/>
  <c r="BG456"/>
  <c r="BF456"/>
  <c r="T456"/>
  <c r="R456"/>
  <c r="P456"/>
  <c r="BK456"/>
  <c r="J456"/>
  <c r="BE456"/>
  <c r="BI455"/>
  <c r="BH455"/>
  <c r="BG455"/>
  <c r="BF455"/>
  <c r="T455"/>
  <c r="R455"/>
  <c r="P455"/>
  <c r="BK455"/>
  <c r="J455"/>
  <c r="BE455"/>
  <c r="BI454"/>
  <c r="BH454"/>
  <c r="BG454"/>
  <c r="BF454"/>
  <c r="T454"/>
  <c r="T453"/>
  <c r="R454"/>
  <c r="R453"/>
  <c r="P454"/>
  <c r="P453"/>
  <c r="BK454"/>
  <c r="BK453"/>
  <c r="J453"/>
  <c r="J454"/>
  <c r="BE454"/>
  <c r="J100"/>
  <c r="BI452"/>
  <c r="BH452"/>
  <c r="BG452"/>
  <c r="BF452"/>
  <c r="T452"/>
  <c r="R452"/>
  <c r="P452"/>
  <c r="BK452"/>
  <c r="J452"/>
  <c r="BE452"/>
  <c r="BI451"/>
  <c r="BH451"/>
  <c r="BG451"/>
  <c r="BF451"/>
  <c r="T451"/>
  <c r="R451"/>
  <c r="P451"/>
  <c r="BK451"/>
  <c r="J451"/>
  <c r="BE451"/>
  <c r="BI450"/>
  <c r="BH450"/>
  <c r="BG450"/>
  <c r="BF450"/>
  <c r="T450"/>
  <c r="R450"/>
  <c r="P450"/>
  <c r="BK450"/>
  <c r="J450"/>
  <c r="BE450"/>
  <c r="BI449"/>
  <c r="BH449"/>
  <c r="BG449"/>
  <c r="BF449"/>
  <c r="T449"/>
  <c r="R449"/>
  <c r="P449"/>
  <c r="BK449"/>
  <c r="J449"/>
  <c r="BE449"/>
  <c r="BI448"/>
  <c r="BH448"/>
  <c r="BG448"/>
  <c r="BF448"/>
  <c r="T448"/>
  <c r="R448"/>
  <c r="P448"/>
  <c r="BK448"/>
  <c r="J448"/>
  <c r="BE448"/>
  <c r="BI447"/>
  <c r="BH447"/>
  <c r="BG447"/>
  <c r="BF447"/>
  <c r="T447"/>
  <c r="T446"/>
  <c r="R447"/>
  <c r="R446"/>
  <c r="P447"/>
  <c r="P446"/>
  <c r="BK447"/>
  <c r="BK446"/>
  <c r="J446"/>
  <c r="J447"/>
  <c r="BE447"/>
  <c r="J99"/>
  <c r="BI445"/>
  <c r="BH445"/>
  <c r="BG445"/>
  <c r="BF445"/>
  <c r="T445"/>
  <c r="R445"/>
  <c r="P445"/>
  <c r="BK445"/>
  <c r="J445"/>
  <c r="BE445"/>
  <c r="BI444"/>
  <c r="BH444"/>
  <c r="BG444"/>
  <c r="BF444"/>
  <c r="T444"/>
  <c r="R444"/>
  <c r="P444"/>
  <c r="BK444"/>
  <c r="J444"/>
  <c r="BE444"/>
  <c r="BI443"/>
  <c r="BH443"/>
  <c r="BG443"/>
  <c r="BF443"/>
  <c r="T443"/>
  <c r="T442"/>
  <c r="R443"/>
  <c r="R442"/>
  <c r="P443"/>
  <c r="P442"/>
  <c r="BK443"/>
  <c r="BK442"/>
  <c r="J442"/>
  <c r="J443"/>
  <c r="BE443"/>
  <c r="J98"/>
  <c r="BI441"/>
  <c r="BH441"/>
  <c r="BG441"/>
  <c r="BF441"/>
  <c r="T441"/>
  <c r="R441"/>
  <c r="P441"/>
  <c r="BK441"/>
  <c r="J441"/>
  <c r="BE441"/>
  <c r="BI440"/>
  <c r="BH440"/>
  <c r="BG440"/>
  <c r="BF440"/>
  <c r="T440"/>
  <c r="R440"/>
  <c r="P440"/>
  <c r="BK440"/>
  <c r="J440"/>
  <c r="BE440"/>
  <c r="BI439"/>
  <c r="BH439"/>
  <c r="BG439"/>
  <c r="BF439"/>
  <c r="T439"/>
  <c r="R439"/>
  <c r="P439"/>
  <c r="BK439"/>
  <c r="J439"/>
  <c r="BE439"/>
  <c r="BI438"/>
  <c r="BH438"/>
  <c r="BG438"/>
  <c r="BF438"/>
  <c r="T438"/>
  <c r="R438"/>
  <c r="P438"/>
  <c r="BK438"/>
  <c r="J438"/>
  <c r="BE438"/>
  <c r="BI437"/>
  <c r="BH437"/>
  <c r="BG437"/>
  <c r="BF437"/>
  <c r="T437"/>
  <c r="T436"/>
  <c r="T435"/>
  <c r="R437"/>
  <c r="R436"/>
  <c r="R435"/>
  <c r="P437"/>
  <c r="P436"/>
  <c r="P435"/>
  <c r="BK437"/>
  <c r="BK436"/>
  <c r="J436"/>
  <c r="BK435"/>
  <c r="J435"/>
  <c r="J437"/>
  <c r="BE437"/>
  <c r="J97"/>
  <c r="J96"/>
  <c r="J95"/>
  <c r="BI433"/>
  <c r="BH433"/>
  <c r="BG433"/>
  <c r="BF433"/>
  <c r="T433"/>
  <c r="T432"/>
  <c r="R433"/>
  <c r="R432"/>
  <c r="P433"/>
  <c r="P432"/>
  <c r="BK433"/>
  <c r="BK432"/>
  <c r="J432"/>
  <c r="J433"/>
  <c r="BE433"/>
  <c r="J94"/>
  <c r="BI431"/>
  <c r="BH431"/>
  <c r="BG431"/>
  <c r="BF431"/>
  <c r="T431"/>
  <c r="R431"/>
  <c r="P431"/>
  <c r="BK431"/>
  <c r="J431"/>
  <c r="BE431"/>
  <c r="BI430"/>
  <c r="BH430"/>
  <c r="BG430"/>
  <c r="BF430"/>
  <c r="T430"/>
  <c r="R430"/>
  <c r="P430"/>
  <c r="BK430"/>
  <c r="J430"/>
  <c r="BE430"/>
  <c r="BI429"/>
  <c r="BH429"/>
  <c r="BG429"/>
  <c r="BF429"/>
  <c r="T429"/>
  <c r="T428"/>
  <c r="R429"/>
  <c r="R428"/>
  <c r="P429"/>
  <c r="P428"/>
  <c r="BK429"/>
  <c r="BK428"/>
  <c r="J428"/>
  <c r="J429"/>
  <c r="BE429"/>
  <c r="J93"/>
  <c r="BI427"/>
  <c r="BH427"/>
  <c r="BG427"/>
  <c r="BF427"/>
  <c r="T427"/>
  <c r="R427"/>
  <c r="P427"/>
  <c r="BK427"/>
  <c r="J427"/>
  <c r="BE427"/>
  <c r="BI426"/>
  <c r="BH426"/>
  <c r="BG426"/>
  <c r="BF426"/>
  <c r="T426"/>
  <c r="R426"/>
  <c r="P426"/>
  <c r="BK426"/>
  <c r="J426"/>
  <c r="BE426"/>
  <c r="BI425"/>
  <c r="BH425"/>
  <c r="BG425"/>
  <c r="BF425"/>
  <c r="T425"/>
  <c r="R425"/>
  <c r="P425"/>
  <c r="BK425"/>
  <c r="J425"/>
  <c r="BE425"/>
  <c r="BI424"/>
  <c r="BH424"/>
  <c r="BG424"/>
  <c r="BF424"/>
  <c r="T424"/>
  <c r="T423"/>
  <c r="R424"/>
  <c r="R423"/>
  <c r="P424"/>
  <c r="P423"/>
  <c r="BK424"/>
  <c r="BK423"/>
  <c r="J423"/>
  <c r="J424"/>
  <c r="BE424"/>
  <c r="J92"/>
  <c r="BI422"/>
  <c r="BH422"/>
  <c r="BG422"/>
  <c r="BF422"/>
  <c r="T422"/>
  <c r="R422"/>
  <c r="P422"/>
  <c r="BK422"/>
  <c r="J422"/>
  <c r="BE422"/>
  <c r="BI421"/>
  <c r="BH421"/>
  <c r="BG421"/>
  <c r="BF421"/>
  <c r="T421"/>
  <c r="R421"/>
  <c r="P421"/>
  <c r="BK421"/>
  <c r="J421"/>
  <c r="BE421"/>
  <c r="BI420"/>
  <c r="BH420"/>
  <c r="BG420"/>
  <c r="BF420"/>
  <c r="T420"/>
  <c r="R420"/>
  <c r="P420"/>
  <c r="BK420"/>
  <c r="J420"/>
  <c r="BE420"/>
  <c r="BI419"/>
  <c r="BH419"/>
  <c r="BG419"/>
  <c r="BF419"/>
  <c r="T419"/>
  <c r="R419"/>
  <c r="P419"/>
  <c r="BK419"/>
  <c r="J419"/>
  <c r="BE419"/>
  <c r="BI418"/>
  <c r="BH418"/>
  <c r="BG418"/>
  <c r="BF418"/>
  <c r="T418"/>
  <c r="R418"/>
  <c r="P418"/>
  <c r="BK418"/>
  <c r="J418"/>
  <c r="BE418"/>
  <c r="BI417"/>
  <c r="BH417"/>
  <c r="BG417"/>
  <c r="BF417"/>
  <c r="T417"/>
  <c r="R417"/>
  <c r="P417"/>
  <c r="BK417"/>
  <c r="J417"/>
  <c r="BE417"/>
  <c r="BI416"/>
  <c r="BH416"/>
  <c r="BG416"/>
  <c r="BF416"/>
  <c r="T416"/>
  <c r="R416"/>
  <c r="P416"/>
  <c r="BK416"/>
  <c r="J416"/>
  <c r="BE416"/>
  <c r="BI415"/>
  <c r="BH415"/>
  <c r="BG415"/>
  <c r="BF415"/>
  <c r="T415"/>
  <c r="R415"/>
  <c r="P415"/>
  <c r="BK415"/>
  <c r="J415"/>
  <c r="BE415"/>
  <c r="BI414"/>
  <c r="BH414"/>
  <c r="BG414"/>
  <c r="BF414"/>
  <c r="T414"/>
  <c r="R414"/>
  <c r="P414"/>
  <c r="BK414"/>
  <c r="J414"/>
  <c r="BE414"/>
  <c r="BI413"/>
  <c r="BH413"/>
  <c r="BG413"/>
  <c r="BF413"/>
  <c r="T413"/>
  <c r="R413"/>
  <c r="P413"/>
  <c r="BK413"/>
  <c r="J413"/>
  <c r="BE413"/>
  <c r="BI412"/>
  <c r="BH412"/>
  <c r="BG412"/>
  <c r="BF412"/>
  <c r="T412"/>
  <c r="R412"/>
  <c r="P412"/>
  <c r="BK412"/>
  <c r="J412"/>
  <c r="BE412"/>
  <c r="BI411"/>
  <c r="BH411"/>
  <c r="BG411"/>
  <c r="BF411"/>
  <c r="T411"/>
  <c r="R411"/>
  <c r="P411"/>
  <c r="BK411"/>
  <c r="J411"/>
  <c r="BE411"/>
  <c r="BI410"/>
  <c r="BH410"/>
  <c r="BG410"/>
  <c r="BF410"/>
  <c r="T410"/>
  <c r="R410"/>
  <c r="P410"/>
  <c r="BK410"/>
  <c r="J410"/>
  <c r="BE410"/>
  <c r="BI409"/>
  <c r="BH409"/>
  <c r="BG409"/>
  <c r="BF409"/>
  <c r="T409"/>
  <c r="R409"/>
  <c r="P409"/>
  <c r="BK409"/>
  <c r="J409"/>
  <c r="BE409"/>
  <c r="BI408"/>
  <c r="BH408"/>
  <c r="BG408"/>
  <c r="BF408"/>
  <c r="T408"/>
  <c r="R408"/>
  <c r="P408"/>
  <c r="BK408"/>
  <c r="J408"/>
  <c r="BE408"/>
  <c r="BI407"/>
  <c r="BH407"/>
  <c r="BG407"/>
  <c r="BF407"/>
  <c r="T407"/>
  <c r="T406"/>
  <c r="R407"/>
  <c r="R406"/>
  <c r="P407"/>
  <c r="P406"/>
  <c r="BK407"/>
  <c r="BK406"/>
  <c r="J406"/>
  <c r="J407"/>
  <c r="BE407"/>
  <c r="J91"/>
  <c r="BI405"/>
  <c r="BH405"/>
  <c r="BG405"/>
  <c r="BF405"/>
  <c r="T405"/>
  <c r="R405"/>
  <c r="P405"/>
  <c r="BK405"/>
  <c r="J405"/>
  <c r="BE405"/>
  <c r="BI404"/>
  <c r="BH404"/>
  <c r="BG404"/>
  <c r="BF404"/>
  <c r="T404"/>
  <c r="R404"/>
  <c r="P404"/>
  <c r="BK404"/>
  <c r="J404"/>
  <c r="BE404"/>
  <c r="BI403"/>
  <c r="BH403"/>
  <c r="BG403"/>
  <c r="BF403"/>
  <c r="T403"/>
  <c r="R403"/>
  <c r="P403"/>
  <c r="BK403"/>
  <c r="J403"/>
  <c r="BE403"/>
  <c r="BI402"/>
  <c r="BH402"/>
  <c r="BG402"/>
  <c r="BF402"/>
  <c r="T402"/>
  <c r="R402"/>
  <c r="P402"/>
  <c r="BK402"/>
  <c r="J402"/>
  <c r="BE402"/>
  <c r="BI401"/>
  <c r="BH401"/>
  <c r="BG401"/>
  <c r="BF401"/>
  <c r="T401"/>
  <c r="R401"/>
  <c r="P401"/>
  <c r="BK401"/>
  <c r="J401"/>
  <c r="BE401"/>
  <c r="BI400"/>
  <c r="BH400"/>
  <c r="BG400"/>
  <c r="BF400"/>
  <c r="T400"/>
  <c r="R400"/>
  <c r="P400"/>
  <c r="BK400"/>
  <c r="J400"/>
  <c r="BE400"/>
  <c r="BI399"/>
  <c r="BH399"/>
  <c r="BG399"/>
  <c r="BF399"/>
  <c r="T399"/>
  <c r="R399"/>
  <c r="P399"/>
  <c r="BK399"/>
  <c r="J399"/>
  <c r="BE399"/>
  <c r="BI398"/>
  <c r="BH398"/>
  <c r="BG398"/>
  <c r="BF398"/>
  <c r="T398"/>
  <c r="T397"/>
  <c r="R398"/>
  <c r="R397"/>
  <c r="P398"/>
  <c r="P397"/>
  <c r="BK398"/>
  <c r="BK397"/>
  <c r="J397"/>
  <c r="J398"/>
  <c r="BE398"/>
  <c r="J90"/>
  <c r="BI396"/>
  <c r="BH396"/>
  <c r="BG396"/>
  <c r="BF396"/>
  <c r="T396"/>
  <c r="R396"/>
  <c r="P396"/>
  <c r="BK396"/>
  <c r="J396"/>
  <c r="BE396"/>
  <c r="BI395"/>
  <c r="BH395"/>
  <c r="BG395"/>
  <c r="BF395"/>
  <c r="T395"/>
  <c r="R395"/>
  <c r="P395"/>
  <c r="BK395"/>
  <c r="J395"/>
  <c r="BE395"/>
  <c r="BI394"/>
  <c r="BH394"/>
  <c r="BG394"/>
  <c r="BF394"/>
  <c r="T394"/>
  <c r="T393"/>
  <c r="R394"/>
  <c r="R393"/>
  <c r="P394"/>
  <c r="P393"/>
  <c r="BK394"/>
  <c r="BK393"/>
  <c r="J393"/>
  <c r="J394"/>
  <c r="BE394"/>
  <c r="J89"/>
  <c r="BI392"/>
  <c r="BH392"/>
  <c r="BG392"/>
  <c r="BF392"/>
  <c r="T392"/>
  <c r="R392"/>
  <c r="P392"/>
  <c r="BK392"/>
  <c r="J392"/>
  <c r="BE392"/>
  <c r="BI391"/>
  <c r="BH391"/>
  <c r="BG391"/>
  <c r="BF391"/>
  <c r="T391"/>
  <c r="R391"/>
  <c r="P391"/>
  <c r="BK391"/>
  <c r="J391"/>
  <c r="BE391"/>
  <c r="BI390"/>
  <c r="BH390"/>
  <c r="BG390"/>
  <c r="BF390"/>
  <c r="T390"/>
  <c r="R390"/>
  <c r="P390"/>
  <c r="BK390"/>
  <c r="J390"/>
  <c r="BE390"/>
  <c r="BI389"/>
  <c r="BH389"/>
  <c r="BG389"/>
  <c r="BF389"/>
  <c r="T389"/>
  <c r="R389"/>
  <c r="P389"/>
  <c r="BK389"/>
  <c r="J389"/>
  <c r="BE389"/>
  <c r="BI388"/>
  <c r="BH388"/>
  <c r="BG388"/>
  <c r="BF388"/>
  <c r="T388"/>
  <c r="R388"/>
  <c r="P388"/>
  <c r="BK388"/>
  <c r="J388"/>
  <c r="BE388"/>
  <c r="BI387"/>
  <c r="BH387"/>
  <c r="BG387"/>
  <c r="BF387"/>
  <c r="T387"/>
  <c r="R387"/>
  <c r="P387"/>
  <c r="BK387"/>
  <c r="J387"/>
  <c r="BE387"/>
  <c r="BI386"/>
  <c r="BH386"/>
  <c r="BG386"/>
  <c r="BF386"/>
  <c r="T386"/>
  <c r="R386"/>
  <c r="P386"/>
  <c r="BK386"/>
  <c r="J386"/>
  <c r="BE386"/>
  <c r="BI385"/>
  <c r="BH385"/>
  <c r="BG385"/>
  <c r="BF385"/>
  <c r="T385"/>
  <c r="R385"/>
  <c r="P385"/>
  <c r="BK385"/>
  <c r="J385"/>
  <c r="BE385"/>
  <c r="BI384"/>
  <c r="BH384"/>
  <c r="BG384"/>
  <c r="BF384"/>
  <c r="T384"/>
  <c r="R384"/>
  <c r="P384"/>
  <c r="BK384"/>
  <c r="J384"/>
  <c r="BE384"/>
  <c r="BI383"/>
  <c r="BH383"/>
  <c r="BG383"/>
  <c r="BF383"/>
  <c r="T383"/>
  <c r="T382"/>
  <c r="T381"/>
  <c r="R383"/>
  <c r="R382"/>
  <c r="R381"/>
  <c r="P383"/>
  <c r="P382"/>
  <c r="P381"/>
  <c r="BK383"/>
  <c r="BK382"/>
  <c r="J382"/>
  <c r="BK381"/>
  <c r="J381"/>
  <c r="J383"/>
  <c r="BE383"/>
  <c r="J88"/>
  <c r="J87"/>
  <c r="BI380"/>
  <c r="BH380"/>
  <c r="BG380"/>
  <c r="BF380"/>
  <c r="T380"/>
  <c r="T379"/>
  <c r="R380"/>
  <c r="R379"/>
  <c r="P380"/>
  <c r="P379"/>
  <c r="BK380"/>
  <c r="BK379"/>
  <c r="J379"/>
  <c r="J380"/>
  <c r="BE380"/>
  <c r="J86"/>
  <c r="BI378"/>
  <c r="BH378"/>
  <c r="BG378"/>
  <c r="BF378"/>
  <c r="T378"/>
  <c r="R378"/>
  <c r="P378"/>
  <c r="BK378"/>
  <c r="J378"/>
  <c r="BE378"/>
  <c r="BI377"/>
  <c r="BH377"/>
  <c r="BG377"/>
  <c r="BF377"/>
  <c r="T377"/>
  <c r="R377"/>
  <c r="P377"/>
  <c r="BK377"/>
  <c r="J377"/>
  <c r="BE377"/>
  <c r="BI376"/>
  <c r="BH376"/>
  <c r="BG376"/>
  <c r="BF376"/>
  <c r="T376"/>
  <c r="R376"/>
  <c r="P376"/>
  <c r="BK376"/>
  <c r="J376"/>
  <c r="BE376"/>
  <c r="BI375"/>
  <c r="BH375"/>
  <c r="BG375"/>
  <c r="BF375"/>
  <c r="T375"/>
  <c r="T374"/>
  <c r="R375"/>
  <c r="R374"/>
  <c r="P375"/>
  <c r="P374"/>
  <c r="BK375"/>
  <c r="BK374"/>
  <c r="J374"/>
  <c r="J375"/>
  <c r="BE375"/>
  <c r="J85"/>
  <c r="BI373"/>
  <c r="BH373"/>
  <c r="BG373"/>
  <c r="BF373"/>
  <c r="T373"/>
  <c r="R373"/>
  <c r="P373"/>
  <c r="BK373"/>
  <c r="J373"/>
  <c r="BE373"/>
  <c r="BI372"/>
  <c r="BH372"/>
  <c r="BG372"/>
  <c r="BF372"/>
  <c r="T372"/>
  <c r="R372"/>
  <c r="P372"/>
  <c r="BK372"/>
  <c r="J372"/>
  <c r="BE372"/>
  <c r="BI371"/>
  <c r="BH371"/>
  <c r="BG371"/>
  <c r="BF371"/>
  <c r="T371"/>
  <c r="R371"/>
  <c r="P371"/>
  <c r="BK371"/>
  <c r="J371"/>
  <c r="BE371"/>
  <c r="BI370"/>
  <c r="BH370"/>
  <c r="BG370"/>
  <c r="BF370"/>
  <c r="T370"/>
  <c r="T369"/>
  <c r="R370"/>
  <c r="R369"/>
  <c r="P370"/>
  <c r="P369"/>
  <c r="BK370"/>
  <c r="BK369"/>
  <c r="J369"/>
  <c r="J370"/>
  <c r="BE370"/>
  <c r="J84"/>
  <c r="BI368"/>
  <c r="BH368"/>
  <c r="BG368"/>
  <c r="BF368"/>
  <c r="T368"/>
  <c r="R368"/>
  <c r="P368"/>
  <c r="BK368"/>
  <c r="J368"/>
  <c r="BE368"/>
  <c r="BI367"/>
  <c r="BH367"/>
  <c r="BG367"/>
  <c r="BF367"/>
  <c r="T367"/>
  <c r="R367"/>
  <c r="P367"/>
  <c r="BK367"/>
  <c r="J367"/>
  <c r="BE367"/>
  <c r="BI366"/>
  <c r="BH366"/>
  <c r="BG366"/>
  <c r="BF366"/>
  <c r="T366"/>
  <c r="T365"/>
  <c r="R366"/>
  <c r="R365"/>
  <c r="P366"/>
  <c r="P365"/>
  <c r="BK366"/>
  <c r="BK365"/>
  <c r="J365"/>
  <c r="J366"/>
  <c r="BE366"/>
  <c r="J83"/>
  <c r="BI364"/>
  <c r="BH364"/>
  <c r="BG364"/>
  <c r="BF364"/>
  <c r="T364"/>
  <c r="R364"/>
  <c r="P364"/>
  <c r="BK364"/>
  <c r="J364"/>
  <c r="BE364"/>
  <c r="BI363"/>
  <c r="BH363"/>
  <c r="BG363"/>
  <c r="BF363"/>
  <c r="T363"/>
  <c r="R363"/>
  <c r="P363"/>
  <c r="BK363"/>
  <c r="J363"/>
  <c r="BE363"/>
  <c r="BI362"/>
  <c r="BH362"/>
  <c r="BG362"/>
  <c r="BF362"/>
  <c r="T362"/>
  <c r="R362"/>
  <c r="P362"/>
  <c r="BK362"/>
  <c r="J362"/>
  <c r="BE362"/>
  <c r="BI361"/>
  <c r="BH361"/>
  <c r="BG361"/>
  <c r="BF361"/>
  <c r="T361"/>
  <c r="R361"/>
  <c r="P361"/>
  <c r="BK361"/>
  <c r="J361"/>
  <c r="BE361"/>
  <c r="BI360"/>
  <c r="BH360"/>
  <c r="BG360"/>
  <c r="BF360"/>
  <c r="T360"/>
  <c r="R360"/>
  <c r="P360"/>
  <c r="BK360"/>
  <c r="J360"/>
  <c r="BE360"/>
  <c r="BI359"/>
  <c r="BH359"/>
  <c r="BG359"/>
  <c r="BF359"/>
  <c r="T359"/>
  <c r="R359"/>
  <c r="P359"/>
  <c r="BK359"/>
  <c r="J359"/>
  <c r="BE359"/>
  <c r="BI358"/>
  <c r="BH358"/>
  <c r="BG358"/>
  <c r="BF358"/>
  <c r="T358"/>
  <c r="R358"/>
  <c r="P358"/>
  <c r="BK358"/>
  <c r="J358"/>
  <c r="BE358"/>
  <c r="BI357"/>
  <c r="BH357"/>
  <c r="BG357"/>
  <c r="BF357"/>
  <c r="T357"/>
  <c r="R357"/>
  <c r="P357"/>
  <c r="BK357"/>
  <c r="J357"/>
  <c r="BE357"/>
  <c r="BI356"/>
  <c r="BH356"/>
  <c r="BG356"/>
  <c r="BF356"/>
  <c r="T356"/>
  <c r="R356"/>
  <c r="P356"/>
  <c r="BK356"/>
  <c r="J356"/>
  <c r="BE356"/>
  <c r="BI355"/>
  <c r="BH355"/>
  <c r="BG355"/>
  <c r="BF355"/>
  <c r="T355"/>
  <c r="R355"/>
  <c r="P355"/>
  <c r="BK355"/>
  <c r="J355"/>
  <c r="BE355"/>
  <c r="BI354"/>
  <c r="BH354"/>
  <c r="BG354"/>
  <c r="BF354"/>
  <c r="T354"/>
  <c r="R354"/>
  <c r="P354"/>
  <c r="BK354"/>
  <c r="J354"/>
  <c r="BE354"/>
  <c r="BI353"/>
  <c r="BH353"/>
  <c r="BG353"/>
  <c r="BF353"/>
  <c r="T353"/>
  <c r="R353"/>
  <c r="P353"/>
  <c r="BK353"/>
  <c r="J353"/>
  <c r="BE353"/>
  <c r="BI352"/>
  <c r="BH352"/>
  <c r="BG352"/>
  <c r="BF352"/>
  <c r="T352"/>
  <c r="R352"/>
  <c r="P352"/>
  <c r="BK352"/>
  <c r="J352"/>
  <c r="BE352"/>
  <c r="BI351"/>
  <c r="BH351"/>
  <c r="BG351"/>
  <c r="BF351"/>
  <c r="T351"/>
  <c r="R351"/>
  <c r="P351"/>
  <c r="BK351"/>
  <c r="J351"/>
  <c r="BE351"/>
  <c r="BI350"/>
  <c r="BH350"/>
  <c r="BG350"/>
  <c r="BF350"/>
  <c r="T350"/>
  <c r="R350"/>
  <c r="P350"/>
  <c r="BK350"/>
  <c r="J350"/>
  <c r="BE350"/>
  <c r="BI349"/>
  <c r="BH349"/>
  <c r="BG349"/>
  <c r="BF349"/>
  <c r="T349"/>
  <c r="R349"/>
  <c r="P349"/>
  <c r="BK349"/>
  <c r="J349"/>
  <c r="BE349"/>
  <c r="BI348"/>
  <c r="BH348"/>
  <c r="BG348"/>
  <c r="BF348"/>
  <c r="T348"/>
  <c r="R348"/>
  <c r="P348"/>
  <c r="BK348"/>
  <c r="J348"/>
  <c r="BE348"/>
  <c r="BI347"/>
  <c r="BH347"/>
  <c r="BG347"/>
  <c r="BF347"/>
  <c r="T347"/>
  <c r="R347"/>
  <c r="P347"/>
  <c r="BK347"/>
  <c r="J347"/>
  <c r="BE347"/>
  <c r="BI346"/>
  <c r="BH346"/>
  <c r="BG346"/>
  <c r="BF346"/>
  <c r="T346"/>
  <c r="T345"/>
  <c r="R346"/>
  <c r="R345"/>
  <c r="P346"/>
  <c r="P345"/>
  <c r="BK346"/>
  <c r="BK345"/>
  <c r="J345"/>
  <c r="J346"/>
  <c r="BE346"/>
  <c r="J82"/>
  <c r="BI344"/>
  <c r="BH344"/>
  <c r="BG344"/>
  <c r="BF344"/>
  <c r="T344"/>
  <c r="R344"/>
  <c r="P344"/>
  <c r="BK344"/>
  <c r="J344"/>
  <c r="BE344"/>
  <c r="BI343"/>
  <c r="BH343"/>
  <c r="BG343"/>
  <c r="BF343"/>
  <c r="T343"/>
  <c r="R343"/>
  <c r="P343"/>
  <c r="BK343"/>
  <c r="J343"/>
  <c r="BE343"/>
  <c r="BI342"/>
  <c r="BH342"/>
  <c r="BG342"/>
  <c r="BF342"/>
  <c r="T342"/>
  <c r="R342"/>
  <c r="P342"/>
  <c r="BK342"/>
  <c r="J342"/>
  <c r="BE342"/>
  <c r="BI341"/>
  <c r="BH341"/>
  <c r="BG341"/>
  <c r="BF341"/>
  <c r="T341"/>
  <c r="R341"/>
  <c r="P341"/>
  <c r="BK341"/>
  <c r="J341"/>
  <c r="BE341"/>
  <c r="BI340"/>
  <c r="BH340"/>
  <c r="BG340"/>
  <c r="BF340"/>
  <c r="T340"/>
  <c r="R340"/>
  <c r="P340"/>
  <c r="BK340"/>
  <c r="J340"/>
  <c r="BE340"/>
  <c r="BI339"/>
  <c r="BH339"/>
  <c r="BG339"/>
  <c r="BF339"/>
  <c r="T339"/>
  <c r="R339"/>
  <c r="P339"/>
  <c r="BK339"/>
  <c r="J339"/>
  <c r="BE339"/>
  <c r="BI338"/>
  <c r="BH338"/>
  <c r="BG338"/>
  <c r="BF338"/>
  <c r="T338"/>
  <c r="R338"/>
  <c r="P338"/>
  <c r="BK338"/>
  <c r="J338"/>
  <c r="BE338"/>
  <c r="BI337"/>
  <c r="BH337"/>
  <c r="BG337"/>
  <c r="BF337"/>
  <c r="T337"/>
  <c r="R337"/>
  <c r="P337"/>
  <c r="BK337"/>
  <c r="J337"/>
  <c r="BE337"/>
  <c r="BI336"/>
  <c r="BH336"/>
  <c r="BG336"/>
  <c r="BF336"/>
  <c r="T336"/>
  <c r="T335"/>
  <c r="R336"/>
  <c r="R335"/>
  <c r="P336"/>
  <c r="P335"/>
  <c r="BK336"/>
  <c r="BK335"/>
  <c r="J335"/>
  <c r="J336"/>
  <c r="BE336"/>
  <c r="J81"/>
  <c r="BI334"/>
  <c r="BH334"/>
  <c r="BG334"/>
  <c r="BF334"/>
  <c r="T334"/>
  <c r="R334"/>
  <c r="P334"/>
  <c r="BK334"/>
  <c r="J334"/>
  <c r="BE334"/>
  <c r="BI333"/>
  <c r="BH333"/>
  <c r="BG333"/>
  <c r="BF333"/>
  <c r="T333"/>
  <c r="R333"/>
  <c r="P333"/>
  <c r="BK333"/>
  <c r="J333"/>
  <c r="BE333"/>
  <c r="BI332"/>
  <c r="BH332"/>
  <c r="BG332"/>
  <c r="BF332"/>
  <c r="T332"/>
  <c r="T331"/>
  <c r="R332"/>
  <c r="R331"/>
  <c r="P332"/>
  <c r="P331"/>
  <c r="BK332"/>
  <c r="BK331"/>
  <c r="J331"/>
  <c r="J332"/>
  <c r="BE332"/>
  <c r="J80"/>
  <c r="BI330"/>
  <c r="BH330"/>
  <c r="BG330"/>
  <c r="BF330"/>
  <c r="T330"/>
  <c r="R330"/>
  <c r="P330"/>
  <c r="BK330"/>
  <c r="J330"/>
  <c r="BE330"/>
  <c r="BI329"/>
  <c r="BH329"/>
  <c r="BG329"/>
  <c r="BF329"/>
  <c r="T329"/>
  <c r="R329"/>
  <c r="P329"/>
  <c r="BK329"/>
  <c r="J329"/>
  <c r="BE329"/>
  <c r="BI328"/>
  <c r="BH328"/>
  <c r="BG328"/>
  <c r="BF328"/>
  <c r="T328"/>
  <c r="R328"/>
  <c r="P328"/>
  <c r="BK328"/>
  <c r="J328"/>
  <c r="BE328"/>
  <c r="BI327"/>
  <c r="BH327"/>
  <c r="BG327"/>
  <c r="BF327"/>
  <c r="T327"/>
  <c r="R327"/>
  <c r="P327"/>
  <c r="BK327"/>
  <c r="J327"/>
  <c r="BE327"/>
  <c r="BI326"/>
  <c r="BH326"/>
  <c r="BG326"/>
  <c r="BF326"/>
  <c r="T326"/>
  <c r="R326"/>
  <c r="P326"/>
  <c r="BK326"/>
  <c r="J326"/>
  <c r="BE326"/>
  <c r="BI325"/>
  <c r="BH325"/>
  <c r="BG325"/>
  <c r="BF325"/>
  <c r="T325"/>
  <c r="R325"/>
  <c r="P325"/>
  <c r="BK325"/>
  <c r="J325"/>
  <c r="BE325"/>
  <c r="BI324"/>
  <c r="BH324"/>
  <c r="BG324"/>
  <c r="BF324"/>
  <c r="T324"/>
  <c r="R324"/>
  <c r="P324"/>
  <c r="BK324"/>
  <c r="J324"/>
  <c r="BE324"/>
  <c r="BI323"/>
  <c r="BH323"/>
  <c r="BG323"/>
  <c r="BF323"/>
  <c r="T323"/>
  <c r="R323"/>
  <c r="P323"/>
  <c r="BK323"/>
  <c r="J323"/>
  <c r="BE323"/>
  <c r="BI322"/>
  <c r="BH322"/>
  <c r="BG322"/>
  <c r="BF322"/>
  <c r="T322"/>
  <c r="R322"/>
  <c r="P322"/>
  <c r="BK322"/>
  <c r="J322"/>
  <c r="BE322"/>
  <c r="BI321"/>
  <c r="BH321"/>
  <c r="BG321"/>
  <c r="BF321"/>
  <c r="T321"/>
  <c r="T320"/>
  <c r="T319"/>
  <c r="R321"/>
  <c r="R320"/>
  <c r="R319"/>
  <c r="P321"/>
  <c r="P320"/>
  <c r="P319"/>
  <c r="BK321"/>
  <c r="BK320"/>
  <c r="J320"/>
  <c r="BK319"/>
  <c r="J319"/>
  <c r="J321"/>
  <c r="BE321"/>
  <c r="J79"/>
  <c r="J78"/>
  <c r="BI318"/>
  <c r="BH318"/>
  <c r="BG318"/>
  <c r="BF318"/>
  <c r="T318"/>
  <c r="T317"/>
  <c r="R318"/>
  <c r="R317"/>
  <c r="P318"/>
  <c r="P317"/>
  <c r="BK318"/>
  <c r="BK317"/>
  <c r="J317"/>
  <c r="J318"/>
  <c r="BE318"/>
  <c r="J77"/>
  <c r="BI316"/>
  <c r="BH316"/>
  <c r="BG316"/>
  <c r="BF316"/>
  <c r="T316"/>
  <c r="R316"/>
  <c r="P316"/>
  <c r="BK316"/>
  <c r="J316"/>
  <c r="BE316"/>
  <c r="BI315"/>
  <c r="BH315"/>
  <c r="BG315"/>
  <c r="BF315"/>
  <c r="T315"/>
  <c r="R315"/>
  <c r="P315"/>
  <c r="BK315"/>
  <c r="J315"/>
  <c r="BE315"/>
  <c r="BI314"/>
  <c r="BH314"/>
  <c r="BG314"/>
  <c r="BF314"/>
  <c r="T314"/>
  <c r="R314"/>
  <c r="P314"/>
  <c r="BK314"/>
  <c r="J314"/>
  <c r="BE314"/>
  <c r="BI313"/>
  <c r="BH313"/>
  <c r="BG313"/>
  <c r="BF313"/>
  <c r="T313"/>
  <c r="T312"/>
  <c r="R313"/>
  <c r="R312"/>
  <c r="P313"/>
  <c r="P312"/>
  <c r="BK313"/>
  <c r="BK312"/>
  <c r="J312"/>
  <c r="J313"/>
  <c r="BE313"/>
  <c r="J76"/>
  <c r="BI311"/>
  <c r="BH311"/>
  <c r="BG311"/>
  <c r="BF311"/>
  <c r="T311"/>
  <c r="R311"/>
  <c r="P311"/>
  <c r="BK311"/>
  <c r="J311"/>
  <c r="BE311"/>
  <c r="BI310"/>
  <c r="BH310"/>
  <c r="BG310"/>
  <c r="BF310"/>
  <c r="T310"/>
  <c r="R310"/>
  <c r="P310"/>
  <c r="BK310"/>
  <c r="J310"/>
  <c r="BE310"/>
  <c r="BI309"/>
  <c r="BH309"/>
  <c r="BG309"/>
  <c r="BF309"/>
  <c r="T309"/>
  <c r="T308"/>
  <c r="R309"/>
  <c r="R308"/>
  <c r="P309"/>
  <c r="P308"/>
  <c r="BK309"/>
  <c r="BK308"/>
  <c r="J308"/>
  <c r="J309"/>
  <c r="BE309"/>
  <c r="J75"/>
  <c r="BI307"/>
  <c r="BH307"/>
  <c r="BG307"/>
  <c r="BF307"/>
  <c r="T307"/>
  <c r="R307"/>
  <c r="P307"/>
  <c r="BK307"/>
  <c r="J307"/>
  <c r="BE307"/>
  <c r="BI306"/>
  <c r="BH306"/>
  <c r="BG306"/>
  <c r="BF306"/>
  <c r="T306"/>
  <c r="R306"/>
  <c r="P306"/>
  <c r="BK306"/>
  <c r="J306"/>
  <c r="BE306"/>
  <c r="BI305"/>
  <c r="BH305"/>
  <c r="BG305"/>
  <c r="BF305"/>
  <c r="T305"/>
  <c r="T304"/>
  <c r="R305"/>
  <c r="R304"/>
  <c r="P305"/>
  <c r="P304"/>
  <c r="BK305"/>
  <c r="BK304"/>
  <c r="J304"/>
  <c r="J305"/>
  <c r="BE305"/>
  <c r="J74"/>
  <c r="BI303"/>
  <c r="BH303"/>
  <c r="BG303"/>
  <c r="BF303"/>
  <c r="T303"/>
  <c r="R303"/>
  <c r="P303"/>
  <c r="BK303"/>
  <c r="J303"/>
  <c r="BE303"/>
  <c r="BI302"/>
  <c r="BH302"/>
  <c r="BG302"/>
  <c r="BF302"/>
  <c r="T302"/>
  <c r="R302"/>
  <c r="P302"/>
  <c r="BK302"/>
  <c r="J302"/>
  <c r="BE302"/>
  <c r="BI301"/>
  <c r="BH301"/>
  <c r="BG301"/>
  <c r="BF301"/>
  <c r="T301"/>
  <c r="R301"/>
  <c r="P301"/>
  <c r="BK301"/>
  <c r="J301"/>
  <c r="BE301"/>
  <c r="BI300"/>
  <c r="BH300"/>
  <c r="BG300"/>
  <c r="BF300"/>
  <c r="T300"/>
  <c r="R300"/>
  <c r="P300"/>
  <c r="BK300"/>
  <c r="J300"/>
  <c r="BE300"/>
  <c r="BI299"/>
  <c r="BH299"/>
  <c r="BG299"/>
  <c r="BF299"/>
  <c r="T299"/>
  <c r="R299"/>
  <c r="P299"/>
  <c r="BK299"/>
  <c r="J299"/>
  <c r="BE299"/>
  <c r="BI298"/>
  <c r="BH298"/>
  <c r="BG298"/>
  <c r="BF298"/>
  <c r="T298"/>
  <c r="R298"/>
  <c r="P298"/>
  <c r="BK298"/>
  <c r="J298"/>
  <c r="BE298"/>
  <c r="BI297"/>
  <c r="BH297"/>
  <c r="BG297"/>
  <c r="BF297"/>
  <c r="T297"/>
  <c r="R297"/>
  <c r="P297"/>
  <c r="BK297"/>
  <c r="J297"/>
  <c r="BE297"/>
  <c r="BI296"/>
  <c r="BH296"/>
  <c r="BG296"/>
  <c r="BF296"/>
  <c r="T296"/>
  <c r="R296"/>
  <c r="P296"/>
  <c r="BK296"/>
  <c r="J296"/>
  <c r="BE296"/>
  <c r="BI295"/>
  <c r="BH295"/>
  <c r="BG295"/>
  <c r="BF295"/>
  <c r="T295"/>
  <c r="R295"/>
  <c r="P295"/>
  <c r="BK295"/>
  <c r="J295"/>
  <c r="BE295"/>
  <c r="BI294"/>
  <c r="BH294"/>
  <c r="BG294"/>
  <c r="BF294"/>
  <c r="T294"/>
  <c r="R294"/>
  <c r="P294"/>
  <c r="BK294"/>
  <c r="J294"/>
  <c r="BE294"/>
  <c r="BI293"/>
  <c r="BH293"/>
  <c r="BG293"/>
  <c r="BF293"/>
  <c r="T293"/>
  <c r="R293"/>
  <c r="P293"/>
  <c r="BK293"/>
  <c r="J293"/>
  <c r="BE293"/>
  <c r="BI292"/>
  <c r="BH292"/>
  <c r="BG292"/>
  <c r="BF292"/>
  <c r="T292"/>
  <c r="R292"/>
  <c r="P292"/>
  <c r="BK292"/>
  <c r="J292"/>
  <c r="BE292"/>
  <c r="BI291"/>
  <c r="BH291"/>
  <c r="BG291"/>
  <c r="BF291"/>
  <c r="T291"/>
  <c r="R291"/>
  <c r="P291"/>
  <c r="BK291"/>
  <c r="J291"/>
  <c r="BE291"/>
  <c r="BI290"/>
  <c r="BH290"/>
  <c r="BG290"/>
  <c r="BF290"/>
  <c r="T290"/>
  <c r="R290"/>
  <c r="P290"/>
  <c r="BK290"/>
  <c r="J290"/>
  <c r="BE290"/>
  <c r="BI289"/>
  <c r="BH289"/>
  <c r="BG289"/>
  <c r="BF289"/>
  <c r="T289"/>
  <c r="R289"/>
  <c r="P289"/>
  <c r="BK289"/>
  <c r="J289"/>
  <c r="BE289"/>
  <c r="BI288"/>
  <c r="BH288"/>
  <c r="BG288"/>
  <c r="BF288"/>
  <c r="T288"/>
  <c r="R288"/>
  <c r="P288"/>
  <c r="BK288"/>
  <c r="J288"/>
  <c r="BE288"/>
  <c r="BI287"/>
  <c r="BH287"/>
  <c r="BG287"/>
  <c r="BF287"/>
  <c r="T287"/>
  <c r="R287"/>
  <c r="P287"/>
  <c r="BK287"/>
  <c r="J287"/>
  <c r="BE287"/>
  <c r="BI286"/>
  <c r="BH286"/>
  <c r="BG286"/>
  <c r="BF286"/>
  <c r="T286"/>
  <c r="R286"/>
  <c r="P286"/>
  <c r="BK286"/>
  <c r="J286"/>
  <c r="BE286"/>
  <c r="BI285"/>
  <c r="BH285"/>
  <c r="BG285"/>
  <c r="BF285"/>
  <c r="T285"/>
  <c r="R285"/>
  <c r="P285"/>
  <c r="BK285"/>
  <c r="J285"/>
  <c r="BE285"/>
  <c r="BI284"/>
  <c r="BH284"/>
  <c r="BG284"/>
  <c r="BF284"/>
  <c r="T284"/>
  <c r="T283"/>
  <c r="R284"/>
  <c r="R283"/>
  <c r="P284"/>
  <c r="P283"/>
  <c r="BK284"/>
  <c r="BK283"/>
  <c r="J283"/>
  <c r="J284"/>
  <c r="BE284"/>
  <c r="J73"/>
  <c r="BI282"/>
  <c r="BH282"/>
  <c r="BG282"/>
  <c r="BF282"/>
  <c r="T282"/>
  <c r="R282"/>
  <c r="P282"/>
  <c r="BK282"/>
  <c r="J282"/>
  <c r="BE282"/>
  <c r="BI281"/>
  <c r="BH281"/>
  <c r="BG281"/>
  <c r="BF281"/>
  <c r="T281"/>
  <c r="R281"/>
  <c r="P281"/>
  <c r="BK281"/>
  <c r="J281"/>
  <c r="BE281"/>
  <c r="BI280"/>
  <c r="BH280"/>
  <c r="BG280"/>
  <c r="BF280"/>
  <c r="T280"/>
  <c r="R280"/>
  <c r="P280"/>
  <c r="BK280"/>
  <c r="J280"/>
  <c r="BE280"/>
  <c r="BI279"/>
  <c r="BH279"/>
  <c r="BG279"/>
  <c r="BF279"/>
  <c r="T279"/>
  <c r="R279"/>
  <c r="P279"/>
  <c r="BK279"/>
  <c r="J279"/>
  <c r="BE279"/>
  <c r="BI278"/>
  <c r="BH278"/>
  <c r="BG278"/>
  <c r="BF278"/>
  <c r="T278"/>
  <c r="R278"/>
  <c r="P278"/>
  <c r="BK278"/>
  <c r="J278"/>
  <c r="BE278"/>
  <c r="BI277"/>
  <c r="BH277"/>
  <c r="BG277"/>
  <c r="BF277"/>
  <c r="T277"/>
  <c r="R277"/>
  <c r="P277"/>
  <c r="BK277"/>
  <c r="J277"/>
  <c r="BE277"/>
  <c r="BI276"/>
  <c r="BH276"/>
  <c r="BG276"/>
  <c r="BF276"/>
  <c r="T276"/>
  <c r="R276"/>
  <c r="P276"/>
  <c r="BK276"/>
  <c r="J276"/>
  <c r="BE276"/>
  <c r="BI275"/>
  <c r="BH275"/>
  <c r="BG275"/>
  <c r="BF275"/>
  <c r="T275"/>
  <c r="T274"/>
  <c r="R275"/>
  <c r="R274"/>
  <c r="P275"/>
  <c r="P274"/>
  <c r="BK275"/>
  <c r="BK274"/>
  <c r="J274"/>
  <c r="J275"/>
  <c r="BE275"/>
  <c r="J72"/>
  <c r="BI273"/>
  <c r="BH273"/>
  <c r="BG273"/>
  <c r="BF273"/>
  <c r="T273"/>
  <c r="R273"/>
  <c r="P273"/>
  <c r="BK273"/>
  <c r="J273"/>
  <c r="BE273"/>
  <c r="BI272"/>
  <c r="BH272"/>
  <c r="BG272"/>
  <c r="BF272"/>
  <c r="T272"/>
  <c r="R272"/>
  <c r="P272"/>
  <c r="BK272"/>
  <c r="J272"/>
  <c r="BE272"/>
  <c r="BI271"/>
  <c r="BH271"/>
  <c r="BG271"/>
  <c r="BF271"/>
  <c r="T271"/>
  <c r="T270"/>
  <c r="R271"/>
  <c r="R270"/>
  <c r="P271"/>
  <c r="P270"/>
  <c r="BK271"/>
  <c r="BK270"/>
  <c r="J270"/>
  <c r="J271"/>
  <c r="BE271"/>
  <c r="J71"/>
  <c r="BI269"/>
  <c r="BH269"/>
  <c r="BG269"/>
  <c r="BF269"/>
  <c r="T269"/>
  <c r="R269"/>
  <c r="P269"/>
  <c r="BK269"/>
  <c r="J269"/>
  <c r="BE269"/>
  <c r="BI268"/>
  <c r="BH268"/>
  <c r="BG268"/>
  <c r="BF268"/>
  <c r="T268"/>
  <c r="R268"/>
  <c r="P268"/>
  <c r="BK268"/>
  <c r="J268"/>
  <c r="BE268"/>
  <c r="BI267"/>
  <c r="BH267"/>
  <c r="BG267"/>
  <c r="BF267"/>
  <c r="T267"/>
  <c r="R267"/>
  <c r="P267"/>
  <c r="BK267"/>
  <c r="J267"/>
  <c r="BE267"/>
  <c r="BI266"/>
  <c r="BH266"/>
  <c r="BG266"/>
  <c r="BF266"/>
  <c r="T266"/>
  <c r="R266"/>
  <c r="P266"/>
  <c r="BK266"/>
  <c r="J266"/>
  <c r="BE266"/>
  <c r="BI265"/>
  <c r="BH265"/>
  <c r="BG265"/>
  <c r="BF265"/>
  <c r="T265"/>
  <c r="R265"/>
  <c r="P265"/>
  <c r="BK265"/>
  <c r="J265"/>
  <c r="BE265"/>
  <c r="BI264"/>
  <c r="BH264"/>
  <c r="BG264"/>
  <c r="BF264"/>
  <c r="T264"/>
  <c r="R264"/>
  <c r="P264"/>
  <c r="BK264"/>
  <c r="J264"/>
  <c r="BE264"/>
  <c r="BI263"/>
  <c r="BH263"/>
  <c r="BG263"/>
  <c r="BF263"/>
  <c r="T263"/>
  <c r="R263"/>
  <c r="P263"/>
  <c r="BK263"/>
  <c r="J263"/>
  <c r="BE263"/>
  <c r="BI262"/>
  <c r="BH262"/>
  <c r="BG262"/>
  <c r="BF262"/>
  <c r="T262"/>
  <c r="R262"/>
  <c r="P262"/>
  <c r="BK262"/>
  <c r="J262"/>
  <c r="BE262"/>
  <c r="BI261"/>
  <c r="BH261"/>
  <c r="BG261"/>
  <c r="BF261"/>
  <c r="T261"/>
  <c r="R261"/>
  <c r="P261"/>
  <c r="BK261"/>
  <c r="J261"/>
  <c r="BE261"/>
  <c r="BI260"/>
  <c r="BH260"/>
  <c r="BG260"/>
  <c r="BF260"/>
  <c r="T260"/>
  <c r="T259"/>
  <c r="T258"/>
  <c r="R260"/>
  <c r="R259"/>
  <c r="R258"/>
  <c r="P260"/>
  <c r="P259"/>
  <c r="P258"/>
  <c r="BK260"/>
  <c r="BK259"/>
  <c r="J259"/>
  <c r="BK258"/>
  <c r="J258"/>
  <c r="J260"/>
  <c r="BE260"/>
  <c r="J70"/>
  <c r="J69"/>
  <c r="BI257"/>
  <c r="BH257"/>
  <c r="BG257"/>
  <c r="BF257"/>
  <c r="T257"/>
  <c r="R257"/>
  <c r="P257"/>
  <c r="BK257"/>
  <c r="J257"/>
  <c r="BE257"/>
  <c r="BI256"/>
  <c r="BH256"/>
  <c r="BG256"/>
  <c r="BF256"/>
  <c r="T256"/>
  <c r="T255"/>
  <c r="R256"/>
  <c r="R255"/>
  <c r="P256"/>
  <c r="P255"/>
  <c r="BK256"/>
  <c r="BK255"/>
  <c r="J255"/>
  <c r="J256"/>
  <c r="BE256"/>
  <c r="J68"/>
  <c r="BI254"/>
  <c r="BH254"/>
  <c r="BG254"/>
  <c r="BF254"/>
  <c r="T254"/>
  <c r="R254"/>
  <c r="P254"/>
  <c r="BK254"/>
  <c r="J254"/>
  <c r="BE254"/>
  <c r="BI253"/>
  <c r="BH253"/>
  <c r="BG253"/>
  <c r="BF253"/>
  <c r="T253"/>
  <c r="R253"/>
  <c r="P253"/>
  <c r="BK253"/>
  <c r="J253"/>
  <c r="BE253"/>
  <c r="BI252"/>
  <c r="BH252"/>
  <c r="BG252"/>
  <c r="BF252"/>
  <c r="T252"/>
  <c r="R252"/>
  <c r="P252"/>
  <c r="BK252"/>
  <c r="J252"/>
  <c r="BE252"/>
  <c r="BI251"/>
  <c r="BH251"/>
  <c r="BG251"/>
  <c r="BF251"/>
  <c r="T251"/>
  <c r="T250"/>
  <c r="R251"/>
  <c r="R250"/>
  <c r="P251"/>
  <c r="P250"/>
  <c r="BK251"/>
  <c r="BK250"/>
  <c r="J250"/>
  <c r="J251"/>
  <c r="BE251"/>
  <c r="J67"/>
  <c r="BI249"/>
  <c r="BH249"/>
  <c r="BG249"/>
  <c r="BF249"/>
  <c r="T249"/>
  <c r="R249"/>
  <c r="P249"/>
  <c r="BK249"/>
  <c r="J249"/>
  <c r="BE249"/>
  <c r="BI248"/>
  <c r="BH248"/>
  <c r="BG248"/>
  <c r="BF248"/>
  <c r="T248"/>
  <c r="R248"/>
  <c r="P248"/>
  <c r="BK248"/>
  <c r="J248"/>
  <c r="BE248"/>
  <c r="BI247"/>
  <c r="BH247"/>
  <c r="BG247"/>
  <c r="BF247"/>
  <c r="T247"/>
  <c r="R247"/>
  <c r="P247"/>
  <c r="BK247"/>
  <c r="J247"/>
  <c r="BE247"/>
  <c r="BI246"/>
  <c r="BH246"/>
  <c r="BG246"/>
  <c r="BF246"/>
  <c r="T246"/>
  <c r="R246"/>
  <c r="P246"/>
  <c r="BK246"/>
  <c r="J246"/>
  <c r="BE246"/>
  <c r="BI245"/>
  <c r="BH245"/>
  <c r="BG245"/>
  <c r="BF245"/>
  <c r="T245"/>
  <c r="T244"/>
  <c r="R245"/>
  <c r="R244"/>
  <c r="P245"/>
  <c r="P244"/>
  <c r="BK245"/>
  <c r="BK244"/>
  <c r="J244"/>
  <c r="J245"/>
  <c r="BE245"/>
  <c r="J66"/>
  <c r="BI243"/>
  <c r="BH243"/>
  <c r="BG243"/>
  <c r="BF243"/>
  <c r="T243"/>
  <c r="R243"/>
  <c r="P243"/>
  <c r="BK243"/>
  <c r="J243"/>
  <c r="BE243"/>
  <c r="BI242"/>
  <c r="BH242"/>
  <c r="BG242"/>
  <c r="BF242"/>
  <c r="T242"/>
  <c r="R242"/>
  <c r="P242"/>
  <c r="BK242"/>
  <c r="J242"/>
  <c r="BE242"/>
  <c r="BI241"/>
  <c r="BH241"/>
  <c r="BG241"/>
  <c r="BF241"/>
  <c r="T241"/>
  <c r="R241"/>
  <c r="P241"/>
  <c r="BK241"/>
  <c r="J241"/>
  <c r="BE241"/>
  <c r="BI240"/>
  <c r="BH240"/>
  <c r="BG240"/>
  <c r="BF240"/>
  <c r="T240"/>
  <c r="R240"/>
  <c r="P240"/>
  <c r="BK240"/>
  <c r="J240"/>
  <c r="BE240"/>
  <c r="BI239"/>
  <c r="BH239"/>
  <c r="BG239"/>
  <c r="BF239"/>
  <c r="T239"/>
  <c r="R239"/>
  <c r="P239"/>
  <c r="BK239"/>
  <c r="J239"/>
  <c r="BE239"/>
  <c r="BI238"/>
  <c r="BH238"/>
  <c r="BG238"/>
  <c r="BF238"/>
  <c r="T238"/>
  <c r="R238"/>
  <c r="P238"/>
  <c r="BK238"/>
  <c r="J238"/>
  <c r="BE238"/>
  <c r="BI237"/>
  <c r="BH237"/>
  <c r="BG237"/>
  <c r="BF237"/>
  <c r="T237"/>
  <c r="R237"/>
  <c r="P237"/>
  <c r="BK237"/>
  <c r="J237"/>
  <c r="BE237"/>
  <c r="BI236"/>
  <c r="BH236"/>
  <c r="BG236"/>
  <c r="BF236"/>
  <c r="T236"/>
  <c r="R236"/>
  <c r="P236"/>
  <c r="BK236"/>
  <c r="J236"/>
  <c r="BE236"/>
  <c r="BI235"/>
  <c r="BH235"/>
  <c r="BG235"/>
  <c r="BF235"/>
  <c r="T235"/>
  <c r="R235"/>
  <c r="P235"/>
  <c r="BK235"/>
  <c r="J235"/>
  <c r="BE235"/>
  <c r="BI234"/>
  <c r="BH234"/>
  <c r="BG234"/>
  <c r="BF234"/>
  <c r="T234"/>
  <c r="R234"/>
  <c r="P234"/>
  <c r="BK234"/>
  <c r="J234"/>
  <c r="BE234"/>
  <c r="BI233"/>
  <c r="BH233"/>
  <c r="BG233"/>
  <c r="BF233"/>
  <c r="T233"/>
  <c r="R233"/>
  <c r="P233"/>
  <c r="BK233"/>
  <c r="J233"/>
  <c r="BE233"/>
  <c r="BI232"/>
  <c r="BH232"/>
  <c r="BG232"/>
  <c r="BF232"/>
  <c r="T232"/>
  <c r="R232"/>
  <c r="P232"/>
  <c r="BK232"/>
  <c r="J232"/>
  <c r="BE232"/>
  <c r="BI231"/>
  <c r="BH231"/>
  <c r="BG231"/>
  <c r="BF231"/>
  <c r="T231"/>
  <c r="R231"/>
  <c r="P231"/>
  <c r="BK231"/>
  <c r="J231"/>
  <c r="BE231"/>
  <c r="BI230"/>
  <c r="BH230"/>
  <c r="BG230"/>
  <c r="BF230"/>
  <c r="T230"/>
  <c r="R230"/>
  <c r="P230"/>
  <c r="BK230"/>
  <c r="J230"/>
  <c r="BE230"/>
  <c r="BI229"/>
  <c r="BH229"/>
  <c r="BG229"/>
  <c r="BF229"/>
  <c r="T229"/>
  <c r="R229"/>
  <c r="P229"/>
  <c r="BK229"/>
  <c r="J229"/>
  <c r="BE229"/>
  <c r="BI228"/>
  <c r="BH228"/>
  <c r="BG228"/>
  <c r="BF228"/>
  <c r="T228"/>
  <c r="R228"/>
  <c r="P228"/>
  <c r="BK228"/>
  <c r="J228"/>
  <c r="BE228"/>
  <c r="BI227"/>
  <c r="BH227"/>
  <c r="BG227"/>
  <c r="BF227"/>
  <c r="T227"/>
  <c r="R227"/>
  <c r="P227"/>
  <c r="BK227"/>
  <c r="J227"/>
  <c r="BE227"/>
  <c r="BI226"/>
  <c r="BH226"/>
  <c r="BG226"/>
  <c r="BF226"/>
  <c r="T226"/>
  <c r="R226"/>
  <c r="P226"/>
  <c r="BK226"/>
  <c r="J226"/>
  <c r="BE226"/>
  <c r="BI225"/>
  <c r="BH225"/>
  <c r="BG225"/>
  <c r="BF225"/>
  <c r="T225"/>
  <c r="R225"/>
  <c r="P225"/>
  <c r="BK225"/>
  <c r="J225"/>
  <c r="BE225"/>
  <c r="BI224"/>
  <c r="BH224"/>
  <c r="BG224"/>
  <c r="BF224"/>
  <c r="T224"/>
  <c r="R224"/>
  <c r="P224"/>
  <c r="BK224"/>
  <c r="J224"/>
  <c r="BE224"/>
  <c r="BI223"/>
  <c r="BH223"/>
  <c r="BG223"/>
  <c r="BF223"/>
  <c r="T223"/>
  <c r="R223"/>
  <c r="P223"/>
  <c r="BK223"/>
  <c r="J223"/>
  <c r="BE223"/>
  <c r="BI222"/>
  <c r="BH222"/>
  <c r="BG222"/>
  <c r="BF222"/>
  <c r="T222"/>
  <c r="R222"/>
  <c r="P222"/>
  <c r="BK222"/>
  <c r="J222"/>
  <c r="BE222"/>
  <c r="BI221"/>
  <c r="BH221"/>
  <c r="BG221"/>
  <c r="BF221"/>
  <c r="T221"/>
  <c r="R221"/>
  <c r="P221"/>
  <c r="BK221"/>
  <c r="J221"/>
  <c r="BE221"/>
  <c r="BI220"/>
  <c r="BH220"/>
  <c r="BG220"/>
  <c r="BF220"/>
  <c r="T220"/>
  <c r="R220"/>
  <c r="P220"/>
  <c r="BK220"/>
  <c r="J220"/>
  <c r="BE220"/>
  <c r="BI219"/>
  <c r="BH219"/>
  <c r="BG219"/>
  <c r="BF219"/>
  <c r="T219"/>
  <c r="R219"/>
  <c r="P219"/>
  <c r="BK219"/>
  <c r="J219"/>
  <c r="BE219"/>
  <c r="BI218"/>
  <c r="BH218"/>
  <c r="BG218"/>
  <c r="BF218"/>
  <c r="T218"/>
  <c r="R218"/>
  <c r="P218"/>
  <c r="BK218"/>
  <c r="J218"/>
  <c r="BE218"/>
  <c r="BI217"/>
  <c r="BH217"/>
  <c r="BG217"/>
  <c r="BF217"/>
  <c r="T217"/>
  <c r="R217"/>
  <c r="P217"/>
  <c r="BK217"/>
  <c r="J217"/>
  <c r="BE217"/>
  <c r="BI216"/>
  <c r="BH216"/>
  <c r="BG216"/>
  <c r="BF216"/>
  <c r="T216"/>
  <c r="R216"/>
  <c r="P216"/>
  <c r="BK216"/>
  <c r="J216"/>
  <c r="BE216"/>
  <c r="BI215"/>
  <c r="BH215"/>
  <c r="BG215"/>
  <c r="BF215"/>
  <c r="T215"/>
  <c r="R215"/>
  <c r="P215"/>
  <c r="BK215"/>
  <c r="J215"/>
  <c r="BE215"/>
  <c r="BI214"/>
  <c r="BH214"/>
  <c r="BG214"/>
  <c r="BF214"/>
  <c r="T214"/>
  <c r="R214"/>
  <c r="P214"/>
  <c r="BK214"/>
  <c r="J214"/>
  <c r="BE214"/>
  <c r="BI213"/>
  <c r="BH213"/>
  <c r="BG213"/>
  <c r="BF213"/>
  <c r="T213"/>
  <c r="T212"/>
  <c r="R213"/>
  <c r="R212"/>
  <c r="P213"/>
  <c r="P212"/>
  <c r="BK213"/>
  <c r="BK212"/>
  <c r="J212"/>
  <c r="J213"/>
  <c r="BE213"/>
  <c r="J65"/>
  <c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R207"/>
  <c r="P207"/>
  <c r="BK207"/>
  <c r="J207"/>
  <c r="BE207"/>
  <c r="BI206"/>
  <c r="BH206"/>
  <c r="BG206"/>
  <c r="BF206"/>
  <c r="T206"/>
  <c r="R206"/>
  <c r="P206"/>
  <c r="BK206"/>
  <c r="J206"/>
  <c r="BE206"/>
  <c r="BI205"/>
  <c r="BH205"/>
  <c r="BG205"/>
  <c r="BF205"/>
  <c r="T205"/>
  <c r="R205"/>
  <c r="P205"/>
  <c r="BK205"/>
  <c r="J205"/>
  <c r="BE205"/>
  <c r="BI204"/>
  <c r="BH204"/>
  <c r="BG204"/>
  <c r="BF204"/>
  <c r="T204"/>
  <c r="R204"/>
  <c r="P204"/>
  <c r="BK204"/>
  <c r="J204"/>
  <c r="BE204"/>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T198"/>
  <c r="R199"/>
  <c r="R198"/>
  <c r="P199"/>
  <c r="P198"/>
  <c r="BK199"/>
  <c r="BK198"/>
  <c r="J198"/>
  <c r="J199"/>
  <c r="BE199"/>
  <c r="J64"/>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R193"/>
  <c r="P193"/>
  <c r="BK193"/>
  <c r="J193"/>
  <c r="BE193"/>
  <c r="BI192"/>
  <c r="BH192"/>
  <c r="BG192"/>
  <c r="BF192"/>
  <c r="T192"/>
  <c r="R192"/>
  <c r="P192"/>
  <c r="BK192"/>
  <c r="J192"/>
  <c r="BE192"/>
  <c r="BI191"/>
  <c r="BH191"/>
  <c r="BG191"/>
  <c r="BF191"/>
  <c r="T191"/>
  <c r="R191"/>
  <c r="P191"/>
  <c r="BK191"/>
  <c r="J191"/>
  <c r="BE191"/>
  <c r="BI190"/>
  <c r="BH190"/>
  <c r="BG190"/>
  <c r="BF190"/>
  <c r="T190"/>
  <c r="T189"/>
  <c r="R190"/>
  <c r="R189"/>
  <c r="P190"/>
  <c r="P189"/>
  <c r="BK190"/>
  <c r="BK189"/>
  <c r="J189"/>
  <c r="J190"/>
  <c r="BE190"/>
  <c r="J63"/>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R183"/>
  <c r="P183"/>
  <c r="BK183"/>
  <c r="J183"/>
  <c r="BE183"/>
  <c r="BI182"/>
  <c r="BH182"/>
  <c r="BG182"/>
  <c r="BF182"/>
  <c r="T182"/>
  <c r="R182"/>
  <c r="P182"/>
  <c r="BK182"/>
  <c r="J182"/>
  <c r="BE182"/>
  <c r="BI181"/>
  <c r="BH181"/>
  <c r="BG181"/>
  <c r="BF181"/>
  <c r="T181"/>
  <c r="R181"/>
  <c r="P181"/>
  <c r="BK181"/>
  <c r="J181"/>
  <c r="BE181"/>
  <c r="BI180"/>
  <c r="F36"/>
  <c i="1" r="BD60"/>
  <c i="8" r="BH180"/>
  <c r="F35"/>
  <c i="1" r="BC60"/>
  <c i="8" r="BG180"/>
  <c r="F34"/>
  <c i="1" r="BB60"/>
  <c i="8" r="BF180"/>
  <c r="J33"/>
  <c i="1" r="AW60"/>
  <c i="8" r="F33"/>
  <c i="1" r="BA60"/>
  <c i="8" r="T180"/>
  <c r="T179"/>
  <c r="T178"/>
  <c r="T177"/>
  <c r="R180"/>
  <c r="R179"/>
  <c r="R178"/>
  <c r="R177"/>
  <c r="P180"/>
  <c r="P179"/>
  <c r="P178"/>
  <c r="P177"/>
  <c i="1" r="AU60"/>
  <c i="8" r="BK180"/>
  <c r="BK179"/>
  <c r="J179"/>
  <c r="BK178"/>
  <c r="J178"/>
  <c r="BK177"/>
  <c r="J177"/>
  <c r="J60"/>
  <c r="J29"/>
  <c i="1" r="AG60"/>
  <c i="8" r="J180"/>
  <c r="BE180"/>
  <c r="J32"/>
  <c i="1" r="AV60"/>
  <c i="8" r="F32"/>
  <c i="1" r="AZ60"/>
  <c i="8" r="J62"/>
  <c r="J61"/>
  <c r="J173"/>
  <c r="F173"/>
  <c r="F171"/>
  <c r="E169"/>
  <c r="J55"/>
  <c r="F55"/>
  <c r="F53"/>
  <c r="E51"/>
  <c r="J38"/>
  <c r="J20"/>
  <c r="E20"/>
  <c r="F174"/>
  <c r="F56"/>
  <c r="J19"/>
  <c r="J14"/>
  <c r="J171"/>
  <c r="J53"/>
  <c r="E7"/>
  <c r="E165"/>
  <c r="E47"/>
  <c i="1" r="AY59"/>
  <c r="AX59"/>
  <c i="7" r="BI576"/>
  <c r="BH576"/>
  <c r="BG576"/>
  <c r="BF576"/>
  <c r="T576"/>
  <c r="R576"/>
  <c r="P576"/>
  <c r="BK576"/>
  <c r="J576"/>
  <c r="BE576"/>
  <c r="BI575"/>
  <c r="BH575"/>
  <c r="BG575"/>
  <c r="BF575"/>
  <c r="T575"/>
  <c r="T574"/>
  <c r="R575"/>
  <c r="R574"/>
  <c r="P575"/>
  <c r="P574"/>
  <c r="BK575"/>
  <c r="BK574"/>
  <c r="J574"/>
  <c r="J575"/>
  <c r="BE575"/>
  <c r="J83"/>
  <c r="BI573"/>
  <c r="BH573"/>
  <c r="BG573"/>
  <c r="BF573"/>
  <c r="T573"/>
  <c r="R573"/>
  <c r="P573"/>
  <c r="BK573"/>
  <c r="J573"/>
  <c r="BE573"/>
  <c r="BI572"/>
  <c r="BH572"/>
  <c r="BG572"/>
  <c r="BF572"/>
  <c r="T572"/>
  <c r="R572"/>
  <c r="P572"/>
  <c r="BK572"/>
  <c r="J572"/>
  <c r="BE572"/>
  <c r="BI571"/>
  <c r="BH571"/>
  <c r="BG571"/>
  <c r="BF571"/>
  <c r="T571"/>
  <c r="R571"/>
  <c r="P571"/>
  <c r="BK571"/>
  <c r="J571"/>
  <c r="BE571"/>
  <c r="BI570"/>
  <c r="BH570"/>
  <c r="BG570"/>
  <c r="BF570"/>
  <c r="T570"/>
  <c r="R570"/>
  <c r="P570"/>
  <c r="BK570"/>
  <c r="J570"/>
  <c r="BE570"/>
  <c r="BI569"/>
  <c r="BH569"/>
  <c r="BG569"/>
  <c r="BF569"/>
  <c r="T569"/>
  <c r="R569"/>
  <c r="P569"/>
  <c r="BK569"/>
  <c r="J569"/>
  <c r="BE569"/>
  <c r="BI568"/>
  <c r="BH568"/>
  <c r="BG568"/>
  <c r="BF568"/>
  <c r="T568"/>
  <c r="R568"/>
  <c r="P568"/>
  <c r="BK568"/>
  <c r="J568"/>
  <c r="BE568"/>
  <c r="BI567"/>
  <c r="BH567"/>
  <c r="BG567"/>
  <c r="BF567"/>
  <c r="T567"/>
  <c r="R567"/>
  <c r="P567"/>
  <c r="BK567"/>
  <c r="J567"/>
  <c r="BE567"/>
  <c r="BI566"/>
  <c r="BH566"/>
  <c r="BG566"/>
  <c r="BF566"/>
  <c r="T566"/>
  <c r="T565"/>
  <c r="R566"/>
  <c r="R565"/>
  <c r="P566"/>
  <c r="P565"/>
  <c r="BK566"/>
  <c r="BK565"/>
  <c r="J565"/>
  <c r="J566"/>
  <c r="BE566"/>
  <c r="J82"/>
  <c r="BI564"/>
  <c r="BH564"/>
  <c r="BG564"/>
  <c r="BF564"/>
  <c r="T564"/>
  <c r="R564"/>
  <c r="P564"/>
  <c r="BK564"/>
  <c r="J564"/>
  <c r="BE564"/>
  <c r="BI563"/>
  <c r="BH563"/>
  <c r="BG563"/>
  <c r="BF563"/>
  <c r="T563"/>
  <c r="R563"/>
  <c r="P563"/>
  <c r="BK563"/>
  <c r="J563"/>
  <c r="BE563"/>
  <c r="BI562"/>
  <c r="BH562"/>
  <c r="BG562"/>
  <c r="BF562"/>
  <c r="T562"/>
  <c r="R562"/>
  <c r="P562"/>
  <c r="BK562"/>
  <c r="J562"/>
  <c r="BE562"/>
  <c r="BI561"/>
  <c r="BH561"/>
  <c r="BG561"/>
  <c r="BF561"/>
  <c r="T561"/>
  <c r="R561"/>
  <c r="P561"/>
  <c r="BK561"/>
  <c r="J561"/>
  <c r="BE561"/>
  <c r="BI560"/>
  <c r="BH560"/>
  <c r="BG560"/>
  <c r="BF560"/>
  <c r="T560"/>
  <c r="R560"/>
  <c r="P560"/>
  <c r="BK560"/>
  <c r="J560"/>
  <c r="BE560"/>
  <c r="BI559"/>
  <c r="BH559"/>
  <c r="BG559"/>
  <c r="BF559"/>
  <c r="T559"/>
  <c r="R559"/>
  <c r="P559"/>
  <c r="BK559"/>
  <c r="J559"/>
  <c r="BE559"/>
  <c r="BI558"/>
  <c r="BH558"/>
  <c r="BG558"/>
  <c r="BF558"/>
  <c r="T558"/>
  <c r="R558"/>
  <c r="P558"/>
  <c r="BK558"/>
  <c r="J558"/>
  <c r="BE558"/>
  <c r="BI557"/>
  <c r="BH557"/>
  <c r="BG557"/>
  <c r="BF557"/>
  <c r="T557"/>
  <c r="R557"/>
  <c r="P557"/>
  <c r="BK557"/>
  <c r="J557"/>
  <c r="BE557"/>
  <c r="BI556"/>
  <c r="BH556"/>
  <c r="BG556"/>
  <c r="BF556"/>
  <c r="T556"/>
  <c r="R556"/>
  <c r="P556"/>
  <c r="BK556"/>
  <c r="J556"/>
  <c r="BE556"/>
  <c r="BI555"/>
  <c r="BH555"/>
  <c r="BG555"/>
  <c r="BF555"/>
  <c r="T555"/>
  <c r="R555"/>
  <c r="P555"/>
  <c r="BK555"/>
  <c r="J555"/>
  <c r="BE555"/>
  <c r="BI554"/>
  <c r="BH554"/>
  <c r="BG554"/>
  <c r="BF554"/>
  <c r="T554"/>
  <c r="R554"/>
  <c r="P554"/>
  <c r="BK554"/>
  <c r="J554"/>
  <c r="BE554"/>
  <c r="BI553"/>
  <c r="BH553"/>
  <c r="BG553"/>
  <c r="BF553"/>
  <c r="T553"/>
  <c r="T552"/>
  <c r="R553"/>
  <c r="R552"/>
  <c r="P553"/>
  <c r="P552"/>
  <c r="BK553"/>
  <c r="BK552"/>
  <c r="J552"/>
  <c r="J553"/>
  <c r="BE553"/>
  <c r="J81"/>
  <c r="BI551"/>
  <c r="BH551"/>
  <c r="BG551"/>
  <c r="BF551"/>
  <c r="T551"/>
  <c r="R551"/>
  <c r="P551"/>
  <c r="BK551"/>
  <c r="J551"/>
  <c r="BE551"/>
  <c r="BI550"/>
  <c r="BH550"/>
  <c r="BG550"/>
  <c r="BF550"/>
  <c r="T550"/>
  <c r="R550"/>
  <c r="P550"/>
  <c r="BK550"/>
  <c r="J550"/>
  <c r="BE550"/>
  <c r="BI549"/>
  <c r="BH549"/>
  <c r="BG549"/>
  <c r="BF549"/>
  <c r="T549"/>
  <c r="R549"/>
  <c r="P549"/>
  <c r="BK549"/>
  <c r="J549"/>
  <c r="BE549"/>
  <c r="BI548"/>
  <c r="BH548"/>
  <c r="BG548"/>
  <c r="BF548"/>
  <c r="T548"/>
  <c r="R548"/>
  <c r="P548"/>
  <c r="BK548"/>
  <c r="J548"/>
  <c r="BE548"/>
  <c r="BI547"/>
  <c r="BH547"/>
  <c r="BG547"/>
  <c r="BF547"/>
  <c r="T547"/>
  <c r="R547"/>
  <c r="P547"/>
  <c r="BK547"/>
  <c r="J547"/>
  <c r="BE547"/>
  <c r="BI546"/>
  <c r="BH546"/>
  <c r="BG546"/>
  <c r="BF546"/>
  <c r="T546"/>
  <c r="R546"/>
  <c r="P546"/>
  <c r="BK546"/>
  <c r="J546"/>
  <c r="BE546"/>
  <c r="BI545"/>
  <c r="BH545"/>
  <c r="BG545"/>
  <c r="BF545"/>
  <c r="T545"/>
  <c r="R545"/>
  <c r="P545"/>
  <c r="BK545"/>
  <c r="J545"/>
  <c r="BE545"/>
  <c r="BI544"/>
  <c r="BH544"/>
  <c r="BG544"/>
  <c r="BF544"/>
  <c r="T544"/>
  <c r="R544"/>
  <c r="P544"/>
  <c r="BK544"/>
  <c r="J544"/>
  <c r="BE544"/>
  <c r="BI543"/>
  <c r="BH543"/>
  <c r="BG543"/>
  <c r="BF543"/>
  <c r="T543"/>
  <c r="R543"/>
  <c r="P543"/>
  <c r="BK543"/>
  <c r="J543"/>
  <c r="BE543"/>
  <c r="BI542"/>
  <c r="BH542"/>
  <c r="BG542"/>
  <c r="BF542"/>
  <c r="T542"/>
  <c r="R542"/>
  <c r="P542"/>
  <c r="BK542"/>
  <c r="J542"/>
  <c r="BE542"/>
  <c r="BI541"/>
  <c r="BH541"/>
  <c r="BG541"/>
  <c r="BF541"/>
  <c r="T541"/>
  <c r="R541"/>
  <c r="P541"/>
  <c r="BK541"/>
  <c r="J541"/>
  <c r="BE541"/>
  <c r="BI540"/>
  <c r="BH540"/>
  <c r="BG540"/>
  <c r="BF540"/>
  <c r="T540"/>
  <c r="R540"/>
  <c r="P540"/>
  <c r="BK540"/>
  <c r="J540"/>
  <c r="BE540"/>
  <c r="BI539"/>
  <c r="BH539"/>
  <c r="BG539"/>
  <c r="BF539"/>
  <c r="T539"/>
  <c r="T538"/>
  <c r="R539"/>
  <c r="R538"/>
  <c r="P539"/>
  <c r="P538"/>
  <c r="BK539"/>
  <c r="BK538"/>
  <c r="J538"/>
  <c r="J539"/>
  <c r="BE539"/>
  <c r="J80"/>
  <c r="BI537"/>
  <c r="BH537"/>
  <c r="BG537"/>
  <c r="BF537"/>
  <c r="T537"/>
  <c r="R537"/>
  <c r="P537"/>
  <c r="BK537"/>
  <c r="J537"/>
  <c r="BE537"/>
  <c r="BI536"/>
  <c r="BH536"/>
  <c r="BG536"/>
  <c r="BF536"/>
  <c r="T536"/>
  <c r="R536"/>
  <c r="P536"/>
  <c r="BK536"/>
  <c r="J536"/>
  <c r="BE536"/>
  <c r="BI535"/>
  <c r="BH535"/>
  <c r="BG535"/>
  <c r="BF535"/>
  <c r="T535"/>
  <c r="R535"/>
  <c r="P535"/>
  <c r="BK535"/>
  <c r="J535"/>
  <c r="BE535"/>
  <c r="BI534"/>
  <c r="BH534"/>
  <c r="BG534"/>
  <c r="BF534"/>
  <c r="T534"/>
  <c r="R534"/>
  <c r="P534"/>
  <c r="BK534"/>
  <c r="J534"/>
  <c r="BE534"/>
  <c r="BI533"/>
  <c r="BH533"/>
  <c r="BG533"/>
  <c r="BF533"/>
  <c r="T533"/>
  <c r="R533"/>
  <c r="P533"/>
  <c r="BK533"/>
  <c r="J533"/>
  <c r="BE533"/>
  <c r="BI532"/>
  <c r="BH532"/>
  <c r="BG532"/>
  <c r="BF532"/>
  <c r="T532"/>
  <c r="R532"/>
  <c r="P532"/>
  <c r="BK532"/>
  <c r="J532"/>
  <c r="BE532"/>
  <c r="BI531"/>
  <c r="BH531"/>
  <c r="BG531"/>
  <c r="BF531"/>
  <c r="T531"/>
  <c r="R531"/>
  <c r="P531"/>
  <c r="BK531"/>
  <c r="J531"/>
  <c r="BE531"/>
  <c r="BI530"/>
  <c r="BH530"/>
  <c r="BG530"/>
  <c r="BF530"/>
  <c r="T530"/>
  <c r="R530"/>
  <c r="P530"/>
  <c r="BK530"/>
  <c r="J530"/>
  <c r="BE530"/>
  <c r="BI529"/>
  <c r="BH529"/>
  <c r="BG529"/>
  <c r="BF529"/>
  <c r="T529"/>
  <c r="R529"/>
  <c r="P529"/>
  <c r="BK529"/>
  <c r="J529"/>
  <c r="BE529"/>
  <c r="BI528"/>
  <c r="BH528"/>
  <c r="BG528"/>
  <c r="BF528"/>
  <c r="T528"/>
  <c r="R528"/>
  <c r="P528"/>
  <c r="BK528"/>
  <c r="J528"/>
  <c r="BE528"/>
  <c r="BI527"/>
  <c r="BH527"/>
  <c r="BG527"/>
  <c r="BF527"/>
  <c r="T527"/>
  <c r="T526"/>
  <c r="R527"/>
  <c r="R526"/>
  <c r="P527"/>
  <c r="P526"/>
  <c r="BK527"/>
  <c r="BK526"/>
  <c r="J526"/>
  <c r="J527"/>
  <c r="BE527"/>
  <c r="J79"/>
  <c r="BI525"/>
  <c r="BH525"/>
  <c r="BG525"/>
  <c r="BF525"/>
  <c r="T525"/>
  <c r="R525"/>
  <c r="P525"/>
  <c r="BK525"/>
  <c r="J525"/>
  <c r="BE525"/>
  <c r="BI524"/>
  <c r="BH524"/>
  <c r="BG524"/>
  <c r="BF524"/>
  <c r="T524"/>
  <c r="R524"/>
  <c r="P524"/>
  <c r="BK524"/>
  <c r="J524"/>
  <c r="BE524"/>
  <c r="BI523"/>
  <c r="BH523"/>
  <c r="BG523"/>
  <c r="BF523"/>
  <c r="T523"/>
  <c r="R523"/>
  <c r="P523"/>
  <c r="BK523"/>
  <c r="J523"/>
  <c r="BE523"/>
  <c r="BI522"/>
  <c r="BH522"/>
  <c r="BG522"/>
  <c r="BF522"/>
  <c r="T522"/>
  <c r="R522"/>
  <c r="P522"/>
  <c r="BK522"/>
  <c r="J522"/>
  <c r="BE522"/>
  <c r="BI521"/>
  <c r="BH521"/>
  <c r="BG521"/>
  <c r="BF521"/>
  <c r="T521"/>
  <c r="R521"/>
  <c r="P521"/>
  <c r="BK521"/>
  <c r="J521"/>
  <c r="BE521"/>
  <c r="BI520"/>
  <c r="BH520"/>
  <c r="BG520"/>
  <c r="BF520"/>
  <c r="T520"/>
  <c r="R520"/>
  <c r="P520"/>
  <c r="BK520"/>
  <c r="J520"/>
  <c r="BE520"/>
  <c r="BI519"/>
  <c r="BH519"/>
  <c r="BG519"/>
  <c r="BF519"/>
  <c r="T519"/>
  <c r="R519"/>
  <c r="P519"/>
  <c r="BK519"/>
  <c r="J519"/>
  <c r="BE519"/>
  <c r="BI518"/>
  <c r="BH518"/>
  <c r="BG518"/>
  <c r="BF518"/>
  <c r="T518"/>
  <c r="T517"/>
  <c r="R518"/>
  <c r="R517"/>
  <c r="P518"/>
  <c r="P517"/>
  <c r="BK518"/>
  <c r="BK517"/>
  <c r="J517"/>
  <c r="J518"/>
  <c r="BE518"/>
  <c r="J78"/>
  <c r="BI516"/>
  <c r="BH516"/>
  <c r="BG516"/>
  <c r="BF516"/>
  <c r="T516"/>
  <c r="R516"/>
  <c r="P516"/>
  <c r="BK516"/>
  <c r="J516"/>
  <c r="BE516"/>
  <c r="BI515"/>
  <c r="BH515"/>
  <c r="BG515"/>
  <c r="BF515"/>
  <c r="T515"/>
  <c r="R515"/>
  <c r="P515"/>
  <c r="BK515"/>
  <c r="J515"/>
  <c r="BE515"/>
  <c r="BI514"/>
  <c r="BH514"/>
  <c r="BG514"/>
  <c r="BF514"/>
  <c r="T514"/>
  <c r="R514"/>
  <c r="P514"/>
  <c r="BK514"/>
  <c r="J514"/>
  <c r="BE514"/>
  <c r="BI513"/>
  <c r="BH513"/>
  <c r="BG513"/>
  <c r="BF513"/>
  <c r="T513"/>
  <c r="R513"/>
  <c r="P513"/>
  <c r="BK513"/>
  <c r="J513"/>
  <c r="BE513"/>
  <c r="BI512"/>
  <c r="BH512"/>
  <c r="BG512"/>
  <c r="BF512"/>
  <c r="T512"/>
  <c r="R512"/>
  <c r="P512"/>
  <c r="BK512"/>
  <c r="J512"/>
  <c r="BE512"/>
  <c r="BI511"/>
  <c r="BH511"/>
  <c r="BG511"/>
  <c r="BF511"/>
  <c r="T511"/>
  <c r="R511"/>
  <c r="P511"/>
  <c r="BK511"/>
  <c r="J511"/>
  <c r="BE511"/>
  <c r="BI510"/>
  <c r="BH510"/>
  <c r="BG510"/>
  <c r="BF510"/>
  <c r="T510"/>
  <c r="R510"/>
  <c r="P510"/>
  <c r="BK510"/>
  <c r="J510"/>
  <c r="BE510"/>
  <c r="BI509"/>
  <c r="BH509"/>
  <c r="BG509"/>
  <c r="BF509"/>
  <c r="T509"/>
  <c r="R509"/>
  <c r="P509"/>
  <c r="BK509"/>
  <c r="J509"/>
  <c r="BE509"/>
  <c r="BI508"/>
  <c r="BH508"/>
  <c r="BG508"/>
  <c r="BF508"/>
  <c r="T508"/>
  <c r="R508"/>
  <c r="P508"/>
  <c r="BK508"/>
  <c r="J508"/>
  <c r="BE508"/>
  <c r="BI507"/>
  <c r="BH507"/>
  <c r="BG507"/>
  <c r="BF507"/>
  <c r="T507"/>
  <c r="R507"/>
  <c r="P507"/>
  <c r="BK507"/>
  <c r="J507"/>
  <c r="BE507"/>
  <c r="BI506"/>
  <c r="BH506"/>
  <c r="BG506"/>
  <c r="BF506"/>
  <c r="T506"/>
  <c r="R506"/>
  <c r="P506"/>
  <c r="BK506"/>
  <c r="J506"/>
  <c r="BE506"/>
  <c r="BI505"/>
  <c r="BH505"/>
  <c r="BG505"/>
  <c r="BF505"/>
  <c r="T505"/>
  <c r="R505"/>
  <c r="P505"/>
  <c r="BK505"/>
  <c r="J505"/>
  <c r="BE505"/>
  <c r="BI504"/>
  <c r="BH504"/>
  <c r="BG504"/>
  <c r="BF504"/>
  <c r="T504"/>
  <c r="R504"/>
  <c r="P504"/>
  <c r="BK504"/>
  <c r="J504"/>
  <c r="BE504"/>
  <c r="BI503"/>
  <c r="BH503"/>
  <c r="BG503"/>
  <c r="BF503"/>
  <c r="T503"/>
  <c r="R503"/>
  <c r="P503"/>
  <c r="BK503"/>
  <c r="J503"/>
  <c r="BE503"/>
  <c r="BI502"/>
  <c r="BH502"/>
  <c r="BG502"/>
  <c r="BF502"/>
  <c r="T502"/>
  <c r="T501"/>
  <c r="R502"/>
  <c r="R501"/>
  <c r="P502"/>
  <c r="P501"/>
  <c r="BK502"/>
  <c r="BK501"/>
  <c r="J501"/>
  <c r="J502"/>
  <c r="BE502"/>
  <c r="J77"/>
  <c r="BI500"/>
  <c r="BH500"/>
  <c r="BG500"/>
  <c r="BF500"/>
  <c r="T500"/>
  <c r="R500"/>
  <c r="P500"/>
  <c r="BK500"/>
  <c r="J500"/>
  <c r="BE500"/>
  <c r="BI499"/>
  <c r="BH499"/>
  <c r="BG499"/>
  <c r="BF499"/>
  <c r="T499"/>
  <c r="R499"/>
  <c r="P499"/>
  <c r="BK499"/>
  <c r="J499"/>
  <c r="BE499"/>
  <c r="BI498"/>
  <c r="BH498"/>
  <c r="BG498"/>
  <c r="BF498"/>
  <c r="T498"/>
  <c r="R498"/>
  <c r="P498"/>
  <c r="BK498"/>
  <c r="J498"/>
  <c r="BE498"/>
  <c r="BI497"/>
  <c r="BH497"/>
  <c r="BG497"/>
  <c r="BF497"/>
  <c r="T497"/>
  <c r="R497"/>
  <c r="P497"/>
  <c r="BK497"/>
  <c r="J497"/>
  <c r="BE497"/>
  <c r="BI496"/>
  <c r="BH496"/>
  <c r="BG496"/>
  <c r="BF496"/>
  <c r="T496"/>
  <c r="R496"/>
  <c r="P496"/>
  <c r="BK496"/>
  <c r="J496"/>
  <c r="BE496"/>
  <c r="BI495"/>
  <c r="BH495"/>
  <c r="BG495"/>
  <c r="BF495"/>
  <c r="T495"/>
  <c r="R495"/>
  <c r="P495"/>
  <c r="BK495"/>
  <c r="J495"/>
  <c r="BE495"/>
  <c r="BI494"/>
  <c r="BH494"/>
  <c r="BG494"/>
  <c r="BF494"/>
  <c r="T494"/>
  <c r="R494"/>
  <c r="P494"/>
  <c r="BK494"/>
  <c r="J494"/>
  <c r="BE494"/>
  <c r="BI493"/>
  <c r="BH493"/>
  <c r="BG493"/>
  <c r="BF493"/>
  <c r="T493"/>
  <c r="R493"/>
  <c r="P493"/>
  <c r="BK493"/>
  <c r="J493"/>
  <c r="BE493"/>
  <c r="BI492"/>
  <c r="BH492"/>
  <c r="BG492"/>
  <c r="BF492"/>
  <c r="T492"/>
  <c r="R492"/>
  <c r="P492"/>
  <c r="BK492"/>
  <c r="J492"/>
  <c r="BE492"/>
  <c r="BI491"/>
  <c r="BH491"/>
  <c r="BG491"/>
  <c r="BF491"/>
  <c r="T491"/>
  <c r="T490"/>
  <c r="R491"/>
  <c r="R490"/>
  <c r="P491"/>
  <c r="P490"/>
  <c r="BK491"/>
  <c r="BK490"/>
  <c r="J490"/>
  <c r="J491"/>
  <c r="BE491"/>
  <c r="J76"/>
  <c r="BI489"/>
  <c r="BH489"/>
  <c r="BG489"/>
  <c r="BF489"/>
  <c r="T489"/>
  <c r="R489"/>
  <c r="P489"/>
  <c r="BK489"/>
  <c r="J489"/>
  <c r="BE489"/>
  <c r="BI488"/>
  <c r="BH488"/>
  <c r="BG488"/>
  <c r="BF488"/>
  <c r="T488"/>
  <c r="R488"/>
  <c r="P488"/>
  <c r="BK488"/>
  <c r="J488"/>
  <c r="BE488"/>
  <c r="BI487"/>
  <c r="BH487"/>
  <c r="BG487"/>
  <c r="BF487"/>
  <c r="T487"/>
  <c r="R487"/>
  <c r="P487"/>
  <c r="BK487"/>
  <c r="J487"/>
  <c r="BE487"/>
  <c r="BI486"/>
  <c r="BH486"/>
  <c r="BG486"/>
  <c r="BF486"/>
  <c r="T486"/>
  <c r="R486"/>
  <c r="P486"/>
  <c r="BK486"/>
  <c r="J486"/>
  <c r="BE486"/>
  <c r="BI485"/>
  <c r="BH485"/>
  <c r="BG485"/>
  <c r="BF485"/>
  <c r="T485"/>
  <c r="R485"/>
  <c r="P485"/>
  <c r="BK485"/>
  <c r="J485"/>
  <c r="BE485"/>
  <c r="BI484"/>
  <c r="BH484"/>
  <c r="BG484"/>
  <c r="BF484"/>
  <c r="T484"/>
  <c r="R484"/>
  <c r="P484"/>
  <c r="BK484"/>
  <c r="J484"/>
  <c r="BE484"/>
  <c r="BI483"/>
  <c r="BH483"/>
  <c r="BG483"/>
  <c r="BF483"/>
  <c r="T483"/>
  <c r="R483"/>
  <c r="P483"/>
  <c r="BK483"/>
  <c r="J483"/>
  <c r="BE483"/>
  <c r="BI482"/>
  <c r="BH482"/>
  <c r="BG482"/>
  <c r="BF482"/>
  <c r="T482"/>
  <c r="R482"/>
  <c r="P482"/>
  <c r="BK482"/>
  <c r="J482"/>
  <c r="BE482"/>
  <c r="BI481"/>
  <c r="BH481"/>
  <c r="BG481"/>
  <c r="BF481"/>
  <c r="T481"/>
  <c r="R481"/>
  <c r="P481"/>
  <c r="BK481"/>
  <c r="J481"/>
  <c r="BE481"/>
  <c r="BI480"/>
  <c r="BH480"/>
  <c r="BG480"/>
  <c r="BF480"/>
  <c r="T480"/>
  <c r="T479"/>
  <c r="R480"/>
  <c r="R479"/>
  <c r="P480"/>
  <c r="P479"/>
  <c r="BK480"/>
  <c r="BK479"/>
  <c r="J479"/>
  <c r="J480"/>
  <c r="BE480"/>
  <c r="J75"/>
  <c r="BI478"/>
  <c r="BH478"/>
  <c r="BG478"/>
  <c r="BF478"/>
  <c r="T478"/>
  <c r="R478"/>
  <c r="P478"/>
  <c r="BK478"/>
  <c r="J478"/>
  <c r="BE478"/>
  <c r="BI477"/>
  <c r="BH477"/>
  <c r="BG477"/>
  <c r="BF477"/>
  <c r="T477"/>
  <c r="R477"/>
  <c r="P477"/>
  <c r="BK477"/>
  <c r="J477"/>
  <c r="BE477"/>
  <c r="BI476"/>
  <c r="BH476"/>
  <c r="BG476"/>
  <c r="BF476"/>
  <c r="T476"/>
  <c r="R476"/>
  <c r="P476"/>
  <c r="BK476"/>
  <c r="J476"/>
  <c r="BE476"/>
  <c r="BI475"/>
  <c r="BH475"/>
  <c r="BG475"/>
  <c r="BF475"/>
  <c r="T475"/>
  <c r="R475"/>
  <c r="P475"/>
  <c r="BK475"/>
  <c r="J475"/>
  <c r="BE475"/>
  <c r="BI474"/>
  <c r="BH474"/>
  <c r="BG474"/>
  <c r="BF474"/>
  <c r="T474"/>
  <c r="R474"/>
  <c r="P474"/>
  <c r="BK474"/>
  <c r="J474"/>
  <c r="BE474"/>
  <c r="BI473"/>
  <c r="BH473"/>
  <c r="BG473"/>
  <c r="BF473"/>
  <c r="T473"/>
  <c r="R473"/>
  <c r="P473"/>
  <c r="BK473"/>
  <c r="J473"/>
  <c r="BE473"/>
  <c r="BI472"/>
  <c r="BH472"/>
  <c r="BG472"/>
  <c r="BF472"/>
  <c r="T472"/>
  <c r="R472"/>
  <c r="P472"/>
  <c r="BK472"/>
  <c r="J472"/>
  <c r="BE472"/>
  <c r="BI471"/>
  <c r="BH471"/>
  <c r="BG471"/>
  <c r="BF471"/>
  <c r="T471"/>
  <c r="R471"/>
  <c r="P471"/>
  <c r="BK471"/>
  <c r="J471"/>
  <c r="BE471"/>
  <c r="BI470"/>
  <c r="BH470"/>
  <c r="BG470"/>
  <c r="BF470"/>
  <c r="T470"/>
  <c r="R470"/>
  <c r="P470"/>
  <c r="BK470"/>
  <c r="J470"/>
  <c r="BE470"/>
  <c r="BI469"/>
  <c r="BH469"/>
  <c r="BG469"/>
  <c r="BF469"/>
  <c r="T469"/>
  <c r="R469"/>
  <c r="P469"/>
  <c r="BK469"/>
  <c r="J469"/>
  <c r="BE469"/>
  <c r="BI468"/>
  <c r="BH468"/>
  <c r="BG468"/>
  <c r="BF468"/>
  <c r="T468"/>
  <c r="R468"/>
  <c r="P468"/>
  <c r="BK468"/>
  <c r="J468"/>
  <c r="BE468"/>
  <c r="BI467"/>
  <c r="BH467"/>
  <c r="BG467"/>
  <c r="BF467"/>
  <c r="T467"/>
  <c r="R467"/>
  <c r="P467"/>
  <c r="BK467"/>
  <c r="J467"/>
  <c r="BE467"/>
  <c r="BI466"/>
  <c r="BH466"/>
  <c r="BG466"/>
  <c r="BF466"/>
  <c r="T466"/>
  <c r="R466"/>
  <c r="P466"/>
  <c r="BK466"/>
  <c r="J466"/>
  <c r="BE466"/>
  <c r="BI465"/>
  <c r="BH465"/>
  <c r="BG465"/>
  <c r="BF465"/>
  <c r="T465"/>
  <c r="R465"/>
  <c r="P465"/>
  <c r="BK465"/>
  <c r="J465"/>
  <c r="BE465"/>
  <c r="BI464"/>
  <c r="BH464"/>
  <c r="BG464"/>
  <c r="BF464"/>
  <c r="T464"/>
  <c r="R464"/>
  <c r="P464"/>
  <c r="BK464"/>
  <c r="J464"/>
  <c r="BE464"/>
  <c r="BI463"/>
  <c r="BH463"/>
  <c r="BG463"/>
  <c r="BF463"/>
  <c r="T463"/>
  <c r="R463"/>
  <c r="P463"/>
  <c r="BK463"/>
  <c r="J463"/>
  <c r="BE463"/>
  <c r="BI462"/>
  <c r="BH462"/>
  <c r="BG462"/>
  <c r="BF462"/>
  <c r="T462"/>
  <c r="R462"/>
  <c r="P462"/>
  <c r="BK462"/>
  <c r="J462"/>
  <c r="BE462"/>
  <c r="BI461"/>
  <c r="BH461"/>
  <c r="BG461"/>
  <c r="BF461"/>
  <c r="T461"/>
  <c r="R461"/>
  <c r="P461"/>
  <c r="BK461"/>
  <c r="J461"/>
  <c r="BE461"/>
  <c r="BI460"/>
  <c r="BH460"/>
  <c r="BG460"/>
  <c r="BF460"/>
  <c r="T460"/>
  <c r="R460"/>
  <c r="P460"/>
  <c r="BK460"/>
  <c r="J460"/>
  <c r="BE460"/>
  <c r="BI459"/>
  <c r="BH459"/>
  <c r="BG459"/>
  <c r="BF459"/>
  <c r="T459"/>
  <c r="R459"/>
  <c r="P459"/>
  <c r="BK459"/>
  <c r="J459"/>
  <c r="BE459"/>
  <c r="BI458"/>
  <c r="BH458"/>
  <c r="BG458"/>
  <c r="BF458"/>
  <c r="T458"/>
  <c r="R458"/>
  <c r="P458"/>
  <c r="BK458"/>
  <c r="J458"/>
  <c r="BE458"/>
  <c r="BI457"/>
  <c r="BH457"/>
  <c r="BG457"/>
  <c r="BF457"/>
  <c r="T457"/>
  <c r="R457"/>
  <c r="P457"/>
  <c r="BK457"/>
  <c r="J457"/>
  <c r="BE457"/>
  <c r="BI456"/>
  <c r="BH456"/>
  <c r="BG456"/>
  <c r="BF456"/>
  <c r="T456"/>
  <c r="T455"/>
  <c r="R456"/>
  <c r="R455"/>
  <c r="P456"/>
  <c r="P455"/>
  <c r="BK456"/>
  <c r="BK455"/>
  <c r="J455"/>
  <c r="J456"/>
  <c r="BE456"/>
  <c r="J74"/>
  <c r="BI454"/>
  <c r="BH454"/>
  <c r="BG454"/>
  <c r="BF454"/>
  <c r="T454"/>
  <c r="R454"/>
  <c r="P454"/>
  <c r="BK454"/>
  <c r="J454"/>
  <c r="BE454"/>
  <c r="BI453"/>
  <c r="BH453"/>
  <c r="BG453"/>
  <c r="BF453"/>
  <c r="T453"/>
  <c r="R453"/>
  <c r="P453"/>
  <c r="BK453"/>
  <c r="J453"/>
  <c r="BE453"/>
  <c r="BI452"/>
  <c r="BH452"/>
  <c r="BG452"/>
  <c r="BF452"/>
  <c r="T452"/>
  <c r="R452"/>
  <c r="P452"/>
  <c r="BK452"/>
  <c r="J452"/>
  <c r="BE452"/>
  <c r="BI451"/>
  <c r="BH451"/>
  <c r="BG451"/>
  <c r="BF451"/>
  <c r="T451"/>
  <c r="R451"/>
  <c r="P451"/>
  <c r="BK451"/>
  <c r="J451"/>
  <c r="BE451"/>
  <c r="BI450"/>
  <c r="BH450"/>
  <c r="BG450"/>
  <c r="BF450"/>
  <c r="T450"/>
  <c r="R450"/>
  <c r="P450"/>
  <c r="BK450"/>
  <c r="J450"/>
  <c r="BE450"/>
  <c r="BI449"/>
  <c r="BH449"/>
  <c r="BG449"/>
  <c r="BF449"/>
  <c r="T449"/>
  <c r="R449"/>
  <c r="P449"/>
  <c r="BK449"/>
  <c r="J449"/>
  <c r="BE449"/>
  <c r="BI448"/>
  <c r="BH448"/>
  <c r="BG448"/>
  <c r="BF448"/>
  <c r="T448"/>
  <c r="R448"/>
  <c r="P448"/>
  <c r="BK448"/>
  <c r="J448"/>
  <c r="BE448"/>
  <c r="BI447"/>
  <c r="BH447"/>
  <c r="BG447"/>
  <c r="BF447"/>
  <c r="T447"/>
  <c r="R447"/>
  <c r="P447"/>
  <c r="BK447"/>
  <c r="J447"/>
  <c r="BE447"/>
  <c r="BI446"/>
  <c r="BH446"/>
  <c r="BG446"/>
  <c r="BF446"/>
  <c r="T446"/>
  <c r="R446"/>
  <c r="P446"/>
  <c r="BK446"/>
  <c r="J446"/>
  <c r="BE446"/>
  <c r="BI445"/>
  <c r="BH445"/>
  <c r="BG445"/>
  <c r="BF445"/>
  <c r="T445"/>
  <c r="R445"/>
  <c r="P445"/>
  <c r="BK445"/>
  <c r="J445"/>
  <c r="BE445"/>
  <c r="BI444"/>
  <c r="BH444"/>
  <c r="BG444"/>
  <c r="BF444"/>
  <c r="T444"/>
  <c r="R444"/>
  <c r="P444"/>
  <c r="BK444"/>
  <c r="J444"/>
  <c r="BE444"/>
  <c r="BI443"/>
  <c r="BH443"/>
  <c r="BG443"/>
  <c r="BF443"/>
  <c r="T443"/>
  <c r="R443"/>
  <c r="P443"/>
  <c r="BK443"/>
  <c r="J443"/>
  <c r="BE443"/>
  <c r="BI442"/>
  <c r="BH442"/>
  <c r="BG442"/>
  <c r="BF442"/>
  <c r="T442"/>
  <c r="R442"/>
  <c r="P442"/>
  <c r="BK442"/>
  <c r="J442"/>
  <c r="BE442"/>
  <c r="BI441"/>
  <c r="BH441"/>
  <c r="BG441"/>
  <c r="BF441"/>
  <c r="T441"/>
  <c r="R441"/>
  <c r="P441"/>
  <c r="BK441"/>
  <c r="J441"/>
  <c r="BE441"/>
  <c r="BI440"/>
  <c r="BH440"/>
  <c r="BG440"/>
  <c r="BF440"/>
  <c r="T440"/>
  <c r="R440"/>
  <c r="P440"/>
  <c r="BK440"/>
  <c r="J440"/>
  <c r="BE440"/>
  <c r="BI439"/>
  <c r="BH439"/>
  <c r="BG439"/>
  <c r="BF439"/>
  <c r="T439"/>
  <c r="R439"/>
  <c r="P439"/>
  <c r="BK439"/>
  <c r="J439"/>
  <c r="BE439"/>
  <c r="BI438"/>
  <c r="BH438"/>
  <c r="BG438"/>
  <c r="BF438"/>
  <c r="T438"/>
  <c r="R438"/>
  <c r="P438"/>
  <c r="BK438"/>
  <c r="J438"/>
  <c r="BE438"/>
  <c r="BI437"/>
  <c r="BH437"/>
  <c r="BG437"/>
  <c r="BF437"/>
  <c r="T437"/>
  <c r="T436"/>
  <c r="R437"/>
  <c r="R436"/>
  <c r="P437"/>
  <c r="P436"/>
  <c r="BK437"/>
  <c r="BK436"/>
  <c r="J436"/>
  <c r="J437"/>
  <c r="BE437"/>
  <c r="J73"/>
  <c r="BI435"/>
  <c r="BH435"/>
  <c r="BG435"/>
  <c r="BF435"/>
  <c r="T435"/>
  <c r="R435"/>
  <c r="P435"/>
  <c r="BK435"/>
  <c r="J435"/>
  <c r="BE435"/>
  <c r="BI434"/>
  <c r="BH434"/>
  <c r="BG434"/>
  <c r="BF434"/>
  <c r="T434"/>
  <c r="R434"/>
  <c r="P434"/>
  <c r="BK434"/>
  <c r="J434"/>
  <c r="BE434"/>
  <c r="BI433"/>
  <c r="BH433"/>
  <c r="BG433"/>
  <c r="BF433"/>
  <c r="T433"/>
  <c r="R433"/>
  <c r="P433"/>
  <c r="BK433"/>
  <c r="J433"/>
  <c r="BE433"/>
  <c r="BI432"/>
  <c r="BH432"/>
  <c r="BG432"/>
  <c r="BF432"/>
  <c r="T432"/>
  <c r="R432"/>
  <c r="P432"/>
  <c r="BK432"/>
  <c r="J432"/>
  <c r="BE432"/>
  <c r="BI431"/>
  <c r="BH431"/>
  <c r="BG431"/>
  <c r="BF431"/>
  <c r="T431"/>
  <c r="R431"/>
  <c r="P431"/>
  <c r="BK431"/>
  <c r="J431"/>
  <c r="BE431"/>
  <c r="BI430"/>
  <c r="BH430"/>
  <c r="BG430"/>
  <c r="BF430"/>
  <c r="T430"/>
  <c r="R430"/>
  <c r="P430"/>
  <c r="BK430"/>
  <c r="J430"/>
  <c r="BE430"/>
  <c r="BI429"/>
  <c r="BH429"/>
  <c r="BG429"/>
  <c r="BF429"/>
  <c r="T429"/>
  <c r="R429"/>
  <c r="P429"/>
  <c r="BK429"/>
  <c r="J429"/>
  <c r="BE429"/>
  <c r="BI428"/>
  <c r="BH428"/>
  <c r="BG428"/>
  <c r="BF428"/>
  <c r="T428"/>
  <c r="R428"/>
  <c r="P428"/>
  <c r="BK428"/>
  <c r="J428"/>
  <c r="BE428"/>
  <c r="BI427"/>
  <c r="BH427"/>
  <c r="BG427"/>
  <c r="BF427"/>
  <c r="T427"/>
  <c r="R427"/>
  <c r="P427"/>
  <c r="BK427"/>
  <c r="J427"/>
  <c r="BE427"/>
  <c r="BI426"/>
  <c r="BH426"/>
  <c r="BG426"/>
  <c r="BF426"/>
  <c r="T426"/>
  <c r="R426"/>
  <c r="P426"/>
  <c r="BK426"/>
  <c r="J426"/>
  <c r="BE426"/>
  <c r="BI425"/>
  <c r="BH425"/>
  <c r="BG425"/>
  <c r="BF425"/>
  <c r="T425"/>
  <c r="R425"/>
  <c r="P425"/>
  <c r="BK425"/>
  <c r="J425"/>
  <c r="BE425"/>
  <c r="BI424"/>
  <c r="BH424"/>
  <c r="BG424"/>
  <c r="BF424"/>
  <c r="T424"/>
  <c r="R424"/>
  <c r="P424"/>
  <c r="BK424"/>
  <c r="J424"/>
  <c r="BE424"/>
  <c r="BI423"/>
  <c r="BH423"/>
  <c r="BG423"/>
  <c r="BF423"/>
  <c r="T423"/>
  <c r="R423"/>
  <c r="P423"/>
  <c r="BK423"/>
  <c r="J423"/>
  <c r="BE423"/>
  <c r="BI422"/>
  <c r="BH422"/>
  <c r="BG422"/>
  <c r="BF422"/>
  <c r="T422"/>
  <c r="R422"/>
  <c r="P422"/>
  <c r="BK422"/>
  <c r="J422"/>
  <c r="BE422"/>
  <c r="BI421"/>
  <c r="BH421"/>
  <c r="BG421"/>
  <c r="BF421"/>
  <c r="T421"/>
  <c r="R421"/>
  <c r="P421"/>
  <c r="BK421"/>
  <c r="J421"/>
  <c r="BE421"/>
  <c r="BI420"/>
  <c r="BH420"/>
  <c r="BG420"/>
  <c r="BF420"/>
  <c r="T420"/>
  <c r="R420"/>
  <c r="P420"/>
  <c r="BK420"/>
  <c r="J420"/>
  <c r="BE420"/>
  <c r="BI419"/>
  <c r="BH419"/>
  <c r="BG419"/>
  <c r="BF419"/>
  <c r="T419"/>
  <c r="R419"/>
  <c r="P419"/>
  <c r="BK419"/>
  <c r="J419"/>
  <c r="BE419"/>
  <c r="BI418"/>
  <c r="BH418"/>
  <c r="BG418"/>
  <c r="BF418"/>
  <c r="T418"/>
  <c r="R418"/>
  <c r="P418"/>
  <c r="BK418"/>
  <c r="J418"/>
  <c r="BE418"/>
  <c r="BI417"/>
  <c r="BH417"/>
  <c r="BG417"/>
  <c r="BF417"/>
  <c r="T417"/>
  <c r="R417"/>
  <c r="P417"/>
  <c r="BK417"/>
  <c r="J417"/>
  <c r="BE417"/>
  <c r="BI416"/>
  <c r="BH416"/>
  <c r="BG416"/>
  <c r="BF416"/>
  <c r="T416"/>
  <c r="R416"/>
  <c r="P416"/>
  <c r="BK416"/>
  <c r="J416"/>
  <c r="BE416"/>
  <c r="BI415"/>
  <c r="BH415"/>
  <c r="BG415"/>
  <c r="BF415"/>
  <c r="T415"/>
  <c r="R415"/>
  <c r="P415"/>
  <c r="BK415"/>
  <c r="J415"/>
  <c r="BE415"/>
  <c r="BI414"/>
  <c r="BH414"/>
  <c r="BG414"/>
  <c r="BF414"/>
  <c r="T414"/>
  <c r="R414"/>
  <c r="P414"/>
  <c r="BK414"/>
  <c r="J414"/>
  <c r="BE414"/>
  <c r="BI413"/>
  <c r="BH413"/>
  <c r="BG413"/>
  <c r="BF413"/>
  <c r="T413"/>
  <c r="R413"/>
  <c r="P413"/>
  <c r="BK413"/>
  <c r="J413"/>
  <c r="BE413"/>
  <c r="BI412"/>
  <c r="BH412"/>
  <c r="BG412"/>
  <c r="BF412"/>
  <c r="T412"/>
  <c r="R412"/>
  <c r="P412"/>
  <c r="BK412"/>
  <c r="J412"/>
  <c r="BE412"/>
  <c r="BI411"/>
  <c r="BH411"/>
  <c r="BG411"/>
  <c r="BF411"/>
  <c r="T411"/>
  <c r="R411"/>
  <c r="P411"/>
  <c r="BK411"/>
  <c r="J411"/>
  <c r="BE411"/>
  <c r="BI410"/>
  <c r="BH410"/>
  <c r="BG410"/>
  <c r="BF410"/>
  <c r="T410"/>
  <c r="R410"/>
  <c r="P410"/>
  <c r="BK410"/>
  <c r="J410"/>
  <c r="BE410"/>
  <c r="BI409"/>
  <c r="BH409"/>
  <c r="BG409"/>
  <c r="BF409"/>
  <c r="T409"/>
  <c r="R409"/>
  <c r="P409"/>
  <c r="BK409"/>
  <c r="J409"/>
  <c r="BE409"/>
  <c r="BI408"/>
  <c r="BH408"/>
  <c r="BG408"/>
  <c r="BF408"/>
  <c r="T408"/>
  <c r="R408"/>
  <c r="P408"/>
  <c r="BK408"/>
  <c r="J408"/>
  <c r="BE408"/>
  <c r="BI407"/>
  <c r="BH407"/>
  <c r="BG407"/>
  <c r="BF407"/>
  <c r="T407"/>
  <c r="R407"/>
  <c r="P407"/>
  <c r="BK407"/>
  <c r="J407"/>
  <c r="BE407"/>
  <c r="BI406"/>
  <c r="BH406"/>
  <c r="BG406"/>
  <c r="BF406"/>
  <c r="T406"/>
  <c r="R406"/>
  <c r="P406"/>
  <c r="BK406"/>
  <c r="J406"/>
  <c r="BE406"/>
  <c r="BI405"/>
  <c r="BH405"/>
  <c r="BG405"/>
  <c r="BF405"/>
  <c r="T405"/>
  <c r="R405"/>
  <c r="P405"/>
  <c r="BK405"/>
  <c r="J405"/>
  <c r="BE405"/>
  <c r="BI404"/>
  <c r="BH404"/>
  <c r="BG404"/>
  <c r="BF404"/>
  <c r="T404"/>
  <c r="R404"/>
  <c r="P404"/>
  <c r="BK404"/>
  <c r="J404"/>
  <c r="BE404"/>
  <c r="BI403"/>
  <c r="BH403"/>
  <c r="BG403"/>
  <c r="BF403"/>
  <c r="T403"/>
  <c r="R403"/>
  <c r="P403"/>
  <c r="BK403"/>
  <c r="J403"/>
  <c r="BE403"/>
  <c r="BI402"/>
  <c r="BH402"/>
  <c r="BG402"/>
  <c r="BF402"/>
  <c r="T402"/>
  <c r="R402"/>
  <c r="P402"/>
  <c r="BK402"/>
  <c r="J402"/>
  <c r="BE402"/>
  <c r="BI401"/>
  <c r="BH401"/>
  <c r="BG401"/>
  <c r="BF401"/>
  <c r="T401"/>
  <c r="R401"/>
  <c r="P401"/>
  <c r="BK401"/>
  <c r="J401"/>
  <c r="BE401"/>
  <c r="BI400"/>
  <c r="BH400"/>
  <c r="BG400"/>
  <c r="BF400"/>
  <c r="T400"/>
  <c r="R400"/>
  <c r="P400"/>
  <c r="BK400"/>
  <c r="J400"/>
  <c r="BE400"/>
  <c r="BI399"/>
  <c r="BH399"/>
  <c r="BG399"/>
  <c r="BF399"/>
  <c r="T399"/>
  <c r="R399"/>
  <c r="P399"/>
  <c r="BK399"/>
  <c r="J399"/>
  <c r="BE399"/>
  <c r="BI398"/>
  <c r="BH398"/>
  <c r="BG398"/>
  <c r="BF398"/>
  <c r="T398"/>
  <c r="R398"/>
  <c r="P398"/>
  <c r="BK398"/>
  <c r="J398"/>
  <c r="BE398"/>
  <c r="BI397"/>
  <c r="BH397"/>
  <c r="BG397"/>
  <c r="BF397"/>
  <c r="T397"/>
  <c r="T396"/>
  <c r="R397"/>
  <c r="R396"/>
  <c r="P397"/>
  <c r="P396"/>
  <c r="BK397"/>
  <c r="BK396"/>
  <c r="J396"/>
  <c r="J397"/>
  <c r="BE397"/>
  <c r="J72"/>
  <c r="BI395"/>
  <c r="BH395"/>
  <c r="BG395"/>
  <c r="BF395"/>
  <c r="T395"/>
  <c r="R395"/>
  <c r="P395"/>
  <c r="BK395"/>
  <c r="J395"/>
  <c r="BE395"/>
  <c r="BI394"/>
  <c r="BH394"/>
  <c r="BG394"/>
  <c r="BF394"/>
  <c r="T394"/>
  <c r="T393"/>
  <c r="R394"/>
  <c r="R393"/>
  <c r="P394"/>
  <c r="P393"/>
  <c r="BK394"/>
  <c r="BK393"/>
  <c r="J393"/>
  <c r="J394"/>
  <c r="BE394"/>
  <c r="J71"/>
  <c r="BI392"/>
  <c r="BH392"/>
  <c r="BG392"/>
  <c r="BF392"/>
  <c r="T392"/>
  <c r="R392"/>
  <c r="P392"/>
  <c r="BK392"/>
  <c r="J392"/>
  <c r="BE392"/>
  <c r="BI391"/>
  <c r="BH391"/>
  <c r="BG391"/>
  <c r="BF391"/>
  <c r="T391"/>
  <c r="R391"/>
  <c r="P391"/>
  <c r="BK391"/>
  <c r="J391"/>
  <c r="BE391"/>
  <c r="BI390"/>
  <c r="BH390"/>
  <c r="BG390"/>
  <c r="BF390"/>
  <c r="T390"/>
  <c r="R390"/>
  <c r="P390"/>
  <c r="BK390"/>
  <c r="J390"/>
  <c r="BE390"/>
  <c r="BI389"/>
  <c r="BH389"/>
  <c r="BG389"/>
  <c r="BF389"/>
  <c r="T389"/>
  <c r="R389"/>
  <c r="P389"/>
  <c r="BK389"/>
  <c r="J389"/>
  <c r="BE389"/>
  <c r="BI388"/>
  <c r="BH388"/>
  <c r="BG388"/>
  <c r="BF388"/>
  <c r="T388"/>
  <c r="R388"/>
  <c r="P388"/>
  <c r="BK388"/>
  <c r="J388"/>
  <c r="BE388"/>
  <c r="BI387"/>
  <c r="BH387"/>
  <c r="BG387"/>
  <c r="BF387"/>
  <c r="T387"/>
  <c r="R387"/>
  <c r="P387"/>
  <c r="BK387"/>
  <c r="J387"/>
  <c r="BE387"/>
  <c r="BI386"/>
  <c r="BH386"/>
  <c r="BG386"/>
  <c r="BF386"/>
  <c r="T386"/>
  <c r="R386"/>
  <c r="P386"/>
  <c r="BK386"/>
  <c r="J386"/>
  <c r="BE386"/>
  <c r="BI385"/>
  <c r="BH385"/>
  <c r="BG385"/>
  <c r="BF385"/>
  <c r="T385"/>
  <c r="R385"/>
  <c r="P385"/>
  <c r="BK385"/>
  <c r="J385"/>
  <c r="BE385"/>
  <c r="BI384"/>
  <c r="BH384"/>
  <c r="BG384"/>
  <c r="BF384"/>
  <c r="T384"/>
  <c r="R384"/>
  <c r="P384"/>
  <c r="BK384"/>
  <c r="J384"/>
  <c r="BE384"/>
  <c r="BI383"/>
  <c r="BH383"/>
  <c r="BG383"/>
  <c r="BF383"/>
  <c r="T383"/>
  <c r="R383"/>
  <c r="P383"/>
  <c r="BK383"/>
  <c r="J383"/>
  <c r="BE383"/>
  <c r="BI382"/>
  <c r="BH382"/>
  <c r="BG382"/>
  <c r="BF382"/>
  <c r="T382"/>
  <c r="R382"/>
  <c r="P382"/>
  <c r="BK382"/>
  <c r="J382"/>
  <c r="BE382"/>
  <c r="BI381"/>
  <c r="BH381"/>
  <c r="BG381"/>
  <c r="BF381"/>
  <c r="T381"/>
  <c r="R381"/>
  <c r="P381"/>
  <c r="BK381"/>
  <c r="J381"/>
  <c r="BE381"/>
  <c r="BI380"/>
  <c r="BH380"/>
  <c r="BG380"/>
  <c r="BF380"/>
  <c r="T380"/>
  <c r="R380"/>
  <c r="P380"/>
  <c r="BK380"/>
  <c r="J380"/>
  <c r="BE380"/>
  <c r="BI379"/>
  <c r="BH379"/>
  <c r="BG379"/>
  <c r="BF379"/>
  <c r="T379"/>
  <c r="R379"/>
  <c r="P379"/>
  <c r="BK379"/>
  <c r="J379"/>
  <c r="BE379"/>
  <c r="BI378"/>
  <c r="BH378"/>
  <c r="BG378"/>
  <c r="BF378"/>
  <c r="T378"/>
  <c r="R378"/>
  <c r="P378"/>
  <c r="BK378"/>
  <c r="J378"/>
  <c r="BE378"/>
  <c r="BI377"/>
  <c r="BH377"/>
  <c r="BG377"/>
  <c r="BF377"/>
  <c r="T377"/>
  <c r="T376"/>
  <c r="R377"/>
  <c r="R376"/>
  <c r="P377"/>
  <c r="P376"/>
  <c r="BK377"/>
  <c r="BK376"/>
  <c r="J376"/>
  <c r="J377"/>
  <c r="BE377"/>
  <c r="J70"/>
  <c r="BI375"/>
  <c r="BH375"/>
  <c r="BG375"/>
  <c r="BF375"/>
  <c r="T375"/>
  <c r="R375"/>
  <c r="P375"/>
  <c r="BK375"/>
  <c r="J375"/>
  <c r="BE375"/>
  <c r="BI374"/>
  <c r="BH374"/>
  <c r="BG374"/>
  <c r="BF374"/>
  <c r="T374"/>
  <c r="R374"/>
  <c r="P374"/>
  <c r="BK374"/>
  <c r="J374"/>
  <c r="BE374"/>
  <c r="BI373"/>
  <c r="BH373"/>
  <c r="BG373"/>
  <c r="BF373"/>
  <c r="T373"/>
  <c r="R373"/>
  <c r="P373"/>
  <c r="BK373"/>
  <c r="J373"/>
  <c r="BE373"/>
  <c r="BI372"/>
  <c r="BH372"/>
  <c r="BG372"/>
  <c r="BF372"/>
  <c r="T372"/>
  <c r="R372"/>
  <c r="P372"/>
  <c r="BK372"/>
  <c r="J372"/>
  <c r="BE372"/>
  <c r="BI371"/>
  <c r="BH371"/>
  <c r="BG371"/>
  <c r="BF371"/>
  <c r="T371"/>
  <c r="R371"/>
  <c r="P371"/>
  <c r="BK371"/>
  <c r="J371"/>
  <c r="BE371"/>
  <c r="BI370"/>
  <c r="BH370"/>
  <c r="BG370"/>
  <c r="BF370"/>
  <c r="T370"/>
  <c r="R370"/>
  <c r="P370"/>
  <c r="BK370"/>
  <c r="J370"/>
  <c r="BE370"/>
  <c r="BI369"/>
  <c r="BH369"/>
  <c r="BG369"/>
  <c r="BF369"/>
  <c r="T369"/>
  <c r="R369"/>
  <c r="P369"/>
  <c r="BK369"/>
  <c r="J369"/>
  <c r="BE369"/>
  <c r="BI368"/>
  <c r="BH368"/>
  <c r="BG368"/>
  <c r="BF368"/>
  <c r="T368"/>
  <c r="R368"/>
  <c r="P368"/>
  <c r="BK368"/>
  <c r="J368"/>
  <c r="BE368"/>
  <c r="BI367"/>
  <c r="BH367"/>
  <c r="BG367"/>
  <c r="BF367"/>
  <c r="T367"/>
  <c r="R367"/>
  <c r="P367"/>
  <c r="BK367"/>
  <c r="J367"/>
  <c r="BE367"/>
  <c r="BI366"/>
  <c r="BH366"/>
  <c r="BG366"/>
  <c r="BF366"/>
  <c r="T366"/>
  <c r="R366"/>
  <c r="P366"/>
  <c r="BK366"/>
  <c r="J366"/>
  <c r="BE366"/>
  <c r="BI365"/>
  <c r="BH365"/>
  <c r="BG365"/>
  <c r="BF365"/>
  <c r="T365"/>
  <c r="R365"/>
  <c r="P365"/>
  <c r="BK365"/>
  <c r="J365"/>
  <c r="BE365"/>
  <c r="BI364"/>
  <c r="BH364"/>
  <c r="BG364"/>
  <c r="BF364"/>
  <c r="T364"/>
  <c r="R364"/>
  <c r="P364"/>
  <c r="BK364"/>
  <c r="J364"/>
  <c r="BE364"/>
  <c r="BI363"/>
  <c r="BH363"/>
  <c r="BG363"/>
  <c r="BF363"/>
  <c r="T363"/>
  <c r="R363"/>
  <c r="P363"/>
  <c r="BK363"/>
  <c r="J363"/>
  <c r="BE363"/>
  <c r="BI362"/>
  <c r="BH362"/>
  <c r="BG362"/>
  <c r="BF362"/>
  <c r="T362"/>
  <c r="R362"/>
  <c r="P362"/>
  <c r="BK362"/>
  <c r="J362"/>
  <c r="BE362"/>
  <c r="BI361"/>
  <c r="BH361"/>
  <c r="BG361"/>
  <c r="BF361"/>
  <c r="T361"/>
  <c r="R361"/>
  <c r="P361"/>
  <c r="BK361"/>
  <c r="J361"/>
  <c r="BE361"/>
  <c r="BI360"/>
  <c r="BH360"/>
  <c r="BG360"/>
  <c r="BF360"/>
  <c r="T360"/>
  <c r="R360"/>
  <c r="P360"/>
  <c r="BK360"/>
  <c r="J360"/>
  <c r="BE360"/>
  <c r="BI359"/>
  <c r="BH359"/>
  <c r="BG359"/>
  <c r="BF359"/>
  <c r="T359"/>
  <c r="R359"/>
  <c r="P359"/>
  <c r="BK359"/>
  <c r="J359"/>
  <c r="BE359"/>
  <c r="BI358"/>
  <c r="BH358"/>
  <c r="BG358"/>
  <c r="BF358"/>
  <c r="T358"/>
  <c r="R358"/>
  <c r="P358"/>
  <c r="BK358"/>
  <c r="J358"/>
  <c r="BE358"/>
  <c r="BI357"/>
  <c r="BH357"/>
  <c r="BG357"/>
  <c r="BF357"/>
  <c r="T357"/>
  <c r="R357"/>
  <c r="P357"/>
  <c r="BK357"/>
  <c r="J357"/>
  <c r="BE357"/>
  <c r="BI356"/>
  <c r="BH356"/>
  <c r="BG356"/>
  <c r="BF356"/>
  <c r="T356"/>
  <c r="R356"/>
  <c r="P356"/>
  <c r="BK356"/>
  <c r="J356"/>
  <c r="BE356"/>
  <c r="BI355"/>
  <c r="BH355"/>
  <c r="BG355"/>
  <c r="BF355"/>
  <c r="T355"/>
  <c r="R355"/>
  <c r="P355"/>
  <c r="BK355"/>
  <c r="J355"/>
  <c r="BE355"/>
  <c r="BI354"/>
  <c r="BH354"/>
  <c r="BG354"/>
  <c r="BF354"/>
  <c r="T354"/>
  <c r="R354"/>
  <c r="P354"/>
  <c r="BK354"/>
  <c r="J354"/>
  <c r="BE354"/>
  <c r="BI353"/>
  <c r="BH353"/>
  <c r="BG353"/>
  <c r="BF353"/>
  <c r="T353"/>
  <c r="R353"/>
  <c r="P353"/>
  <c r="BK353"/>
  <c r="J353"/>
  <c r="BE353"/>
  <c r="BI352"/>
  <c r="BH352"/>
  <c r="BG352"/>
  <c r="BF352"/>
  <c r="T352"/>
  <c r="R352"/>
  <c r="P352"/>
  <c r="BK352"/>
  <c r="J352"/>
  <c r="BE352"/>
  <c r="BI351"/>
  <c r="BH351"/>
  <c r="BG351"/>
  <c r="BF351"/>
  <c r="T351"/>
  <c r="R351"/>
  <c r="P351"/>
  <c r="BK351"/>
  <c r="J351"/>
  <c r="BE351"/>
  <c r="BI350"/>
  <c r="BH350"/>
  <c r="BG350"/>
  <c r="BF350"/>
  <c r="T350"/>
  <c r="R350"/>
  <c r="P350"/>
  <c r="BK350"/>
  <c r="J350"/>
  <c r="BE350"/>
  <c r="BI349"/>
  <c r="BH349"/>
  <c r="BG349"/>
  <c r="BF349"/>
  <c r="T349"/>
  <c r="R349"/>
  <c r="P349"/>
  <c r="BK349"/>
  <c r="J349"/>
  <c r="BE349"/>
  <c r="BI348"/>
  <c r="BH348"/>
  <c r="BG348"/>
  <c r="BF348"/>
  <c r="T348"/>
  <c r="R348"/>
  <c r="P348"/>
  <c r="BK348"/>
  <c r="J348"/>
  <c r="BE348"/>
  <c r="BI347"/>
  <c r="BH347"/>
  <c r="BG347"/>
  <c r="BF347"/>
  <c r="T347"/>
  <c r="R347"/>
  <c r="P347"/>
  <c r="BK347"/>
  <c r="J347"/>
  <c r="BE347"/>
  <c r="BI346"/>
  <c r="BH346"/>
  <c r="BG346"/>
  <c r="BF346"/>
  <c r="T346"/>
  <c r="R346"/>
  <c r="P346"/>
  <c r="BK346"/>
  <c r="J346"/>
  <c r="BE346"/>
  <c r="BI345"/>
  <c r="BH345"/>
  <c r="BG345"/>
  <c r="BF345"/>
  <c r="T345"/>
  <c r="R345"/>
  <c r="P345"/>
  <c r="BK345"/>
  <c r="J345"/>
  <c r="BE345"/>
  <c r="BI344"/>
  <c r="BH344"/>
  <c r="BG344"/>
  <c r="BF344"/>
  <c r="T344"/>
  <c r="R344"/>
  <c r="P344"/>
  <c r="BK344"/>
  <c r="J344"/>
  <c r="BE344"/>
  <c r="BI343"/>
  <c r="BH343"/>
  <c r="BG343"/>
  <c r="BF343"/>
  <c r="T343"/>
  <c r="R343"/>
  <c r="P343"/>
  <c r="BK343"/>
  <c r="J343"/>
  <c r="BE343"/>
  <c r="BI342"/>
  <c r="BH342"/>
  <c r="BG342"/>
  <c r="BF342"/>
  <c r="T342"/>
  <c r="R342"/>
  <c r="P342"/>
  <c r="BK342"/>
  <c r="J342"/>
  <c r="BE342"/>
  <c r="BI341"/>
  <c r="BH341"/>
  <c r="BG341"/>
  <c r="BF341"/>
  <c r="T341"/>
  <c r="R341"/>
  <c r="P341"/>
  <c r="BK341"/>
  <c r="J341"/>
  <c r="BE341"/>
  <c r="BI340"/>
  <c r="BH340"/>
  <c r="BG340"/>
  <c r="BF340"/>
  <c r="T340"/>
  <c r="R340"/>
  <c r="P340"/>
  <c r="BK340"/>
  <c r="J340"/>
  <c r="BE340"/>
  <c r="BI339"/>
  <c r="BH339"/>
  <c r="BG339"/>
  <c r="BF339"/>
  <c r="T339"/>
  <c r="R339"/>
  <c r="P339"/>
  <c r="BK339"/>
  <c r="J339"/>
  <c r="BE339"/>
  <c r="BI338"/>
  <c r="BH338"/>
  <c r="BG338"/>
  <c r="BF338"/>
  <c r="T338"/>
  <c r="R338"/>
  <c r="P338"/>
  <c r="BK338"/>
  <c r="J338"/>
  <c r="BE338"/>
  <c r="BI337"/>
  <c r="BH337"/>
  <c r="BG337"/>
  <c r="BF337"/>
  <c r="T337"/>
  <c r="R337"/>
  <c r="P337"/>
  <c r="BK337"/>
  <c r="J337"/>
  <c r="BE337"/>
  <c r="BI336"/>
  <c r="BH336"/>
  <c r="BG336"/>
  <c r="BF336"/>
  <c r="T336"/>
  <c r="T335"/>
  <c r="R336"/>
  <c r="R335"/>
  <c r="P336"/>
  <c r="P335"/>
  <c r="BK336"/>
  <c r="BK335"/>
  <c r="J335"/>
  <c r="J336"/>
  <c r="BE336"/>
  <c r="J69"/>
  <c r="BI334"/>
  <c r="BH334"/>
  <c r="BG334"/>
  <c r="BF334"/>
  <c r="T334"/>
  <c r="R334"/>
  <c r="P334"/>
  <c r="BK334"/>
  <c r="J334"/>
  <c r="BE334"/>
  <c r="BI333"/>
  <c r="BH333"/>
  <c r="BG333"/>
  <c r="BF333"/>
  <c r="T333"/>
  <c r="R333"/>
  <c r="P333"/>
  <c r="BK333"/>
  <c r="J333"/>
  <c r="BE333"/>
  <c r="BI332"/>
  <c r="BH332"/>
  <c r="BG332"/>
  <c r="BF332"/>
  <c r="T332"/>
  <c r="R332"/>
  <c r="P332"/>
  <c r="BK332"/>
  <c r="J332"/>
  <c r="BE332"/>
  <c r="BI331"/>
  <c r="BH331"/>
  <c r="BG331"/>
  <c r="BF331"/>
  <c r="T331"/>
  <c r="R331"/>
  <c r="P331"/>
  <c r="BK331"/>
  <c r="J331"/>
  <c r="BE331"/>
  <c r="BI330"/>
  <c r="BH330"/>
  <c r="BG330"/>
  <c r="BF330"/>
  <c r="T330"/>
  <c r="R330"/>
  <c r="P330"/>
  <c r="BK330"/>
  <c r="J330"/>
  <c r="BE330"/>
  <c r="BI329"/>
  <c r="BH329"/>
  <c r="BG329"/>
  <c r="BF329"/>
  <c r="T329"/>
  <c r="R329"/>
  <c r="P329"/>
  <c r="BK329"/>
  <c r="J329"/>
  <c r="BE329"/>
  <c r="BI328"/>
  <c r="BH328"/>
  <c r="BG328"/>
  <c r="BF328"/>
  <c r="T328"/>
  <c r="R328"/>
  <c r="P328"/>
  <c r="BK328"/>
  <c r="J328"/>
  <c r="BE328"/>
  <c r="BI327"/>
  <c r="BH327"/>
  <c r="BG327"/>
  <c r="BF327"/>
  <c r="T327"/>
  <c r="R327"/>
  <c r="P327"/>
  <c r="BK327"/>
  <c r="J327"/>
  <c r="BE327"/>
  <c r="BI326"/>
  <c r="BH326"/>
  <c r="BG326"/>
  <c r="BF326"/>
  <c r="T326"/>
  <c r="R326"/>
  <c r="P326"/>
  <c r="BK326"/>
  <c r="J326"/>
  <c r="BE326"/>
  <c r="BI325"/>
  <c r="BH325"/>
  <c r="BG325"/>
  <c r="BF325"/>
  <c r="T325"/>
  <c r="R325"/>
  <c r="P325"/>
  <c r="BK325"/>
  <c r="J325"/>
  <c r="BE325"/>
  <c r="BI324"/>
  <c r="BH324"/>
  <c r="BG324"/>
  <c r="BF324"/>
  <c r="T324"/>
  <c r="R324"/>
  <c r="P324"/>
  <c r="BK324"/>
  <c r="J324"/>
  <c r="BE324"/>
  <c r="BI323"/>
  <c r="BH323"/>
  <c r="BG323"/>
  <c r="BF323"/>
  <c r="T323"/>
  <c r="R323"/>
  <c r="P323"/>
  <c r="BK323"/>
  <c r="J323"/>
  <c r="BE323"/>
  <c r="BI322"/>
  <c r="BH322"/>
  <c r="BG322"/>
  <c r="BF322"/>
  <c r="T322"/>
  <c r="R322"/>
  <c r="P322"/>
  <c r="BK322"/>
  <c r="J322"/>
  <c r="BE322"/>
  <c r="BI321"/>
  <c r="BH321"/>
  <c r="BG321"/>
  <c r="BF321"/>
  <c r="T321"/>
  <c r="R321"/>
  <c r="P321"/>
  <c r="BK321"/>
  <c r="J321"/>
  <c r="BE321"/>
  <c r="BI320"/>
  <c r="BH320"/>
  <c r="BG320"/>
  <c r="BF320"/>
  <c r="T320"/>
  <c r="R320"/>
  <c r="P320"/>
  <c r="BK320"/>
  <c r="J320"/>
  <c r="BE320"/>
  <c r="BI319"/>
  <c r="BH319"/>
  <c r="BG319"/>
  <c r="BF319"/>
  <c r="T319"/>
  <c r="R319"/>
  <c r="P319"/>
  <c r="BK319"/>
  <c r="J319"/>
  <c r="BE319"/>
  <c r="BI318"/>
  <c r="BH318"/>
  <c r="BG318"/>
  <c r="BF318"/>
  <c r="T318"/>
  <c r="R318"/>
  <c r="P318"/>
  <c r="BK318"/>
  <c r="J318"/>
  <c r="BE318"/>
  <c r="BI317"/>
  <c r="BH317"/>
  <c r="BG317"/>
  <c r="BF317"/>
  <c r="T317"/>
  <c r="R317"/>
  <c r="P317"/>
  <c r="BK317"/>
  <c r="J317"/>
  <c r="BE317"/>
  <c r="BI316"/>
  <c r="BH316"/>
  <c r="BG316"/>
  <c r="BF316"/>
  <c r="T316"/>
  <c r="R316"/>
  <c r="P316"/>
  <c r="BK316"/>
  <c r="J316"/>
  <c r="BE316"/>
  <c r="BI315"/>
  <c r="BH315"/>
  <c r="BG315"/>
  <c r="BF315"/>
  <c r="T315"/>
  <c r="R315"/>
  <c r="P315"/>
  <c r="BK315"/>
  <c r="J315"/>
  <c r="BE315"/>
  <c r="BI314"/>
  <c r="BH314"/>
  <c r="BG314"/>
  <c r="BF314"/>
  <c r="T314"/>
  <c r="R314"/>
  <c r="P314"/>
  <c r="BK314"/>
  <c r="J314"/>
  <c r="BE314"/>
  <c r="BI313"/>
  <c r="BH313"/>
  <c r="BG313"/>
  <c r="BF313"/>
  <c r="T313"/>
  <c r="R313"/>
  <c r="P313"/>
  <c r="BK313"/>
  <c r="J313"/>
  <c r="BE313"/>
  <c r="BI312"/>
  <c r="BH312"/>
  <c r="BG312"/>
  <c r="BF312"/>
  <c r="T312"/>
  <c r="R312"/>
  <c r="P312"/>
  <c r="BK312"/>
  <c r="J312"/>
  <c r="BE312"/>
  <c r="BI311"/>
  <c r="BH311"/>
  <c r="BG311"/>
  <c r="BF311"/>
  <c r="T311"/>
  <c r="R311"/>
  <c r="P311"/>
  <c r="BK311"/>
  <c r="J311"/>
  <c r="BE311"/>
  <c r="BI310"/>
  <c r="BH310"/>
  <c r="BG310"/>
  <c r="BF310"/>
  <c r="T310"/>
  <c r="R310"/>
  <c r="P310"/>
  <c r="BK310"/>
  <c r="J310"/>
  <c r="BE310"/>
  <c r="BI309"/>
  <c r="BH309"/>
  <c r="BG309"/>
  <c r="BF309"/>
  <c r="T309"/>
  <c r="R309"/>
  <c r="P309"/>
  <c r="BK309"/>
  <c r="J309"/>
  <c r="BE309"/>
  <c r="BI308"/>
  <c r="BH308"/>
  <c r="BG308"/>
  <c r="BF308"/>
  <c r="T308"/>
  <c r="R308"/>
  <c r="P308"/>
  <c r="BK308"/>
  <c r="J308"/>
  <c r="BE308"/>
  <c r="BI307"/>
  <c r="BH307"/>
  <c r="BG307"/>
  <c r="BF307"/>
  <c r="T307"/>
  <c r="R307"/>
  <c r="P307"/>
  <c r="BK307"/>
  <c r="J307"/>
  <c r="BE307"/>
  <c r="BI306"/>
  <c r="BH306"/>
  <c r="BG306"/>
  <c r="BF306"/>
  <c r="T306"/>
  <c r="R306"/>
  <c r="P306"/>
  <c r="BK306"/>
  <c r="J306"/>
  <c r="BE306"/>
  <c r="BI305"/>
  <c r="BH305"/>
  <c r="BG305"/>
  <c r="BF305"/>
  <c r="T305"/>
  <c r="R305"/>
  <c r="P305"/>
  <c r="BK305"/>
  <c r="J305"/>
  <c r="BE305"/>
  <c r="BI304"/>
  <c r="BH304"/>
  <c r="BG304"/>
  <c r="BF304"/>
  <c r="T304"/>
  <c r="T303"/>
  <c r="R304"/>
  <c r="R303"/>
  <c r="P304"/>
  <c r="P303"/>
  <c r="BK304"/>
  <c r="BK303"/>
  <c r="J303"/>
  <c r="J304"/>
  <c r="BE304"/>
  <c r="J68"/>
  <c r="BI302"/>
  <c r="BH302"/>
  <c r="BG302"/>
  <c r="BF302"/>
  <c r="T302"/>
  <c r="R302"/>
  <c r="P302"/>
  <c r="BK302"/>
  <c r="J302"/>
  <c r="BE302"/>
  <c r="BI301"/>
  <c r="BH301"/>
  <c r="BG301"/>
  <c r="BF301"/>
  <c r="T301"/>
  <c r="R301"/>
  <c r="P301"/>
  <c r="BK301"/>
  <c r="J301"/>
  <c r="BE301"/>
  <c r="BI300"/>
  <c r="BH300"/>
  <c r="BG300"/>
  <c r="BF300"/>
  <c r="T300"/>
  <c r="R300"/>
  <c r="P300"/>
  <c r="BK300"/>
  <c r="J300"/>
  <c r="BE300"/>
  <c r="BI299"/>
  <c r="BH299"/>
  <c r="BG299"/>
  <c r="BF299"/>
  <c r="T299"/>
  <c r="R299"/>
  <c r="P299"/>
  <c r="BK299"/>
  <c r="J299"/>
  <c r="BE299"/>
  <c r="BI298"/>
  <c r="BH298"/>
  <c r="BG298"/>
  <c r="BF298"/>
  <c r="T298"/>
  <c r="R298"/>
  <c r="P298"/>
  <c r="BK298"/>
  <c r="J298"/>
  <c r="BE298"/>
  <c r="BI297"/>
  <c r="BH297"/>
  <c r="BG297"/>
  <c r="BF297"/>
  <c r="T297"/>
  <c r="R297"/>
  <c r="P297"/>
  <c r="BK297"/>
  <c r="J297"/>
  <c r="BE297"/>
  <c r="BI296"/>
  <c r="BH296"/>
  <c r="BG296"/>
  <c r="BF296"/>
  <c r="T296"/>
  <c r="R296"/>
  <c r="P296"/>
  <c r="BK296"/>
  <c r="J296"/>
  <c r="BE296"/>
  <c r="BI295"/>
  <c r="BH295"/>
  <c r="BG295"/>
  <c r="BF295"/>
  <c r="T295"/>
  <c r="R295"/>
  <c r="P295"/>
  <c r="BK295"/>
  <c r="J295"/>
  <c r="BE295"/>
  <c r="BI294"/>
  <c r="BH294"/>
  <c r="BG294"/>
  <c r="BF294"/>
  <c r="T294"/>
  <c r="R294"/>
  <c r="P294"/>
  <c r="BK294"/>
  <c r="J294"/>
  <c r="BE294"/>
  <c r="BI293"/>
  <c r="BH293"/>
  <c r="BG293"/>
  <c r="BF293"/>
  <c r="T293"/>
  <c r="R293"/>
  <c r="P293"/>
  <c r="BK293"/>
  <c r="J293"/>
  <c r="BE293"/>
  <c r="BI292"/>
  <c r="BH292"/>
  <c r="BG292"/>
  <c r="BF292"/>
  <c r="T292"/>
  <c r="R292"/>
  <c r="P292"/>
  <c r="BK292"/>
  <c r="J292"/>
  <c r="BE292"/>
  <c r="BI291"/>
  <c r="BH291"/>
  <c r="BG291"/>
  <c r="BF291"/>
  <c r="T291"/>
  <c r="R291"/>
  <c r="P291"/>
  <c r="BK291"/>
  <c r="J291"/>
  <c r="BE291"/>
  <c r="BI290"/>
  <c r="BH290"/>
  <c r="BG290"/>
  <c r="BF290"/>
  <c r="T290"/>
  <c r="T289"/>
  <c r="R290"/>
  <c r="R289"/>
  <c r="P290"/>
  <c r="P289"/>
  <c r="BK290"/>
  <c r="BK289"/>
  <c r="J289"/>
  <c r="J290"/>
  <c r="BE290"/>
  <c r="J67"/>
  <c r="BI288"/>
  <c r="BH288"/>
  <c r="BG288"/>
  <c r="BF288"/>
  <c r="T288"/>
  <c r="R288"/>
  <c r="P288"/>
  <c r="BK288"/>
  <c r="J288"/>
  <c r="BE288"/>
  <c r="BI287"/>
  <c r="BH287"/>
  <c r="BG287"/>
  <c r="BF287"/>
  <c r="T287"/>
  <c r="R287"/>
  <c r="P287"/>
  <c r="BK287"/>
  <c r="J287"/>
  <c r="BE287"/>
  <c r="BI286"/>
  <c r="BH286"/>
  <c r="BG286"/>
  <c r="BF286"/>
  <c r="T286"/>
  <c r="R286"/>
  <c r="P286"/>
  <c r="BK286"/>
  <c r="J286"/>
  <c r="BE286"/>
  <c r="BI285"/>
  <c r="BH285"/>
  <c r="BG285"/>
  <c r="BF285"/>
  <c r="T285"/>
  <c r="R285"/>
  <c r="P285"/>
  <c r="BK285"/>
  <c r="J285"/>
  <c r="BE285"/>
  <c r="BI284"/>
  <c r="BH284"/>
  <c r="BG284"/>
  <c r="BF284"/>
  <c r="T284"/>
  <c r="R284"/>
  <c r="P284"/>
  <c r="BK284"/>
  <c r="J284"/>
  <c r="BE284"/>
  <c r="BI283"/>
  <c r="BH283"/>
  <c r="BG283"/>
  <c r="BF283"/>
  <c r="T283"/>
  <c r="R283"/>
  <c r="P283"/>
  <c r="BK283"/>
  <c r="J283"/>
  <c r="BE283"/>
  <c r="BI282"/>
  <c r="BH282"/>
  <c r="BG282"/>
  <c r="BF282"/>
  <c r="T282"/>
  <c r="R282"/>
  <c r="P282"/>
  <c r="BK282"/>
  <c r="J282"/>
  <c r="BE282"/>
  <c r="BI281"/>
  <c r="BH281"/>
  <c r="BG281"/>
  <c r="BF281"/>
  <c r="T281"/>
  <c r="R281"/>
  <c r="P281"/>
  <c r="BK281"/>
  <c r="J281"/>
  <c r="BE281"/>
  <c r="BI280"/>
  <c r="BH280"/>
  <c r="BG280"/>
  <c r="BF280"/>
  <c r="T280"/>
  <c r="R280"/>
  <c r="P280"/>
  <c r="BK280"/>
  <c r="J280"/>
  <c r="BE280"/>
  <c r="BI279"/>
  <c r="BH279"/>
  <c r="BG279"/>
  <c r="BF279"/>
  <c r="T279"/>
  <c r="R279"/>
  <c r="P279"/>
  <c r="BK279"/>
  <c r="J279"/>
  <c r="BE279"/>
  <c r="BI278"/>
  <c r="BH278"/>
  <c r="BG278"/>
  <c r="BF278"/>
  <c r="T278"/>
  <c r="R278"/>
  <c r="P278"/>
  <c r="BK278"/>
  <c r="J278"/>
  <c r="BE278"/>
  <c r="BI277"/>
  <c r="BH277"/>
  <c r="BG277"/>
  <c r="BF277"/>
  <c r="T277"/>
  <c r="R277"/>
  <c r="P277"/>
  <c r="BK277"/>
  <c r="J277"/>
  <c r="BE277"/>
  <c r="BI276"/>
  <c r="BH276"/>
  <c r="BG276"/>
  <c r="BF276"/>
  <c r="T276"/>
  <c r="R276"/>
  <c r="P276"/>
  <c r="BK276"/>
  <c r="J276"/>
  <c r="BE276"/>
  <c r="BI275"/>
  <c r="BH275"/>
  <c r="BG275"/>
  <c r="BF275"/>
  <c r="T275"/>
  <c r="R275"/>
  <c r="P275"/>
  <c r="BK275"/>
  <c r="J275"/>
  <c r="BE275"/>
  <c r="BI274"/>
  <c r="BH274"/>
  <c r="BG274"/>
  <c r="BF274"/>
  <c r="T274"/>
  <c r="R274"/>
  <c r="P274"/>
  <c r="BK274"/>
  <c r="J274"/>
  <c r="BE274"/>
  <c r="BI273"/>
  <c r="BH273"/>
  <c r="BG273"/>
  <c r="BF273"/>
  <c r="T273"/>
  <c r="R273"/>
  <c r="P273"/>
  <c r="BK273"/>
  <c r="J273"/>
  <c r="BE273"/>
  <c r="BI272"/>
  <c r="BH272"/>
  <c r="BG272"/>
  <c r="BF272"/>
  <c r="T272"/>
  <c r="T271"/>
  <c r="R272"/>
  <c r="R271"/>
  <c r="P272"/>
  <c r="P271"/>
  <c r="BK272"/>
  <c r="BK271"/>
  <c r="J271"/>
  <c r="J272"/>
  <c r="BE272"/>
  <c r="J66"/>
  <c r="BI270"/>
  <c r="BH270"/>
  <c r="BG270"/>
  <c r="BF270"/>
  <c r="T270"/>
  <c r="R270"/>
  <c r="P270"/>
  <c r="BK270"/>
  <c r="J270"/>
  <c r="BE270"/>
  <c r="BI269"/>
  <c r="BH269"/>
  <c r="BG269"/>
  <c r="BF269"/>
  <c r="T269"/>
  <c r="R269"/>
  <c r="P269"/>
  <c r="BK269"/>
  <c r="J269"/>
  <c r="BE269"/>
  <c r="BI268"/>
  <c r="BH268"/>
  <c r="BG268"/>
  <c r="BF268"/>
  <c r="T268"/>
  <c r="R268"/>
  <c r="P268"/>
  <c r="BK268"/>
  <c r="J268"/>
  <c r="BE268"/>
  <c r="BI267"/>
  <c r="BH267"/>
  <c r="BG267"/>
  <c r="BF267"/>
  <c r="T267"/>
  <c r="R267"/>
  <c r="P267"/>
  <c r="BK267"/>
  <c r="J267"/>
  <c r="BE267"/>
  <c r="BI266"/>
  <c r="BH266"/>
  <c r="BG266"/>
  <c r="BF266"/>
  <c r="T266"/>
  <c r="R266"/>
  <c r="P266"/>
  <c r="BK266"/>
  <c r="J266"/>
  <c r="BE266"/>
  <c r="BI265"/>
  <c r="BH265"/>
  <c r="BG265"/>
  <c r="BF265"/>
  <c r="T265"/>
  <c r="R265"/>
  <c r="P265"/>
  <c r="BK265"/>
  <c r="J265"/>
  <c r="BE265"/>
  <c r="BI264"/>
  <c r="BH264"/>
  <c r="BG264"/>
  <c r="BF264"/>
  <c r="T264"/>
  <c r="R264"/>
  <c r="P264"/>
  <c r="BK264"/>
  <c r="J264"/>
  <c r="BE264"/>
  <c r="BI263"/>
  <c r="BH263"/>
  <c r="BG263"/>
  <c r="BF263"/>
  <c r="T263"/>
  <c r="R263"/>
  <c r="P263"/>
  <c r="BK263"/>
  <c r="J263"/>
  <c r="BE263"/>
  <c r="BI262"/>
  <c r="BH262"/>
  <c r="BG262"/>
  <c r="BF262"/>
  <c r="T262"/>
  <c r="R262"/>
  <c r="P262"/>
  <c r="BK262"/>
  <c r="J262"/>
  <c r="BE262"/>
  <c r="BI261"/>
  <c r="BH261"/>
  <c r="BG261"/>
  <c r="BF261"/>
  <c r="T261"/>
  <c r="R261"/>
  <c r="P261"/>
  <c r="BK261"/>
  <c r="J261"/>
  <c r="BE261"/>
  <c r="BI260"/>
  <c r="BH260"/>
  <c r="BG260"/>
  <c r="BF260"/>
  <c r="T260"/>
  <c r="R260"/>
  <c r="P260"/>
  <c r="BK260"/>
  <c r="J260"/>
  <c r="BE260"/>
  <c r="BI259"/>
  <c r="BH259"/>
  <c r="BG259"/>
  <c r="BF259"/>
  <c r="T259"/>
  <c r="R259"/>
  <c r="P259"/>
  <c r="BK259"/>
  <c r="J259"/>
  <c r="BE259"/>
  <c r="BI258"/>
  <c r="BH258"/>
  <c r="BG258"/>
  <c r="BF258"/>
  <c r="T258"/>
  <c r="R258"/>
  <c r="P258"/>
  <c r="BK258"/>
  <c r="J258"/>
  <c r="BE258"/>
  <c r="BI257"/>
  <c r="BH257"/>
  <c r="BG257"/>
  <c r="BF257"/>
  <c r="T257"/>
  <c r="R257"/>
  <c r="P257"/>
  <c r="BK257"/>
  <c r="J257"/>
  <c r="BE257"/>
  <c r="BI256"/>
  <c r="BH256"/>
  <c r="BG256"/>
  <c r="BF256"/>
  <c r="T256"/>
  <c r="R256"/>
  <c r="P256"/>
  <c r="BK256"/>
  <c r="J256"/>
  <c r="BE256"/>
  <c r="BI255"/>
  <c r="BH255"/>
  <c r="BG255"/>
  <c r="BF255"/>
  <c r="T255"/>
  <c r="R255"/>
  <c r="P255"/>
  <c r="BK255"/>
  <c r="J255"/>
  <c r="BE255"/>
  <c r="BI254"/>
  <c r="BH254"/>
  <c r="BG254"/>
  <c r="BF254"/>
  <c r="T254"/>
  <c r="R254"/>
  <c r="P254"/>
  <c r="BK254"/>
  <c r="J254"/>
  <c r="BE254"/>
  <c r="BI253"/>
  <c r="BH253"/>
  <c r="BG253"/>
  <c r="BF253"/>
  <c r="T253"/>
  <c r="R253"/>
  <c r="P253"/>
  <c r="BK253"/>
  <c r="J253"/>
  <c r="BE253"/>
  <c r="BI252"/>
  <c r="BH252"/>
  <c r="BG252"/>
  <c r="BF252"/>
  <c r="T252"/>
  <c r="R252"/>
  <c r="P252"/>
  <c r="BK252"/>
  <c r="J252"/>
  <c r="BE252"/>
  <c r="BI251"/>
  <c r="BH251"/>
  <c r="BG251"/>
  <c r="BF251"/>
  <c r="T251"/>
  <c r="R251"/>
  <c r="P251"/>
  <c r="BK251"/>
  <c r="J251"/>
  <c r="BE251"/>
  <c r="BI250"/>
  <c r="BH250"/>
  <c r="BG250"/>
  <c r="BF250"/>
  <c r="T250"/>
  <c r="R250"/>
  <c r="P250"/>
  <c r="BK250"/>
  <c r="J250"/>
  <c r="BE250"/>
  <c r="BI249"/>
  <c r="BH249"/>
  <c r="BG249"/>
  <c r="BF249"/>
  <c r="T249"/>
  <c r="R249"/>
  <c r="P249"/>
  <c r="BK249"/>
  <c r="J249"/>
  <c r="BE249"/>
  <c r="BI248"/>
  <c r="BH248"/>
  <c r="BG248"/>
  <c r="BF248"/>
  <c r="T248"/>
  <c r="R248"/>
  <c r="P248"/>
  <c r="BK248"/>
  <c r="J248"/>
  <c r="BE248"/>
  <c r="BI247"/>
  <c r="BH247"/>
  <c r="BG247"/>
  <c r="BF247"/>
  <c r="T247"/>
  <c r="R247"/>
  <c r="P247"/>
  <c r="BK247"/>
  <c r="J247"/>
  <c r="BE247"/>
  <c r="BI246"/>
  <c r="BH246"/>
  <c r="BG246"/>
  <c r="BF246"/>
  <c r="T246"/>
  <c r="R246"/>
  <c r="P246"/>
  <c r="BK246"/>
  <c r="J246"/>
  <c r="BE246"/>
  <c r="BI245"/>
  <c r="BH245"/>
  <c r="BG245"/>
  <c r="BF245"/>
  <c r="T245"/>
  <c r="R245"/>
  <c r="P245"/>
  <c r="BK245"/>
  <c r="J245"/>
  <c r="BE245"/>
  <c r="BI244"/>
  <c r="BH244"/>
  <c r="BG244"/>
  <c r="BF244"/>
  <c r="T244"/>
  <c r="R244"/>
  <c r="P244"/>
  <c r="BK244"/>
  <c r="J244"/>
  <c r="BE244"/>
  <c r="BI243"/>
  <c r="BH243"/>
  <c r="BG243"/>
  <c r="BF243"/>
  <c r="T243"/>
  <c r="R243"/>
  <c r="P243"/>
  <c r="BK243"/>
  <c r="J243"/>
  <c r="BE243"/>
  <c r="BI242"/>
  <c r="BH242"/>
  <c r="BG242"/>
  <c r="BF242"/>
  <c r="T242"/>
  <c r="R242"/>
  <c r="P242"/>
  <c r="BK242"/>
  <c r="J242"/>
  <c r="BE242"/>
  <c r="BI241"/>
  <c r="BH241"/>
  <c r="BG241"/>
  <c r="BF241"/>
  <c r="T241"/>
  <c r="R241"/>
  <c r="P241"/>
  <c r="BK241"/>
  <c r="J241"/>
  <c r="BE241"/>
  <c r="BI240"/>
  <c r="BH240"/>
  <c r="BG240"/>
  <c r="BF240"/>
  <c r="T240"/>
  <c r="R240"/>
  <c r="P240"/>
  <c r="BK240"/>
  <c r="J240"/>
  <c r="BE240"/>
  <c r="BI239"/>
  <c r="BH239"/>
  <c r="BG239"/>
  <c r="BF239"/>
  <c r="T239"/>
  <c r="R239"/>
  <c r="P239"/>
  <c r="BK239"/>
  <c r="J239"/>
  <c r="BE239"/>
  <c r="BI238"/>
  <c r="BH238"/>
  <c r="BG238"/>
  <c r="BF238"/>
  <c r="T238"/>
  <c r="R238"/>
  <c r="P238"/>
  <c r="BK238"/>
  <c r="J238"/>
  <c r="BE238"/>
  <c r="BI237"/>
  <c r="BH237"/>
  <c r="BG237"/>
  <c r="BF237"/>
  <c r="T237"/>
  <c r="R237"/>
  <c r="P237"/>
  <c r="BK237"/>
  <c r="J237"/>
  <c r="BE237"/>
  <c r="BI236"/>
  <c r="BH236"/>
  <c r="BG236"/>
  <c r="BF236"/>
  <c r="T236"/>
  <c r="T235"/>
  <c r="R236"/>
  <c r="R235"/>
  <c r="P236"/>
  <c r="P235"/>
  <c r="BK236"/>
  <c r="BK235"/>
  <c r="J235"/>
  <c r="J236"/>
  <c r="BE236"/>
  <c r="J65"/>
  <c r="BI234"/>
  <c r="BH234"/>
  <c r="BG234"/>
  <c r="BF234"/>
  <c r="T234"/>
  <c r="R234"/>
  <c r="P234"/>
  <c r="BK234"/>
  <c r="J234"/>
  <c r="BE234"/>
  <c r="BI233"/>
  <c r="BH233"/>
  <c r="BG233"/>
  <c r="BF233"/>
  <c r="T233"/>
  <c r="R233"/>
  <c r="P233"/>
  <c r="BK233"/>
  <c r="J233"/>
  <c r="BE233"/>
  <c r="BI232"/>
  <c r="BH232"/>
  <c r="BG232"/>
  <c r="BF232"/>
  <c r="T232"/>
  <c r="R232"/>
  <c r="P232"/>
  <c r="BK232"/>
  <c r="J232"/>
  <c r="BE232"/>
  <c r="BI231"/>
  <c r="BH231"/>
  <c r="BG231"/>
  <c r="BF231"/>
  <c r="T231"/>
  <c r="R231"/>
  <c r="P231"/>
  <c r="BK231"/>
  <c r="J231"/>
  <c r="BE231"/>
  <c r="BI230"/>
  <c r="BH230"/>
  <c r="BG230"/>
  <c r="BF230"/>
  <c r="T230"/>
  <c r="R230"/>
  <c r="P230"/>
  <c r="BK230"/>
  <c r="J230"/>
  <c r="BE230"/>
  <c r="BI229"/>
  <c r="BH229"/>
  <c r="BG229"/>
  <c r="BF229"/>
  <c r="T229"/>
  <c r="R229"/>
  <c r="P229"/>
  <c r="BK229"/>
  <c r="J229"/>
  <c r="BE229"/>
  <c r="BI228"/>
  <c r="BH228"/>
  <c r="BG228"/>
  <c r="BF228"/>
  <c r="T228"/>
  <c r="R228"/>
  <c r="P228"/>
  <c r="BK228"/>
  <c r="J228"/>
  <c r="BE228"/>
  <c r="BI227"/>
  <c r="BH227"/>
  <c r="BG227"/>
  <c r="BF227"/>
  <c r="T227"/>
  <c r="R227"/>
  <c r="P227"/>
  <c r="BK227"/>
  <c r="J227"/>
  <c r="BE227"/>
  <c r="BI226"/>
  <c r="BH226"/>
  <c r="BG226"/>
  <c r="BF226"/>
  <c r="T226"/>
  <c r="R226"/>
  <c r="P226"/>
  <c r="BK226"/>
  <c r="J226"/>
  <c r="BE226"/>
  <c r="BI225"/>
  <c r="BH225"/>
  <c r="BG225"/>
  <c r="BF225"/>
  <c r="T225"/>
  <c r="R225"/>
  <c r="P225"/>
  <c r="BK225"/>
  <c r="J225"/>
  <c r="BE225"/>
  <c r="BI224"/>
  <c r="BH224"/>
  <c r="BG224"/>
  <c r="BF224"/>
  <c r="T224"/>
  <c r="R224"/>
  <c r="P224"/>
  <c r="BK224"/>
  <c r="J224"/>
  <c r="BE224"/>
  <c r="BI223"/>
  <c r="BH223"/>
  <c r="BG223"/>
  <c r="BF223"/>
  <c r="T223"/>
  <c r="R223"/>
  <c r="P223"/>
  <c r="BK223"/>
  <c r="J223"/>
  <c r="BE223"/>
  <c r="BI222"/>
  <c r="BH222"/>
  <c r="BG222"/>
  <c r="BF222"/>
  <c r="T222"/>
  <c r="R222"/>
  <c r="P222"/>
  <c r="BK222"/>
  <c r="J222"/>
  <c r="BE222"/>
  <c r="BI221"/>
  <c r="BH221"/>
  <c r="BG221"/>
  <c r="BF221"/>
  <c r="T221"/>
  <c r="R221"/>
  <c r="P221"/>
  <c r="BK221"/>
  <c r="J221"/>
  <c r="BE221"/>
  <c r="BI220"/>
  <c r="BH220"/>
  <c r="BG220"/>
  <c r="BF220"/>
  <c r="T220"/>
  <c r="R220"/>
  <c r="P220"/>
  <c r="BK220"/>
  <c r="J220"/>
  <c r="BE220"/>
  <c r="BI219"/>
  <c r="BH219"/>
  <c r="BG219"/>
  <c r="BF219"/>
  <c r="T219"/>
  <c r="R219"/>
  <c r="P219"/>
  <c r="BK219"/>
  <c r="J219"/>
  <c r="BE219"/>
  <c r="BI218"/>
  <c r="BH218"/>
  <c r="BG218"/>
  <c r="BF218"/>
  <c r="T218"/>
  <c r="R218"/>
  <c r="P218"/>
  <c r="BK218"/>
  <c r="J218"/>
  <c r="BE218"/>
  <c r="BI217"/>
  <c r="BH217"/>
  <c r="BG217"/>
  <c r="BF217"/>
  <c r="T217"/>
  <c r="R217"/>
  <c r="P217"/>
  <c r="BK217"/>
  <c r="J217"/>
  <c r="BE217"/>
  <c r="BI216"/>
  <c r="BH216"/>
  <c r="BG216"/>
  <c r="BF216"/>
  <c r="T216"/>
  <c r="R216"/>
  <c r="P216"/>
  <c r="BK216"/>
  <c r="J216"/>
  <c r="BE216"/>
  <c r="BI215"/>
  <c r="BH215"/>
  <c r="BG215"/>
  <c r="BF215"/>
  <c r="T215"/>
  <c r="R215"/>
  <c r="P215"/>
  <c r="BK215"/>
  <c r="J215"/>
  <c r="BE215"/>
  <c r="BI214"/>
  <c r="BH214"/>
  <c r="BG214"/>
  <c r="BF214"/>
  <c r="T214"/>
  <c r="R214"/>
  <c r="P214"/>
  <c r="BK214"/>
  <c r="J214"/>
  <c r="BE214"/>
  <c r="BI213"/>
  <c r="BH213"/>
  <c r="BG213"/>
  <c r="BF213"/>
  <c r="T213"/>
  <c r="R213"/>
  <c r="P213"/>
  <c r="BK213"/>
  <c r="J213"/>
  <c r="BE213"/>
  <c r="BI212"/>
  <c r="BH212"/>
  <c r="BG212"/>
  <c r="BF212"/>
  <c r="T212"/>
  <c r="R212"/>
  <c r="P212"/>
  <c r="BK212"/>
  <c r="J212"/>
  <c r="BE212"/>
  <c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T206"/>
  <c r="R207"/>
  <c r="R206"/>
  <c r="P207"/>
  <c r="P206"/>
  <c r="BK207"/>
  <c r="BK206"/>
  <c r="J206"/>
  <c r="J207"/>
  <c r="BE207"/>
  <c r="J64"/>
  <c r="BI205"/>
  <c r="BH205"/>
  <c r="BG205"/>
  <c r="BF205"/>
  <c r="T205"/>
  <c r="R205"/>
  <c r="P205"/>
  <c r="BK205"/>
  <c r="J205"/>
  <c r="BE205"/>
  <c r="BI204"/>
  <c r="BH204"/>
  <c r="BG204"/>
  <c r="BF204"/>
  <c r="T204"/>
  <c r="R204"/>
  <c r="P204"/>
  <c r="BK204"/>
  <c r="J204"/>
  <c r="BE204"/>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R199"/>
  <c r="P199"/>
  <c r="BK199"/>
  <c r="J199"/>
  <c r="BE199"/>
  <c r="BI198"/>
  <c r="BH198"/>
  <c r="BG198"/>
  <c r="BF198"/>
  <c r="T198"/>
  <c r="R198"/>
  <c r="P198"/>
  <c r="BK198"/>
  <c r="J198"/>
  <c r="BE198"/>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R193"/>
  <c r="P193"/>
  <c r="BK193"/>
  <c r="J193"/>
  <c r="BE193"/>
  <c r="BI192"/>
  <c r="BH192"/>
  <c r="BG192"/>
  <c r="BF192"/>
  <c r="T192"/>
  <c r="R192"/>
  <c r="P192"/>
  <c r="BK192"/>
  <c r="J192"/>
  <c r="BE192"/>
  <c r="BI191"/>
  <c r="BH191"/>
  <c r="BG191"/>
  <c r="BF191"/>
  <c r="T191"/>
  <c r="R191"/>
  <c r="P191"/>
  <c r="BK191"/>
  <c r="J191"/>
  <c r="BE191"/>
  <c r="BI190"/>
  <c r="BH190"/>
  <c r="BG190"/>
  <c r="BF190"/>
  <c r="T190"/>
  <c r="R190"/>
  <c r="P190"/>
  <c r="BK190"/>
  <c r="J190"/>
  <c r="BE190"/>
  <c r="BI189"/>
  <c r="BH189"/>
  <c r="BG189"/>
  <c r="BF189"/>
  <c r="T189"/>
  <c r="R189"/>
  <c r="P189"/>
  <c r="BK189"/>
  <c r="J189"/>
  <c r="BE189"/>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R183"/>
  <c r="P183"/>
  <c r="BK183"/>
  <c r="J183"/>
  <c r="BE183"/>
  <c r="BI182"/>
  <c r="BH182"/>
  <c r="BG182"/>
  <c r="BF182"/>
  <c r="T182"/>
  <c r="R182"/>
  <c r="P182"/>
  <c r="BK182"/>
  <c r="J182"/>
  <c r="BE182"/>
  <c r="BI181"/>
  <c r="BH181"/>
  <c r="BG181"/>
  <c r="BF181"/>
  <c r="T181"/>
  <c r="R181"/>
  <c r="P181"/>
  <c r="BK181"/>
  <c r="J181"/>
  <c r="BE181"/>
  <c r="BI180"/>
  <c r="BH180"/>
  <c r="BG180"/>
  <c r="BF180"/>
  <c r="T180"/>
  <c r="R180"/>
  <c r="P180"/>
  <c r="BK180"/>
  <c r="J180"/>
  <c r="BE180"/>
  <c r="BI179"/>
  <c r="BH179"/>
  <c r="BG179"/>
  <c r="BF179"/>
  <c r="T179"/>
  <c r="R179"/>
  <c r="P179"/>
  <c r="BK179"/>
  <c r="J179"/>
  <c r="BE179"/>
  <c r="BI178"/>
  <c r="BH178"/>
  <c r="BG178"/>
  <c r="BF178"/>
  <c r="T178"/>
  <c r="R178"/>
  <c r="P178"/>
  <c r="BK178"/>
  <c r="J178"/>
  <c r="BE178"/>
  <c r="BI177"/>
  <c r="BH177"/>
  <c r="BG177"/>
  <c r="BF177"/>
  <c r="T177"/>
  <c r="R177"/>
  <c r="P177"/>
  <c r="BK177"/>
  <c r="J177"/>
  <c r="BE177"/>
  <c r="BI176"/>
  <c r="BH176"/>
  <c r="BG176"/>
  <c r="BF176"/>
  <c r="T176"/>
  <c r="R176"/>
  <c r="P176"/>
  <c r="BK176"/>
  <c r="J176"/>
  <c r="BE176"/>
  <c r="BI175"/>
  <c r="BH175"/>
  <c r="BG175"/>
  <c r="BF175"/>
  <c r="T175"/>
  <c r="R175"/>
  <c r="P175"/>
  <c r="BK175"/>
  <c r="J175"/>
  <c r="BE175"/>
  <c r="BI174"/>
  <c r="BH174"/>
  <c r="BG174"/>
  <c r="BF174"/>
  <c r="T174"/>
  <c r="R174"/>
  <c r="P174"/>
  <c r="BK174"/>
  <c r="J174"/>
  <c r="BE174"/>
  <c r="BI173"/>
  <c r="BH173"/>
  <c r="BG173"/>
  <c r="BF173"/>
  <c r="T173"/>
  <c r="R173"/>
  <c r="P173"/>
  <c r="BK173"/>
  <c r="J173"/>
  <c r="BE173"/>
  <c r="BI172"/>
  <c r="BH172"/>
  <c r="BG172"/>
  <c r="BF172"/>
  <c r="T172"/>
  <c r="R172"/>
  <c r="P172"/>
  <c r="BK172"/>
  <c r="J172"/>
  <c r="BE172"/>
  <c r="BI171"/>
  <c r="BH171"/>
  <c r="BG171"/>
  <c r="BF171"/>
  <c r="T171"/>
  <c r="T170"/>
  <c r="R171"/>
  <c r="R170"/>
  <c r="P171"/>
  <c r="P170"/>
  <c r="BK171"/>
  <c r="BK170"/>
  <c r="J170"/>
  <c r="J171"/>
  <c r="BE171"/>
  <c r="J63"/>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R165"/>
  <c r="P165"/>
  <c r="BK165"/>
  <c r="J165"/>
  <c r="BE165"/>
  <c r="BI164"/>
  <c r="BH164"/>
  <c r="BG164"/>
  <c r="BF164"/>
  <c r="T164"/>
  <c r="R164"/>
  <c r="P164"/>
  <c r="BK164"/>
  <c r="J164"/>
  <c r="BE164"/>
  <c r="BI163"/>
  <c r="BH163"/>
  <c r="BG163"/>
  <c r="BF163"/>
  <c r="T163"/>
  <c r="R163"/>
  <c r="P163"/>
  <c r="BK163"/>
  <c r="J163"/>
  <c r="BE163"/>
  <c r="BI162"/>
  <c r="BH162"/>
  <c r="BG162"/>
  <c r="BF162"/>
  <c r="T162"/>
  <c r="R162"/>
  <c r="P162"/>
  <c r="BK162"/>
  <c r="J162"/>
  <c r="BE162"/>
  <c r="BI161"/>
  <c r="BH161"/>
  <c r="BG161"/>
  <c r="BF161"/>
  <c r="T161"/>
  <c r="R161"/>
  <c r="P161"/>
  <c r="BK161"/>
  <c r="J161"/>
  <c r="BE161"/>
  <c r="BI160"/>
  <c r="BH160"/>
  <c r="BG160"/>
  <c r="BF160"/>
  <c r="T160"/>
  <c r="R160"/>
  <c r="P160"/>
  <c r="BK160"/>
  <c r="J160"/>
  <c r="BE160"/>
  <c r="BI159"/>
  <c r="BH159"/>
  <c r="BG159"/>
  <c r="BF159"/>
  <c r="T159"/>
  <c r="R159"/>
  <c r="P159"/>
  <c r="BK159"/>
  <c r="J159"/>
  <c r="BE159"/>
  <c r="BI158"/>
  <c r="BH158"/>
  <c r="BG158"/>
  <c r="BF158"/>
  <c r="T158"/>
  <c r="R158"/>
  <c r="P158"/>
  <c r="BK158"/>
  <c r="J158"/>
  <c r="BE158"/>
  <c r="BI157"/>
  <c r="BH157"/>
  <c r="BG157"/>
  <c r="BF157"/>
  <c r="T157"/>
  <c r="R157"/>
  <c r="P157"/>
  <c r="BK157"/>
  <c r="J157"/>
  <c r="BE157"/>
  <c r="BI156"/>
  <c r="BH156"/>
  <c r="BG156"/>
  <c r="BF156"/>
  <c r="T156"/>
  <c r="R156"/>
  <c r="P156"/>
  <c r="BK156"/>
  <c r="J156"/>
  <c r="BE156"/>
  <c r="BI155"/>
  <c r="BH155"/>
  <c r="BG155"/>
  <c r="BF155"/>
  <c r="T155"/>
  <c r="R155"/>
  <c r="P155"/>
  <c r="BK155"/>
  <c r="J155"/>
  <c r="BE155"/>
  <c r="BI154"/>
  <c r="BH154"/>
  <c r="BG154"/>
  <c r="BF154"/>
  <c r="T154"/>
  <c r="R154"/>
  <c r="P154"/>
  <c r="BK154"/>
  <c r="J154"/>
  <c r="BE154"/>
  <c r="BI153"/>
  <c r="BH153"/>
  <c r="BG153"/>
  <c r="BF153"/>
  <c r="T153"/>
  <c r="R153"/>
  <c r="P153"/>
  <c r="BK153"/>
  <c r="J153"/>
  <c r="BE153"/>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R149"/>
  <c r="P149"/>
  <c r="BK149"/>
  <c r="J149"/>
  <c r="BE149"/>
  <c r="BI148"/>
  <c r="BH148"/>
  <c r="BG148"/>
  <c r="BF148"/>
  <c r="T148"/>
  <c r="R148"/>
  <c r="P148"/>
  <c r="BK148"/>
  <c r="J148"/>
  <c r="BE148"/>
  <c r="BI147"/>
  <c r="BH147"/>
  <c r="BG147"/>
  <c r="BF147"/>
  <c r="T147"/>
  <c r="R147"/>
  <c r="P147"/>
  <c r="BK147"/>
  <c r="J147"/>
  <c r="BE147"/>
  <c r="BI146"/>
  <c r="BH146"/>
  <c r="BG146"/>
  <c r="BF146"/>
  <c r="T146"/>
  <c r="R146"/>
  <c r="P146"/>
  <c r="BK146"/>
  <c r="J146"/>
  <c r="BE146"/>
  <c r="BI145"/>
  <c r="BH145"/>
  <c r="BG145"/>
  <c r="BF145"/>
  <c r="T145"/>
  <c r="R145"/>
  <c r="P145"/>
  <c r="BK145"/>
  <c r="J145"/>
  <c r="BE145"/>
  <c r="BI144"/>
  <c r="BH144"/>
  <c r="BG144"/>
  <c r="BF144"/>
  <c r="T144"/>
  <c r="R144"/>
  <c r="P144"/>
  <c r="BK144"/>
  <c r="J144"/>
  <c r="BE144"/>
  <c r="BI143"/>
  <c r="BH143"/>
  <c r="BG143"/>
  <c r="BF143"/>
  <c r="T143"/>
  <c r="R143"/>
  <c r="P143"/>
  <c r="BK143"/>
  <c r="J143"/>
  <c r="BE143"/>
  <c r="BI142"/>
  <c r="BH142"/>
  <c r="BG142"/>
  <c r="BF142"/>
  <c r="T142"/>
  <c r="R142"/>
  <c r="P142"/>
  <c r="BK142"/>
  <c r="J142"/>
  <c r="BE142"/>
  <c r="BI141"/>
  <c r="BH141"/>
  <c r="BG141"/>
  <c r="BF141"/>
  <c r="T141"/>
  <c r="T140"/>
  <c r="R141"/>
  <c r="R140"/>
  <c r="P141"/>
  <c r="P140"/>
  <c r="BK141"/>
  <c r="BK140"/>
  <c r="J140"/>
  <c r="J141"/>
  <c r="BE141"/>
  <c r="J62"/>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R131"/>
  <c r="P131"/>
  <c r="BK131"/>
  <c r="J131"/>
  <c r="BE131"/>
  <c r="BI130"/>
  <c r="BH130"/>
  <c r="BG130"/>
  <c r="BF130"/>
  <c r="T130"/>
  <c r="R130"/>
  <c r="P130"/>
  <c r="BK130"/>
  <c r="J130"/>
  <c r="BE130"/>
  <c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F36"/>
  <c i="1" r="BD59"/>
  <c i="7" r="BH107"/>
  <c r="F35"/>
  <c i="1" r="BC59"/>
  <c i="7" r="BG107"/>
  <c r="F34"/>
  <c i="1" r="BB59"/>
  <c i="7" r="BF107"/>
  <c r="J33"/>
  <c i="1" r="AW59"/>
  <c i="7" r="F33"/>
  <c i="1" r="BA59"/>
  <c i="7" r="T107"/>
  <c r="T106"/>
  <c r="T105"/>
  <c r="R107"/>
  <c r="R106"/>
  <c r="R105"/>
  <c r="P107"/>
  <c r="P106"/>
  <c r="P105"/>
  <c i="1" r="AU59"/>
  <c i="7" r="BK107"/>
  <c r="BK106"/>
  <c r="J106"/>
  <c r="BK105"/>
  <c r="J105"/>
  <c r="J60"/>
  <c r="J29"/>
  <c i="1" r="AG59"/>
  <c i="7" r="J107"/>
  <c r="BE107"/>
  <c r="J32"/>
  <c i="1" r="AV59"/>
  <c i="7" r="F32"/>
  <c i="1" r="AZ59"/>
  <c i="7" r="J61"/>
  <c r="J101"/>
  <c r="F101"/>
  <c r="F99"/>
  <c r="E97"/>
  <c r="J55"/>
  <c r="F55"/>
  <c r="F53"/>
  <c r="E51"/>
  <c r="J38"/>
  <c r="J20"/>
  <c r="E20"/>
  <c r="F102"/>
  <c r="F56"/>
  <c r="J19"/>
  <c r="J14"/>
  <c r="J99"/>
  <c r="J53"/>
  <c r="E7"/>
  <c r="E93"/>
  <c r="E47"/>
  <c i="1" r="AY58"/>
  <c r="AX58"/>
  <c i="6" r="BI173"/>
  <c r="BH173"/>
  <c r="BG173"/>
  <c r="BF173"/>
  <c r="T173"/>
  <c r="T172"/>
  <c r="R173"/>
  <c r="R172"/>
  <c r="P173"/>
  <c r="P172"/>
  <c r="BK173"/>
  <c r="BK172"/>
  <c r="J172"/>
  <c r="J173"/>
  <c r="BE173"/>
  <c r="J89"/>
  <c r="BI171"/>
  <c r="BH171"/>
  <c r="BG171"/>
  <c r="BF171"/>
  <c r="T171"/>
  <c r="T170"/>
  <c r="R171"/>
  <c r="R170"/>
  <c r="P171"/>
  <c r="P170"/>
  <c r="BK171"/>
  <c r="BK170"/>
  <c r="J170"/>
  <c r="J171"/>
  <c r="BE171"/>
  <c r="J88"/>
  <c r="BI169"/>
  <c r="BH169"/>
  <c r="BG169"/>
  <c r="BF169"/>
  <c r="T169"/>
  <c r="T168"/>
  <c r="R169"/>
  <c r="R168"/>
  <c r="P169"/>
  <c r="P168"/>
  <c r="BK169"/>
  <c r="BK168"/>
  <c r="J168"/>
  <c r="J169"/>
  <c r="BE169"/>
  <c r="J87"/>
  <c r="BI167"/>
  <c r="BH167"/>
  <c r="BG167"/>
  <c r="BF167"/>
  <c r="T167"/>
  <c r="T166"/>
  <c r="R167"/>
  <c r="R166"/>
  <c r="P167"/>
  <c r="P166"/>
  <c r="BK167"/>
  <c r="BK166"/>
  <c r="J166"/>
  <c r="J167"/>
  <c r="BE167"/>
  <c r="J86"/>
  <c r="BI165"/>
  <c r="BH165"/>
  <c r="BG165"/>
  <c r="BF165"/>
  <c r="T165"/>
  <c r="T164"/>
  <c r="T163"/>
  <c r="R165"/>
  <c r="R164"/>
  <c r="R163"/>
  <c r="P165"/>
  <c r="P164"/>
  <c r="P163"/>
  <c r="BK165"/>
  <c r="BK164"/>
  <c r="J164"/>
  <c r="BK163"/>
  <c r="J163"/>
  <c r="J165"/>
  <c r="BE165"/>
  <c r="J85"/>
  <c r="J84"/>
  <c r="BI162"/>
  <c r="BH162"/>
  <c r="BG162"/>
  <c r="BF162"/>
  <c r="T162"/>
  <c r="R162"/>
  <c r="P162"/>
  <c r="BK162"/>
  <c r="J162"/>
  <c r="BE162"/>
  <c r="BI161"/>
  <c r="BH161"/>
  <c r="BG161"/>
  <c r="BF161"/>
  <c r="T161"/>
  <c r="R161"/>
  <c r="P161"/>
  <c r="BK161"/>
  <c r="J161"/>
  <c r="BE161"/>
  <c r="BI160"/>
  <c r="BH160"/>
  <c r="BG160"/>
  <c r="BF160"/>
  <c r="T160"/>
  <c r="T159"/>
  <c r="R160"/>
  <c r="R159"/>
  <c r="P160"/>
  <c r="P159"/>
  <c r="BK160"/>
  <c r="BK159"/>
  <c r="J159"/>
  <c r="J160"/>
  <c r="BE160"/>
  <c r="J83"/>
  <c r="BI158"/>
  <c r="BH158"/>
  <c r="BG158"/>
  <c r="BF158"/>
  <c r="T158"/>
  <c r="R158"/>
  <c r="P158"/>
  <c r="BK158"/>
  <c r="J158"/>
  <c r="BE158"/>
  <c r="BI157"/>
  <c r="BH157"/>
  <c r="BG157"/>
  <c r="BF157"/>
  <c r="T157"/>
  <c r="R157"/>
  <c r="P157"/>
  <c r="BK157"/>
  <c r="J157"/>
  <c r="BE157"/>
  <c r="BI156"/>
  <c r="BH156"/>
  <c r="BG156"/>
  <c r="BF156"/>
  <c r="T156"/>
  <c r="T155"/>
  <c r="R156"/>
  <c r="R155"/>
  <c r="P156"/>
  <c r="P155"/>
  <c r="BK156"/>
  <c r="BK155"/>
  <c r="J155"/>
  <c r="J156"/>
  <c r="BE156"/>
  <c r="J82"/>
  <c r="BI154"/>
  <c r="BH154"/>
  <c r="BG154"/>
  <c r="BF154"/>
  <c r="T154"/>
  <c r="T153"/>
  <c r="R154"/>
  <c r="R153"/>
  <c r="P154"/>
  <c r="P153"/>
  <c r="BK154"/>
  <c r="BK153"/>
  <c r="J153"/>
  <c r="J154"/>
  <c r="BE154"/>
  <c r="J81"/>
  <c r="BI152"/>
  <c r="BH152"/>
  <c r="BG152"/>
  <c r="BF152"/>
  <c r="T152"/>
  <c r="T151"/>
  <c r="R152"/>
  <c r="R151"/>
  <c r="P152"/>
  <c r="P151"/>
  <c r="BK152"/>
  <c r="BK151"/>
  <c r="J151"/>
  <c r="J152"/>
  <c r="BE152"/>
  <c r="J80"/>
  <c r="BI150"/>
  <c r="BH150"/>
  <c r="BG150"/>
  <c r="BF150"/>
  <c r="T150"/>
  <c r="T149"/>
  <c r="R150"/>
  <c r="R149"/>
  <c r="P150"/>
  <c r="P149"/>
  <c r="BK150"/>
  <c r="BK149"/>
  <c r="J149"/>
  <c r="J150"/>
  <c r="BE150"/>
  <c r="J79"/>
  <c r="BI148"/>
  <c r="BH148"/>
  <c r="BG148"/>
  <c r="BF148"/>
  <c r="T148"/>
  <c r="T147"/>
  <c r="R148"/>
  <c r="R147"/>
  <c r="P148"/>
  <c r="P147"/>
  <c r="BK148"/>
  <c r="BK147"/>
  <c r="J147"/>
  <c r="J148"/>
  <c r="BE148"/>
  <c r="J78"/>
  <c r="BI146"/>
  <c r="BH146"/>
  <c r="BG146"/>
  <c r="BF146"/>
  <c r="T146"/>
  <c r="T145"/>
  <c r="R146"/>
  <c r="R145"/>
  <c r="P146"/>
  <c r="P145"/>
  <c r="BK146"/>
  <c r="BK145"/>
  <c r="J145"/>
  <c r="J146"/>
  <c r="BE146"/>
  <c r="J77"/>
  <c r="BI144"/>
  <c r="BH144"/>
  <c r="BG144"/>
  <c r="BF144"/>
  <c r="T144"/>
  <c r="T143"/>
  <c r="R144"/>
  <c r="R143"/>
  <c r="P144"/>
  <c r="P143"/>
  <c r="BK144"/>
  <c r="BK143"/>
  <c r="J143"/>
  <c r="J144"/>
  <c r="BE144"/>
  <c r="J76"/>
  <c r="BI142"/>
  <c r="BH142"/>
  <c r="BG142"/>
  <c r="BF142"/>
  <c r="T142"/>
  <c r="T141"/>
  <c r="R142"/>
  <c r="R141"/>
  <c r="P142"/>
  <c r="P141"/>
  <c r="BK142"/>
  <c r="BK141"/>
  <c r="J141"/>
  <c r="J142"/>
  <c r="BE142"/>
  <c r="J75"/>
  <c r="BI140"/>
  <c r="BH140"/>
  <c r="BG140"/>
  <c r="BF140"/>
  <c r="T140"/>
  <c r="T139"/>
  <c r="R140"/>
  <c r="R139"/>
  <c r="P140"/>
  <c r="P139"/>
  <c r="BK140"/>
  <c r="BK139"/>
  <c r="J139"/>
  <c r="J140"/>
  <c r="BE140"/>
  <c r="J74"/>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T130"/>
  <c r="R131"/>
  <c r="R130"/>
  <c r="P131"/>
  <c r="P130"/>
  <c r="BK131"/>
  <c r="BK130"/>
  <c r="J130"/>
  <c r="J131"/>
  <c r="BE131"/>
  <c r="J73"/>
  <c r="BI129"/>
  <c r="BH129"/>
  <c r="BG129"/>
  <c r="BF129"/>
  <c r="T129"/>
  <c r="R129"/>
  <c r="P129"/>
  <c r="BK129"/>
  <c r="J129"/>
  <c r="BE129"/>
  <c r="BI128"/>
  <c r="BH128"/>
  <c r="BG128"/>
  <c r="BF128"/>
  <c r="T128"/>
  <c r="T127"/>
  <c r="R128"/>
  <c r="R127"/>
  <c r="P128"/>
  <c r="P127"/>
  <c r="BK128"/>
  <c r="BK127"/>
  <c r="J127"/>
  <c r="J128"/>
  <c r="BE128"/>
  <c r="J72"/>
  <c r="BI126"/>
  <c r="BH126"/>
  <c r="BG126"/>
  <c r="BF126"/>
  <c r="T126"/>
  <c r="T125"/>
  <c r="R126"/>
  <c r="R125"/>
  <c r="P126"/>
  <c r="P125"/>
  <c r="BK126"/>
  <c r="BK125"/>
  <c r="J125"/>
  <c r="J126"/>
  <c r="BE126"/>
  <c r="J71"/>
  <c r="BI124"/>
  <c r="BH124"/>
  <c r="BG124"/>
  <c r="BF124"/>
  <c r="T124"/>
  <c r="T123"/>
  <c r="R124"/>
  <c r="R123"/>
  <c r="P124"/>
  <c r="P123"/>
  <c r="BK124"/>
  <c r="BK123"/>
  <c r="J123"/>
  <c r="J124"/>
  <c r="BE124"/>
  <c r="J70"/>
  <c r="BI122"/>
  <c r="BH122"/>
  <c r="BG122"/>
  <c r="BF122"/>
  <c r="T122"/>
  <c r="R122"/>
  <c r="P122"/>
  <c r="BK122"/>
  <c r="J122"/>
  <c r="BE122"/>
  <c r="BI121"/>
  <c r="BH121"/>
  <c r="BG121"/>
  <c r="BF121"/>
  <c r="T121"/>
  <c r="T120"/>
  <c r="R121"/>
  <c r="R120"/>
  <c r="P121"/>
  <c r="P120"/>
  <c r="BK121"/>
  <c r="BK120"/>
  <c r="J120"/>
  <c r="J121"/>
  <c r="BE121"/>
  <c r="J69"/>
  <c r="BI119"/>
  <c r="BH119"/>
  <c r="BG119"/>
  <c r="BF119"/>
  <c r="T119"/>
  <c r="T118"/>
  <c r="R119"/>
  <c r="R118"/>
  <c r="P119"/>
  <c r="P118"/>
  <c r="BK119"/>
  <c r="BK118"/>
  <c r="J118"/>
  <c r="J119"/>
  <c r="BE119"/>
  <c r="J68"/>
  <c r="BI117"/>
  <c r="F38"/>
  <c i="1" r="BD58"/>
  <c i="6" r="BH117"/>
  <c r="F37"/>
  <c i="1" r="BC58"/>
  <c i="6" r="BG117"/>
  <c r="F36"/>
  <c i="1" r="BB58"/>
  <c i="6" r="BF117"/>
  <c r="J35"/>
  <c i="1" r="AW58"/>
  <c i="6" r="F35"/>
  <c i="1" r="BA58"/>
  <c i="6" r="T117"/>
  <c r="T116"/>
  <c r="T115"/>
  <c r="T114"/>
  <c r="T113"/>
  <c r="R117"/>
  <c r="R116"/>
  <c r="R115"/>
  <c r="R114"/>
  <c r="R113"/>
  <c r="P117"/>
  <c r="P116"/>
  <c r="P115"/>
  <c r="P114"/>
  <c r="P113"/>
  <c i="1" r="AU58"/>
  <c i="6" r="BK117"/>
  <c r="BK116"/>
  <c r="J116"/>
  <c r="BK115"/>
  <c r="J115"/>
  <c r="BK114"/>
  <c r="J114"/>
  <c r="BK113"/>
  <c r="J113"/>
  <c r="J64"/>
  <c r="J31"/>
  <c i="1" r="AG58"/>
  <c i="6" r="J117"/>
  <c r="BE117"/>
  <c r="J34"/>
  <c i="1" r="AV58"/>
  <c i="6" r="F34"/>
  <c i="1" r="AZ58"/>
  <c i="6" r="J67"/>
  <c r="J66"/>
  <c r="J65"/>
  <c r="J109"/>
  <c r="F109"/>
  <c r="F107"/>
  <c r="E105"/>
  <c r="J59"/>
  <c r="F59"/>
  <c r="F57"/>
  <c r="E55"/>
  <c r="J40"/>
  <c r="J22"/>
  <c r="E22"/>
  <c r="F110"/>
  <c r="F60"/>
  <c r="J21"/>
  <c r="J16"/>
  <c r="J107"/>
  <c r="J57"/>
  <c r="E7"/>
  <c r="E99"/>
  <c r="E49"/>
  <c i="1" r="AY57"/>
  <c r="AX57"/>
  <c i="5" r="BI226"/>
  <c r="BH226"/>
  <c r="BG226"/>
  <c r="BF226"/>
  <c r="T226"/>
  <c r="R226"/>
  <c r="P226"/>
  <c r="BK226"/>
  <c r="J226"/>
  <c r="BE226"/>
  <c r="BI225"/>
  <c r="BH225"/>
  <c r="BG225"/>
  <c r="BF225"/>
  <c r="T225"/>
  <c r="R225"/>
  <c r="P225"/>
  <c r="BK225"/>
  <c r="J225"/>
  <c r="BE225"/>
  <c r="BI224"/>
  <c r="BH224"/>
  <c r="BG224"/>
  <c r="BF224"/>
  <c r="T224"/>
  <c r="R224"/>
  <c r="P224"/>
  <c r="BK224"/>
  <c r="J224"/>
  <c r="BE224"/>
  <c r="BI223"/>
  <c r="BH223"/>
  <c r="BG223"/>
  <c r="BF223"/>
  <c r="T223"/>
  <c r="R223"/>
  <c r="P223"/>
  <c r="BK223"/>
  <c r="J223"/>
  <c r="BE223"/>
  <c r="BI222"/>
  <c r="BH222"/>
  <c r="BG222"/>
  <c r="BF222"/>
  <c r="T222"/>
  <c r="R222"/>
  <c r="P222"/>
  <c r="BK222"/>
  <c r="J222"/>
  <c r="BE222"/>
  <c r="BI221"/>
  <c r="BH221"/>
  <c r="BG221"/>
  <c r="BF221"/>
  <c r="T221"/>
  <c r="R221"/>
  <c r="P221"/>
  <c r="BK221"/>
  <c r="J221"/>
  <c r="BE221"/>
  <c r="BI220"/>
  <c r="BH220"/>
  <c r="BG220"/>
  <c r="BF220"/>
  <c r="T220"/>
  <c r="R220"/>
  <c r="P220"/>
  <c r="BK220"/>
  <c r="J220"/>
  <c r="BE220"/>
  <c r="BI219"/>
  <c r="BH219"/>
  <c r="BG219"/>
  <c r="BF219"/>
  <c r="T219"/>
  <c r="R219"/>
  <c r="P219"/>
  <c r="BK219"/>
  <c r="J219"/>
  <c r="BE219"/>
  <c r="BI218"/>
  <c r="BH218"/>
  <c r="BG218"/>
  <c r="BF218"/>
  <c r="T218"/>
  <c r="R218"/>
  <c r="P218"/>
  <c r="BK218"/>
  <c r="J218"/>
  <c r="BE218"/>
  <c r="BI217"/>
  <c r="BH217"/>
  <c r="BG217"/>
  <c r="BF217"/>
  <c r="T217"/>
  <c r="R217"/>
  <c r="P217"/>
  <c r="BK217"/>
  <c r="J217"/>
  <c r="BE217"/>
  <c r="BI216"/>
  <c r="BH216"/>
  <c r="BG216"/>
  <c r="BF216"/>
  <c r="T216"/>
  <c r="R216"/>
  <c r="P216"/>
  <c r="BK216"/>
  <c r="J216"/>
  <c r="BE216"/>
  <c r="BI215"/>
  <c r="BH215"/>
  <c r="BG215"/>
  <c r="BF215"/>
  <c r="T215"/>
  <c r="R215"/>
  <c r="P215"/>
  <c r="BK215"/>
  <c r="J215"/>
  <c r="BE215"/>
  <c r="BI214"/>
  <c r="BH214"/>
  <c r="BG214"/>
  <c r="BF214"/>
  <c r="T214"/>
  <c r="R214"/>
  <c r="P214"/>
  <c r="BK214"/>
  <c r="J214"/>
  <c r="BE214"/>
  <c r="BI213"/>
  <c r="BH213"/>
  <c r="BG213"/>
  <c r="BF213"/>
  <c r="T213"/>
  <c r="R213"/>
  <c r="P213"/>
  <c r="BK213"/>
  <c r="J213"/>
  <c r="BE213"/>
  <c r="BI212"/>
  <c r="BH212"/>
  <c r="BG212"/>
  <c r="BF212"/>
  <c r="T212"/>
  <c r="R212"/>
  <c r="P212"/>
  <c r="BK212"/>
  <c r="J212"/>
  <c r="BE212"/>
  <c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R207"/>
  <c r="P207"/>
  <c r="BK207"/>
  <c r="J207"/>
  <c r="BE207"/>
  <c r="BI206"/>
  <c r="BH206"/>
  <c r="BG206"/>
  <c r="BF206"/>
  <c r="T206"/>
  <c r="R206"/>
  <c r="P206"/>
  <c r="BK206"/>
  <c r="J206"/>
  <c r="BE206"/>
  <c r="BI205"/>
  <c r="BH205"/>
  <c r="BG205"/>
  <c r="BF205"/>
  <c r="T205"/>
  <c r="R205"/>
  <c r="P205"/>
  <c r="BK205"/>
  <c r="J205"/>
  <c r="BE205"/>
  <c r="BI204"/>
  <c r="BH204"/>
  <c r="BG204"/>
  <c r="BF204"/>
  <c r="T204"/>
  <c r="R204"/>
  <c r="P204"/>
  <c r="BK204"/>
  <c r="J204"/>
  <c r="BE204"/>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R199"/>
  <c r="P199"/>
  <c r="BK199"/>
  <c r="J199"/>
  <c r="BE199"/>
  <c r="BI198"/>
  <c r="BH198"/>
  <c r="BG198"/>
  <c r="BF198"/>
  <c r="T198"/>
  <c r="R198"/>
  <c r="P198"/>
  <c r="BK198"/>
  <c r="J198"/>
  <c r="BE198"/>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R193"/>
  <c r="P193"/>
  <c r="BK193"/>
  <c r="J193"/>
  <c r="BE193"/>
  <c r="BI192"/>
  <c r="BH192"/>
  <c r="BG192"/>
  <c r="BF192"/>
  <c r="T192"/>
  <c r="R192"/>
  <c r="P192"/>
  <c r="BK192"/>
  <c r="J192"/>
  <c r="BE192"/>
  <c r="BI191"/>
  <c r="BH191"/>
  <c r="BG191"/>
  <c r="BF191"/>
  <c r="T191"/>
  <c r="R191"/>
  <c r="P191"/>
  <c r="BK191"/>
  <c r="J191"/>
  <c r="BE191"/>
  <c r="BI190"/>
  <c r="BH190"/>
  <c r="BG190"/>
  <c r="BF190"/>
  <c r="T190"/>
  <c r="R190"/>
  <c r="P190"/>
  <c r="BK190"/>
  <c r="J190"/>
  <c r="BE190"/>
  <c r="BI189"/>
  <c r="BH189"/>
  <c r="BG189"/>
  <c r="BF189"/>
  <c r="T189"/>
  <c r="R189"/>
  <c r="P189"/>
  <c r="BK189"/>
  <c r="J189"/>
  <c r="BE189"/>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R183"/>
  <c r="P183"/>
  <c r="BK183"/>
  <c r="J183"/>
  <c r="BE183"/>
  <c r="BI182"/>
  <c r="BH182"/>
  <c r="BG182"/>
  <c r="BF182"/>
  <c r="T182"/>
  <c r="R182"/>
  <c r="P182"/>
  <c r="BK182"/>
  <c r="J182"/>
  <c r="BE182"/>
  <c r="BI181"/>
  <c r="BH181"/>
  <c r="BG181"/>
  <c r="BF181"/>
  <c r="T181"/>
  <c r="R181"/>
  <c r="P181"/>
  <c r="BK181"/>
  <c r="J181"/>
  <c r="BE181"/>
  <c r="BI180"/>
  <c r="BH180"/>
  <c r="BG180"/>
  <c r="BF180"/>
  <c r="T180"/>
  <c r="R180"/>
  <c r="P180"/>
  <c r="BK180"/>
  <c r="J180"/>
  <c r="BE180"/>
  <c r="BI179"/>
  <c r="BH179"/>
  <c r="BG179"/>
  <c r="BF179"/>
  <c r="T179"/>
  <c r="R179"/>
  <c r="P179"/>
  <c r="BK179"/>
  <c r="J179"/>
  <c r="BE179"/>
  <c r="BI178"/>
  <c r="BH178"/>
  <c r="BG178"/>
  <c r="BF178"/>
  <c r="T178"/>
  <c r="R178"/>
  <c r="P178"/>
  <c r="BK178"/>
  <c r="J178"/>
  <c r="BE178"/>
  <c r="BI177"/>
  <c r="BH177"/>
  <c r="BG177"/>
  <c r="BF177"/>
  <c r="T177"/>
  <c r="R177"/>
  <c r="P177"/>
  <c r="BK177"/>
  <c r="J177"/>
  <c r="BE177"/>
  <c r="BI176"/>
  <c r="BH176"/>
  <c r="BG176"/>
  <c r="BF176"/>
  <c r="T176"/>
  <c r="R176"/>
  <c r="P176"/>
  <c r="BK176"/>
  <c r="J176"/>
  <c r="BE176"/>
  <c r="BI175"/>
  <c r="BH175"/>
  <c r="BG175"/>
  <c r="BF175"/>
  <c r="T175"/>
  <c r="R175"/>
  <c r="P175"/>
  <c r="BK175"/>
  <c r="J175"/>
  <c r="BE175"/>
  <c r="BI174"/>
  <c r="BH174"/>
  <c r="BG174"/>
  <c r="BF174"/>
  <c r="T174"/>
  <c r="R174"/>
  <c r="P174"/>
  <c r="BK174"/>
  <c r="J174"/>
  <c r="BE174"/>
  <c r="BI173"/>
  <c r="BH173"/>
  <c r="BG173"/>
  <c r="BF173"/>
  <c r="T173"/>
  <c r="R173"/>
  <c r="P173"/>
  <c r="BK173"/>
  <c r="J173"/>
  <c r="BE173"/>
  <c r="BI172"/>
  <c r="BH172"/>
  <c r="BG172"/>
  <c r="BF172"/>
  <c r="T172"/>
  <c r="R172"/>
  <c r="P172"/>
  <c r="BK172"/>
  <c r="J172"/>
  <c r="BE172"/>
  <c r="BI171"/>
  <c r="BH171"/>
  <c r="BG171"/>
  <c r="BF171"/>
  <c r="T171"/>
  <c r="R171"/>
  <c r="P171"/>
  <c r="BK171"/>
  <c r="J171"/>
  <c r="BE171"/>
  <c r="BI170"/>
  <c r="BH170"/>
  <c r="BG170"/>
  <c r="BF170"/>
  <c r="T170"/>
  <c r="R170"/>
  <c r="P170"/>
  <c r="BK170"/>
  <c r="J170"/>
  <c r="BE170"/>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R165"/>
  <c r="P165"/>
  <c r="BK165"/>
  <c r="J165"/>
  <c r="BE165"/>
  <c r="BI164"/>
  <c r="BH164"/>
  <c r="BG164"/>
  <c r="BF164"/>
  <c r="T164"/>
  <c r="R164"/>
  <c r="P164"/>
  <c r="BK164"/>
  <c r="J164"/>
  <c r="BE164"/>
  <c r="BI163"/>
  <c r="BH163"/>
  <c r="BG163"/>
  <c r="BF163"/>
  <c r="T163"/>
  <c r="R163"/>
  <c r="P163"/>
  <c r="BK163"/>
  <c r="J163"/>
  <c r="BE163"/>
  <c r="BI162"/>
  <c r="BH162"/>
  <c r="BG162"/>
  <c r="BF162"/>
  <c r="T162"/>
  <c r="R162"/>
  <c r="P162"/>
  <c r="BK162"/>
  <c r="J162"/>
  <c r="BE162"/>
  <c r="BI161"/>
  <c r="BH161"/>
  <c r="BG161"/>
  <c r="BF161"/>
  <c r="T161"/>
  <c r="R161"/>
  <c r="P161"/>
  <c r="BK161"/>
  <c r="J161"/>
  <c r="BE161"/>
  <c r="BI160"/>
  <c r="BH160"/>
  <c r="BG160"/>
  <c r="BF160"/>
  <c r="T160"/>
  <c r="R160"/>
  <c r="P160"/>
  <c r="BK160"/>
  <c r="J160"/>
  <c r="BE160"/>
  <c r="BI159"/>
  <c r="BH159"/>
  <c r="BG159"/>
  <c r="BF159"/>
  <c r="T159"/>
  <c r="R159"/>
  <c r="P159"/>
  <c r="BK159"/>
  <c r="J159"/>
  <c r="BE159"/>
  <c r="BI158"/>
  <c r="BH158"/>
  <c r="BG158"/>
  <c r="BF158"/>
  <c r="T158"/>
  <c r="R158"/>
  <c r="P158"/>
  <c r="BK158"/>
  <c r="J158"/>
  <c r="BE158"/>
  <c r="BI157"/>
  <c r="BH157"/>
  <c r="BG157"/>
  <c r="BF157"/>
  <c r="T157"/>
  <c r="R157"/>
  <c r="P157"/>
  <c r="BK157"/>
  <c r="J157"/>
  <c r="BE157"/>
  <c r="BI156"/>
  <c r="BH156"/>
  <c r="BG156"/>
  <c r="BF156"/>
  <c r="T156"/>
  <c r="R156"/>
  <c r="P156"/>
  <c r="BK156"/>
  <c r="J156"/>
  <c r="BE156"/>
  <c r="BI155"/>
  <c r="BH155"/>
  <c r="BG155"/>
  <c r="BF155"/>
  <c r="T155"/>
  <c r="R155"/>
  <c r="P155"/>
  <c r="BK155"/>
  <c r="J155"/>
  <c r="BE155"/>
  <c r="BI154"/>
  <c r="BH154"/>
  <c r="BG154"/>
  <c r="BF154"/>
  <c r="T154"/>
  <c r="R154"/>
  <c r="P154"/>
  <c r="BK154"/>
  <c r="J154"/>
  <c r="BE154"/>
  <c r="BI153"/>
  <c r="BH153"/>
  <c r="BG153"/>
  <c r="BF153"/>
  <c r="T153"/>
  <c r="R153"/>
  <c r="P153"/>
  <c r="BK153"/>
  <c r="J153"/>
  <c r="BE153"/>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R149"/>
  <c r="P149"/>
  <c r="BK149"/>
  <c r="J149"/>
  <c r="BE149"/>
  <c r="BI148"/>
  <c r="BH148"/>
  <c r="BG148"/>
  <c r="BF148"/>
  <c r="T148"/>
  <c r="R148"/>
  <c r="P148"/>
  <c r="BK148"/>
  <c r="J148"/>
  <c r="BE148"/>
  <c r="BI147"/>
  <c r="BH147"/>
  <c r="BG147"/>
  <c r="BF147"/>
  <c r="T147"/>
  <c r="R147"/>
  <c r="P147"/>
  <c r="BK147"/>
  <c r="J147"/>
  <c r="BE147"/>
  <c r="BI146"/>
  <c r="BH146"/>
  <c r="BG146"/>
  <c r="BF146"/>
  <c r="T146"/>
  <c r="R146"/>
  <c r="P146"/>
  <c r="BK146"/>
  <c r="J146"/>
  <c r="BE146"/>
  <c r="BI145"/>
  <c r="BH145"/>
  <c r="BG145"/>
  <c r="BF145"/>
  <c r="T145"/>
  <c r="R145"/>
  <c r="P145"/>
  <c r="BK145"/>
  <c r="J145"/>
  <c r="BE145"/>
  <c r="BI144"/>
  <c r="BH144"/>
  <c r="BG144"/>
  <c r="BF144"/>
  <c r="T144"/>
  <c r="R144"/>
  <c r="P144"/>
  <c r="BK144"/>
  <c r="J144"/>
  <c r="BE144"/>
  <c r="BI143"/>
  <c r="BH143"/>
  <c r="BG143"/>
  <c r="BF143"/>
  <c r="T143"/>
  <c r="R143"/>
  <c r="P143"/>
  <c r="BK143"/>
  <c r="J143"/>
  <c r="BE143"/>
  <c r="BI142"/>
  <c r="BH142"/>
  <c r="BG142"/>
  <c r="BF142"/>
  <c r="T142"/>
  <c r="R142"/>
  <c r="P142"/>
  <c r="BK142"/>
  <c r="J142"/>
  <c r="BE142"/>
  <c r="BI141"/>
  <c r="BH141"/>
  <c r="BG141"/>
  <c r="BF141"/>
  <c r="T141"/>
  <c r="R141"/>
  <c r="P141"/>
  <c r="BK141"/>
  <c r="J141"/>
  <c r="BE141"/>
  <c r="BI140"/>
  <c r="BH140"/>
  <c r="BG140"/>
  <c r="BF140"/>
  <c r="T140"/>
  <c r="R140"/>
  <c r="P140"/>
  <c r="BK140"/>
  <c r="J140"/>
  <c r="BE140"/>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R131"/>
  <c r="P131"/>
  <c r="BK131"/>
  <c r="J131"/>
  <c r="BE131"/>
  <c r="BI130"/>
  <c r="BH130"/>
  <c r="BG130"/>
  <c r="BF130"/>
  <c r="T130"/>
  <c r="R130"/>
  <c r="P130"/>
  <c r="BK130"/>
  <c r="J130"/>
  <c r="BE130"/>
  <c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R109"/>
  <c r="P109"/>
  <c r="BK109"/>
  <c r="J109"/>
  <c r="BE109"/>
  <c r="BI108"/>
  <c r="BH108"/>
  <c r="BG108"/>
  <c r="BF108"/>
  <c r="T108"/>
  <c r="R108"/>
  <c r="P108"/>
  <c r="BK108"/>
  <c r="J108"/>
  <c r="BE108"/>
  <c r="BI107"/>
  <c r="BH107"/>
  <c r="BG107"/>
  <c r="BF107"/>
  <c r="T107"/>
  <c r="R107"/>
  <c r="P107"/>
  <c r="BK107"/>
  <c r="J107"/>
  <c r="BE107"/>
  <c r="BI106"/>
  <c r="BH106"/>
  <c r="BG106"/>
  <c r="BF106"/>
  <c r="T106"/>
  <c r="R106"/>
  <c r="P106"/>
  <c r="BK106"/>
  <c r="J106"/>
  <c r="BE106"/>
  <c r="BI105"/>
  <c r="BH105"/>
  <c r="BG105"/>
  <c r="BF105"/>
  <c r="T105"/>
  <c r="R105"/>
  <c r="P105"/>
  <c r="BK105"/>
  <c r="J105"/>
  <c r="BE105"/>
  <c r="BI104"/>
  <c r="BH104"/>
  <c r="BG104"/>
  <c r="BF104"/>
  <c r="T104"/>
  <c r="R104"/>
  <c r="P104"/>
  <c r="BK104"/>
  <c r="J104"/>
  <c r="BE104"/>
  <c r="BI103"/>
  <c r="BH103"/>
  <c r="BG103"/>
  <c r="BF103"/>
  <c r="T103"/>
  <c r="R103"/>
  <c r="P103"/>
  <c r="BK103"/>
  <c r="J103"/>
  <c r="BE103"/>
  <c r="BI102"/>
  <c r="BH102"/>
  <c r="BG102"/>
  <c r="BF102"/>
  <c r="T102"/>
  <c r="R102"/>
  <c r="P102"/>
  <c r="BK102"/>
  <c r="J102"/>
  <c r="BE102"/>
  <c r="BI101"/>
  <c r="BH101"/>
  <c r="BG101"/>
  <c r="BF101"/>
  <c r="T101"/>
  <c r="R101"/>
  <c r="P101"/>
  <c r="BK101"/>
  <c r="J101"/>
  <c r="BE101"/>
  <c r="BI100"/>
  <c r="BH100"/>
  <c r="BG100"/>
  <c r="BF100"/>
  <c r="T100"/>
  <c r="R100"/>
  <c r="P100"/>
  <c r="BK100"/>
  <c r="J100"/>
  <c r="BE100"/>
  <c r="BI99"/>
  <c r="BH99"/>
  <c r="BG99"/>
  <c r="BF99"/>
  <c r="T99"/>
  <c r="R99"/>
  <c r="P99"/>
  <c r="BK99"/>
  <c r="J99"/>
  <c r="BE99"/>
  <c r="BI98"/>
  <c r="BH98"/>
  <c r="BG98"/>
  <c r="BF98"/>
  <c r="T98"/>
  <c r="R98"/>
  <c r="P98"/>
  <c r="BK98"/>
  <c r="J98"/>
  <c r="BE98"/>
  <c r="BI97"/>
  <c r="BH97"/>
  <c r="BG97"/>
  <c r="BF97"/>
  <c r="T97"/>
  <c r="R97"/>
  <c r="P97"/>
  <c r="BK97"/>
  <c r="J97"/>
  <c r="BE97"/>
  <c r="BI96"/>
  <c r="BH96"/>
  <c r="BG96"/>
  <c r="BF96"/>
  <c r="T96"/>
  <c r="R96"/>
  <c r="P96"/>
  <c r="BK96"/>
  <c r="J96"/>
  <c r="BE96"/>
  <c r="BI95"/>
  <c r="BH95"/>
  <c r="BG95"/>
  <c r="BF95"/>
  <c r="T95"/>
  <c r="R95"/>
  <c r="P95"/>
  <c r="BK95"/>
  <c r="J95"/>
  <c r="BE95"/>
  <c r="BI94"/>
  <c r="BH94"/>
  <c r="BG94"/>
  <c r="BF94"/>
  <c r="T94"/>
  <c r="R94"/>
  <c r="P94"/>
  <c r="BK94"/>
  <c r="J94"/>
  <c r="BE94"/>
  <c r="BI93"/>
  <c r="BH93"/>
  <c r="BG93"/>
  <c r="BF93"/>
  <c r="T93"/>
  <c r="R93"/>
  <c r="P93"/>
  <c r="BK93"/>
  <c r="J93"/>
  <c r="BE93"/>
  <c r="BI92"/>
  <c r="BH92"/>
  <c r="BG92"/>
  <c r="BF92"/>
  <c r="T92"/>
  <c r="R92"/>
  <c r="P92"/>
  <c r="BK92"/>
  <c r="J92"/>
  <c r="BE92"/>
  <c r="BI91"/>
  <c r="F38"/>
  <c i="1" r="BD57"/>
  <c i="5" r="BH91"/>
  <c r="F37"/>
  <c i="1" r="BC57"/>
  <c i="5" r="BG91"/>
  <c r="F36"/>
  <c i="1" r="BB57"/>
  <c i="5" r="BF91"/>
  <c r="J35"/>
  <c i="1" r="AW57"/>
  <c i="5" r="F35"/>
  <c i="1" r="BA57"/>
  <c i="5" r="T91"/>
  <c r="T90"/>
  <c r="T89"/>
  <c r="R91"/>
  <c r="R90"/>
  <c r="R89"/>
  <c r="P91"/>
  <c r="P90"/>
  <c r="P89"/>
  <c i="1" r="AU57"/>
  <c i="5" r="BK91"/>
  <c r="BK90"/>
  <c r="J90"/>
  <c r="BK89"/>
  <c r="J89"/>
  <c r="J64"/>
  <c r="J31"/>
  <c i="1" r="AG57"/>
  <c i="5" r="J91"/>
  <c r="BE91"/>
  <c r="J34"/>
  <c i="1" r="AV57"/>
  <c i="5" r="F34"/>
  <c i="1" r="AZ57"/>
  <c i="5" r="J65"/>
  <c r="J85"/>
  <c r="F85"/>
  <c r="F83"/>
  <c r="E81"/>
  <c r="J59"/>
  <c r="F59"/>
  <c r="F57"/>
  <c r="E55"/>
  <c r="J40"/>
  <c r="J22"/>
  <c r="E22"/>
  <c r="F86"/>
  <c r="F60"/>
  <c r="J21"/>
  <c r="J16"/>
  <c r="J83"/>
  <c r="J57"/>
  <c r="E7"/>
  <c r="E75"/>
  <c r="E49"/>
  <c i="4" r="J313"/>
  <c r="J175"/>
  <c r="J163"/>
  <c r="J153"/>
  <c i="1" r="AY56"/>
  <c r="AX56"/>
  <c i="4" r="BI338"/>
  <c r="BH338"/>
  <c r="BG338"/>
  <c r="BF338"/>
  <c r="T338"/>
  <c r="R338"/>
  <c r="P338"/>
  <c r="BK338"/>
  <c r="J338"/>
  <c r="BE338"/>
  <c r="BI337"/>
  <c r="BH337"/>
  <c r="BG337"/>
  <c r="BF337"/>
  <c r="T337"/>
  <c r="R337"/>
  <c r="P337"/>
  <c r="BK337"/>
  <c r="J337"/>
  <c r="BE337"/>
  <c r="BI336"/>
  <c r="BH336"/>
  <c r="BG336"/>
  <c r="BF336"/>
  <c r="T336"/>
  <c r="T335"/>
  <c r="R336"/>
  <c r="R335"/>
  <c r="P336"/>
  <c r="P335"/>
  <c r="BK336"/>
  <c r="BK335"/>
  <c r="J335"/>
  <c r="J336"/>
  <c r="BE336"/>
  <c r="J126"/>
  <c r="BI334"/>
  <c r="BH334"/>
  <c r="BG334"/>
  <c r="BF334"/>
  <c r="T334"/>
  <c r="R334"/>
  <c r="P334"/>
  <c r="BK334"/>
  <c r="J334"/>
  <c r="BE334"/>
  <c r="BI333"/>
  <c r="BH333"/>
  <c r="BG333"/>
  <c r="BF333"/>
  <c r="T333"/>
  <c r="R333"/>
  <c r="P333"/>
  <c r="BK333"/>
  <c r="J333"/>
  <c r="BE333"/>
  <c r="BI332"/>
  <c r="BH332"/>
  <c r="BG332"/>
  <c r="BF332"/>
  <c r="T332"/>
  <c r="R332"/>
  <c r="P332"/>
  <c r="BK332"/>
  <c r="J332"/>
  <c r="BE332"/>
  <c r="BI331"/>
  <c r="BH331"/>
  <c r="BG331"/>
  <c r="BF331"/>
  <c r="T331"/>
  <c r="R331"/>
  <c r="P331"/>
  <c r="BK331"/>
  <c r="J331"/>
  <c r="BE331"/>
  <c r="BI330"/>
  <c r="BH330"/>
  <c r="BG330"/>
  <c r="BF330"/>
  <c r="T330"/>
  <c r="R330"/>
  <c r="P330"/>
  <c r="BK330"/>
  <c r="J330"/>
  <c r="BE330"/>
  <c r="BI329"/>
  <c r="BH329"/>
  <c r="BG329"/>
  <c r="BF329"/>
  <c r="T329"/>
  <c r="R329"/>
  <c r="P329"/>
  <c r="BK329"/>
  <c r="J329"/>
  <c r="BE329"/>
  <c r="BI328"/>
  <c r="BH328"/>
  <c r="BG328"/>
  <c r="BF328"/>
  <c r="T328"/>
  <c r="R328"/>
  <c r="P328"/>
  <c r="BK328"/>
  <c r="J328"/>
  <c r="BE328"/>
  <c r="BI327"/>
  <c r="BH327"/>
  <c r="BG327"/>
  <c r="BF327"/>
  <c r="T327"/>
  <c r="R327"/>
  <c r="P327"/>
  <c r="BK327"/>
  <c r="J327"/>
  <c r="BE327"/>
  <c r="BI326"/>
  <c r="BH326"/>
  <c r="BG326"/>
  <c r="BF326"/>
  <c r="T326"/>
  <c r="R326"/>
  <c r="P326"/>
  <c r="BK326"/>
  <c r="J326"/>
  <c r="BE326"/>
  <c r="BI325"/>
  <c r="BH325"/>
  <c r="BG325"/>
  <c r="BF325"/>
  <c r="T325"/>
  <c r="R325"/>
  <c r="P325"/>
  <c r="BK325"/>
  <c r="J325"/>
  <c r="BE325"/>
  <c r="BI324"/>
  <c r="BH324"/>
  <c r="BG324"/>
  <c r="BF324"/>
  <c r="T324"/>
  <c r="R324"/>
  <c r="P324"/>
  <c r="BK324"/>
  <c r="J324"/>
  <c r="BE324"/>
  <c r="BI323"/>
  <c r="BH323"/>
  <c r="BG323"/>
  <c r="BF323"/>
  <c r="T323"/>
  <c r="R323"/>
  <c r="P323"/>
  <c r="BK323"/>
  <c r="J323"/>
  <c r="BE323"/>
  <c r="BI322"/>
  <c r="BH322"/>
  <c r="BG322"/>
  <c r="BF322"/>
  <c r="T322"/>
  <c r="T321"/>
  <c r="R322"/>
  <c r="R321"/>
  <c r="P322"/>
  <c r="P321"/>
  <c r="BK322"/>
  <c r="BK321"/>
  <c r="J321"/>
  <c r="J322"/>
  <c r="BE322"/>
  <c r="J125"/>
  <c r="BI320"/>
  <c r="BH320"/>
  <c r="BG320"/>
  <c r="BF320"/>
  <c r="T320"/>
  <c r="T319"/>
  <c r="R320"/>
  <c r="R319"/>
  <c r="P320"/>
  <c r="P319"/>
  <c r="BK320"/>
  <c r="BK319"/>
  <c r="J319"/>
  <c r="J320"/>
  <c r="BE320"/>
  <c r="J124"/>
  <c r="BI318"/>
  <c r="BH318"/>
  <c r="BG318"/>
  <c r="BF318"/>
  <c r="T318"/>
  <c r="T317"/>
  <c r="R318"/>
  <c r="R317"/>
  <c r="P318"/>
  <c r="P317"/>
  <c r="BK318"/>
  <c r="BK317"/>
  <c r="J317"/>
  <c r="J318"/>
  <c r="BE318"/>
  <c r="J123"/>
  <c r="BI316"/>
  <c r="BH316"/>
  <c r="BG316"/>
  <c r="BF316"/>
  <c r="T316"/>
  <c r="R316"/>
  <c r="P316"/>
  <c r="BK316"/>
  <c r="J316"/>
  <c r="BE316"/>
  <c r="BI315"/>
  <c r="BH315"/>
  <c r="BG315"/>
  <c r="BF315"/>
  <c r="T315"/>
  <c r="T314"/>
  <c r="R315"/>
  <c r="R314"/>
  <c r="P315"/>
  <c r="P314"/>
  <c r="BK315"/>
  <c r="BK314"/>
  <c r="J314"/>
  <c r="J315"/>
  <c r="BE315"/>
  <c r="J122"/>
  <c r="J121"/>
  <c r="BI312"/>
  <c r="BH312"/>
  <c r="BG312"/>
  <c r="BF312"/>
  <c r="T312"/>
  <c r="T311"/>
  <c r="R312"/>
  <c r="R311"/>
  <c r="P312"/>
  <c r="P311"/>
  <c r="BK312"/>
  <c r="BK311"/>
  <c r="J311"/>
  <c r="J312"/>
  <c r="BE312"/>
  <c r="J120"/>
  <c r="BI310"/>
  <c r="BH310"/>
  <c r="BG310"/>
  <c r="BF310"/>
  <c r="T310"/>
  <c r="T309"/>
  <c r="R310"/>
  <c r="R309"/>
  <c r="P310"/>
  <c r="P309"/>
  <c r="BK310"/>
  <c r="BK309"/>
  <c r="J309"/>
  <c r="J310"/>
  <c r="BE310"/>
  <c r="J119"/>
  <c r="BI308"/>
  <c r="BH308"/>
  <c r="BG308"/>
  <c r="BF308"/>
  <c r="T308"/>
  <c r="T307"/>
  <c r="R308"/>
  <c r="R307"/>
  <c r="P308"/>
  <c r="P307"/>
  <c r="BK308"/>
  <c r="BK307"/>
  <c r="J307"/>
  <c r="J308"/>
  <c r="BE308"/>
  <c r="J118"/>
  <c r="BI306"/>
  <c r="BH306"/>
  <c r="BG306"/>
  <c r="BF306"/>
  <c r="T306"/>
  <c r="T305"/>
  <c r="R306"/>
  <c r="R305"/>
  <c r="P306"/>
  <c r="P305"/>
  <c r="BK306"/>
  <c r="BK305"/>
  <c r="J305"/>
  <c r="J306"/>
  <c r="BE306"/>
  <c r="J117"/>
  <c r="BI304"/>
  <c r="BH304"/>
  <c r="BG304"/>
  <c r="BF304"/>
  <c r="T304"/>
  <c r="T303"/>
  <c r="R304"/>
  <c r="R303"/>
  <c r="P304"/>
  <c r="P303"/>
  <c r="BK304"/>
  <c r="BK303"/>
  <c r="J303"/>
  <c r="J304"/>
  <c r="BE304"/>
  <c r="J116"/>
  <c r="BI302"/>
  <c r="BH302"/>
  <c r="BG302"/>
  <c r="BF302"/>
  <c r="T302"/>
  <c r="T301"/>
  <c r="R302"/>
  <c r="R301"/>
  <c r="P302"/>
  <c r="P301"/>
  <c r="BK302"/>
  <c r="BK301"/>
  <c r="J301"/>
  <c r="J302"/>
  <c r="BE302"/>
  <c r="J115"/>
  <c r="BI300"/>
  <c r="BH300"/>
  <c r="BG300"/>
  <c r="BF300"/>
  <c r="T300"/>
  <c r="T299"/>
  <c r="R300"/>
  <c r="R299"/>
  <c r="P300"/>
  <c r="P299"/>
  <c r="BK300"/>
  <c r="BK299"/>
  <c r="J299"/>
  <c r="J300"/>
  <c r="BE300"/>
  <c r="J114"/>
  <c r="BI298"/>
  <c r="BH298"/>
  <c r="BG298"/>
  <c r="BF298"/>
  <c r="T298"/>
  <c r="T297"/>
  <c r="R298"/>
  <c r="R297"/>
  <c r="P298"/>
  <c r="P297"/>
  <c r="BK298"/>
  <c r="BK297"/>
  <c r="J297"/>
  <c r="J298"/>
  <c r="BE298"/>
  <c r="J113"/>
  <c r="BI296"/>
  <c r="BH296"/>
  <c r="BG296"/>
  <c r="BF296"/>
  <c r="T296"/>
  <c r="T295"/>
  <c r="R296"/>
  <c r="R295"/>
  <c r="P296"/>
  <c r="P295"/>
  <c r="BK296"/>
  <c r="BK295"/>
  <c r="J295"/>
  <c r="J296"/>
  <c r="BE296"/>
  <c r="J112"/>
  <c r="BI294"/>
  <c r="BH294"/>
  <c r="BG294"/>
  <c r="BF294"/>
  <c r="T294"/>
  <c r="T293"/>
  <c r="R294"/>
  <c r="R293"/>
  <c r="P294"/>
  <c r="P293"/>
  <c r="BK294"/>
  <c r="BK293"/>
  <c r="J293"/>
  <c r="J294"/>
  <c r="BE294"/>
  <c r="J111"/>
  <c r="BI292"/>
  <c r="BH292"/>
  <c r="BG292"/>
  <c r="BF292"/>
  <c r="T292"/>
  <c r="R292"/>
  <c r="P292"/>
  <c r="BK292"/>
  <c r="J292"/>
  <c r="BE292"/>
  <c r="BI291"/>
  <c r="BH291"/>
  <c r="BG291"/>
  <c r="BF291"/>
  <c r="T291"/>
  <c r="T290"/>
  <c r="R291"/>
  <c r="R290"/>
  <c r="P291"/>
  <c r="P290"/>
  <c r="BK291"/>
  <c r="BK290"/>
  <c r="J290"/>
  <c r="J291"/>
  <c r="BE291"/>
  <c r="J110"/>
  <c r="BI289"/>
  <c r="BH289"/>
  <c r="BG289"/>
  <c r="BF289"/>
  <c r="T289"/>
  <c r="T288"/>
  <c r="R289"/>
  <c r="R288"/>
  <c r="P289"/>
  <c r="P288"/>
  <c r="BK289"/>
  <c r="BK288"/>
  <c r="J288"/>
  <c r="J289"/>
  <c r="BE289"/>
  <c r="J109"/>
  <c r="BI287"/>
  <c r="BH287"/>
  <c r="BG287"/>
  <c r="BF287"/>
  <c r="T287"/>
  <c r="T286"/>
  <c r="R287"/>
  <c r="R286"/>
  <c r="P287"/>
  <c r="P286"/>
  <c r="BK287"/>
  <c r="BK286"/>
  <c r="J286"/>
  <c r="J287"/>
  <c r="BE287"/>
  <c r="J108"/>
  <c r="BI285"/>
  <c r="BH285"/>
  <c r="BG285"/>
  <c r="BF285"/>
  <c r="T285"/>
  <c r="T284"/>
  <c r="R285"/>
  <c r="R284"/>
  <c r="P285"/>
  <c r="P284"/>
  <c r="BK285"/>
  <c r="BK284"/>
  <c r="J284"/>
  <c r="J285"/>
  <c r="BE285"/>
  <c r="J107"/>
  <c r="BI283"/>
  <c r="BH283"/>
  <c r="BG283"/>
  <c r="BF283"/>
  <c r="T283"/>
  <c r="T282"/>
  <c r="R283"/>
  <c r="R282"/>
  <c r="P283"/>
  <c r="P282"/>
  <c r="BK283"/>
  <c r="BK282"/>
  <c r="J282"/>
  <c r="J283"/>
  <c r="BE283"/>
  <c r="J106"/>
  <c r="BI281"/>
  <c r="BH281"/>
  <c r="BG281"/>
  <c r="BF281"/>
  <c r="T281"/>
  <c r="T280"/>
  <c r="R281"/>
  <c r="R280"/>
  <c r="P281"/>
  <c r="P280"/>
  <c r="BK281"/>
  <c r="BK280"/>
  <c r="J280"/>
  <c r="J281"/>
  <c r="BE281"/>
  <c r="J105"/>
  <c r="BI279"/>
  <c r="BH279"/>
  <c r="BG279"/>
  <c r="BF279"/>
  <c r="T279"/>
  <c r="R279"/>
  <c r="P279"/>
  <c r="BK279"/>
  <c r="J279"/>
  <c r="BE279"/>
  <c r="BI278"/>
  <c r="BH278"/>
  <c r="BG278"/>
  <c r="BF278"/>
  <c r="T278"/>
  <c r="R278"/>
  <c r="P278"/>
  <c r="BK278"/>
  <c r="J278"/>
  <c r="BE278"/>
  <c r="BI277"/>
  <c r="BH277"/>
  <c r="BG277"/>
  <c r="BF277"/>
  <c r="T277"/>
  <c r="R277"/>
  <c r="P277"/>
  <c r="BK277"/>
  <c r="J277"/>
  <c r="BE277"/>
  <c r="BI276"/>
  <c r="BH276"/>
  <c r="BG276"/>
  <c r="BF276"/>
  <c r="T276"/>
  <c r="T275"/>
  <c r="R276"/>
  <c r="R275"/>
  <c r="P276"/>
  <c r="P275"/>
  <c r="BK276"/>
  <c r="BK275"/>
  <c r="J275"/>
  <c r="J276"/>
  <c r="BE276"/>
  <c r="J104"/>
  <c r="BI274"/>
  <c r="BH274"/>
  <c r="BG274"/>
  <c r="BF274"/>
  <c r="T274"/>
  <c r="R274"/>
  <c r="P274"/>
  <c r="BK274"/>
  <c r="J274"/>
  <c r="BE274"/>
  <c r="BI273"/>
  <c r="BH273"/>
  <c r="BG273"/>
  <c r="BF273"/>
  <c r="T273"/>
  <c r="R273"/>
  <c r="P273"/>
  <c r="BK273"/>
  <c r="J273"/>
  <c r="BE273"/>
  <c r="BI272"/>
  <c r="BH272"/>
  <c r="BG272"/>
  <c r="BF272"/>
  <c r="T272"/>
  <c r="R272"/>
  <c r="P272"/>
  <c r="BK272"/>
  <c r="J272"/>
  <c r="BE272"/>
  <c r="BI271"/>
  <c r="BH271"/>
  <c r="BG271"/>
  <c r="BF271"/>
  <c r="T271"/>
  <c r="R271"/>
  <c r="P271"/>
  <c r="BK271"/>
  <c r="J271"/>
  <c r="BE271"/>
  <c r="BI270"/>
  <c r="BH270"/>
  <c r="BG270"/>
  <c r="BF270"/>
  <c r="T270"/>
  <c r="R270"/>
  <c r="P270"/>
  <c r="BK270"/>
  <c r="J270"/>
  <c r="BE270"/>
  <c r="BI269"/>
  <c r="BH269"/>
  <c r="BG269"/>
  <c r="BF269"/>
  <c r="T269"/>
  <c r="R269"/>
  <c r="P269"/>
  <c r="BK269"/>
  <c r="J269"/>
  <c r="BE269"/>
  <c r="BI268"/>
  <c r="BH268"/>
  <c r="BG268"/>
  <c r="BF268"/>
  <c r="T268"/>
  <c r="R268"/>
  <c r="P268"/>
  <c r="BK268"/>
  <c r="J268"/>
  <c r="BE268"/>
  <c r="BI267"/>
  <c r="BH267"/>
  <c r="BG267"/>
  <c r="BF267"/>
  <c r="T267"/>
  <c r="R267"/>
  <c r="P267"/>
  <c r="BK267"/>
  <c r="J267"/>
  <c r="BE267"/>
  <c r="BI266"/>
  <c r="BH266"/>
  <c r="BG266"/>
  <c r="BF266"/>
  <c r="T266"/>
  <c r="T265"/>
  <c r="R266"/>
  <c r="R265"/>
  <c r="P266"/>
  <c r="P265"/>
  <c r="BK266"/>
  <c r="BK265"/>
  <c r="J265"/>
  <c r="J266"/>
  <c r="BE266"/>
  <c r="J103"/>
  <c r="BI264"/>
  <c r="BH264"/>
  <c r="BG264"/>
  <c r="BF264"/>
  <c r="T264"/>
  <c r="T263"/>
  <c r="R264"/>
  <c r="R263"/>
  <c r="P264"/>
  <c r="P263"/>
  <c r="BK264"/>
  <c r="BK263"/>
  <c r="J263"/>
  <c r="J264"/>
  <c r="BE264"/>
  <c r="J102"/>
  <c r="BI262"/>
  <c r="BH262"/>
  <c r="BG262"/>
  <c r="BF262"/>
  <c r="T262"/>
  <c r="T261"/>
  <c r="R262"/>
  <c r="R261"/>
  <c r="P262"/>
  <c r="P261"/>
  <c r="BK262"/>
  <c r="BK261"/>
  <c r="J261"/>
  <c r="J262"/>
  <c r="BE262"/>
  <c r="J101"/>
  <c r="BI260"/>
  <c r="BH260"/>
  <c r="BG260"/>
  <c r="BF260"/>
  <c r="T260"/>
  <c r="R260"/>
  <c r="P260"/>
  <c r="BK260"/>
  <c r="J260"/>
  <c r="BE260"/>
  <c r="BI259"/>
  <c r="BH259"/>
  <c r="BG259"/>
  <c r="BF259"/>
  <c r="T259"/>
  <c r="R259"/>
  <c r="P259"/>
  <c r="BK259"/>
  <c r="J259"/>
  <c r="BE259"/>
  <c r="BI258"/>
  <c r="BH258"/>
  <c r="BG258"/>
  <c r="BF258"/>
  <c r="T258"/>
  <c r="R258"/>
  <c r="P258"/>
  <c r="BK258"/>
  <c r="J258"/>
  <c r="BE258"/>
  <c r="BI257"/>
  <c r="BH257"/>
  <c r="BG257"/>
  <c r="BF257"/>
  <c r="T257"/>
  <c r="R257"/>
  <c r="P257"/>
  <c r="BK257"/>
  <c r="J257"/>
  <c r="BE257"/>
  <c r="BI256"/>
  <c r="BH256"/>
  <c r="BG256"/>
  <c r="BF256"/>
  <c r="T256"/>
  <c r="R256"/>
  <c r="P256"/>
  <c r="BK256"/>
  <c r="J256"/>
  <c r="BE256"/>
  <c r="BI255"/>
  <c r="BH255"/>
  <c r="BG255"/>
  <c r="BF255"/>
  <c r="T255"/>
  <c r="R255"/>
  <c r="P255"/>
  <c r="BK255"/>
  <c r="J255"/>
  <c r="BE255"/>
  <c r="BI254"/>
  <c r="BH254"/>
  <c r="BG254"/>
  <c r="BF254"/>
  <c r="T254"/>
  <c r="R254"/>
  <c r="P254"/>
  <c r="BK254"/>
  <c r="J254"/>
  <c r="BE254"/>
  <c r="BI253"/>
  <c r="BH253"/>
  <c r="BG253"/>
  <c r="BF253"/>
  <c r="T253"/>
  <c r="T252"/>
  <c r="R253"/>
  <c r="R252"/>
  <c r="P253"/>
  <c r="P252"/>
  <c r="BK253"/>
  <c r="BK252"/>
  <c r="J252"/>
  <c r="J253"/>
  <c r="BE253"/>
  <c r="J100"/>
  <c r="BI251"/>
  <c r="BH251"/>
  <c r="BG251"/>
  <c r="BF251"/>
  <c r="T251"/>
  <c r="T250"/>
  <c r="R251"/>
  <c r="R250"/>
  <c r="P251"/>
  <c r="P250"/>
  <c r="BK251"/>
  <c r="BK250"/>
  <c r="J250"/>
  <c r="J251"/>
  <c r="BE251"/>
  <c r="J99"/>
  <c r="BI249"/>
  <c r="BH249"/>
  <c r="BG249"/>
  <c r="BF249"/>
  <c r="T249"/>
  <c r="T248"/>
  <c r="R249"/>
  <c r="R248"/>
  <c r="P249"/>
  <c r="P248"/>
  <c r="BK249"/>
  <c r="BK248"/>
  <c r="J248"/>
  <c r="J249"/>
  <c r="BE249"/>
  <c r="J98"/>
  <c r="BI247"/>
  <c r="BH247"/>
  <c r="BG247"/>
  <c r="BF247"/>
  <c r="T247"/>
  <c r="T246"/>
  <c r="R247"/>
  <c r="R246"/>
  <c r="P247"/>
  <c r="P246"/>
  <c r="BK247"/>
  <c r="BK246"/>
  <c r="J246"/>
  <c r="J247"/>
  <c r="BE247"/>
  <c r="J97"/>
  <c r="BI245"/>
  <c r="BH245"/>
  <c r="BG245"/>
  <c r="BF245"/>
  <c r="T245"/>
  <c r="T244"/>
  <c r="R245"/>
  <c r="R244"/>
  <c r="P245"/>
  <c r="P244"/>
  <c r="BK245"/>
  <c r="BK244"/>
  <c r="J244"/>
  <c r="J245"/>
  <c r="BE245"/>
  <c r="J96"/>
  <c r="BI243"/>
  <c r="BH243"/>
  <c r="BG243"/>
  <c r="BF243"/>
  <c r="T243"/>
  <c r="R243"/>
  <c r="P243"/>
  <c r="BK243"/>
  <c r="J243"/>
  <c r="BE243"/>
  <c r="BI242"/>
  <c r="BH242"/>
  <c r="BG242"/>
  <c r="BF242"/>
  <c r="T242"/>
  <c r="R242"/>
  <c r="P242"/>
  <c r="BK242"/>
  <c r="J242"/>
  <c r="BE242"/>
  <c r="BI241"/>
  <c r="BH241"/>
  <c r="BG241"/>
  <c r="BF241"/>
  <c r="T241"/>
  <c r="T240"/>
  <c r="R241"/>
  <c r="R240"/>
  <c r="P241"/>
  <c r="P240"/>
  <c r="BK241"/>
  <c r="BK240"/>
  <c r="J240"/>
  <c r="J241"/>
  <c r="BE241"/>
  <c r="J95"/>
  <c r="BI239"/>
  <c r="BH239"/>
  <c r="BG239"/>
  <c r="BF239"/>
  <c r="T239"/>
  <c r="T238"/>
  <c r="R239"/>
  <c r="R238"/>
  <c r="P239"/>
  <c r="P238"/>
  <c r="BK239"/>
  <c r="BK238"/>
  <c r="J238"/>
  <c r="J239"/>
  <c r="BE239"/>
  <c r="J94"/>
  <c r="BI237"/>
  <c r="BH237"/>
  <c r="BG237"/>
  <c r="BF237"/>
  <c r="T237"/>
  <c r="R237"/>
  <c r="P237"/>
  <c r="BK237"/>
  <c r="J237"/>
  <c r="BE237"/>
  <c r="BI236"/>
  <c r="BH236"/>
  <c r="BG236"/>
  <c r="BF236"/>
  <c r="T236"/>
  <c r="R236"/>
  <c r="P236"/>
  <c r="BK236"/>
  <c r="J236"/>
  <c r="BE236"/>
  <c r="BI235"/>
  <c r="BH235"/>
  <c r="BG235"/>
  <c r="BF235"/>
  <c r="T235"/>
  <c r="T234"/>
  <c r="R235"/>
  <c r="R234"/>
  <c r="P235"/>
  <c r="P234"/>
  <c r="BK235"/>
  <c r="BK234"/>
  <c r="J234"/>
  <c r="J235"/>
  <c r="BE235"/>
  <c r="J93"/>
  <c r="BI233"/>
  <c r="BH233"/>
  <c r="BG233"/>
  <c r="BF233"/>
  <c r="T233"/>
  <c r="T232"/>
  <c r="R233"/>
  <c r="R232"/>
  <c r="P233"/>
  <c r="P232"/>
  <c r="BK233"/>
  <c r="BK232"/>
  <c r="J232"/>
  <c r="J233"/>
  <c r="BE233"/>
  <c r="J92"/>
  <c r="BI231"/>
  <c r="BH231"/>
  <c r="BG231"/>
  <c r="BF231"/>
  <c r="T231"/>
  <c r="T230"/>
  <c r="R231"/>
  <c r="R230"/>
  <c r="P231"/>
  <c r="P230"/>
  <c r="BK231"/>
  <c r="BK230"/>
  <c r="J230"/>
  <c r="J231"/>
  <c r="BE231"/>
  <c r="J91"/>
  <c r="BI229"/>
  <c r="BH229"/>
  <c r="BG229"/>
  <c r="BF229"/>
  <c r="T229"/>
  <c r="R229"/>
  <c r="P229"/>
  <c r="BK229"/>
  <c r="J229"/>
  <c r="BE229"/>
  <c r="BI228"/>
  <c r="BH228"/>
  <c r="BG228"/>
  <c r="BF228"/>
  <c r="T228"/>
  <c r="R228"/>
  <c r="P228"/>
  <c r="BK228"/>
  <c r="J228"/>
  <c r="BE228"/>
  <c r="BI227"/>
  <c r="BH227"/>
  <c r="BG227"/>
  <c r="BF227"/>
  <c r="T227"/>
  <c r="R227"/>
  <c r="P227"/>
  <c r="BK227"/>
  <c r="J227"/>
  <c r="BE227"/>
  <c r="BI226"/>
  <c r="BH226"/>
  <c r="BG226"/>
  <c r="BF226"/>
  <c r="T226"/>
  <c r="R226"/>
  <c r="P226"/>
  <c r="BK226"/>
  <c r="J226"/>
  <c r="BE226"/>
  <c r="BI225"/>
  <c r="BH225"/>
  <c r="BG225"/>
  <c r="BF225"/>
  <c r="T225"/>
  <c r="R225"/>
  <c r="P225"/>
  <c r="BK225"/>
  <c r="J225"/>
  <c r="BE225"/>
  <c r="BI224"/>
  <c r="BH224"/>
  <c r="BG224"/>
  <c r="BF224"/>
  <c r="T224"/>
  <c r="R224"/>
  <c r="P224"/>
  <c r="BK224"/>
  <c r="J224"/>
  <c r="BE224"/>
  <c r="BI223"/>
  <c r="BH223"/>
  <c r="BG223"/>
  <c r="BF223"/>
  <c r="T223"/>
  <c r="T222"/>
  <c r="R223"/>
  <c r="R222"/>
  <c r="P223"/>
  <c r="P222"/>
  <c r="BK223"/>
  <c r="BK222"/>
  <c r="J222"/>
  <c r="J223"/>
  <c r="BE223"/>
  <c r="J90"/>
  <c r="BI221"/>
  <c r="BH221"/>
  <c r="BG221"/>
  <c r="BF221"/>
  <c r="T221"/>
  <c r="R221"/>
  <c r="P221"/>
  <c r="BK221"/>
  <c r="J221"/>
  <c r="BE221"/>
  <c r="BI220"/>
  <c r="BH220"/>
  <c r="BG220"/>
  <c r="BF220"/>
  <c r="T220"/>
  <c r="R220"/>
  <c r="P220"/>
  <c r="BK220"/>
  <c r="J220"/>
  <c r="BE220"/>
  <c r="BI219"/>
  <c r="BH219"/>
  <c r="BG219"/>
  <c r="BF219"/>
  <c r="T219"/>
  <c r="T218"/>
  <c r="R219"/>
  <c r="R218"/>
  <c r="P219"/>
  <c r="P218"/>
  <c r="BK219"/>
  <c r="BK218"/>
  <c r="J218"/>
  <c r="J219"/>
  <c r="BE219"/>
  <c r="J89"/>
  <c r="BI217"/>
  <c r="BH217"/>
  <c r="BG217"/>
  <c r="BF217"/>
  <c r="T217"/>
  <c r="T216"/>
  <c r="R217"/>
  <c r="R216"/>
  <c r="P217"/>
  <c r="P216"/>
  <c r="BK217"/>
  <c r="BK216"/>
  <c r="J216"/>
  <c r="J217"/>
  <c r="BE217"/>
  <c r="J88"/>
  <c r="BI215"/>
  <c r="BH215"/>
  <c r="BG215"/>
  <c r="BF215"/>
  <c r="T215"/>
  <c r="R215"/>
  <c r="P215"/>
  <c r="BK215"/>
  <c r="J215"/>
  <c r="BE215"/>
  <c r="BI214"/>
  <c r="BH214"/>
  <c r="BG214"/>
  <c r="BF214"/>
  <c r="T214"/>
  <c r="T213"/>
  <c r="R214"/>
  <c r="R213"/>
  <c r="P214"/>
  <c r="P213"/>
  <c r="BK214"/>
  <c r="BK213"/>
  <c r="J213"/>
  <c r="J214"/>
  <c r="BE214"/>
  <c r="J87"/>
  <c r="BI212"/>
  <c r="BH212"/>
  <c r="BG212"/>
  <c r="BF212"/>
  <c r="T212"/>
  <c r="R212"/>
  <c r="P212"/>
  <c r="BK212"/>
  <c r="J212"/>
  <c r="BE212"/>
  <c r="BI211"/>
  <c r="BH211"/>
  <c r="BG211"/>
  <c r="BF211"/>
  <c r="T211"/>
  <c r="R211"/>
  <c r="P211"/>
  <c r="BK211"/>
  <c r="J211"/>
  <c r="BE211"/>
  <c r="BI210"/>
  <c r="BH210"/>
  <c r="BG210"/>
  <c r="BF210"/>
  <c r="T210"/>
  <c r="T209"/>
  <c r="R210"/>
  <c r="R209"/>
  <c r="P210"/>
  <c r="P209"/>
  <c r="BK210"/>
  <c r="BK209"/>
  <c r="J209"/>
  <c r="J210"/>
  <c r="BE210"/>
  <c r="J86"/>
  <c r="BI208"/>
  <c r="BH208"/>
  <c r="BG208"/>
  <c r="BF208"/>
  <c r="T208"/>
  <c r="R208"/>
  <c r="P208"/>
  <c r="BK208"/>
  <c r="J208"/>
  <c r="BE208"/>
  <c r="BI207"/>
  <c r="BH207"/>
  <c r="BG207"/>
  <c r="BF207"/>
  <c r="T207"/>
  <c r="R207"/>
  <c r="P207"/>
  <c r="BK207"/>
  <c r="J207"/>
  <c r="BE207"/>
  <c r="BI206"/>
  <c r="BH206"/>
  <c r="BG206"/>
  <c r="BF206"/>
  <c r="T206"/>
  <c r="T205"/>
  <c r="R206"/>
  <c r="R205"/>
  <c r="P206"/>
  <c r="P205"/>
  <c r="BK206"/>
  <c r="BK205"/>
  <c r="J205"/>
  <c r="J206"/>
  <c r="BE206"/>
  <c r="J85"/>
  <c r="BI204"/>
  <c r="BH204"/>
  <c r="BG204"/>
  <c r="BF204"/>
  <c r="T204"/>
  <c r="T203"/>
  <c r="R204"/>
  <c r="R203"/>
  <c r="P204"/>
  <c r="P203"/>
  <c r="BK204"/>
  <c r="BK203"/>
  <c r="J203"/>
  <c r="J204"/>
  <c r="BE204"/>
  <c r="J84"/>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R199"/>
  <c r="P199"/>
  <c r="BK199"/>
  <c r="J199"/>
  <c r="BE199"/>
  <c r="BI198"/>
  <c r="BH198"/>
  <c r="BG198"/>
  <c r="BF198"/>
  <c r="T198"/>
  <c r="R198"/>
  <c r="P198"/>
  <c r="BK198"/>
  <c r="J198"/>
  <c r="BE198"/>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R193"/>
  <c r="P193"/>
  <c r="BK193"/>
  <c r="J193"/>
  <c r="BE193"/>
  <c r="BI192"/>
  <c r="BH192"/>
  <c r="BG192"/>
  <c r="BF192"/>
  <c r="T192"/>
  <c r="R192"/>
  <c r="P192"/>
  <c r="BK192"/>
  <c r="J192"/>
  <c r="BE192"/>
  <c r="BI191"/>
  <c r="BH191"/>
  <c r="BG191"/>
  <c r="BF191"/>
  <c r="T191"/>
  <c r="R191"/>
  <c r="P191"/>
  <c r="BK191"/>
  <c r="J191"/>
  <c r="BE191"/>
  <c r="BI190"/>
  <c r="BH190"/>
  <c r="BG190"/>
  <c r="BF190"/>
  <c r="T190"/>
  <c r="R190"/>
  <c r="P190"/>
  <c r="BK190"/>
  <c r="J190"/>
  <c r="BE190"/>
  <c r="BI189"/>
  <c r="BH189"/>
  <c r="BG189"/>
  <c r="BF189"/>
  <c r="T189"/>
  <c r="R189"/>
  <c r="P189"/>
  <c r="BK189"/>
  <c r="J189"/>
  <c r="BE189"/>
  <c r="BI188"/>
  <c r="BH188"/>
  <c r="BG188"/>
  <c r="BF188"/>
  <c r="T188"/>
  <c r="T187"/>
  <c r="T186"/>
  <c r="R188"/>
  <c r="R187"/>
  <c r="R186"/>
  <c r="P188"/>
  <c r="P187"/>
  <c r="P186"/>
  <c r="BK188"/>
  <c r="BK187"/>
  <c r="J187"/>
  <c r="BK186"/>
  <c r="J186"/>
  <c r="J188"/>
  <c r="BE188"/>
  <c r="J83"/>
  <c r="J82"/>
  <c r="BI185"/>
  <c r="BH185"/>
  <c r="BG185"/>
  <c r="BF185"/>
  <c r="T185"/>
  <c r="R185"/>
  <c r="P185"/>
  <c r="BK185"/>
  <c r="J185"/>
  <c r="BE185"/>
  <c r="BI184"/>
  <c r="BH184"/>
  <c r="BG184"/>
  <c r="BF184"/>
  <c r="T184"/>
  <c r="T183"/>
  <c r="R184"/>
  <c r="R183"/>
  <c r="P184"/>
  <c r="P183"/>
  <c r="BK184"/>
  <c r="BK183"/>
  <c r="J183"/>
  <c r="J184"/>
  <c r="BE184"/>
  <c r="J81"/>
  <c r="BI182"/>
  <c r="BH182"/>
  <c r="BG182"/>
  <c r="BF182"/>
  <c r="T182"/>
  <c r="R182"/>
  <c r="P182"/>
  <c r="BK182"/>
  <c r="J182"/>
  <c r="BE182"/>
  <c r="BI181"/>
  <c r="BH181"/>
  <c r="BG181"/>
  <c r="BF181"/>
  <c r="T181"/>
  <c r="T180"/>
  <c r="R181"/>
  <c r="R180"/>
  <c r="P181"/>
  <c r="P180"/>
  <c r="BK181"/>
  <c r="BK180"/>
  <c r="J180"/>
  <c r="J181"/>
  <c r="BE181"/>
  <c r="J80"/>
  <c r="BI179"/>
  <c r="BH179"/>
  <c r="BG179"/>
  <c r="BF179"/>
  <c r="T179"/>
  <c r="T178"/>
  <c r="R179"/>
  <c r="R178"/>
  <c r="P179"/>
  <c r="P178"/>
  <c r="BK179"/>
  <c r="BK178"/>
  <c r="J178"/>
  <c r="J179"/>
  <c r="BE179"/>
  <c r="J79"/>
  <c r="BI177"/>
  <c r="BH177"/>
  <c r="BG177"/>
  <c r="BF177"/>
  <c r="T177"/>
  <c r="T176"/>
  <c r="R177"/>
  <c r="R176"/>
  <c r="P177"/>
  <c r="P176"/>
  <c r="BK177"/>
  <c r="BK176"/>
  <c r="J176"/>
  <c r="J177"/>
  <c r="BE177"/>
  <c r="J78"/>
  <c r="J77"/>
  <c r="BI174"/>
  <c r="BH174"/>
  <c r="BG174"/>
  <c r="BF174"/>
  <c r="T174"/>
  <c r="R174"/>
  <c r="P174"/>
  <c r="BK174"/>
  <c r="J174"/>
  <c r="BE174"/>
  <c r="BI173"/>
  <c r="BH173"/>
  <c r="BG173"/>
  <c r="BF173"/>
  <c r="T173"/>
  <c r="R173"/>
  <c r="P173"/>
  <c r="BK173"/>
  <c r="J173"/>
  <c r="BE173"/>
  <c r="BI172"/>
  <c r="BH172"/>
  <c r="BG172"/>
  <c r="BF172"/>
  <c r="T172"/>
  <c r="T171"/>
  <c r="R172"/>
  <c r="R171"/>
  <c r="P172"/>
  <c r="P171"/>
  <c r="BK172"/>
  <c r="BK171"/>
  <c r="J171"/>
  <c r="J172"/>
  <c r="BE172"/>
  <c r="J76"/>
  <c r="BI170"/>
  <c r="BH170"/>
  <c r="BG170"/>
  <c r="BF170"/>
  <c r="T170"/>
  <c r="R170"/>
  <c r="P170"/>
  <c r="BK170"/>
  <c r="J170"/>
  <c r="BE170"/>
  <c r="BI169"/>
  <c r="BH169"/>
  <c r="BG169"/>
  <c r="BF169"/>
  <c r="T169"/>
  <c r="T168"/>
  <c r="R169"/>
  <c r="R168"/>
  <c r="P169"/>
  <c r="P168"/>
  <c r="BK169"/>
  <c r="BK168"/>
  <c r="J168"/>
  <c r="J169"/>
  <c r="BE169"/>
  <c r="J75"/>
  <c r="BI167"/>
  <c r="BH167"/>
  <c r="BG167"/>
  <c r="BF167"/>
  <c r="T167"/>
  <c r="T166"/>
  <c r="R167"/>
  <c r="R166"/>
  <c r="P167"/>
  <c r="P166"/>
  <c r="BK167"/>
  <c r="BK166"/>
  <c r="J166"/>
  <c r="J167"/>
  <c r="BE167"/>
  <c r="J74"/>
  <c r="BI165"/>
  <c r="BH165"/>
  <c r="BG165"/>
  <c r="BF165"/>
  <c r="T165"/>
  <c r="T164"/>
  <c r="R165"/>
  <c r="R164"/>
  <c r="P165"/>
  <c r="P164"/>
  <c r="BK165"/>
  <c r="BK164"/>
  <c r="J164"/>
  <c r="J165"/>
  <c r="BE165"/>
  <c r="J73"/>
  <c r="J72"/>
  <c r="BI162"/>
  <c r="BH162"/>
  <c r="BG162"/>
  <c r="BF162"/>
  <c r="T162"/>
  <c r="R162"/>
  <c r="P162"/>
  <c r="BK162"/>
  <c r="J162"/>
  <c r="BE162"/>
  <c r="BI161"/>
  <c r="BH161"/>
  <c r="BG161"/>
  <c r="BF161"/>
  <c r="T161"/>
  <c r="T160"/>
  <c r="R161"/>
  <c r="R160"/>
  <c r="P161"/>
  <c r="P160"/>
  <c r="BK161"/>
  <c r="BK160"/>
  <c r="J160"/>
  <c r="J161"/>
  <c r="BE161"/>
  <c r="J71"/>
  <c r="BI159"/>
  <c r="BH159"/>
  <c r="BG159"/>
  <c r="BF159"/>
  <c r="T159"/>
  <c r="T158"/>
  <c r="R159"/>
  <c r="R158"/>
  <c r="P159"/>
  <c r="P158"/>
  <c r="BK159"/>
  <c r="BK158"/>
  <c r="J158"/>
  <c r="J159"/>
  <c r="BE159"/>
  <c r="J70"/>
  <c r="BI157"/>
  <c r="BH157"/>
  <c r="BG157"/>
  <c r="BF157"/>
  <c r="T157"/>
  <c r="T156"/>
  <c r="R157"/>
  <c r="R156"/>
  <c r="P157"/>
  <c r="P156"/>
  <c r="BK157"/>
  <c r="BK156"/>
  <c r="J156"/>
  <c r="J157"/>
  <c r="BE157"/>
  <c r="J69"/>
  <c r="BI155"/>
  <c r="F38"/>
  <c i="1" r="BD56"/>
  <c i="4" r="BH155"/>
  <c r="F37"/>
  <c i="1" r="BC56"/>
  <c i="4" r="BG155"/>
  <c r="F36"/>
  <c i="1" r="BB56"/>
  <c i="4" r="BF155"/>
  <c r="J35"/>
  <c i="1" r="AW56"/>
  <c i="4" r="F35"/>
  <c i="1" r="BA56"/>
  <c i="4" r="T155"/>
  <c r="T154"/>
  <c r="T152"/>
  <c r="T151"/>
  <c r="T150"/>
  <c r="R155"/>
  <c r="R154"/>
  <c r="R152"/>
  <c r="R151"/>
  <c r="R150"/>
  <c r="P155"/>
  <c r="P154"/>
  <c r="P152"/>
  <c r="P151"/>
  <c r="P150"/>
  <c i="1" r="AU56"/>
  <c i="4" r="BK155"/>
  <c r="BK154"/>
  <c r="J154"/>
  <c r="BK152"/>
  <c r="J152"/>
  <c r="BK151"/>
  <c r="J151"/>
  <c r="BK150"/>
  <c r="J150"/>
  <c r="J64"/>
  <c r="J31"/>
  <c i="1" r="AG56"/>
  <c i="4" r="J155"/>
  <c r="BE155"/>
  <c r="J34"/>
  <c i="1" r="AV56"/>
  <c i="4" r="F34"/>
  <c i="1" r="AZ56"/>
  <c i="4" r="J68"/>
  <c r="J67"/>
  <c r="J66"/>
  <c r="J65"/>
  <c r="J146"/>
  <c r="F146"/>
  <c r="F144"/>
  <c r="E142"/>
  <c r="J59"/>
  <c r="F59"/>
  <c r="F57"/>
  <c r="E55"/>
  <c r="J40"/>
  <c r="J22"/>
  <c r="E22"/>
  <c r="F147"/>
  <c r="F60"/>
  <c r="J21"/>
  <c r="J16"/>
  <c r="J144"/>
  <c r="J57"/>
  <c r="E7"/>
  <c r="E136"/>
  <c r="E49"/>
  <c i="1" r="AY54"/>
  <c r="AX54"/>
  <c i="3" r="BI214"/>
  <c r="BH214"/>
  <c r="BG214"/>
  <c r="BF214"/>
  <c r="T214"/>
  <c r="T213"/>
  <c r="R214"/>
  <c r="R213"/>
  <c r="P214"/>
  <c r="P213"/>
  <c r="BK214"/>
  <c r="BK213"/>
  <c r="J213"/>
  <c r="J214"/>
  <c r="BE214"/>
  <c r="J69"/>
  <c r="BI212"/>
  <c r="BH212"/>
  <c r="BG212"/>
  <c r="BF212"/>
  <c r="T212"/>
  <c r="R212"/>
  <c r="P212"/>
  <c r="BK212"/>
  <c r="J212"/>
  <c r="BE212"/>
  <c r="BI211"/>
  <c r="BH211"/>
  <c r="BG211"/>
  <c r="BF211"/>
  <c r="T211"/>
  <c r="R211"/>
  <c r="P211"/>
  <c r="BK211"/>
  <c r="J211"/>
  <c r="BE211"/>
  <c r="BI210"/>
  <c r="BH210"/>
  <c r="BG210"/>
  <c r="BF210"/>
  <c r="T210"/>
  <c r="R210"/>
  <c r="P210"/>
  <c r="BK210"/>
  <c r="J210"/>
  <c r="BE210"/>
  <c r="BI209"/>
  <c r="BH209"/>
  <c r="BG209"/>
  <c r="BF209"/>
  <c r="T209"/>
  <c r="R209"/>
  <c r="P209"/>
  <c r="BK209"/>
  <c r="J209"/>
  <c r="BE209"/>
  <c r="BI208"/>
  <c r="BH208"/>
  <c r="BG208"/>
  <c r="BF208"/>
  <c r="T208"/>
  <c r="R208"/>
  <c r="P208"/>
  <c r="BK208"/>
  <c r="J208"/>
  <c r="BE208"/>
  <c r="BI207"/>
  <c r="BH207"/>
  <c r="BG207"/>
  <c r="BF207"/>
  <c r="T207"/>
  <c r="R207"/>
  <c r="P207"/>
  <c r="BK207"/>
  <c r="J207"/>
  <c r="BE207"/>
  <c r="BI206"/>
  <c r="BH206"/>
  <c r="BG206"/>
  <c r="BF206"/>
  <c r="T206"/>
  <c r="T205"/>
  <c r="R206"/>
  <c r="R205"/>
  <c r="P206"/>
  <c r="P205"/>
  <c r="BK206"/>
  <c r="BK205"/>
  <c r="J205"/>
  <c r="J206"/>
  <c r="BE206"/>
  <c r="J68"/>
  <c r="BI204"/>
  <c r="BH204"/>
  <c r="BG204"/>
  <c r="BF204"/>
  <c r="T204"/>
  <c r="R204"/>
  <c r="P204"/>
  <c r="BK204"/>
  <c r="J204"/>
  <c r="BE204"/>
  <c r="BI203"/>
  <c r="BH203"/>
  <c r="BG203"/>
  <c r="BF203"/>
  <c r="T203"/>
  <c r="R203"/>
  <c r="P203"/>
  <c r="BK203"/>
  <c r="J203"/>
  <c r="BE203"/>
  <c r="BI202"/>
  <c r="BH202"/>
  <c r="BG202"/>
  <c r="BF202"/>
  <c r="T202"/>
  <c r="R202"/>
  <c r="P202"/>
  <c r="BK202"/>
  <c r="J202"/>
  <c r="BE202"/>
  <c r="BI201"/>
  <c r="BH201"/>
  <c r="BG201"/>
  <c r="BF201"/>
  <c r="T201"/>
  <c r="R201"/>
  <c r="P201"/>
  <c r="BK201"/>
  <c r="J201"/>
  <c r="BE201"/>
  <c r="BI200"/>
  <c r="BH200"/>
  <c r="BG200"/>
  <c r="BF200"/>
  <c r="T200"/>
  <c r="R200"/>
  <c r="P200"/>
  <c r="BK200"/>
  <c r="J200"/>
  <c r="BE200"/>
  <c r="BI199"/>
  <c r="BH199"/>
  <c r="BG199"/>
  <c r="BF199"/>
  <c r="T199"/>
  <c r="R199"/>
  <c r="P199"/>
  <c r="BK199"/>
  <c r="J199"/>
  <c r="BE199"/>
  <c r="BI198"/>
  <c r="BH198"/>
  <c r="BG198"/>
  <c r="BF198"/>
  <c r="T198"/>
  <c r="R198"/>
  <c r="P198"/>
  <c r="BK198"/>
  <c r="J198"/>
  <c r="BE198"/>
  <c r="BI197"/>
  <c r="BH197"/>
  <c r="BG197"/>
  <c r="BF197"/>
  <c r="T197"/>
  <c r="R197"/>
  <c r="P197"/>
  <c r="BK197"/>
  <c r="J197"/>
  <c r="BE197"/>
  <c r="BI196"/>
  <c r="BH196"/>
  <c r="BG196"/>
  <c r="BF196"/>
  <c r="T196"/>
  <c r="R196"/>
  <c r="P196"/>
  <c r="BK196"/>
  <c r="J196"/>
  <c r="BE196"/>
  <c r="BI195"/>
  <c r="BH195"/>
  <c r="BG195"/>
  <c r="BF195"/>
  <c r="T195"/>
  <c r="R195"/>
  <c r="P195"/>
  <c r="BK195"/>
  <c r="J195"/>
  <c r="BE195"/>
  <c r="BI194"/>
  <c r="BH194"/>
  <c r="BG194"/>
  <c r="BF194"/>
  <c r="T194"/>
  <c r="R194"/>
  <c r="P194"/>
  <c r="BK194"/>
  <c r="J194"/>
  <c r="BE194"/>
  <c r="BI193"/>
  <c r="BH193"/>
  <c r="BG193"/>
  <c r="BF193"/>
  <c r="T193"/>
  <c r="R193"/>
  <c r="P193"/>
  <c r="BK193"/>
  <c r="J193"/>
  <c r="BE193"/>
  <c r="BI192"/>
  <c r="BH192"/>
  <c r="BG192"/>
  <c r="BF192"/>
  <c r="T192"/>
  <c r="R192"/>
  <c r="P192"/>
  <c r="BK192"/>
  <c r="J192"/>
  <c r="BE192"/>
  <c r="BI191"/>
  <c r="BH191"/>
  <c r="BG191"/>
  <c r="BF191"/>
  <c r="T191"/>
  <c r="R191"/>
  <c r="P191"/>
  <c r="BK191"/>
  <c r="J191"/>
  <c r="BE191"/>
  <c r="BI190"/>
  <c r="BH190"/>
  <c r="BG190"/>
  <c r="BF190"/>
  <c r="T190"/>
  <c r="R190"/>
  <c r="P190"/>
  <c r="BK190"/>
  <c r="J190"/>
  <c r="BE190"/>
  <c r="BI189"/>
  <c r="BH189"/>
  <c r="BG189"/>
  <c r="BF189"/>
  <c r="T189"/>
  <c r="R189"/>
  <c r="P189"/>
  <c r="BK189"/>
  <c r="J189"/>
  <c r="BE189"/>
  <c r="BI188"/>
  <c r="BH188"/>
  <c r="BG188"/>
  <c r="BF188"/>
  <c r="T188"/>
  <c r="R188"/>
  <c r="P188"/>
  <c r="BK188"/>
  <c r="J188"/>
  <c r="BE188"/>
  <c r="BI187"/>
  <c r="BH187"/>
  <c r="BG187"/>
  <c r="BF187"/>
  <c r="T187"/>
  <c r="R187"/>
  <c r="P187"/>
  <c r="BK187"/>
  <c r="J187"/>
  <c r="BE187"/>
  <c r="BI186"/>
  <c r="BH186"/>
  <c r="BG186"/>
  <c r="BF186"/>
  <c r="T186"/>
  <c r="R186"/>
  <c r="P186"/>
  <c r="BK186"/>
  <c r="J186"/>
  <c r="BE186"/>
  <c r="BI185"/>
  <c r="BH185"/>
  <c r="BG185"/>
  <c r="BF185"/>
  <c r="T185"/>
  <c r="R185"/>
  <c r="P185"/>
  <c r="BK185"/>
  <c r="J185"/>
  <c r="BE185"/>
  <c r="BI184"/>
  <c r="BH184"/>
  <c r="BG184"/>
  <c r="BF184"/>
  <c r="T184"/>
  <c r="R184"/>
  <c r="P184"/>
  <c r="BK184"/>
  <c r="J184"/>
  <c r="BE184"/>
  <c r="BI183"/>
  <c r="BH183"/>
  <c r="BG183"/>
  <c r="BF183"/>
  <c r="T183"/>
  <c r="R183"/>
  <c r="P183"/>
  <c r="BK183"/>
  <c r="J183"/>
  <c r="BE183"/>
  <c r="BI182"/>
  <c r="BH182"/>
  <c r="BG182"/>
  <c r="BF182"/>
  <c r="T182"/>
  <c r="T181"/>
  <c r="R182"/>
  <c r="R181"/>
  <c r="P182"/>
  <c r="P181"/>
  <c r="BK182"/>
  <c r="BK181"/>
  <c r="J181"/>
  <c r="J182"/>
  <c r="BE182"/>
  <c r="J67"/>
  <c r="BI180"/>
  <c r="BH180"/>
  <c r="BG180"/>
  <c r="BF180"/>
  <c r="T180"/>
  <c r="R180"/>
  <c r="P180"/>
  <c r="BK180"/>
  <c r="J180"/>
  <c r="BE180"/>
  <c r="BI179"/>
  <c r="BH179"/>
  <c r="BG179"/>
  <c r="BF179"/>
  <c r="T179"/>
  <c r="R179"/>
  <c r="P179"/>
  <c r="BK179"/>
  <c r="J179"/>
  <c r="BE179"/>
  <c r="BI178"/>
  <c r="BH178"/>
  <c r="BG178"/>
  <c r="BF178"/>
  <c r="T178"/>
  <c r="R178"/>
  <c r="P178"/>
  <c r="BK178"/>
  <c r="J178"/>
  <c r="BE178"/>
  <c r="BI177"/>
  <c r="BH177"/>
  <c r="BG177"/>
  <c r="BF177"/>
  <c r="T177"/>
  <c r="R177"/>
  <c r="P177"/>
  <c r="BK177"/>
  <c r="J177"/>
  <c r="BE177"/>
  <c r="BI176"/>
  <c r="BH176"/>
  <c r="BG176"/>
  <c r="BF176"/>
  <c r="T176"/>
  <c r="R176"/>
  <c r="P176"/>
  <c r="BK176"/>
  <c r="J176"/>
  <c r="BE176"/>
  <c r="BI175"/>
  <c r="BH175"/>
  <c r="BG175"/>
  <c r="BF175"/>
  <c r="T175"/>
  <c r="R175"/>
  <c r="P175"/>
  <c r="BK175"/>
  <c r="J175"/>
  <c r="BE175"/>
  <c r="BI174"/>
  <c r="BH174"/>
  <c r="BG174"/>
  <c r="BF174"/>
  <c r="T174"/>
  <c r="R174"/>
  <c r="P174"/>
  <c r="BK174"/>
  <c r="J174"/>
  <c r="BE174"/>
  <c r="BI173"/>
  <c r="BH173"/>
  <c r="BG173"/>
  <c r="BF173"/>
  <c r="T173"/>
  <c r="R173"/>
  <c r="P173"/>
  <c r="BK173"/>
  <c r="J173"/>
  <c r="BE173"/>
  <c r="BI172"/>
  <c r="BH172"/>
  <c r="BG172"/>
  <c r="BF172"/>
  <c r="T172"/>
  <c r="R172"/>
  <c r="P172"/>
  <c r="BK172"/>
  <c r="J172"/>
  <c r="BE172"/>
  <c r="BI171"/>
  <c r="BH171"/>
  <c r="BG171"/>
  <c r="BF171"/>
  <c r="T171"/>
  <c r="R171"/>
  <c r="P171"/>
  <c r="BK171"/>
  <c r="J171"/>
  <c r="BE171"/>
  <c r="BI170"/>
  <c r="BH170"/>
  <c r="BG170"/>
  <c r="BF170"/>
  <c r="T170"/>
  <c r="R170"/>
  <c r="P170"/>
  <c r="BK170"/>
  <c r="J170"/>
  <c r="BE170"/>
  <c r="BI169"/>
  <c r="BH169"/>
  <c r="BG169"/>
  <c r="BF169"/>
  <c r="T169"/>
  <c r="R169"/>
  <c r="P169"/>
  <c r="BK169"/>
  <c r="J169"/>
  <c r="BE169"/>
  <c r="BI168"/>
  <c r="BH168"/>
  <c r="BG168"/>
  <c r="BF168"/>
  <c r="T168"/>
  <c r="R168"/>
  <c r="P168"/>
  <c r="BK168"/>
  <c r="J168"/>
  <c r="BE168"/>
  <c r="BI167"/>
  <c r="BH167"/>
  <c r="BG167"/>
  <c r="BF167"/>
  <c r="T167"/>
  <c r="R167"/>
  <c r="P167"/>
  <c r="BK167"/>
  <c r="J167"/>
  <c r="BE167"/>
  <c r="BI166"/>
  <c r="BH166"/>
  <c r="BG166"/>
  <c r="BF166"/>
  <c r="T166"/>
  <c r="R166"/>
  <c r="P166"/>
  <c r="BK166"/>
  <c r="J166"/>
  <c r="BE166"/>
  <c r="BI165"/>
  <c r="BH165"/>
  <c r="BG165"/>
  <c r="BF165"/>
  <c r="T165"/>
  <c r="R165"/>
  <c r="P165"/>
  <c r="BK165"/>
  <c r="J165"/>
  <c r="BE165"/>
  <c r="BI164"/>
  <c r="BH164"/>
  <c r="BG164"/>
  <c r="BF164"/>
  <c r="T164"/>
  <c r="R164"/>
  <c r="P164"/>
  <c r="BK164"/>
  <c r="J164"/>
  <c r="BE164"/>
  <c r="BI163"/>
  <c r="BH163"/>
  <c r="BG163"/>
  <c r="BF163"/>
  <c r="T163"/>
  <c r="R163"/>
  <c r="P163"/>
  <c r="BK163"/>
  <c r="J163"/>
  <c r="BE163"/>
  <c r="BI162"/>
  <c r="BH162"/>
  <c r="BG162"/>
  <c r="BF162"/>
  <c r="T162"/>
  <c r="R162"/>
  <c r="P162"/>
  <c r="BK162"/>
  <c r="J162"/>
  <c r="BE162"/>
  <c r="BI161"/>
  <c r="BH161"/>
  <c r="BG161"/>
  <c r="BF161"/>
  <c r="T161"/>
  <c r="R161"/>
  <c r="P161"/>
  <c r="BK161"/>
  <c r="J161"/>
  <c r="BE161"/>
  <c r="BI160"/>
  <c r="BH160"/>
  <c r="BG160"/>
  <c r="BF160"/>
  <c r="T160"/>
  <c r="R160"/>
  <c r="P160"/>
  <c r="BK160"/>
  <c r="J160"/>
  <c r="BE160"/>
  <c r="BI159"/>
  <c r="BH159"/>
  <c r="BG159"/>
  <c r="BF159"/>
  <c r="T159"/>
  <c r="R159"/>
  <c r="P159"/>
  <c r="BK159"/>
  <c r="J159"/>
  <c r="BE159"/>
  <c r="BI158"/>
  <c r="BH158"/>
  <c r="BG158"/>
  <c r="BF158"/>
  <c r="T158"/>
  <c r="R158"/>
  <c r="P158"/>
  <c r="BK158"/>
  <c r="J158"/>
  <c r="BE158"/>
  <c r="BI157"/>
  <c r="BH157"/>
  <c r="BG157"/>
  <c r="BF157"/>
  <c r="T157"/>
  <c r="R157"/>
  <c r="P157"/>
  <c r="BK157"/>
  <c r="J157"/>
  <c r="BE157"/>
  <c r="BI156"/>
  <c r="BH156"/>
  <c r="BG156"/>
  <c r="BF156"/>
  <c r="T156"/>
  <c r="R156"/>
  <c r="P156"/>
  <c r="BK156"/>
  <c r="J156"/>
  <c r="BE156"/>
  <c r="BI155"/>
  <c r="BH155"/>
  <c r="BG155"/>
  <c r="BF155"/>
  <c r="T155"/>
  <c r="R155"/>
  <c r="P155"/>
  <c r="BK155"/>
  <c r="J155"/>
  <c r="BE155"/>
  <c r="BI154"/>
  <c r="BH154"/>
  <c r="BG154"/>
  <c r="BF154"/>
  <c r="T154"/>
  <c r="R154"/>
  <c r="P154"/>
  <c r="BK154"/>
  <c r="J154"/>
  <c r="BE154"/>
  <c r="BI153"/>
  <c r="BH153"/>
  <c r="BG153"/>
  <c r="BF153"/>
  <c r="T153"/>
  <c r="R153"/>
  <c r="P153"/>
  <c r="BK153"/>
  <c r="J153"/>
  <c r="BE153"/>
  <c r="BI152"/>
  <c r="BH152"/>
  <c r="BG152"/>
  <c r="BF152"/>
  <c r="T152"/>
  <c r="R152"/>
  <c r="P152"/>
  <c r="BK152"/>
  <c r="J152"/>
  <c r="BE152"/>
  <c r="BI151"/>
  <c r="BH151"/>
  <c r="BG151"/>
  <c r="BF151"/>
  <c r="T151"/>
  <c r="R151"/>
  <c r="P151"/>
  <c r="BK151"/>
  <c r="J151"/>
  <c r="BE151"/>
  <c r="BI150"/>
  <c r="BH150"/>
  <c r="BG150"/>
  <c r="BF150"/>
  <c r="T150"/>
  <c r="R150"/>
  <c r="P150"/>
  <c r="BK150"/>
  <c r="J150"/>
  <c r="BE150"/>
  <c r="BI149"/>
  <c r="BH149"/>
  <c r="BG149"/>
  <c r="BF149"/>
  <c r="T149"/>
  <c r="R149"/>
  <c r="P149"/>
  <c r="BK149"/>
  <c r="J149"/>
  <c r="BE149"/>
  <c r="BI148"/>
  <c r="BH148"/>
  <c r="BG148"/>
  <c r="BF148"/>
  <c r="T148"/>
  <c r="R148"/>
  <c r="P148"/>
  <c r="BK148"/>
  <c r="J148"/>
  <c r="BE148"/>
  <c r="BI147"/>
  <c r="BH147"/>
  <c r="BG147"/>
  <c r="BF147"/>
  <c r="T147"/>
  <c r="R147"/>
  <c r="P147"/>
  <c r="BK147"/>
  <c r="J147"/>
  <c r="BE147"/>
  <c r="BI146"/>
  <c r="BH146"/>
  <c r="BG146"/>
  <c r="BF146"/>
  <c r="T146"/>
  <c r="R146"/>
  <c r="P146"/>
  <c r="BK146"/>
  <c r="J146"/>
  <c r="BE146"/>
  <c r="BI145"/>
  <c r="BH145"/>
  <c r="BG145"/>
  <c r="BF145"/>
  <c r="T145"/>
  <c r="R145"/>
  <c r="P145"/>
  <c r="BK145"/>
  <c r="J145"/>
  <c r="BE145"/>
  <c r="BI144"/>
  <c r="BH144"/>
  <c r="BG144"/>
  <c r="BF144"/>
  <c r="T144"/>
  <c r="T143"/>
  <c r="R144"/>
  <c r="R143"/>
  <c r="P144"/>
  <c r="P143"/>
  <c r="BK144"/>
  <c r="BK143"/>
  <c r="J143"/>
  <c r="J144"/>
  <c r="BE144"/>
  <c r="J66"/>
  <c r="BI142"/>
  <c r="BH142"/>
  <c r="BG142"/>
  <c r="BF142"/>
  <c r="T142"/>
  <c r="R142"/>
  <c r="P142"/>
  <c r="BK142"/>
  <c r="J142"/>
  <c r="BE142"/>
  <c r="BI141"/>
  <c r="BH141"/>
  <c r="BG141"/>
  <c r="BF141"/>
  <c r="T141"/>
  <c r="R141"/>
  <c r="P141"/>
  <c r="BK141"/>
  <c r="J141"/>
  <c r="BE141"/>
  <c r="BI140"/>
  <c r="BH140"/>
  <c r="BG140"/>
  <c r="BF140"/>
  <c r="T140"/>
  <c r="R140"/>
  <c r="P140"/>
  <c r="BK140"/>
  <c r="J140"/>
  <c r="BE140"/>
  <c r="BI139"/>
  <c r="BH139"/>
  <c r="BG139"/>
  <c r="BF139"/>
  <c r="T139"/>
  <c r="R139"/>
  <c r="P139"/>
  <c r="BK139"/>
  <c r="J139"/>
  <c r="BE139"/>
  <c r="BI138"/>
  <c r="BH138"/>
  <c r="BG138"/>
  <c r="BF138"/>
  <c r="T138"/>
  <c r="R138"/>
  <c r="P138"/>
  <c r="BK138"/>
  <c r="J138"/>
  <c r="BE138"/>
  <c r="BI137"/>
  <c r="BH137"/>
  <c r="BG137"/>
  <c r="BF137"/>
  <c r="T137"/>
  <c r="R137"/>
  <c r="P137"/>
  <c r="BK137"/>
  <c r="J137"/>
  <c r="BE137"/>
  <c r="BI136"/>
  <c r="BH136"/>
  <c r="BG136"/>
  <c r="BF136"/>
  <c r="T136"/>
  <c r="R136"/>
  <c r="P136"/>
  <c r="BK136"/>
  <c r="J136"/>
  <c r="BE136"/>
  <c r="BI135"/>
  <c r="BH135"/>
  <c r="BG135"/>
  <c r="BF135"/>
  <c r="T135"/>
  <c r="R135"/>
  <c r="P135"/>
  <c r="BK135"/>
  <c r="J135"/>
  <c r="BE135"/>
  <c r="BI134"/>
  <c r="BH134"/>
  <c r="BG134"/>
  <c r="BF134"/>
  <c r="T134"/>
  <c r="R134"/>
  <c r="P134"/>
  <c r="BK134"/>
  <c r="J134"/>
  <c r="BE134"/>
  <c r="BI133"/>
  <c r="BH133"/>
  <c r="BG133"/>
  <c r="BF133"/>
  <c r="T133"/>
  <c r="R133"/>
  <c r="P133"/>
  <c r="BK133"/>
  <c r="J133"/>
  <c r="BE133"/>
  <c r="BI132"/>
  <c r="BH132"/>
  <c r="BG132"/>
  <c r="BF132"/>
  <c r="T132"/>
  <c r="R132"/>
  <c r="P132"/>
  <c r="BK132"/>
  <c r="J132"/>
  <c r="BE132"/>
  <c r="BI131"/>
  <c r="BH131"/>
  <c r="BG131"/>
  <c r="BF131"/>
  <c r="T131"/>
  <c r="R131"/>
  <c r="P131"/>
  <c r="BK131"/>
  <c r="J131"/>
  <c r="BE131"/>
  <c r="BI130"/>
  <c r="BH130"/>
  <c r="BG130"/>
  <c r="BF130"/>
  <c r="T130"/>
  <c r="R130"/>
  <c r="P130"/>
  <c r="BK130"/>
  <c r="J130"/>
  <c r="BE130"/>
  <c r="BI129"/>
  <c r="BH129"/>
  <c r="BG129"/>
  <c r="BF129"/>
  <c r="T129"/>
  <c r="R129"/>
  <c r="P129"/>
  <c r="BK129"/>
  <c r="J129"/>
  <c r="BE129"/>
  <c r="BI128"/>
  <c r="BH128"/>
  <c r="BG128"/>
  <c r="BF128"/>
  <c r="T128"/>
  <c r="R128"/>
  <c r="P128"/>
  <c r="BK128"/>
  <c r="J128"/>
  <c r="BE128"/>
  <c r="BI127"/>
  <c r="BH127"/>
  <c r="BG127"/>
  <c r="BF127"/>
  <c r="T127"/>
  <c r="R127"/>
  <c r="P127"/>
  <c r="BK127"/>
  <c r="J127"/>
  <c r="BE127"/>
  <c r="BI126"/>
  <c r="BH126"/>
  <c r="BG126"/>
  <c r="BF126"/>
  <c r="T126"/>
  <c r="R126"/>
  <c r="P126"/>
  <c r="BK126"/>
  <c r="J126"/>
  <c r="BE126"/>
  <c r="BI125"/>
  <c r="BH125"/>
  <c r="BG125"/>
  <c r="BF125"/>
  <c r="T125"/>
  <c r="R125"/>
  <c r="P125"/>
  <c r="BK125"/>
  <c r="J125"/>
  <c r="BE125"/>
  <c r="BI124"/>
  <c r="BH124"/>
  <c r="BG124"/>
  <c r="BF124"/>
  <c r="T124"/>
  <c r="R124"/>
  <c r="P124"/>
  <c r="BK124"/>
  <c r="J124"/>
  <c r="BE124"/>
  <c r="BI123"/>
  <c r="BH123"/>
  <c r="BG123"/>
  <c r="BF123"/>
  <c r="T123"/>
  <c r="R123"/>
  <c r="P123"/>
  <c r="BK123"/>
  <c r="J123"/>
  <c r="BE123"/>
  <c r="BI122"/>
  <c r="BH122"/>
  <c r="BG122"/>
  <c r="BF122"/>
  <c r="T122"/>
  <c r="R122"/>
  <c r="P122"/>
  <c r="BK122"/>
  <c r="J122"/>
  <c r="BE122"/>
  <c r="BI121"/>
  <c r="BH121"/>
  <c r="BG121"/>
  <c r="BF121"/>
  <c r="T121"/>
  <c r="R121"/>
  <c r="P121"/>
  <c r="BK121"/>
  <c r="J121"/>
  <c r="BE121"/>
  <c r="BI120"/>
  <c r="BH120"/>
  <c r="BG120"/>
  <c r="BF120"/>
  <c r="T120"/>
  <c r="R120"/>
  <c r="P120"/>
  <c r="BK120"/>
  <c r="J120"/>
  <c r="BE120"/>
  <c r="BI119"/>
  <c r="BH119"/>
  <c r="BG119"/>
  <c r="BF119"/>
  <c r="T119"/>
  <c r="R119"/>
  <c r="P119"/>
  <c r="BK119"/>
  <c r="J119"/>
  <c r="BE119"/>
  <c r="BI118"/>
  <c r="BH118"/>
  <c r="BG118"/>
  <c r="BF118"/>
  <c r="T118"/>
  <c r="R118"/>
  <c r="P118"/>
  <c r="BK118"/>
  <c r="J118"/>
  <c r="BE118"/>
  <c r="BI117"/>
  <c r="BH117"/>
  <c r="BG117"/>
  <c r="BF117"/>
  <c r="T117"/>
  <c r="R117"/>
  <c r="P117"/>
  <c r="BK117"/>
  <c r="J117"/>
  <c r="BE117"/>
  <c r="BI116"/>
  <c r="BH116"/>
  <c r="BG116"/>
  <c r="BF116"/>
  <c r="T116"/>
  <c r="R116"/>
  <c r="P116"/>
  <c r="BK116"/>
  <c r="J116"/>
  <c r="BE116"/>
  <c r="BI115"/>
  <c r="BH115"/>
  <c r="BG115"/>
  <c r="BF115"/>
  <c r="T115"/>
  <c r="R115"/>
  <c r="P115"/>
  <c r="BK115"/>
  <c r="J115"/>
  <c r="BE115"/>
  <c r="BI114"/>
  <c r="BH114"/>
  <c r="BG114"/>
  <c r="BF114"/>
  <c r="T114"/>
  <c r="R114"/>
  <c r="P114"/>
  <c r="BK114"/>
  <c r="J114"/>
  <c r="BE114"/>
  <c r="BI113"/>
  <c r="BH113"/>
  <c r="BG113"/>
  <c r="BF113"/>
  <c r="T113"/>
  <c r="R113"/>
  <c r="P113"/>
  <c r="BK113"/>
  <c r="J113"/>
  <c r="BE113"/>
  <c r="BI112"/>
  <c r="BH112"/>
  <c r="BG112"/>
  <c r="BF112"/>
  <c r="T112"/>
  <c r="R112"/>
  <c r="P112"/>
  <c r="BK112"/>
  <c r="J112"/>
  <c r="BE112"/>
  <c r="BI111"/>
  <c r="BH111"/>
  <c r="BG111"/>
  <c r="BF111"/>
  <c r="T111"/>
  <c r="R111"/>
  <c r="P111"/>
  <c r="BK111"/>
  <c r="J111"/>
  <c r="BE111"/>
  <c r="BI110"/>
  <c r="BH110"/>
  <c r="BG110"/>
  <c r="BF110"/>
  <c r="T110"/>
  <c r="R110"/>
  <c r="P110"/>
  <c r="BK110"/>
  <c r="J110"/>
  <c r="BE110"/>
  <c r="BI109"/>
  <c r="BH109"/>
  <c r="BG109"/>
  <c r="BF109"/>
  <c r="T109"/>
  <c r="T108"/>
  <c r="T107"/>
  <c r="R109"/>
  <c r="R108"/>
  <c r="R107"/>
  <c r="P109"/>
  <c r="P108"/>
  <c r="P107"/>
  <c r="BK109"/>
  <c r="BK108"/>
  <c r="J108"/>
  <c r="BK107"/>
  <c r="J107"/>
  <c r="J109"/>
  <c r="BE109"/>
  <c r="J65"/>
  <c r="J64"/>
  <c r="BI106"/>
  <c r="BH106"/>
  <c r="BG106"/>
  <c r="BF106"/>
  <c r="T106"/>
  <c r="T105"/>
  <c r="R106"/>
  <c r="R105"/>
  <c r="P106"/>
  <c r="P105"/>
  <c r="BK106"/>
  <c r="BK105"/>
  <c r="J105"/>
  <c r="J106"/>
  <c r="BE106"/>
  <c r="J63"/>
  <c r="BI104"/>
  <c r="BH104"/>
  <c r="BG104"/>
  <c r="BF104"/>
  <c r="T104"/>
  <c r="R104"/>
  <c r="P104"/>
  <c r="BK104"/>
  <c r="J104"/>
  <c r="BE104"/>
  <c r="BI103"/>
  <c r="BH103"/>
  <c r="BG103"/>
  <c r="BF103"/>
  <c r="T103"/>
  <c r="R103"/>
  <c r="P103"/>
  <c r="BK103"/>
  <c r="J103"/>
  <c r="BE103"/>
  <c r="BI102"/>
  <c r="BH102"/>
  <c r="BG102"/>
  <c r="BF102"/>
  <c r="T102"/>
  <c r="R102"/>
  <c r="P102"/>
  <c r="BK102"/>
  <c r="J102"/>
  <c r="BE102"/>
  <c r="BI101"/>
  <c r="BH101"/>
  <c r="BG101"/>
  <c r="BF101"/>
  <c r="T101"/>
  <c r="R101"/>
  <c r="P101"/>
  <c r="BK101"/>
  <c r="J101"/>
  <c r="BE101"/>
  <c r="BI100"/>
  <c r="BH100"/>
  <c r="BG100"/>
  <c r="BF100"/>
  <c r="T100"/>
  <c r="R100"/>
  <c r="P100"/>
  <c r="BK100"/>
  <c r="J100"/>
  <c r="BE100"/>
  <c r="BI99"/>
  <c r="BH99"/>
  <c r="BG99"/>
  <c r="BF99"/>
  <c r="T99"/>
  <c r="R99"/>
  <c r="P99"/>
  <c r="BK99"/>
  <c r="J99"/>
  <c r="BE99"/>
  <c r="BI98"/>
  <c r="BH98"/>
  <c r="BG98"/>
  <c r="BF98"/>
  <c r="T98"/>
  <c r="R98"/>
  <c r="P98"/>
  <c r="BK98"/>
  <c r="J98"/>
  <c r="BE98"/>
  <c r="BI97"/>
  <c r="BH97"/>
  <c r="BG97"/>
  <c r="BF97"/>
  <c r="T97"/>
  <c r="R97"/>
  <c r="P97"/>
  <c r="BK97"/>
  <c r="J97"/>
  <c r="BE97"/>
  <c r="BI96"/>
  <c r="BH96"/>
  <c r="BG96"/>
  <c r="BF96"/>
  <c r="T96"/>
  <c r="R96"/>
  <c r="P96"/>
  <c r="BK96"/>
  <c r="J96"/>
  <c r="BE96"/>
  <c r="BI95"/>
  <c r="BH95"/>
  <c r="BG95"/>
  <c r="BF95"/>
  <c r="T95"/>
  <c r="R95"/>
  <c r="P95"/>
  <c r="BK95"/>
  <c r="J95"/>
  <c r="BE95"/>
  <c r="BI94"/>
  <c r="F36"/>
  <c i="1" r="BD54"/>
  <c i="3" r="BH94"/>
  <c r="F35"/>
  <c i="1" r="BC54"/>
  <c i="3" r="BG94"/>
  <c r="F34"/>
  <c i="1" r="BB54"/>
  <c i="3" r="BF94"/>
  <c r="J33"/>
  <c i="1" r="AW54"/>
  <c i="3" r="F33"/>
  <c i="1" r="BA54"/>
  <c i="3" r="T94"/>
  <c r="T93"/>
  <c r="T92"/>
  <c r="T91"/>
  <c r="R94"/>
  <c r="R93"/>
  <c r="R92"/>
  <c r="R91"/>
  <c r="P94"/>
  <c r="P93"/>
  <c r="P92"/>
  <c r="P91"/>
  <c i="1" r="AU54"/>
  <c i="3" r="BK94"/>
  <c r="BK93"/>
  <c r="J93"/>
  <c r="BK92"/>
  <c r="J92"/>
  <c r="BK91"/>
  <c r="J91"/>
  <c r="J60"/>
  <c r="J29"/>
  <c i="1" r="AG54"/>
  <c i="3" r="J94"/>
  <c r="BE94"/>
  <c r="J32"/>
  <c i="1" r="AV54"/>
  <c i="3" r="F32"/>
  <c i="1" r="AZ54"/>
  <c i="3" r="J62"/>
  <c r="J61"/>
  <c r="J87"/>
  <c r="F87"/>
  <c r="F85"/>
  <c r="E83"/>
  <c r="J55"/>
  <c r="F55"/>
  <c r="F53"/>
  <c r="E51"/>
  <c r="J38"/>
  <c r="J20"/>
  <c r="E20"/>
  <c r="F88"/>
  <c r="F56"/>
  <c r="J19"/>
  <c r="J14"/>
  <c r="J85"/>
  <c r="J53"/>
  <c r="E7"/>
  <c r="E79"/>
  <c r="E47"/>
  <c i="1" r="AY53"/>
  <c r="AX53"/>
  <c i="2" r="BI1233"/>
  <c r="BH1233"/>
  <c r="BG1233"/>
  <c r="BF1233"/>
  <c r="T1233"/>
  <c r="R1233"/>
  <c r="P1233"/>
  <c r="BK1233"/>
  <c r="J1233"/>
  <c r="BE1233"/>
  <c r="BI1230"/>
  <c r="BH1230"/>
  <c r="BG1230"/>
  <c r="BF1230"/>
  <c r="T1230"/>
  <c r="R1230"/>
  <c r="P1230"/>
  <c r="BK1230"/>
  <c r="J1230"/>
  <c r="BE1230"/>
  <c r="BI1227"/>
  <c r="BH1227"/>
  <c r="BG1227"/>
  <c r="BF1227"/>
  <c r="T1227"/>
  <c r="T1226"/>
  <c r="T1225"/>
  <c r="R1227"/>
  <c r="R1226"/>
  <c r="R1225"/>
  <c r="P1227"/>
  <c r="P1226"/>
  <c r="P1225"/>
  <c r="BK1227"/>
  <c r="BK1226"/>
  <c r="J1226"/>
  <c r="BK1225"/>
  <c r="J1225"/>
  <c r="J1227"/>
  <c r="BE1227"/>
  <c r="J87"/>
  <c r="J86"/>
  <c r="BI1223"/>
  <c r="BH1223"/>
  <c r="BG1223"/>
  <c r="BF1223"/>
  <c r="T1223"/>
  <c r="R1223"/>
  <c r="P1223"/>
  <c r="BK1223"/>
  <c r="J1223"/>
  <c r="BE1223"/>
  <c r="BI1222"/>
  <c r="BH1222"/>
  <c r="BG1222"/>
  <c r="BF1222"/>
  <c r="T1222"/>
  <c r="R1222"/>
  <c r="P1222"/>
  <c r="BK1222"/>
  <c r="J1222"/>
  <c r="BE1222"/>
  <c r="BI1220"/>
  <c r="BH1220"/>
  <c r="BG1220"/>
  <c r="BF1220"/>
  <c r="T1220"/>
  <c r="T1219"/>
  <c r="R1220"/>
  <c r="R1219"/>
  <c r="P1220"/>
  <c r="P1219"/>
  <c r="BK1220"/>
  <c r="BK1219"/>
  <c r="J1219"/>
  <c r="J1220"/>
  <c r="BE1220"/>
  <c r="J85"/>
  <c r="BI1216"/>
  <c r="BH1216"/>
  <c r="BG1216"/>
  <c r="BF1216"/>
  <c r="T1216"/>
  <c r="R1216"/>
  <c r="P1216"/>
  <c r="BK1216"/>
  <c r="J1216"/>
  <c r="BE1216"/>
  <c r="BI1214"/>
  <c r="BH1214"/>
  <c r="BG1214"/>
  <c r="BF1214"/>
  <c r="T1214"/>
  <c r="T1213"/>
  <c r="R1214"/>
  <c r="R1213"/>
  <c r="P1214"/>
  <c r="P1213"/>
  <c r="BK1214"/>
  <c r="BK1213"/>
  <c r="J1213"/>
  <c r="J1214"/>
  <c r="BE1214"/>
  <c r="J84"/>
  <c r="BI1212"/>
  <c r="BH1212"/>
  <c r="BG1212"/>
  <c r="BF1212"/>
  <c r="T1212"/>
  <c r="R1212"/>
  <c r="P1212"/>
  <c r="BK1212"/>
  <c r="J1212"/>
  <c r="BE1212"/>
  <c r="BI1165"/>
  <c r="BH1165"/>
  <c r="BG1165"/>
  <c r="BF1165"/>
  <c r="T1165"/>
  <c r="R1165"/>
  <c r="P1165"/>
  <c r="BK1165"/>
  <c r="J1165"/>
  <c r="BE1165"/>
  <c r="BI1164"/>
  <c r="BH1164"/>
  <c r="BG1164"/>
  <c r="BF1164"/>
  <c r="T1164"/>
  <c r="R1164"/>
  <c r="P1164"/>
  <c r="BK1164"/>
  <c r="J1164"/>
  <c r="BE1164"/>
  <c r="BI1137"/>
  <c r="BH1137"/>
  <c r="BG1137"/>
  <c r="BF1137"/>
  <c r="T1137"/>
  <c r="R1137"/>
  <c r="P1137"/>
  <c r="BK1137"/>
  <c r="J1137"/>
  <c r="BE1137"/>
  <c r="BI1136"/>
  <c r="BH1136"/>
  <c r="BG1136"/>
  <c r="BF1136"/>
  <c r="T1136"/>
  <c r="R1136"/>
  <c r="P1136"/>
  <c r="BK1136"/>
  <c r="J1136"/>
  <c r="BE1136"/>
  <c r="BI1134"/>
  <c r="BH1134"/>
  <c r="BG1134"/>
  <c r="BF1134"/>
  <c r="T1134"/>
  <c r="R1134"/>
  <c r="P1134"/>
  <c r="BK1134"/>
  <c r="J1134"/>
  <c r="BE1134"/>
  <c r="BI1131"/>
  <c r="BH1131"/>
  <c r="BG1131"/>
  <c r="BF1131"/>
  <c r="T1131"/>
  <c r="R1131"/>
  <c r="P1131"/>
  <c r="BK1131"/>
  <c r="J1131"/>
  <c r="BE1131"/>
  <c r="BI1081"/>
  <c r="BH1081"/>
  <c r="BG1081"/>
  <c r="BF1081"/>
  <c r="T1081"/>
  <c r="T1080"/>
  <c r="R1081"/>
  <c r="R1080"/>
  <c r="P1081"/>
  <c r="P1080"/>
  <c r="BK1081"/>
  <c r="BK1080"/>
  <c r="J1080"/>
  <c r="J1081"/>
  <c r="BE1081"/>
  <c r="J83"/>
  <c r="BI1079"/>
  <c r="BH1079"/>
  <c r="BG1079"/>
  <c r="BF1079"/>
  <c r="T1079"/>
  <c r="R1079"/>
  <c r="P1079"/>
  <c r="BK1079"/>
  <c r="J1079"/>
  <c r="BE1079"/>
  <c r="BI1077"/>
  <c r="BH1077"/>
  <c r="BG1077"/>
  <c r="BF1077"/>
  <c r="T1077"/>
  <c r="R1077"/>
  <c r="P1077"/>
  <c r="BK1077"/>
  <c r="J1077"/>
  <c r="BE1077"/>
  <c r="BI1076"/>
  <c r="BH1076"/>
  <c r="BG1076"/>
  <c r="BF1076"/>
  <c r="T1076"/>
  <c r="R1076"/>
  <c r="P1076"/>
  <c r="BK1076"/>
  <c r="J1076"/>
  <c r="BE1076"/>
  <c r="BI1075"/>
  <c r="BH1075"/>
  <c r="BG1075"/>
  <c r="BF1075"/>
  <c r="T1075"/>
  <c r="R1075"/>
  <c r="P1075"/>
  <c r="BK1075"/>
  <c r="J1075"/>
  <c r="BE1075"/>
  <c r="BI1074"/>
  <c r="BH1074"/>
  <c r="BG1074"/>
  <c r="BF1074"/>
  <c r="T1074"/>
  <c r="R1074"/>
  <c r="P1074"/>
  <c r="BK1074"/>
  <c r="J1074"/>
  <c r="BE1074"/>
  <c r="BI1072"/>
  <c r="BH1072"/>
  <c r="BG1072"/>
  <c r="BF1072"/>
  <c r="T1072"/>
  <c r="R1072"/>
  <c r="P1072"/>
  <c r="BK1072"/>
  <c r="J1072"/>
  <c r="BE1072"/>
  <c r="BI1064"/>
  <c r="BH1064"/>
  <c r="BG1064"/>
  <c r="BF1064"/>
  <c r="T1064"/>
  <c r="R1064"/>
  <c r="P1064"/>
  <c r="BK1064"/>
  <c r="J1064"/>
  <c r="BE1064"/>
  <c r="BI1053"/>
  <c r="BH1053"/>
  <c r="BG1053"/>
  <c r="BF1053"/>
  <c r="T1053"/>
  <c r="R1053"/>
  <c r="P1053"/>
  <c r="BK1053"/>
  <c r="J1053"/>
  <c r="BE1053"/>
  <c r="BI1045"/>
  <c r="BH1045"/>
  <c r="BG1045"/>
  <c r="BF1045"/>
  <c r="T1045"/>
  <c r="R1045"/>
  <c r="P1045"/>
  <c r="BK1045"/>
  <c r="J1045"/>
  <c r="BE1045"/>
  <c r="BI1037"/>
  <c r="BH1037"/>
  <c r="BG1037"/>
  <c r="BF1037"/>
  <c r="T1037"/>
  <c r="R1037"/>
  <c r="P1037"/>
  <c r="BK1037"/>
  <c r="J1037"/>
  <c r="BE1037"/>
  <c r="BI1021"/>
  <c r="BH1021"/>
  <c r="BG1021"/>
  <c r="BF1021"/>
  <c r="T1021"/>
  <c r="R1021"/>
  <c r="P1021"/>
  <c r="BK1021"/>
  <c r="J1021"/>
  <c r="BE1021"/>
  <c r="BI1019"/>
  <c r="BH1019"/>
  <c r="BG1019"/>
  <c r="BF1019"/>
  <c r="T1019"/>
  <c r="R1019"/>
  <c r="P1019"/>
  <c r="BK1019"/>
  <c r="J1019"/>
  <c r="BE1019"/>
  <c r="BI1017"/>
  <c r="BH1017"/>
  <c r="BG1017"/>
  <c r="BF1017"/>
  <c r="T1017"/>
  <c r="T1016"/>
  <c r="R1017"/>
  <c r="R1016"/>
  <c r="P1017"/>
  <c r="P1016"/>
  <c r="BK1017"/>
  <c r="BK1016"/>
  <c r="J1016"/>
  <c r="J1017"/>
  <c r="BE1017"/>
  <c r="J82"/>
  <c r="BI1015"/>
  <c r="BH1015"/>
  <c r="BG1015"/>
  <c r="BF1015"/>
  <c r="T1015"/>
  <c r="R1015"/>
  <c r="P1015"/>
  <c r="BK1015"/>
  <c r="J1015"/>
  <c r="BE1015"/>
  <c r="BI1014"/>
  <c r="BH1014"/>
  <c r="BG1014"/>
  <c r="BF1014"/>
  <c r="T1014"/>
  <c r="R1014"/>
  <c r="P1014"/>
  <c r="BK1014"/>
  <c r="J1014"/>
  <c r="BE1014"/>
  <c r="BI1011"/>
  <c r="BH1011"/>
  <c r="BG1011"/>
  <c r="BF1011"/>
  <c r="T1011"/>
  <c r="R1011"/>
  <c r="P1011"/>
  <c r="BK1011"/>
  <c r="J1011"/>
  <c r="BE1011"/>
  <c r="BI1009"/>
  <c r="BH1009"/>
  <c r="BG1009"/>
  <c r="BF1009"/>
  <c r="T1009"/>
  <c r="R1009"/>
  <c r="P1009"/>
  <c r="BK1009"/>
  <c r="J1009"/>
  <c r="BE1009"/>
  <c r="BI1007"/>
  <c r="BH1007"/>
  <c r="BG1007"/>
  <c r="BF1007"/>
  <c r="T1007"/>
  <c r="R1007"/>
  <c r="P1007"/>
  <c r="BK1007"/>
  <c r="J1007"/>
  <c r="BE1007"/>
  <c r="BI1005"/>
  <c r="BH1005"/>
  <c r="BG1005"/>
  <c r="BF1005"/>
  <c r="T1005"/>
  <c r="R1005"/>
  <c r="P1005"/>
  <c r="BK1005"/>
  <c r="J1005"/>
  <c r="BE1005"/>
  <c r="BI1004"/>
  <c r="BH1004"/>
  <c r="BG1004"/>
  <c r="BF1004"/>
  <c r="T1004"/>
  <c r="R1004"/>
  <c r="P1004"/>
  <c r="BK1004"/>
  <c r="J1004"/>
  <c r="BE1004"/>
  <c r="BI990"/>
  <c r="BH990"/>
  <c r="BG990"/>
  <c r="BF990"/>
  <c r="T990"/>
  <c r="R990"/>
  <c r="P990"/>
  <c r="BK990"/>
  <c r="J990"/>
  <c r="BE990"/>
  <c r="BI987"/>
  <c r="BH987"/>
  <c r="BG987"/>
  <c r="BF987"/>
  <c r="T987"/>
  <c r="R987"/>
  <c r="P987"/>
  <c r="BK987"/>
  <c r="J987"/>
  <c r="BE987"/>
  <c r="BI971"/>
  <c r="BH971"/>
  <c r="BG971"/>
  <c r="BF971"/>
  <c r="T971"/>
  <c r="R971"/>
  <c r="P971"/>
  <c r="BK971"/>
  <c r="J971"/>
  <c r="BE971"/>
  <c r="BI969"/>
  <c r="BH969"/>
  <c r="BG969"/>
  <c r="BF969"/>
  <c r="T969"/>
  <c r="R969"/>
  <c r="P969"/>
  <c r="BK969"/>
  <c r="J969"/>
  <c r="BE969"/>
  <c r="BI961"/>
  <c r="BH961"/>
  <c r="BG961"/>
  <c r="BF961"/>
  <c r="T961"/>
  <c r="R961"/>
  <c r="P961"/>
  <c r="BK961"/>
  <c r="J961"/>
  <c r="BE961"/>
  <c r="BI959"/>
  <c r="BH959"/>
  <c r="BG959"/>
  <c r="BF959"/>
  <c r="T959"/>
  <c r="R959"/>
  <c r="P959"/>
  <c r="BK959"/>
  <c r="J959"/>
  <c r="BE959"/>
  <c r="BI950"/>
  <c r="BH950"/>
  <c r="BG950"/>
  <c r="BF950"/>
  <c r="T950"/>
  <c r="R950"/>
  <c r="P950"/>
  <c r="BK950"/>
  <c r="J950"/>
  <c r="BE950"/>
  <c r="BI942"/>
  <c r="BH942"/>
  <c r="BG942"/>
  <c r="BF942"/>
  <c r="T942"/>
  <c r="R942"/>
  <c r="P942"/>
  <c r="BK942"/>
  <c r="J942"/>
  <c r="BE942"/>
  <c r="BI933"/>
  <c r="BH933"/>
  <c r="BG933"/>
  <c r="BF933"/>
  <c r="T933"/>
  <c r="R933"/>
  <c r="P933"/>
  <c r="BK933"/>
  <c r="J933"/>
  <c r="BE933"/>
  <c r="BI928"/>
  <c r="BH928"/>
  <c r="BG928"/>
  <c r="BF928"/>
  <c r="T928"/>
  <c r="R928"/>
  <c r="P928"/>
  <c r="BK928"/>
  <c r="J928"/>
  <c r="BE928"/>
  <c r="BI923"/>
  <c r="BH923"/>
  <c r="BG923"/>
  <c r="BF923"/>
  <c r="T923"/>
  <c r="T922"/>
  <c r="R923"/>
  <c r="R922"/>
  <c r="P923"/>
  <c r="P922"/>
  <c r="BK923"/>
  <c r="BK922"/>
  <c r="J922"/>
  <c r="J923"/>
  <c r="BE923"/>
  <c r="J81"/>
  <c r="BI921"/>
  <c r="BH921"/>
  <c r="BG921"/>
  <c r="BF921"/>
  <c r="T921"/>
  <c r="R921"/>
  <c r="P921"/>
  <c r="BK921"/>
  <c r="J921"/>
  <c r="BE921"/>
  <c r="BI920"/>
  <c r="BH920"/>
  <c r="BG920"/>
  <c r="BF920"/>
  <c r="T920"/>
  <c r="R920"/>
  <c r="P920"/>
  <c r="BK920"/>
  <c r="J920"/>
  <c r="BE920"/>
  <c r="BI919"/>
  <c r="BH919"/>
  <c r="BG919"/>
  <c r="BF919"/>
  <c r="T919"/>
  <c r="R919"/>
  <c r="P919"/>
  <c r="BK919"/>
  <c r="J919"/>
  <c r="BE919"/>
  <c r="BI918"/>
  <c r="BH918"/>
  <c r="BG918"/>
  <c r="BF918"/>
  <c r="T918"/>
  <c r="R918"/>
  <c r="P918"/>
  <c r="BK918"/>
  <c r="J918"/>
  <c r="BE918"/>
  <c r="BI916"/>
  <c r="BH916"/>
  <c r="BG916"/>
  <c r="BF916"/>
  <c r="T916"/>
  <c r="R916"/>
  <c r="P916"/>
  <c r="BK916"/>
  <c r="J916"/>
  <c r="BE916"/>
  <c r="BI914"/>
  <c r="BH914"/>
  <c r="BG914"/>
  <c r="BF914"/>
  <c r="T914"/>
  <c r="R914"/>
  <c r="P914"/>
  <c r="BK914"/>
  <c r="J914"/>
  <c r="BE914"/>
  <c r="BI912"/>
  <c r="BH912"/>
  <c r="BG912"/>
  <c r="BF912"/>
  <c r="T912"/>
  <c r="R912"/>
  <c r="P912"/>
  <c r="BK912"/>
  <c r="J912"/>
  <c r="BE912"/>
  <c r="BI910"/>
  <c r="BH910"/>
  <c r="BG910"/>
  <c r="BF910"/>
  <c r="T910"/>
  <c r="R910"/>
  <c r="P910"/>
  <c r="BK910"/>
  <c r="J910"/>
  <c r="BE910"/>
  <c r="BI908"/>
  <c r="BH908"/>
  <c r="BG908"/>
  <c r="BF908"/>
  <c r="T908"/>
  <c r="R908"/>
  <c r="P908"/>
  <c r="BK908"/>
  <c r="J908"/>
  <c r="BE908"/>
  <c r="BI905"/>
  <c r="BH905"/>
  <c r="BG905"/>
  <c r="BF905"/>
  <c r="T905"/>
  <c r="R905"/>
  <c r="P905"/>
  <c r="BK905"/>
  <c r="J905"/>
  <c r="BE905"/>
  <c r="BI903"/>
  <c r="BH903"/>
  <c r="BG903"/>
  <c r="BF903"/>
  <c r="T903"/>
  <c r="R903"/>
  <c r="P903"/>
  <c r="BK903"/>
  <c r="J903"/>
  <c r="BE903"/>
  <c r="BI898"/>
  <c r="BH898"/>
  <c r="BG898"/>
  <c r="BF898"/>
  <c r="T898"/>
  <c r="R898"/>
  <c r="P898"/>
  <c r="BK898"/>
  <c r="J898"/>
  <c r="BE898"/>
  <c r="BI895"/>
  <c r="BH895"/>
  <c r="BG895"/>
  <c r="BF895"/>
  <c r="T895"/>
  <c r="R895"/>
  <c r="P895"/>
  <c r="BK895"/>
  <c r="J895"/>
  <c r="BE895"/>
  <c r="BI890"/>
  <c r="BH890"/>
  <c r="BG890"/>
  <c r="BF890"/>
  <c r="T890"/>
  <c r="R890"/>
  <c r="P890"/>
  <c r="BK890"/>
  <c r="J890"/>
  <c r="BE890"/>
  <c r="BI888"/>
  <c r="BH888"/>
  <c r="BG888"/>
  <c r="BF888"/>
  <c r="T888"/>
  <c r="R888"/>
  <c r="P888"/>
  <c r="BK888"/>
  <c r="J888"/>
  <c r="BE888"/>
  <c r="BI886"/>
  <c r="BH886"/>
  <c r="BG886"/>
  <c r="BF886"/>
  <c r="T886"/>
  <c r="R886"/>
  <c r="P886"/>
  <c r="BK886"/>
  <c r="J886"/>
  <c r="BE886"/>
  <c r="BI884"/>
  <c r="BH884"/>
  <c r="BG884"/>
  <c r="BF884"/>
  <c r="T884"/>
  <c r="R884"/>
  <c r="P884"/>
  <c r="BK884"/>
  <c r="J884"/>
  <c r="BE884"/>
  <c r="BI882"/>
  <c r="BH882"/>
  <c r="BG882"/>
  <c r="BF882"/>
  <c r="T882"/>
  <c r="R882"/>
  <c r="P882"/>
  <c r="BK882"/>
  <c r="J882"/>
  <c r="BE882"/>
  <c r="BI880"/>
  <c r="BH880"/>
  <c r="BG880"/>
  <c r="BF880"/>
  <c r="T880"/>
  <c r="R880"/>
  <c r="P880"/>
  <c r="BK880"/>
  <c r="J880"/>
  <c r="BE880"/>
  <c r="BI878"/>
  <c r="BH878"/>
  <c r="BG878"/>
  <c r="BF878"/>
  <c r="T878"/>
  <c r="R878"/>
  <c r="P878"/>
  <c r="BK878"/>
  <c r="J878"/>
  <c r="BE878"/>
  <c r="BI876"/>
  <c r="BH876"/>
  <c r="BG876"/>
  <c r="BF876"/>
  <c r="T876"/>
  <c r="R876"/>
  <c r="P876"/>
  <c r="BK876"/>
  <c r="J876"/>
  <c r="BE876"/>
  <c r="BI874"/>
  <c r="BH874"/>
  <c r="BG874"/>
  <c r="BF874"/>
  <c r="T874"/>
  <c r="R874"/>
  <c r="P874"/>
  <c r="BK874"/>
  <c r="J874"/>
  <c r="BE874"/>
  <c r="BI871"/>
  <c r="BH871"/>
  <c r="BG871"/>
  <c r="BF871"/>
  <c r="T871"/>
  <c r="R871"/>
  <c r="P871"/>
  <c r="BK871"/>
  <c r="J871"/>
  <c r="BE871"/>
  <c r="BI868"/>
  <c r="BH868"/>
  <c r="BG868"/>
  <c r="BF868"/>
  <c r="T868"/>
  <c r="R868"/>
  <c r="P868"/>
  <c r="BK868"/>
  <c r="J868"/>
  <c r="BE868"/>
  <c r="BI866"/>
  <c r="BH866"/>
  <c r="BG866"/>
  <c r="BF866"/>
  <c r="T866"/>
  <c r="R866"/>
  <c r="P866"/>
  <c r="BK866"/>
  <c r="J866"/>
  <c r="BE866"/>
  <c r="BI864"/>
  <c r="BH864"/>
  <c r="BG864"/>
  <c r="BF864"/>
  <c r="T864"/>
  <c r="R864"/>
  <c r="P864"/>
  <c r="BK864"/>
  <c r="J864"/>
  <c r="BE864"/>
  <c r="BI858"/>
  <c r="BH858"/>
  <c r="BG858"/>
  <c r="BF858"/>
  <c r="T858"/>
  <c r="R858"/>
  <c r="P858"/>
  <c r="BK858"/>
  <c r="J858"/>
  <c r="BE858"/>
  <c r="BI856"/>
  <c r="BH856"/>
  <c r="BG856"/>
  <c r="BF856"/>
  <c r="T856"/>
  <c r="R856"/>
  <c r="P856"/>
  <c r="BK856"/>
  <c r="J856"/>
  <c r="BE856"/>
  <c r="BI854"/>
  <c r="BH854"/>
  <c r="BG854"/>
  <c r="BF854"/>
  <c r="T854"/>
  <c r="R854"/>
  <c r="P854"/>
  <c r="BK854"/>
  <c r="J854"/>
  <c r="BE854"/>
  <c r="BI852"/>
  <c r="BH852"/>
  <c r="BG852"/>
  <c r="BF852"/>
  <c r="T852"/>
  <c r="R852"/>
  <c r="P852"/>
  <c r="BK852"/>
  <c r="J852"/>
  <c r="BE852"/>
  <c r="BI850"/>
  <c r="BH850"/>
  <c r="BG850"/>
  <c r="BF850"/>
  <c r="T850"/>
  <c r="R850"/>
  <c r="P850"/>
  <c r="BK850"/>
  <c r="J850"/>
  <c r="BE850"/>
  <c r="BI848"/>
  <c r="BH848"/>
  <c r="BG848"/>
  <c r="BF848"/>
  <c r="T848"/>
  <c r="R848"/>
  <c r="P848"/>
  <c r="BK848"/>
  <c r="J848"/>
  <c r="BE848"/>
  <c r="BI846"/>
  <c r="BH846"/>
  <c r="BG846"/>
  <c r="BF846"/>
  <c r="T846"/>
  <c r="R846"/>
  <c r="P846"/>
  <c r="BK846"/>
  <c r="J846"/>
  <c r="BE846"/>
  <c r="BI844"/>
  <c r="BH844"/>
  <c r="BG844"/>
  <c r="BF844"/>
  <c r="T844"/>
  <c r="R844"/>
  <c r="P844"/>
  <c r="BK844"/>
  <c r="J844"/>
  <c r="BE844"/>
  <c r="BI842"/>
  <c r="BH842"/>
  <c r="BG842"/>
  <c r="BF842"/>
  <c r="T842"/>
  <c r="R842"/>
  <c r="P842"/>
  <c r="BK842"/>
  <c r="J842"/>
  <c r="BE842"/>
  <c r="BI840"/>
  <c r="BH840"/>
  <c r="BG840"/>
  <c r="BF840"/>
  <c r="T840"/>
  <c r="R840"/>
  <c r="P840"/>
  <c r="BK840"/>
  <c r="J840"/>
  <c r="BE840"/>
  <c r="BI838"/>
  <c r="BH838"/>
  <c r="BG838"/>
  <c r="BF838"/>
  <c r="T838"/>
  <c r="R838"/>
  <c r="P838"/>
  <c r="BK838"/>
  <c r="J838"/>
  <c r="BE838"/>
  <c r="BI833"/>
  <c r="BH833"/>
  <c r="BG833"/>
  <c r="BF833"/>
  <c r="T833"/>
  <c r="R833"/>
  <c r="P833"/>
  <c r="BK833"/>
  <c r="J833"/>
  <c r="BE833"/>
  <c r="BI831"/>
  <c r="BH831"/>
  <c r="BG831"/>
  <c r="BF831"/>
  <c r="T831"/>
  <c r="R831"/>
  <c r="P831"/>
  <c r="BK831"/>
  <c r="J831"/>
  <c r="BE831"/>
  <c r="BI825"/>
  <c r="BH825"/>
  <c r="BG825"/>
  <c r="BF825"/>
  <c r="T825"/>
  <c r="R825"/>
  <c r="P825"/>
  <c r="BK825"/>
  <c r="J825"/>
  <c r="BE825"/>
  <c r="BI818"/>
  <c r="BH818"/>
  <c r="BG818"/>
  <c r="BF818"/>
  <c r="T818"/>
  <c r="R818"/>
  <c r="P818"/>
  <c r="BK818"/>
  <c r="J818"/>
  <c r="BE818"/>
  <c r="BI813"/>
  <c r="BH813"/>
  <c r="BG813"/>
  <c r="BF813"/>
  <c r="T813"/>
  <c r="R813"/>
  <c r="P813"/>
  <c r="BK813"/>
  <c r="J813"/>
  <c r="BE813"/>
  <c r="BI812"/>
  <c r="BH812"/>
  <c r="BG812"/>
  <c r="BF812"/>
  <c r="T812"/>
  <c r="R812"/>
  <c r="P812"/>
  <c r="BK812"/>
  <c r="J812"/>
  <c r="BE812"/>
  <c r="BI810"/>
  <c r="BH810"/>
  <c r="BG810"/>
  <c r="BF810"/>
  <c r="T810"/>
  <c r="R810"/>
  <c r="P810"/>
  <c r="BK810"/>
  <c r="J810"/>
  <c r="BE810"/>
  <c r="BI808"/>
  <c r="BH808"/>
  <c r="BG808"/>
  <c r="BF808"/>
  <c r="T808"/>
  <c r="R808"/>
  <c r="P808"/>
  <c r="BK808"/>
  <c r="J808"/>
  <c r="BE808"/>
  <c r="BI804"/>
  <c r="BH804"/>
  <c r="BG804"/>
  <c r="BF804"/>
  <c r="T804"/>
  <c r="R804"/>
  <c r="P804"/>
  <c r="BK804"/>
  <c r="J804"/>
  <c r="BE804"/>
  <c r="BI802"/>
  <c r="BH802"/>
  <c r="BG802"/>
  <c r="BF802"/>
  <c r="T802"/>
  <c r="R802"/>
  <c r="P802"/>
  <c r="BK802"/>
  <c r="J802"/>
  <c r="BE802"/>
  <c r="BI800"/>
  <c r="BH800"/>
  <c r="BG800"/>
  <c r="BF800"/>
  <c r="T800"/>
  <c r="R800"/>
  <c r="P800"/>
  <c r="BK800"/>
  <c r="J800"/>
  <c r="BE800"/>
  <c r="BI798"/>
  <c r="BH798"/>
  <c r="BG798"/>
  <c r="BF798"/>
  <c r="T798"/>
  <c r="R798"/>
  <c r="P798"/>
  <c r="BK798"/>
  <c r="J798"/>
  <c r="BE798"/>
  <c r="BI796"/>
  <c r="BH796"/>
  <c r="BG796"/>
  <c r="BF796"/>
  <c r="T796"/>
  <c r="R796"/>
  <c r="P796"/>
  <c r="BK796"/>
  <c r="J796"/>
  <c r="BE796"/>
  <c r="BI794"/>
  <c r="BH794"/>
  <c r="BG794"/>
  <c r="BF794"/>
  <c r="T794"/>
  <c r="R794"/>
  <c r="P794"/>
  <c r="BK794"/>
  <c r="J794"/>
  <c r="BE794"/>
  <c r="BI792"/>
  <c r="BH792"/>
  <c r="BG792"/>
  <c r="BF792"/>
  <c r="T792"/>
  <c r="R792"/>
  <c r="P792"/>
  <c r="BK792"/>
  <c r="J792"/>
  <c r="BE792"/>
  <c r="BI790"/>
  <c r="BH790"/>
  <c r="BG790"/>
  <c r="BF790"/>
  <c r="T790"/>
  <c r="R790"/>
  <c r="P790"/>
  <c r="BK790"/>
  <c r="J790"/>
  <c r="BE790"/>
  <c r="BI788"/>
  <c r="BH788"/>
  <c r="BG788"/>
  <c r="BF788"/>
  <c r="T788"/>
  <c r="R788"/>
  <c r="P788"/>
  <c r="BK788"/>
  <c r="J788"/>
  <c r="BE788"/>
  <c r="BI786"/>
  <c r="BH786"/>
  <c r="BG786"/>
  <c r="BF786"/>
  <c r="T786"/>
  <c r="R786"/>
  <c r="P786"/>
  <c r="BK786"/>
  <c r="J786"/>
  <c r="BE786"/>
  <c r="BI784"/>
  <c r="BH784"/>
  <c r="BG784"/>
  <c r="BF784"/>
  <c r="T784"/>
  <c r="R784"/>
  <c r="P784"/>
  <c r="BK784"/>
  <c r="J784"/>
  <c r="BE784"/>
  <c r="BI782"/>
  <c r="BH782"/>
  <c r="BG782"/>
  <c r="BF782"/>
  <c r="T782"/>
  <c r="R782"/>
  <c r="P782"/>
  <c r="BK782"/>
  <c r="J782"/>
  <c r="BE782"/>
  <c r="BI780"/>
  <c r="BH780"/>
  <c r="BG780"/>
  <c r="BF780"/>
  <c r="T780"/>
  <c r="R780"/>
  <c r="P780"/>
  <c r="BK780"/>
  <c r="J780"/>
  <c r="BE780"/>
  <c r="BI778"/>
  <c r="BH778"/>
  <c r="BG778"/>
  <c r="BF778"/>
  <c r="T778"/>
  <c r="R778"/>
  <c r="P778"/>
  <c r="BK778"/>
  <c r="J778"/>
  <c r="BE778"/>
  <c r="BI776"/>
  <c r="BH776"/>
  <c r="BG776"/>
  <c r="BF776"/>
  <c r="T776"/>
  <c r="R776"/>
  <c r="P776"/>
  <c r="BK776"/>
  <c r="J776"/>
  <c r="BE776"/>
  <c r="BI774"/>
  <c r="BH774"/>
  <c r="BG774"/>
  <c r="BF774"/>
  <c r="T774"/>
  <c r="R774"/>
  <c r="P774"/>
  <c r="BK774"/>
  <c r="J774"/>
  <c r="BE774"/>
  <c r="BI772"/>
  <c r="BH772"/>
  <c r="BG772"/>
  <c r="BF772"/>
  <c r="T772"/>
  <c r="R772"/>
  <c r="P772"/>
  <c r="BK772"/>
  <c r="J772"/>
  <c r="BE772"/>
  <c r="BI770"/>
  <c r="BH770"/>
  <c r="BG770"/>
  <c r="BF770"/>
  <c r="T770"/>
  <c r="R770"/>
  <c r="P770"/>
  <c r="BK770"/>
  <c r="J770"/>
  <c r="BE770"/>
  <c r="BI768"/>
  <c r="BH768"/>
  <c r="BG768"/>
  <c r="BF768"/>
  <c r="T768"/>
  <c r="R768"/>
  <c r="P768"/>
  <c r="BK768"/>
  <c r="J768"/>
  <c r="BE768"/>
  <c r="BI766"/>
  <c r="BH766"/>
  <c r="BG766"/>
  <c r="BF766"/>
  <c r="T766"/>
  <c r="R766"/>
  <c r="P766"/>
  <c r="BK766"/>
  <c r="J766"/>
  <c r="BE766"/>
  <c r="BI764"/>
  <c r="BH764"/>
  <c r="BG764"/>
  <c r="BF764"/>
  <c r="T764"/>
  <c r="R764"/>
  <c r="P764"/>
  <c r="BK764"/>
  <c r="J764"/>
  <c r="BE764"/>
  <c r="BI762"/>
  <c r="BH762"/>
  <c r="BG762"/>
  <c r="BF762"/>
  <c r="T762"/>
  <c r="R762"/>
  <c r="P762"/>
  <c r="BK762"/>
  <c r="J762"/>
  <c r="BE762"/>
  <c r="BI760"/>
  <c r="BH760"/>
  <c r="BG760"/>
  <c r="BF760"/>
  <c r="T760"/>
  <c r="R760"/>
  <c r="P760"/>
  <c r="BK760"/>
  <c r="J760"/>
  <c r="BE760"/>
  <c r="BI758"/>
  <c r="BH758"/>
  <c r="BG758"/>
  <c r="BF758"/>
  <c r="T758"/>
  <c r="R758"/>
  <c r="P758"/>
  <c r="BK758"/>
  <c r="J758"/>
  <c r="BE758"/>
  <c r="BI756"/>
  <c r="BH756"/>
  <c r="BG756"/>
  <c r="BF756"/>
  <c r="T756"/>
  <c r="R756"/>
  <c r="P756"/>
  <c r="BK756"/>
  <c r="J756"/>
  <c r="BE756"/>
  <c r="BI754"/>
  <c r="BH754"/>
  <c r="BG754"/>
  <c r="BF754"/>
  <c r="T754"/>
  <c r="R754"/>
  <c r="P754"/>
  <c r="BK754"/>
  <c r="J754"/>
  <c r="BE754"/>
  <c r="BI752"/>
  <c r="BH752"/>
  <c r="BG752"/>
  <c r="BF752"/>
  <c r="T752"/>
  <c r="R752"/>
  <c r="P752"/>
  <c r="BK752"/>
  <c r="J752"/>
  <c r="BE752"/>
  <c r="BI750"/>
  <c r="BH750"/>
  <c r="BG750"/>
  <c r="BF750"/>
  <c r="T750"/>
  <c r="R750"/>
  <c r="P750"/>
  <c r="BK750"/>
  <c r="J750"/>
  <c r="BE750"/>
  <c r="BI748"/>
  <c r="BH748"/>
  <c r="BG748"/>
  <c r="BF748"/>
  <c r="T748"/>
  <c r="R748"/>
  <c r="P748"/>
  <c r="BK748"/>
  <c r="J748"/>
  <c r="BE748"/>
  <c r="BI746"/>
  <c r="BH746"/>
  <c r="BG746"/>
  <c r="BF746"/>
  <c r="T746"/>
  <c r="R746"/>
  <c r="P746"/>
  <c r="BK746"/>
  <c r="J746"/>
  <c r="BE746"/>
  <c r="BI744"/>
  <c r="BH744"/>
  <c r="BG744"/>
  <c r="BF744"/>
  <c r="T744"/>
  <c r="R744"/>
  <c r="P744"/>
  <c r="BK744"/>
  <c r="J744"/>
  <c r="BE744"/>
  <c r="BI742"/>
  <c r="BH742"/>
  <c r="BG742"/>
  <c r="BF742"/>
  <c r="T742"/>
  <c r="R742"/>
  <c r="P742"/>
  <c r="BK742"/>
  <c r="J742"/>
  <c r="BE742"/>
  <c r="BI740"/>
  <c r="BH740"/>
  <c r="BG740"/>
  <c r="BF740"/>
  <c r="T740"/>
  <c r="R740"/>
  <c r="P740"/>
  <c r="BK740"/>
  <c r="J740"/>
  <c r="BE740"/>
  <c r="BI738"/>
  <c r="BH738"/>
  <c r="BG738"/>
  <c r="BF738"/>
  <c r="T738"/>
  <c r="R738"/>
  <c r="P738"/>
  <c r="BK738"/>
  <c r="J738"/>
  <c r="BE738"/>
  <c r="BI736"/>
  <c r="BH736"/>
  <c r="BG736"/>
  <c r="BF736"/>
  <c r="T736"/>
  <c r="R736"/>
  <c r="P736"/>
  <c r="BK736"/>
  <c r="J736"/>
  <c r="BE736"/>
  <c r="BI734"/>
  <c r="BH734"/>
  <c r="BG734"/>
  <c r="BF734"/>
  <c r="T734"/>
  <c r="R734"/>
  <c r="P734"/>
  <c r="BK734"/>
  <c r="J734"/>
  <c r="BE734"/>
  <c r="BI732"/>
  <c r="BH732"/>
  <c r="BG732"/>
  <c r="BF732"/>
  <c r="T732"/>
  <c r="R732"/>
  <c r="P732"/>
  <c r="BK732"/>
  <c r="J732"/>
  <c r="BE732"/>
  <c r="BI730"/>
  <c r="BH730"/>
  <c r="BG730"/>
  <c r="BF730"/>
  <c r="T730"/>
  <c r="R730"/>
  <c r="P730"/>
  <c r="BK730"/>
  <c r="J730"/>
  <c r="BE730"/>
  <c r="BI728"/>
  <c r="BH728"/>
  <c r="BG728"/>
  <c r="BF728"/>
  <c r="T728"/>
  <c r="R728"/>
  <c r="P728"/>
  <c r="BK728"/>
  <c r="J728"/>
  <c r="BE728"/>
  <c r="BI726"/>
  <c r="BH726"/>
  <c r="BG726"/>
  <c r="BF726"/>
  <c r="T726"/>
  <c r="R726"/>
  <c r="P726"/>
  <c r="BK726"/>
  <c r="J726"/>
  <c r="BE726"/>
  <c r="BI724"/>
  <c r="BH724"/>
  <c r="BG724"/>
  <c r="BF724"/>
  <c r="T724"/>
  <c r="R724"/>
  <c r="P724"/>
  <c r="BK724"/>
  <c r="J724"/>
  <c r="BE724"/>
  <c r="BI722"/>
  <c r="BH722"/>
  <c r="BG722"/>
  <c r="BF722"/>
  <c r="T722"/>
  <c r="R722"/>
  <c r="P722"/>
  <c r="BK722"/>
  <c r="J722"/>
  <c r="BE722"/>
  <c r="BI720"/>
  <c r="BH720"/>
  <c r="BG720"/>
  <c r="BF720"/>
  <c r="T720"/>
  <c r="R720"/>
  <c r="P720"/>
  <c r="BK720"/>
  <c r="J720"/>
  <c r="BE720"/>
  <c r="BI718"/>
  <c r="BH718"/>
  <c r="BG718"/>
  <c r="BF718"/>
  <c r="T718"/>
  <c r="R718"/>
  <c r="P718"/>
  <c r="BK718"/>
  <c r="J718"/>
  <c r="BE718"/>
  <c r="BI716"/>
  <c r="BH716"/>
  <c r="BG716"/>
  <c r="BF716"/>
  <c r="T716"/>
  <c r="R716"/>
  <c r="P716"/>
  <c r="BK716"/>
  <c r="J716"/>
  <c r="BE716"/>
  <c r="BI714"/>
  <c r="BH714"/>
  <c r="BG714"/>
  <c r="BF714"/>
  <c r="T714"/>
  <c r="R714"/>
  <c r="P714"/>
  <c r="BK714"/>
  <c r="J714"/>
  <c r="BE714"/>
  <c r="BI712"/>
  <c r="BH712"/>
  <c r="BG712"/>
  <c r="BF712"/>
  <c r="T712"/>
  <c r="R712"/>
  <c r="P712"/>
  <c r="BK712"/>
  <c r="J712"/>
  <c r="BE712"/>
  <c r="BI710"/>
  <c r="BH710"/>
  <c r="BG710"/>
  <c r="BF710"/>
  <c r="T710"/>
  <c r="R710"/>
  <c r="P710"/>
  <c r="BK710"/>
  <c r="J710"/>
  <c r="BE710"/>
  <c r="BI708"/>
  <c r="BH708"/>
  <c r="BG708"/>
  <c r="BF708"/>
  <c r="T708"/>
  <c r="R708"/>
  <c r="P708"/>
  <c r="BK708"/>
  <c r="J708"/>
  <c r="BE708"/>
  <c r="BI706"/>
  <c r="BH706"/>
  <c r="BG706"/>
  <c r="BF706"/>
  <c r="T706"/>
  <c r="R706"/>
  <c r="P706"/>
  <c r="BK706"/>
  <c r="J706"/>
  <c r="BE706"/>
  <c r="BI704"/>
  <c r="BH704"/>
  <c r="BG704"/>
  <c r="BF704"/>
  <c r="T704"/>
  <c r="R704"/>
  <c r="P704"/>
  <c r="BK704"/>
  <c r="J704"/>
  <c r="BE704"/>
  <c r="BI702"/>
  <c r="BH702"/>
  <c r="BG702"/>
  <c r="BF702"/>
  <c r="T702"/>
  <c r="R702"/>
  <c r="P702"/>
  <c r="BK702"/>
  <c r="J702"/>
  <c r="BE702"/>
  <c r="BI700"/>
  <c r="BH700"/>
  <c r="BG700"/>
  <c r="BF700"/>
  <c r="T700"/>
  <c r="R700"/>
  <c r="P700"/>
  <c r="BK700"/>
  <c r="J700"/>
  <c r="BE700"/>
  <c r="BI698"/>
  <c r="BH698"/>
  <c r="BG698"/>
  <c r="BF698"/>
  <c r="T698"/>
  <c r="R698"/>
  <c r="P698"/>
  <c r="BK698"/>
  <c r="J698"/>
  <c r="BE698"/>
  <c r="BI696"/>
  <c r="BH696"/>
  <c r="BG696"/>
  <c r="BF696"/>
  <c r="T696"/>
  <c r="T695"/>
  <c r="R696"/>
  <c r="R695"/>
  <c r="P696"/>
  <c r="P695"/>
  <c r="BK696"/>
  <c r="BK695"/>
  <c r="J695"/>
  <c r="J696"/>
  <c r="BE696"/>
  <c r="J80"/>
  <c r="BI694"/>
  <c r="BH694"/>
  <c r="BG694"/>
  <c r="BF694"/>
  <c r="T694"/>
  <c r="R694"/>
  <c r="P694"/>
  <c r="BK694"/>
  <c r="J694"/>
  <c r="BE694"/>
  <c r="BI693"/>
  <c r="BH693"/>
  <c r="BG693"/>
  <c r="BF693"/>
  <c r="T693"/>
  <c r="R693"/>
  <c r="P693"/>
  <c r="BK693"/>
  <c r="J693"/>
  <c r="BE693"/>
  <c r="BI691"/>
  <c r="BH691"/>
  <c r="BG691"/>
  <c r="BF691"/>
  <c r="T691"/>
  <c r="R691"/>
  <c r="P691"/>
  <c r="BK691"/>
  <c r="J691"/>
  <c r="BE691"/>
  <c r="BI689"/>
  <c r="BH689"/>
  <c r="BG689"/>
  <c r="BF689"/>
  <c r="T689"/>
  <c r="R689"/>
  <c r="P689"/>
  <c r="BK689"/>
  <c r="J689"/>
  <c r="BE689"/>
  <c r="BI687"/>
  <c r="BH687"/>
  <c r="BG687"/>
  <c r="BF687"/>
  <c r="T687"/>
  <c r="R687"/>
  <c r="P687"/>
  <c r="BK687"/>
  <c r="J687"/>
  <c r="BE687"/>
  <c r="BI684"/>
  <c r="BH684"/>
  <c r="BG684"/>
  <c r="BF684"/>
  <c r="T684"/>
  <c r="R684"/>
  <c r="P684"/>
  <c r="BK684"/>
  <c r="J684"/>
  <c r="BE684"/>
  <c r="BI682"/>
  <c r="BH682"/>
  <c r="BG682"/>
  <c r="BF682"/>
  <c r="T682"/>
  <c r="R682"/>
  <c r="P682"/>
  <c r="BK682"/>
  <c r="J682"/>
  <c r="BE682"/>
  <c r="BI680"/>
  <c r="BH680"/>
  <c r="BG680"/>
  <c r="BF680"/>
  <c r="T680"/>
  <c r="R680"/>
  <c r="P680"/>
  <c r="BK680"/>
  <c r="J680"/>
  <c r="BE680"/>
  <c r="BI678"/>
  <c r="BH678"/>
  <c r="BG678"/>
  <c r="BF678"/>
  <c r="T678"/>
  <c r="R678"/>
  <c r="P678"/>
  <c r="BK678"/>
  <c r="J678"/>
  <c r="BE678"/>
  <c r="BI676"/>
  <c r="BH676"/>
  <c r="BG676"/>
  <c r="BF676"/>
  <c r="T676"/>
  <c r="R676"/>
  <c r="P676"/>
  <c r="BK676"/>
  <c r="J676"/>
  <c r="BE676"/>
  <c r="BI674"/>
  <c r="BH674"/>
  <c r="BG674"/>
  <c r="BF674"/>
  <c r="T674"/>
  <c r="R674"/>
  <c r="P674"/>
  <c r="BK674"/>
  <c r="J674"/>
  <c r="BE674"/>
  <c r="BI672"/>
  <c r="BH672"/>
  <c r="BG672"/>
  <c r="BF672"/>
  <c r="T672"/>
  <c r="R672"/>
  <c r="P672"/>
  <c r="BK672"/>
  <c r="J672"/>
  <c r="BE672"/>
  <c r="BI669"/>
  <c r="BH669"/>
  <c r="BG669"/>
  <c r="BF669"/>
  <c r="T669"/>
  <c r="R669"/>
  <c r="P669"/>
  <c r="BK669"/>
  <c r="J669"/>
  <c r="BE669"/>
  <c r="BI668"/>
  <c r="BH668"/>
  <c r="BG668"/>
  <c r="BF668"/>
  <c r="T668"/>
  <c r="R668"/>
  <c r="P668"/>
  <c r="BK668"/>
  <c r="J668"/>
  <c r="BE668"/>
  <c r="BI663"/>
  <c r="BH663"/>
  <c r="BG663"/>
  <c r="BF663"/>
  <c r="T663"/>
  <c r="R663"/>
  <c r="P663"/>
  <c r="BK663"/>
  <c r="J663"/>
  <c r="BE663"/>
  <c r="BI662"/>
  <c r="BH662"/>
  <c r="BG662"/>
  <c r="BF662"/>
  <c r="T662"/>
  <c r="R662"/>
  <c r="P662"/>
  <c r="BK662"/>
  <c r="J662"/>
  <c r="BE662"/>
  <c r="BI659"/>
  <c r="BH659"/>
  <c r="BG659"/>
  <c r="BF659"/>
  <c r="T659"/>
  <c r="R659"/>
  <c r="P659"/>
  <c r="BK659"/>
  <c r="J659"/>
  <c r="BE659"/>
  <c r="BI658"/>
  <c r="BH658"/>
  <c r="BG658"/>
  <c r="BF658"/>
  <c r="T658"/>
  <c r="R658"/>
  <c r="P658"/>
  <c r="BK658"/>
  <c r="J658"/>
  <c r="BE658"/>
  <c r="BI651"/>
  <c r="BH651"/>
  <c r="BG651"/>
  <c r="BF651"/>
  <c r="T651"/>
  <c r="T650"/>
  <c r="R651"/>
  <c r="R650"/>
  <c r="P651"/>
  <c r="P650"/>
  <c r="BK651"/>
  <c r="BK650"/>
  <c r="J650"/>
  <c r="J651"/>
  <c r="BE651"/>
  <c r="J79"/>
  <c r="BI649"/>
  <c r="BH649"/>
  <c r="BG649"/>
  <c r="BF649"/>
  <c r="T649"/>
  <c r="R649"/>
  <c r="P649"/>
  <c r="BK649"/>
  <c r="J649"/>
  <c r="BE649"/>
  <c r="BI647"/>
  <c r="BH647"/>
  <c r="BG647"/>
  <c r="BF647"/>
  <c r="T647"/>
  <c r="R647"/>
  <c r="P647"/>
  <c r="BK647"/>
  <c r="J647"/>
  <c r="BE647"/>
  <c r="BI645"/>
  <c r="BH645"/>
  <c r="BG645"/>
  <c r="BF645"/>
  <c r="T645"/>
  <c r="R645"/>
  <c r="P645"/>
  <c r="BK645"/>
  <c r="J645"/>
  <c r="BE645"/>
  <c r="BI643"/>
  <c r="BH643"/>
  <c r="BG643"/>
  <c r="BF643"/>
  <c r="T643"/>
  <c r="R643"/>
  <c r="P643"/>
  <c r="BK643"/>
  <c r="J643"/>
  <c r="BE643"/>
  <c r="BI641"/>
  <c r="BH641"/>
  <c r="BG641"/>
  <c r="BF641"/>
  <c r="T641"/>
  <c r="R641"/>
  <c r="P641"/>
  <c r="BK641"/>
  <c r="J641"/>
  <c r="BE641"/>
  <c r="BI639"/>
  <c r="BH639"/>
  <c r="BG639"/>
  <c r="BF639"/>
  <c r="T639"/>
  <c r="R639"/>
  <c r="P639"/>
  <c r="BK639"/>
  <c r="J639"/>
  <c r="BE639"/>
  <c r="BI637"/>
  <c r="BH637"/>
  <c r="BG637"/>
  <c r="BF637"/>
  <c r="T637"/>
  <c r="R637"/>
  <c r="P637"/>
  <c r="BK637"/>
  <c r="J637"/>
  <c r="BE637"/>
  <c r="BI635"/>
  <c r="BH635"/>
  <c r="BG635"/>
  <c r="BF635"/>
  <c r="T635"/>
  <c r="R635"/>
  <c r="P635"/>
  <c r="BK635"/>
  <c r="J635"/>
  <c r="BE635"/>
  <c r="BI633"/>
  <c r="BH633"/>
  <c r="BG633"/>
  <c r="BF633"/>
  <c r="T633"/>
  <c r="R633"/>
  <c r="P633"/>
  <c r="BK633"/>
  <c r="J633"/>
  <c r="BE633"/>
  <c r="BI631"/>
  <c r="BH631"/>
  <c r="BG631"/>
  <c r="BF631"/>
  <c r="T631"/>
  <c r="R631"/>
  <c r="P631"/>
  <c r="BK631"/>
  <c r="J631"/>
  <c r="BE631"/>
  <c r="BI629"/>
  <c r="BH629"/>
  <c r="BG629"/>
  <c r="BF629"/>
  <c r="T629"/>
  <c r="R629"/>
  <c r="P629"/>
  <c r="BK629"/>
  <c r="J629"/>
  <c r="BE629"/>
  <c r="BI627"/>
  <c r="BH627"/>
  <c r="BG627"/>
  <c r="BF627"/>
  <c r="T627"/>
  <c r="R627"/>
  <c r="P627"/>
  <c r="BK627"/>
  <c r="J627"/>
  <c r="BE627"/>
  <c r="BI625"/>
  <c r="BH625"/>
  <c r="BG625"/>
  <c r="BF625"/>
  <c r="T625"/>
  <c r="R625"/>
  <c r="P625"/>
  <c r="BK625"/>
  <c r="J625"/>
  <c r="BE625"/>
  <c r="BI623"/>
  <c r="BH623"/>
  <c r="BG623"/>
  <c r="BF623"/>
  <c r="T623"/>
  <c r="T622"/>
  <c r="R623"/>
  <c r="R622"/>
  <c r="P623"/>
  <c r="P622"/>
  <c r="BK623"/>
  <c r="BK622"/>
  <c r="J622"/>
  <c r="J623"/>
  <c r="BE623"/>
  <c r="J78"/>
  <c r="BI621"/>
  <c r="BH621"/>
  <c r="BG621"/>
  <c r="BF621"/>
  <c r="T621"/>
  <c r="R621"/>
  <c r="P621"/>
  <c r="BK621"/>
  <c r="J621"/>
  <c r="BE621"/>
  <c r="BI618"/>
  <c r="BH618"/>
  <c r="BG618"/>
  <c r="BF618"/>
  <c r="T618"/>
  <c r="R618"/>
  <c r="P618"/>
  <c r="BK618"/>
  <c r="J618"/>
  <c r="BE618"/>
  <c r="BI617"/>
  <c r="BH617"/>
  <c r="BG617"/>
  <c r="BF617"/>
  <c r="T617"/>
  <c r="R617"/>
  <c r="P617"/>
  <c r="BK617"/>
  <c r="J617"/>
  <c r="BE617"/>
  <c r="BI615"/>
  <c r="BH615"/>
  <c r="BG615"/>
  <c r="BF615"/>
  <c r="T615"/>
  <c r="R615"/>
  <c r="P615"/>
  <c r="BK615"/>
  <c r="J615"/>
  <c r="BE615"/>
  <c r="BI604"/>
  <c r="BH604"/>
  <c r="BG604"/>
  <c r="BF604"/>
  <c r="T604"/>
  <c r="R604"/>
  <c r="P604"/>
  <c r="BK604"/>
  <c r="J604"/>
  <c r="BE604"/>
  <c r="BI603"/>
  <c r="BH603"/>
  <c r="BG603"/>
  <c r="BF603"/>
  <c r="T603"/>
  <c r="R603"/>
  <c r="P603"/>
  <c r="BK603"/>
  <c r="J603"/>
  <c r="BE603"/>
  <c r="BI598"/>
  <c r="BH598"/>
  <c r="BG598"/>
  <c r="BF598"/>
  <c r="T598"/>
  <c r="R598"/>
  <c r="P598"/>
  <c r="BK598"/>
  <c r="J598"/>
  <c r="BE598"/>
  <c r="BI593"/>
  <c r="BH593"/>
  <c r="BG593"/>
  <c r="BF593"/>
  <c r="T593"/>
  <c r="R593"/>
  <c r="P593"/>
  <c r="BK593"/>
  <c r="J593"/>
  <c r="BE593"/>
  <c r="BI579"/>
  <c r="BH579"/>
  <c r="BG579"/>
  <c r="BF579"/>
  <c r="T579"/>
  <c r="R579"/>
  <c r="P579"/>
  <c r="BK579"/>
  <c r="J579"/>
  <c r="BE579"/>
  <c r="BI572"/>
  <c r="BH572"/>
  <c r="BG572"/>
  <c r="BF572"/>
  <c r="T572"/>
  <c r="R572"/>
  <c r="P572"/>
  <c r="BK572"/>
  <c r="J572"/>
  <c r="BE572"/>
  <c r="BI564"/>
  <c r="BH564"/>
  <c r="BG564"/>
  <c r="BF564"/>
  <c r="T564"/>
  <c r="T563"/>
  <c r="R564"/>
  <c r="R563"/>
  <c r="P564"/>
  <c r="P563"/>
  <c r="BK564"/>
  <c r="BK563"/>
  <c r="J563"/>
  <c r="J564"/>
  <c r="BE564"/>
  <c r="J77"/>
  <c r="BI562"/>
  <c r="BH562"/>
  <c r="BG562"/>
  <c r="BF562"/>
  <c r="T562"/>
  <c r="R562"/>
  <c r="P562"/>
  <c r="BK562"/>
  <c r="J562"/>
  <c r="BE562"/>
  <c r="BI560"/>
  <c r="BH560"/>
  <c r="BG560"/>
  <c r="BF560"/>
  <c r="T560"/>
  <c r="R560"/>
  <c r="P560"/>
  <c r="BK560"/>
  <c r="J560"/>
  <c r="BE560"/>
  <c r="BI558"/>
  <c r="BH558"/>
  <c r="BG558"/>
  <c r="BF558"/>
  <c r="T558"/>
  <c r="T557"/>
  <c r="R558"/>
  <c r="R557"/>
  <c r="P558"/>
  <c r="P557"/>
  <c r="BK558"/>
  <c r="BK557"/>
  <c r="J557"/>
  <c r="J558"/>
  <c r="BE558"/>
  <c r="J76"/>
  <c r="BI556"/>
  <c r="BH556"/>
  <c r="BG556"/>
  <c r="BF556"/>
  <c r="T556"/>
  <c r="R556"/>
  <c r="P556"/>
  <c r="BK556"/>
  <c r="J556"/>
  <c r="BE556"/>
  <c r="BI553"/>
  <c r="BH553"/>
  <c r="BG553"/>
  <c r="BF553"/>
  <c r="T553"/>
  <c r="R553"/>
  <c r="P553"/>
  <c r="BK553"/>
  <c r="J553"/>
  <c r="BE553"/>
  <c r="BI547"/>
  <c r="BH547"/>
  <c r="BG547"/>
  <c r="BF547"/>
  <c r="T547"/>
  <c r="R547"/>
  <c r="P547"/>
  <c r="BK547"/>
  <c r="J547"/>
  <c r="BE547"/>
  <c r="BI544"/>
  <c r="BH544"/>
  <c r="BG544"/>
  <c r="BF544"/>
  <c r="T544"/>
  <c r="R544"/>
  <c r="P544"/>
  <c r="BK544"/>
  <c r="J544"/>
  <c r="BE544"/>
  <c r="BI539"/>
  <c r="BH539"/>
  <c r="BG539"/>
  <c r="BF539"/>
  <c r="T539"/>
  <c r="R539"/>
  <c r="P539"/>
  <c r="BK539"/>
  <c r="J539"/>
  <c r="BE539"/>
  <c r="BI536"/>
  <c r="BH536"/>
  <c r="BG536"/>
  <c r="BF536"/>
  <c r="T536"/>
  <c r="R536"/>
  <c r="P536"/>
  <c r="BK536"/>
  <c r="J536"/>
  <c r="BE536"/>
  <c r="BI531"/>
  <c r="BH531"/>
  <c r="BG531"/>
  <c r="BF531"/>
  <c r="T531"/>
  <c r="T530"/>
  <c r="R531"/>
  <c r="R530"/>
  <c r="P531"/>
  <c r="P530"/>
  <c r="BK531"/>
  <c r="BK530"/>
  <c r="J530"/>
  <c r="J531"/>
  <c r="BE531"/>
  <c r="J75"/>
  <c r="BI529"/>
  <c r="BH529"/>
  <c r="BG529"/>
  <c r="BF529"/>
  <c r="T529"/>
  <c r="R529"/>
  <c r="P529"/>
  <c r="BK529"/>
  <c r="J529"/>
  <c r="BE529"/>
  <c r="BI528"/>
  <c r="BH528"/>
  <c r="BG528"/>
  <c r="BF528"/>
  <c r="T528"/>
  <c r="R528"/>
  <c r="P528"/>
  <c r="BK528"/>
  <c r="J528"/>
  <c r="BE528"/>
  <c r="BI527"/>
  <c r="BH527"/>
  <c r="BG527"/>
  <c r="BF527"/>
  <c r="T527"/>
  <c r="R527"/>
  <c r="P527"/>
  <c r="BK527"/>
  <c r="J527"/>
  <c r="BE527"/>
  <c r="BI525"/>
  <c r="BH525"/>
  <c r="BG525"/>
  <c r="BF525"/>
  <c r="T525"/>
  <c r="R525"/>
  <c r="P525"/>
  <c r="BK525"/>
  <c r="J525"/>
  <c r="BE525"/>
  <c r="BI523"/>
  <c r="BH523"/>
  <c r="BG523"/>
  <c r="BF523"/>
  <c r="T523"/>
  <c r="R523"/>
  <c r="P523"/>
  <c r="BK523"/>
  <c r="J523"/>
  <c r="BE523"/>
  <c r="BI521"/>
  <c r="BH521"/>
  <c r="BG521"/>
  <c r="BF521"/>
  <c r="T521"/>
  <c r="R521"/>
  <c r="P521"/>
  <c r="BK521"/>
  <c r="J521"/>
  <c r="BE521"/>
  <c r="BI519"/>
  <c r="BH519"/>
  <c r="BG519"/>
  <c r="BF519"/>
  <c r="T519"/>
  <c r="R519"/>
  <c r="P519"/>
  <c r="BK519"/>
  <c r="J519"/>
  <c r="BE519"/>
  <c r="BI517"/>
  <c r="BH517"/>
  <c r="BG517"/>
  <c r="BF517"/>
  <c r="T517"/>
  <c r="R517"/>
  <c r="P517"/>
  <c r="BK517"/>
  <c r="J517"/>
  <c r="BE517"/>
  <c r="BI513"/>
  <c r="BH513"/>
  <c r="BG513"/>
  <c r="BF513"/>
  <c r="T513"/>
  <c r="R513"/>
  <c r="P513"/>
  <c r="BK513"/>
  <c r="J513"/>
  <c r="BE513"/>
  <c r="BI512"/>
  <c r="BH512"/>
  <c r="BG512"/>
  <c r="BF512"/>
  <c r="T512"/>
  <c r="R512"/>
  <c r="P512"/>
  <c r="BK512"/>
  <c r="J512"/>
  <c r="BE512"/>
  <c r="BI491"/>
  <c r="BH491"/>
  <c r="BG491"/>
  <c r="BF491"/>
  <c r="T491"/>
  <c r="R491"/>
  <c r="P491"/>
  <c r="BK491"/>
  <c r="J491"/>
  <c r="BE491"/>
  <c r="BI490"/>
  <c r="BH490"/>
  <c r="BG490"/>
  <c r="BF490"/>
  <c r="T490"/>
  <c r="R490"/>
  <c r="P490"/>
  <c r="BK490"/>
  <c r="J490"/>
  <c r="BE490"/>
  <c r="BI488"/>
  <c r="BH488"/>
  <c r="BG488"/>
  <c r="BF488"/>
  <c r="T488"/>
  <c r="R488"/>
  <c r="P488"/>
  <c r="BK488"/>
  <c r="J488"/>
  <c r="BE488"/>
  <c r="BI487"/>
  <c r="BH487"/>
  <c r="BG487"/>
  <c r="BF487"/>
  <c r="T487"/>
  <c r="T486"/>
  <c r="R487"/>
  <c r="R486"/>
  <c r="P487"/>
  <c r="P486"/>
  <c r="BK487"/>
  <c r="BK486"/>
  <c r="J486"/>
  <c r="J487"/>
  <c r="BE487"/>
  <c r="J74"/>
  <c r="BI485"/>
  <c r="BH485"/>
  <c r="BG485"/>
  <c r="BF485"/>
  <c r="T485"/>
  <c r="R485"/>
  <c r="P485"/>
  <c r="BK485"/>
  <c r="J485"/>
  <c r="BE485"/>
  <c r="BI483"/>
  <c r="BH483"/>
  <c r="BG483"/>
  <c r="BF483"/>
  <c r="T483"/>
  <c r="R483"/>
  <c r="P483"/>
  <c r="BK483"/>
  <c r="J483"/>
  <c r="BE483"/>
  <c r="BI482"/>
  <c r="BH482"/>
  <c r="BG482"/>
  <c r="BF482"/>
  <c r="T482"/>
  <c r="R482"/>
  <c r="P482"/>
  <c r="BK482"/>
  <c r="J482"/>
  <c r="BE482"/>
  <c r="BI480"/>
  <c r="BH480"/>
  <c r="BG480"/>
  <c r="BF480"/>
  <c r="T480"/>
  <c r="R480"/>
  <c r="P480"/>
  <c r="BK480"/>
  <c r="J480"/>
  <c r="BE480"/>
  <c r="BI478"/>
  <c r="BH478"/>
  <c r="BG478"/>
  <c r="BF478"/>
  <c r="T478"/>
  <c r="R478"/>
  <c r="P478"/>
  <c r="BK478"/>
  <c r="J478"/>
  <c r="BE478"/>
  <c r="BI476"/>
  <c r="BH476"/>
  <c r="BG476"/>
  <c r="BF476"/>
  <c r="T476"/>
  <c r="R476"/>
  <c r="P476"/>
  <c r="BK476"/>
  <c r="J476"/>
  <c r="BE476"/>
  <c r="BI475"/>
  <c r="BH475"/>
  <c r="BG475"/>
  <c r="BF475"/>
  <c r="T475"/>
  <c r="R475"/>
  <c r="P475"/>
  <c r="BK475"/>
  <c r="J475"/>
  <c r="BE475"/>
  <c r="BI473"/>
  <c r="BH473"/>
  <c r="BG473"/>
  <c r="BF473"/>
  <c r="T473"/>
  <c r="R473"/>
  <c r="P473"/>
  <c r="BK473"/>
  <c r="J473"/>
  <c r="BE473"/>
  <c r="BI466"/>
  <c r="BH466"/>
  <c r="BG466"/>
  <c r="BF466"/>
  <c r="T466"/>
  <c r="R466"/>
  <c r="P466"/>
  <c r="BK466"/>
  <c r="J466"/>
  <c r="BE466"/>
  <c r="BI464"/>
  <c r="BH464"/>
  <c r="BG464"/>
  <c r="BF464"/>
  <c r="T464"/>
  <c r="R464"/>
  <c r="P464"/>
  <c r="BK464"/>
  <c r="J464"/>
  <c r="BE464"/>
  <c r="BI463"/>
  <c r="BH463"/>
  <c r="BG463"/>
  <c r="BF463"/>
  <c r="T463"/>
  <c r="R463"/>
  <c r="P463"/>
  <c r="BK463"/>
  <c r="J463"/>
  <c r="BE463"/>
  <c r="BI461"/>
  <c r="BH461"/>
  <c r="BG461"/>
  <c r="BF461"/>
  <c r="T461"/>
  <c r="R461"/>
  <c r="P461"/>
  <c r="BK461"/>
  <c r="J461"/>
  <c r="BE461"/>
  <c r="BI457"/>
  <c r="BH457"/>
  <c r="BG457"/>
  <c r="BF457"/>
  <c r="T457"/>
  <c r="R457"/>
  <c r="P457"/>
  <c r="BK457"/>
  <c r="J457"/>
  <c r="BE457"/>
  <c r="BI455"/>
  <c r="BH455"/>
  <c r="BG455"/>
  <c r="BF455"/>
  <c r="T455"/>
  <c r="R455"/>
  <c r="P455"/>
  <c r="BK455"/>
  <c r="J455"/>
  <c r="BE455"/>
  <c r="BI454"/>
  <c r="BH454"/>
  <c r="BG454"/>
  <c r="BF454"/>
  <c r="T454"/>
  <c r="R454"/>
  <c r="P454"/>
  <c r="BK454"/>
  <c r="J454"/>
  <c r="BE454"/>
  <c r="BI452"/>
  <c r="BH452"/>
  <c r="BG452"/>
  <c r="BF452"/>
  <c r="T452"/>
  <c r="R452"/>
  <c r="P452"/>
  <c r="BK452"/>
  <c r="J452"/>
  <c r="BE452"/>
  <c r="BI450"/>
  <c r="BH450"/>
  <c r="BG450"/>
  <c r="BF450"/>
  <c r="T450"/>
  <c r="R450"/>
  <c r="P450"/>
  <c r="BK450"/>
  <c r="J450"/>
  <c r="BE450"/>
  <c r="BI448"/>
  <c r="BH448"/>
  <c r="BG448"/>
  <c r="BF448"/>
  <c r="T448"/>
  <c r="R448"/>
  <c r="P448"/>
  <c r="BK448"/>
  <c r="J448"/>
  <c r="BE448"/>
  <c r="BI446"/>
  <c r="BH446"/>
  <c r="BG446"/>
  <c r="BF446"/>
  <c r="T446"/>
  <c r="R446"/>
  <c r="P446"/>
  <c r="BK446"/>
  <c r="J446"/>
  <c r="BE446"/>
  <c r="BI445"/>
  <c r="BH445"/>
  <c r="BG445"/>
  <c r="BF445"/>
  <c r="T445"/>
  <c r="T444"/>
  <c r="R445"/>
  <c r="R444"/>
  <c r="P445"/>
  <c r="P444"/>
  <c r="BK445"/>
  <c r="BK444"/>
  <c r="J444"/>
  <c r="J445"/>
  <c r="BE445"/>
  <c r="J73"/>
  <c r="BI443"/>
  <c r="BH443"/>
  <c r="BG443"/>
  <c r="BF443"/>
  <c r="T443"/>
  <c r="R443"/>
  <c r="P443"/>
  <c r="BK443"/>
  <c r="J443"/>
  <c r="BE443"/>
  <c r="BI414"/>
  <c r="BH414"/>
  <c r="BG414"/>
  <c r="BF414"/>
  <c r="T414"/>
  <c r="R414"/>
  <c r="P414"/>
  <c r="BK414"/>
  <c r="J414"/>
  <c r="BE414"/>
  <c r="BI400"/>
  <c r="BH400"/>
  <c r="BG400"/>
  <c r="BF400"/>
  <c r="T400"/>
  <c r="R400"/>
  <c r="P400"/>
  <c r="BK400"/>
  <c r="J400"/>
  <c r="BE400"/>
  <c r="BI398"/>
  <c r="BH398"/>
  <c r="BG398"/>
  <c r="BF398"/>
  <c r="T398"/>
  <c r="R398"/>
  <c r="P398"/>
  <c r="BK398"/>
  <c r="J398"/>
  <c r="BE398"/>
  <c r="BI397"/>
  <c r="BH397"/>
  <c r="BG397"/>
  <c r="BF397"/>
  <c r="T397"/>
  <c r="R397"/>
  <c r="P397"/>
  <c r="BK397"/>
  <c r="J397"/>
  <c r="BE397"/>
  <c r="BI395"/>
  <c r="BH395"/>
  <c r="BG395"/>
  <c r="BF395"/>
  <c r="T395"/>
  <c r="R395"/>
  <c r="P395"/>
  <c r="BK395"/>
  <c r="J395"/>
  <c r="BE395"/>
  <c r="BI393"/>
  <c r="BH393"/>
  <c r="BG393"/>
  <c r="BF393"/>
  <c r="T393"/>
  <c r="T392"/>
  <c r="T391"/>
  <c r="R393"/>
  <c r="R392"/>
  <c r="R391"/>
  <c r="P393"/>
  <c r="P392"/>
  <c r="P391"/>
  <c r="BK393"/>
  <c r="BK392"/>
  <c r="J392"/>
  <c r="BK391"/>
  <c r="J391"/>
  <c r="J393"/>
  <c r="BE393"/>
  <c r="J72"/>
  <c r="J71"/>
  <c r="BI390"/>
  <c r="BH390"/>
  <c r="BG390"/>
  <c r="BF390"/>
  <c r="T390"/>
  <c r="T389"/>
  <c r="R390"/>
  <c r="R389"/>
  <c r="P390"/>
  <c r="P389"/>
  <c r="BK390"/>
  <c r="BK389"/>
  <c r="J389"/>
  <c r="J390"/>
  <c r="BE390"/>
  <c r="J70"/>
  <c r="BI388"/>
  <c r="BH388"/>
  <c r="BG388"/>
  <c r="BF388"/>
  <c r="T388"/>
  <c r="R388"/>
  <c r="P388"/>
  <c r="BK388"/>
  <c r="J388"/>
  <c r="BE388"/>
  <c r="BI386"/>
  <c r="BH386"/>
  <c r="BG386"/>
  <c r="BF386"/>
  <c r="T386"/>
  <c r="R386"/>
  <c r="P386"/>
  <c r="BK386"/>
  <c r="J386"/>
  <c r="BE386"/>
  <c r="BI385"/>
  <c r="BH385"/>
  <c r="BG385"/>
  <c r="BF385"/>
  <c r="T385"/>
  <c r="R385"/>
  <c r="P385"/>
  <c r="BK385"/>
  <c r="J385"/>
  <c r="BE385"/>
  <c r="BI384"/>
  <c r="BH384"/>
  <c r="BG384"/>
  <c r="BF384"/>
  <c r="T384"/>
  <c r="T383"/>
  <c r="R384"/>
  <c r="R383"/>
  <c r="P384"/>
  <c r="P383"/>
  <c r="BK384"/>
  <c r="BK383"/>
  <c r="J383"/>
  <c r="J384"/>
  <c r="BE384"/>
  <c r="J69"/>
  <c r="BI381"/>
  <c r="BH381"/>
  <c r="BG381"/>
  <c r="BF381"/>
  <c r="T381"/>
  <c r="R381"/>
  <c r="P381"/>
  <c r="BK381"/>
  <c r="J381"/>
  <c r="BE381"/>
  <c r="BI380"/>
  <c r="BH380"/>
  <c r="BG380"/>
  <c r="BF380"/>
  <c r="T380"/>
  <c r="R380"/>
  <c r="P380"/>
  <c r="BK380"/>
  <c r="J380"/>
  <c r="BE380"/>
  <c r="BI379"/>
  <c r="BH379"/>
  <c r="BG379"/>
  <c r="BF379"/>
  <c r="T379"/>
  <c r="R379"/>
  <c r="P379"/>
  <c r="BK379"/>
  <c r="J379"/>
  <c r="BE379"/>
  <c r="BI378"/>
  <c r="BH378"/>
  <c r="BG378"/>
  <c r="BF378"/>
  <c r="T378"/>
  <c r="R378"/>
  <c r="P378"/>
  <c r="BK378"/>
  <c r="J378"/>
  <c r="BE378"/>
  <c r="BI377"/>
  <c r="BH377"/>
  <c r="BG377"/>
  <c r="BF377"/>
  <c r="T377"/>
  <c r="R377"/>
  <c r="P377"/>
  <c r="BK377"/>
  <c r="J377"/>
  <c r="BE377"/>
  <c r="BI375"/>
  <c r="BH375"/>
  <c r="BG375"/>
  <c r="BF375"/>
  <c r="T375"/>
  <c r="R375"/>
  <c r="P375"/>
  <c r="BK375"/>
  <c r="J375"/>
  <c r="BE375"/>
  <c r="BI373"/>
  <c r="BH373"/>
  <c r="BG373"/>
  <c r="BF373"/>
  <c r="T373"/>
  <c r="R373"/>
  <c r="P373"/>
  <c r="BK373"/>
  <c r="J373"/>
  <c r="BE373"/>
  <c r="BI372"/>
  <c r="BH372"/>
  <c r="BG372"/>
  <c r="BF372"/>
  <c r="T372"/>
  <c r="R372"/>
  <c r="P372"/>
  <c r="BK372"/>
  <c r="J372"/>
  <c r="BE372"/>
  <c r="BI370"/>
  <c r="BH370"/>
  <c r="BG370"/>
  <c r="BF370"/>
  <c r="T370"/>
  <c r="R370"/>
  <c r="P370"/>
  <c r="BK370"/>
  <c r="J370"/>
  <c r="BE370"/>
  <c r="BI369"/>
  <c r="BH369"/>
  <c r="BG369"/>
  <c r="BF369"/>
  <c r="T369"/>
  <c r="R369"/>
  <c r="P369"/>
  <c r="BK369"/>
  <c r="J369"/>
  <c r="BE369"/>
  <c r="BI368"/>
  <c r="BH368"/>
  <c r="BG368"/>
  <c r="BF368"/>
  <c r="T368"/>
  <c r="R368"/>
  <c r="P368"/>
  <c r="BK368"/>
  <c r="J368"/>
  <c r="BE368"/>
  <c r="BI366"/>
  <c r="BH366"/>
  <c r="BG366"/>
  <c r="BF366"/>
  <c r="T366"/>
  <c r="R366"/>
  <c r="P366"/>
  <c r="BK366"/>
  <c r="J366"/>
  <c r="BE366"/>
  <c r="BI364"/>
  <c r="BH364"/>
  <c r="BG364"/>
  <c r="BF364"/>
  <c r="T364"/>
  <c r="T363"/>
  <c r="R364"/>
  <c r="R363"/>
  <c r="P364"/>
  <c r="P363"/>
  <c r="BK364"/>
  <c r="BK363"/>
  <c r="J363"/>
  <c r="J364"/>
  <c r="BE364"/>
  <c r="J68"/>
  <c r="BI361"/>
  <c r="BH361"/>
  <c r="BG361"/>
  <c r="BF361"/>
  <c r="T361"/>
  <c r="T360"/>
  <c r="R361"/>
  <c r="R360"/>
  <c r="P361"/>
  <c r="P360"/>
  <c r="BK361"/>
  <c r="BK360"/>
  <c r="J360"/>
  <c r="J361"/>
  <c r="BE361"/>
  <c r="J67"/>
  <c r="BI358"/>
  <c r="BH358"/>
  <c r="BG358"/>
  <c r="BF358"/>
  <c r="T358"/>
  <c r="R358"/>
  <c r="P358"/>
  <c r="BK358"/>
  <c r="J358"/>
  <c r="BE358"/>
  <c r="BI356"/>
  <c r="BH356"/>
  <c r="BG356"/>
  <c r="BF356"/>
  <c r="T356"/>
  <c r="R356"/>
  <c r="P356"/>
  <c r="BK356"/>
  <c r="J356"/>
  <c r="BE356"/>
  <c r="BI354"/>
  <c r="BH354"/>
  <c r="BG354"/>
  <c r="BF354"/>
  <c r="T354"/>
  <c r="R354"/>
  <c r="P354"/>
  <c r="BK354"/>
  <c r="J354"/>
  <c r="BE354"/>
  <c r="BI347"/>
  <c r="BH347"/>
  <c r="BG347"/>
  <c r="BF347"/>
  <c r="T347"/>
  <c r="R347"/>
  <c r="P347"/>
  <c r="BK347"/>
  <c r="J347"/>
  <c r="BE347"/>
  <c r="BI345"/>
  <c r="BH345"/>
  <c r="BG345"/>
  <c r="BF345"/>
  <c r="T345"/>
  <c r="R345"/>
  <c r="P345"/>
  <c r="BK345"/>
  <c r="J345"/>
  <c r="BE345"/>
  <c r="BI336"/>
  <c r="BH336"/>
  <c r="BG336"/>
  <c r="BF336"/>
  <c r="T336"/>
  <c r="R336"/>
  <c r="P336"/>
  <c r="BK336"/>
  <c r="J336"/>
  <c r="BE336"/>
  <c r="BI334"/>
  <c r="BH334"/>
  <c r="BG334"/>
  <c r="BF334"/>
  <c r="T334"/>
  <c r="R334"/>
  <c r="P334"/>
  <c r="BK334"/>
  <c r="J334"/>
  <c r="BE334"/>
  <c r="BI333"/>
  <c r="BH333"/>
  <c r="BG333"/>
  <c r="BF333"/>
  <c r="T333"/>
  <c r="R333"/>
  <c r="P333"/>
  <c r="BK333"/>
  <c r="J333"/>
  <c r="BE333"/>
  <c r="BI332"/>
  <c r="BH332"/>
  <c r="BG332"/>
  <c r="BF332"/>
  <c r="T332"/>
  <c r="R332"/>
  <c r="P332"/>
  <c r="BK332"/>
  <c r="J332"/>
  <c r="BE332"/>
  <c r="BI330"/>
  <c r="BH330"/>
  <c r="BG330"/>
  <c r="BF330"/>
  <c r="T330"/>
  <c r="R330"/>
  <c r="P330"/>
  <c r="BK330"/>
  <c r="J330"/>
  <c r="BE330"/>
  <c r="BI326"/>
  <c r="BH326"/>
  <c r="BG326"/>
  <c r="BF326"/>
  <c r="T326"/>
  <c r="R326"/>
  <c r="P326"/>
  <c r="BK326"/>
  <c r="J326"/>
  <c r="BE326"/>
  <c r="BI324"/>
  <c r="BH324"/>
  <c r="BG324"/>
  <c r="BF324"/>
  <c r="T324"/>
  <c r="R324"/>
  <c r="P324"/>
  <c r="BK324"/>
  <c r="J324"/>
  <c r="BE324"/>
  <c r="BI323"/>
  <c r="BH323"/>
  <c r="BG323"/>
  <c r="BF323"/>
  <c r="T323"/>
  <c r="R323"/>
  <c r="P323"/>
  <c r="BK323"/>
  <c r="J323"/>
  <c r="BE323"/>
  <c r="BI322"/>
  <c r="BH322"/>
  <c r="BG322"/>
  <c r="BF322"/>
  <c r="T322"/>
  <c r="R322"/>
  <c r="P322"/>
  <c r="BK322"/>
  <c r="J322"/>
  <c r="BE322"/>
  <c r="BI321"/>
  <c r="BH321"/>
  <c r="BG321"/>
  <c r="BF321"/>
  <c r="T321"/>
  <c r="R321"/>
  <c r="P321"/>
  <c r="BK321"/>
  <c r="J321"/>
  <c r="BE321"/>
  <c r="BI319"/>
  <c r="BH319"/>
  <c r="BG319"/>
  <c r="BF319"/>
  <c r="T319"/>
  <c r="R319"/>
  <c r="P319"/>
  <c r="BK319"/>
  <c r="J319"/>
  <c r="BE319"/>
  <c r="BI309"/>
  <c r="BH309"/>
  <c r="BG309"/>
  <c r="BF309"/>
  <c r="T309"/>
  <c r="R309"/>
  <c r="P309"/>
  <c r="BK309"/>
  <c r="J309"/>
  <c r="BE309"/>
  <c r="BI308"/>
  <c r="BH308"/>
  <c r="BG308"/>
  <c r="BF308"/>
  <c r="T308"/>
  <c r="R308"/>
  <c r="P308"/>
  <c r="BK308"/>
  <c r="J308"/>
  <c r="BE308"/>
  <c r="BI307"/>
  <c r="BH307"/>
  <c r="BG307"/>
  <c r="BF307"/>
  <c r="T307"/>
  <c r="R307"/>
  <c r="P307"/>
  <c r="BK307"/>
  <c r="J307"/>
  <c r="BE307"/>
  <c r="BI305"/>
  <c r="BH305"/>
  <c r="BG305"/>
  <c r="BF305"/>
  <c r="T305"/>
  <c r="R305"/>
  <c r="P305"/>
  <c r="BK305"/>
  <c r="J305"/>
  <c r="BE305"/>
  <c r="BI304"/>
  <c r="BH304"/>
  <c r="BG304"/>
  <c r="BF304"/>
  <c r="T304"/>
  <c r="R304"/>
  <c r="P304"/>
  <c r="BK304"/>
  <c r="J304"/>
  <c r="BE304"/>
  <c r="BI302"/>
  <c r="BH302"/>
  <c r="BG302"/>
  <c r="BF302"/>
  <c r="T302"/>
  <c r="R302"/>
  <c r="P302"/>
  <c r="BK302"/>
  <c r="J302"/>
  <c r="BE302"/>
  <c r="BI295"/>
  <c r="BH295"/>
  <c r="BG295"/>
  <c r="BF295"/>
  <c r="T295"/>
  <c r="R295"/>
  <c r="P295"/>
  <c r="BK295"/>
  <c r="J295"/>
  <c r="BE295"/>
  <c r="BI290"/>
  <c r="BH290"/>
  <c r="BG290"/>
  <c r="BF290"/>
  <c r="T290"/>
  <c r="R290"/>
  <c r="P290"/>
  <c r="BK290"/>
  <c r="J290"/>
  <c r="BE290"/>
  <c r="BI288"/>
  <c r="BH288"/>
  <c r="BG288"/>
  <c r="BF288"/>
  <c r="T288"/>
  <c r="R288"/>
  <c r="P288"/>
  <c r="BK288"/>
  <c r="J288"/>
  <c r="BE288"/>
  <c r="BI287"/>
  <c r="BH287"/>
  <c r="BG287"/>
  <c r="BF287"/>
  <c r="T287"/>
  <c r="R287"/>
  <c r="P287"/>
  <c r="BK287"/>
  <c r="J287"/>
  <c r="BE287"/>
  <c r="BI285"/>
  <c r="BH285"/>
  <c r="BG285"/>
  <c r="BF285"/>
  <c r="T285"/>
  <c r="T284"/>
  <c r="R285"/>
  <c r="R284"/>
  <c r="P285"/>
  <c r="P284"/>
  <c r="BK285"/>
  <c r="BK284"/>
  <c r="J284"/>
  <c r="J285"/>
  <c r="BE285"/>
  <c r="J66"/>
  <c r="BI283"/>
  <c r="BH283"/>
  <c r="BG283"/>
  <c r="BF283"/>
  <c r="T283"/>
  <c r="R283"/>
  <c r="P283"/>
  <c r="BK283"/>
  <c r="J283"/>
  <c r="BE283"/>
  <c r="BI281"/>
  <c r="BH281"/>
  <c r="BG281"/>
  <c r="BF281"/>
  <c r="T281"/>
  <c r="R281"/>
  <c r="P281"/>
  <c r="BK281"/>
  <c r="J281"/>
  <c r="BE281"/>
  <c r="BI279"/>
  <c r="BH279"/>
  <c r="BG279"/>
  <c r="BF279"/>
  <c r="T279"/>
  <c r="R279"/>
  <c r="P279"/>
  <c r="BK279"/>
  <c r="J279"/>
  <c r="BE279"/>
  <c r="BI278"/>
  <c r="BH278"/>
  <c r="BG278"/>
  <c r="BF278"/>
  <c r="T278"/>
  <c r="R278"/>
  <c r="P278"/>
  <c r="BK278"/>
  <c r="J278"/>
  <c r="BE278"/>
  <c r="BI277"/>
  <c r="BH277"/>
  <c r="BG277"/>
  <c r="BF277"/>
  <c r="T277"/>
  <c r="R277"/>
  <c r="P277"/>
  <c r="BK277"/>
  <c r="J277"/>
  <c r="BE277"/>
  <c r="BI275"/>
  <c r="BH275"/>
  <c r="BG275"/>
  <c r="BF275"/>
  <c r="T275"/>
  <c r="R275"/>
  <c r="P275"/>
  <c r="BK275"/>
  <c r="J275"/>
  <c r="BE275"/>
  <c r="BI271"/>
  <c r="BH271"/>
  <c r="BG271"/>
  <c r="BF271"/>
  <c r="T271"/>
  <c r="R271"/>
  <c r="P271"/>
  <c r="BK271"/>
  <c r="J271"/>
  <c r="BE271"/>
  <c r="BI269"/>
  <c r="BH269"/>
  <c r="BG269"/>
  <c r="BF269"/>
  <c r="T269"/>
  <c r="R269"/>
  <c r="P269"/>
  <c r="BK269"/>
  <c r="J269"/>
  <c r="BE269"/>
  <c r="BI268"/>
  <c r="BH268"/>
  <c r="BG268"/>
  <c r="BF268"/>
  <c r="T268"/>
  <c r="R268"/>
  <c r="P268"/>
  <c r="BK268"/>
  <c r="J268"/>
  <c r="BE268"/>
  <c r="BI267"/>
  <c r="BH267"/>
  <c r="BG267"/>
  <c r="BF267"/>
  <c r="T267"/>
  <c r="R267"/>
  <c r="P267"/>
  <c r="BK267"/>
  <c r="J267"/>
  <c r="BE267"/>
  <c r="BI266"/>
  <c r="BH266"/>
  <c r="BG266"/>
  <c r="BF266"/>
  <c r="T266"/>
  <c r="R266"/>
  <c r="P266"/>
  <c r="BK266"/>
  <c r="J266"/>
  <c r="BE266"/>
  <c r="BI262"/>
  <c r="BH262"/>
  <c r="BG262"/>
  <c r="BF262"/>
  <c r="T262"/>
  <c r="R262"/>
  <c r="P262"/>
  <c r="BK262"/>
  <c r="J262"/>
  <c r="BE262"/>
  <c r="BI258"/>
  <c r="BH258"/>
  <c r="BG258"/>
  <c r="BF258"/>
  <c r="T258"/>
  <c r="R258"/>
  <c r="P258"/>
  <c r="BK258"/>
  <c r="J258"/>
  <c r="BE258"/>
  <c r="BI256"/>
  <c r="BH256"/>
  <c r="BG256"/>
  <c r="BF256"/>
  <c r="T256"/>
  <c r="R256"/>
  <c r="P256"/>
  <c r="BK256"/>
  <c r="J256"/>
  <c r="BE256"/>
  <c r="BI255"/>
  <c r="BH255"/>
  <c r="BG255"/>
  <c r="BF255"/>
  <c r="T255"/>
  <c r="R255"/>
  <c r="P255"/>
  <c r="BK255"/>
  <c r="J255"/>
  <c r="BE255"/>
  <c r="BI254"/>
  <c r="BH254"/>
  <c r="BG254"/>
  <c r="BF254"/>
  <c r="T254"/>
  <c r="R254"/>
  <c r="P254"/>
  <c r="BK254"/>
  <c r="J254"/>
  <c r="BE254"/>
  <c r="BI253"/>
  <c r="BH253"/>
  <c r="BG253"/>
  <c r="BF253"/>
  <c r="T253"/>
  <c r="R253"/>
  <c r="P253"/>
  <c r="BK253"/>
  <c r="J253"/>
  <c r="BE253"/>
  <c r="BI251"/>
  <c r="BH251"/>
  <c r="BG251"/>
  <c r="BF251"/>
  <c r="T251"/>
  <c r="R251"/>
  <c r="P251"/>
  <c r="BK251"/>
  <c r="J251"/>
  <c r="BE251"/>
  <c r="BI243"/>
  <c r="BH243"/>
  <c r="BG243"/>
  <c r="BF243"/>
  <c r="T243"/>
  <c r="R243"/>
  <c r="P243"/>
  <c r="BK243"/>
  <c r="J243"/>
  <c r="BE243"/>
  <c r="BI241"/>
  <c r="BH241"/>
  <c r="BG241"/>
  <c r="BF241"/>
  <c r="T241"/>
  <c r="R241"/>
  <c r="P241"/>
  <c r="BK241"/>
  <c r="J241"/>
  <c r="BE241"/>
  <c r="BI239"/>
  <c r="BH239"/>
  <c r="BG239"/>
  <c r="BF239"/>
  <c r="T239"/>
  <c r="R239"/>
  <c r="P239"/>
  <c r="BK239"/>
  <c r="J239"/>
  <c r="BE239"/>
  <c r="BI238"/>
  <c r="BH238"/>
  <c r="BG238"/>
  <c r="BF238"/>
  <c r="T238"/>
  <c r="T237"/>
  <c r="R238"/>
  <c r="R237"/>
  <c r="P238"/>
  <c r="P237"/>
  <c r="BK238"/>
  <c r="BK237"/>
  <c r="J237"/>
  <c r="J238"/>
  <c r="BE238"/>
  <c r="J65"/>
  <c r="BI235"/>
  <c r="BH235"/>
  <c r="BG235"/>
  <c r="BF235"/>
  <c r="T235"/>
  <c r="R235"/>
  <c r="P235"/>
  <c r="BK235"/>
  <c r="J235"/>
  <c r="BE235"/>
  <c r="BI233"/>
  <c r="BH233"/>
  <c r="BG233"/>
  <c r="BF233"/>
  <c r="T233"/>
  <c r="R233"/>
  <c r="P233"/>
  <c r="BK233"/>
  <c r="J233"/>
  <c r="BE233"/>
  <c r="BI232"/>
  <c r="BH232"/>
  <c r="BG232"/>
  <c r="BF232"/>
  <c r="T232"/>
  <c r="R232"/>
  <c r="P232"/>
  <c r="BK232"/>
  <c r="J232"/>
  <c r="BE232"/>
  <c r="BI228"/>
  <c r="BH228"/>
  <c r="BG228"/>
  <c r="BF228"/>
  <c r="T228"/>
  <c r="R228"/>
  <c r="P228"/>
  <c r="BK228"/>
  <c r="J228"/>
  <c r="BE228"/>
  <c r="BI208"/>
  <c r="BH208"/>
  <c r="BG208"/>
  <c r="BF208"/>
  <c r="T208"/>
  <c r="R208"/>
  <c r="P208"/>
  <c r="BK208"/>
  <c r="J208"/>
  <c r="BE208"/>
  <c r="BI203"/>
  <c r="BH203"/>
  <c r="BG203"/>
  <c r="BF203"/>
  <c r="T203"/>
  <c r="R203"/>
  <c r="P203"/>
  <c r="BK203"/>
  <c r="J203"/>
  <c r="BE203"/>
  <c r="BI201"/>
  <c r="BH201"/>
  <c r="BG201"/>
  <c r="BF201"/>
  <c r="T201"/>
  <c r="R201"/>
  <c r="P201"/>
  <c r="BK201"/>
  <c r="J201"/>
  <c r="BE201"/>
  <c r="BI199"/>
  <c r="BH199"/>
  <c r="BG199"/>
  <c r="BF199"/>
  <c r="T199"/>
  <c r="R199"/>
  <c r="P199"/>
  <c r="BK199"/>
  <c r="J199"/>
  <c r="BE199"/>
  <c r="BI197"/>
  <c r="BH197"/>
  <c r="BG197"/>
  <c r="BF197"/>
  <c r="T197"/>
  <c r="R197"/>
  <c r="P197"/>
  <c r="BK197"/>
  <c r="J197"/>
  <c r="BE197"/>
  <c r="BI195"/>
  <c r="BH195"/>
  <c r="BG195"/>
  <c r="BF195"/>
  <c r="T195"/>
  <c r="R195"/>
  <c r="P195"/>
  <c r="BK195"/>
  <c r="J195"/>
  <c r="BE195"/>
  <c r="BI190"/>
  <c r="BH190"/>
  <c r="BG190"/>
  <c r="BF190"/>
  <c r="T190"/>
  <c r="R190"/>
  <c r="P190"/>
  <c r="BK190"/>
  <c r="J190"/>
  <c r="BE190"/>
  <c r="BI184"/>
  <c r="BH184"/>
  <c r="BG184"/>
  <c r="BF184"/>
  <c r="T184"/>
  <c r="T183"/>
  <c r="R184"/>
  <c r="R183"/>
  <c r="P184"/>
  <c r="P183"/>
  <c r="BK184"/>
  <c r="BK183"/>
  <c r="J183"/>
  <c r="J184"/>
  <c r="BE184"/>
  <c r="J64"/>
  <c r="BI181"/>
  <c r="BH181"/>
  <c r="BG181"/>
  <c r="BF181"/>
  <c r="T181"/>
  <c r="R181"/>
  <c r="P181"/>
  <c r="BK181"/>
  <c r="J181"/>
  <c r="BE181"/>
  <c r="BI180"/>
  <c r="BH180"/>
  <c r="BG180"/>
  <c r="BF180"/>
  <c r="T180"/>
  <c r="R180"/>
  <c r="P180"/>
  <c r="BK180"/>
  <c r="J180"/>
  <c r="BE180"/>
  <c r="BI178"/>
  <c r="BH178"/>
  <c r="BG178"/>
  <c r="BF178"/>
  <c r="T178"/>
  <c r="R178"/>
  <c r="P178"/>
  <c r="BK178"/>
  <c r="J178"/>
  <c r="BE178"/>
  <c r="BI176"/>
  <c r="BH176"/>
  <c r="BG176"/>
  <c r="BF176"/>
  <c r="T176"/>
  <c r="R176"/>
  <c r="P176"/>
  <c r="BK176"/>
  <c r="J176"/>
  <c r="BE176"/>
  <c r="BI174"/>
  <c r="BH174"/>
  <c r="BG174"/>
  <c r="BF174"/>
  <c r="T174"/>
  <c r="R174"/>
  <c r="P174"/>
  <c r="BK174"/>
  <c r="J174"/>
  <c r="BE174"/>
  <c r="BI173"/>
  <c r="BH173"/>
  <c r="BG173"/>
  <c r="BF173"/>
  <c r="T173"/>
  <c r="R173"/>
  <c r="P173"/>
  <c r="BK173"/>
  <c r="J173"/>
  <c r="BE173"/>
  <c r="BI171"/>
  <c r="BH171"/>
  <c r="BG171"/>
  <c r="BF171"/>
  <c r="T171"/>
  <c r="R171"/>
  <c r="P171"/>
  <c r="BK171"/>
  <c r="J171"/>
  <c r="BE171"/>
  <c r="BI164"/>
  <c r="BH164"/>
  <c r="BG164"/>
  <c r="BF164"/>
  <c r="T164"/>
  <c r="R164"/>
  <c r="P164"/>
  <c r="BK164"/>
  <c r="J164"/>
  <c r="BE164"/>
  <c r="BI162"/>
  <c r="BH162"/>
  <c r="BG162"/>
  <c r="BF162"/>
  <c r="T162"/>
  <c r="R162"/>
  <c r="P162"/>
  <c r="BK162"/>
  <c r="J162"/>
  <c r="BE162"/>
  <c r="BI158"/>
  <c r="BH158"/>
  <c r="BG158"/>
  <c r="BF158"/>
  <c r="T158"/>
  <c r="R158"/>
  <c r="P158"/>
  <c r="BK158"/>
  <c r="J158"/>
  <c r="BE158"/>
  <c r="BI157"/>
  <c r="BH157"/>
  <c r="BG157"/>
  <c r="BF157"/>
  <c r="T157"/>
  <c r="R157"/>
  <c r="P157"/>
  <c r="BK157"/>
  <c r="J157"/>
  <c r="BE157"/>
  <c r="BI156"/>
  <c r="BH156"/>
  <c r="BG156"/>
  <c r="BF156"/>
  <c r="T156"/>
  <c r="R156"/>
  <c r="P156"/>
  <c r="BK156"/>
  <c r="J156"/>
  <c r="BE156"/>
  <c r="BI155"/>
  <c r="BH155"/>
  <c r="BG155"/>
  <c r="BF155"/>
  <c r="T155"/>
  <c r="R155"/>
  <c r="P155"/>
  <c r="BK155"/>
  <c r="J155"/>
  <c r="BE155"/>
  <c r="BI153"/>
  <c r="BH153"/>
  <c r="BG153"/>
  <c r="BF153"/>
  <c r="T153"/>
  <c r="R153"/>
  <c r="P153"/>
  <c r="BK153"/>
  <c r="J153"/>
  <c r="BE153"/>
  <c r="BI151"/>
  <c r="BH151"/>
  <c r="BG151"/>
  <c r="BF151"/>
  <c r="T151"/>
  <c r="R151"/>
  <c r="P151"/>
  <c r="BK151"/>
  <c r="J151"/>
  <c r="BE151"/>
  <c r="BI149"/>
  <c r="BH149"/>
  <c r="BG149"/>
  <c r="BF149"/>
  <c r="T149"/>
  <c r="R149"/>
  <c r="P149"/>
  <c r="BK149"/>
  <c r="J149"/>
  <c r="BE149"/>
  <c r="BI147"/>
  <c r="BH147"/>
  <c r="BG147"/>
  <c r="BF147"/>
  <c r="T147"/>
  <c r="T146"/>
  <c r="R147"/>
  <c r="R146"/>
  <c r="P147"/>
  <c r="P146"/>
  <c r="BK147"/>
  <c r="BK146"/>
  <c r="J146"/>
  <c r="J147"/>
  <c r="BE147"/>
  <c r="J63"/>
  <c r="BI144"/>
  <c r="BH144"/>
  <c r="BG144"/>
  <c r="BF144"/>
  <c r="T144"/>
  <c r="R144"/>
  <c r="P144"/>
  <c r="BK144"/>
  <c r="J144"/>
  <c r="BE144"/>
  <c r="BI142"/>
  <c r="BH142"/>
  <c r="BG142"/>
  <c r="BF142"/>
  <c r="T142"/>
  <c r="R142"/>
  <c r="P142"/>
  <c r="BK142"/>
  <c r="J142"/>
  <c r="BE142"/>
  <c r="BI140"/>
  <c r="BH140"/>
  <c r="BG140"/>
  <c r="BF140"/>
  <c r="T140"/>
  <c r="R140"/>
  <c r="P140"/>
  <c r="BK140"/>
  <c r="J140"/>
  <c r="BE140"/>
  <c r="BI139"/>
  <c r="BH139"/>
  <c r="BG139"/>
  <c r="BF139"/>
  <c r="T139"/>
  <c r="R139"/>
  <c r="P139"/>
  <c r="BK139"/>
  <c r="J139"/>
  <c r="BE139"/>
  <c r="BI137"/>
  <c r="BH137"/>
  <c r="BG137"/>
  <c r="BF137"/>
  <c r="T137"/>
  <c r="R137"/>
  <c r="P137"/>
  <c r="BK137"/>
  <c r="J137"/>
  <c r="BE137"/>
  <c r="BI135"/>
  <c r="BH135"/>
  <c r="BG135"/>
  <c r="BF135"/>
  <c r="T135"/>
  <c r="R135"/>
  <c r="P135"/>
  <c r="BK135"/>
  <c r="J135"/>
  <c r="BE135"/>
  <c r="BI133"/>
  <c r="BH133"/>
  <c r="BG133"/>
  <c r="BF133"/>
  <c r="T133"/>
  <c r="R133"/>
  <c r="P133"/>
  <c r="BK133"/>
  <c r="J133"/>
  <c r="BE133"/>
  <c r="BI131"/>
  <c r="BH131"/>
  <c r="BG131"/>
  <c r="BF131"/>
  <c r="T131"/>
  <c r="R131"/>
  <c r="P131"/>
  <c r="BK131"/>
  <c r="J131"/>
  <c r="BE131"/>
  <c r="BI129"/>
  <c r="BH129"/>
  <c r="BG129"/>
  <c r="BF129"/>
  <c r="T129"/>
  <c r="R129"/>
  <c r="P129"/>
  <c r="BK129"/>
  <c r="J129"/>
  <c r="BE129"/>
  <c r="BI128"/>
  <c r="BH128"/>
  <c r="BG128"/>
  <c r="BF128"/>
  <c r="T128"/>
  <c r="R128"/>
  <c r="P128"/>
  <c r="BK128"/>
  <c r="J128"/>
  <c r="BE128"/>
  <c r="BI126"/>
  <c r="BH126"/>
  <c r="BG126"/>
  <c r="BF126"/>
  <c r="T126"/>
  <c r="R126"/>
  <c r="P126"/>
  <c r="BK126"/>
  <c r="J126"/>
  <c r="BE126"/>
  <c r="BI124"/>
  <c r="BH124"/>
  <c r="BG124"/>
  <c r="BF124"/>
  <c r="T124"/>
  <c r="R124"/>
  <c r="P124"/>
  <c r="BK124"/>
  <c r="J124"/>
  <c r="BE124"/>
  <c r="BI123"/>
  <c r="BH123"/>
  <c r="BG123"/>
  <c r="BF123"/>
  <c r="T123"/>
  <c r="R123"/>
  <c r="P123"/>
  <c r="BK123"/>
  <c r="J123"/>
  <c r="BE123"/>
  <c r="BI121"/>
  <c r="BH121"/>
  <c r="BG121"/>
  <c r="BF121"/>
  <c r="T121"/>
  <c r="R121"/>
  <c r="P121"/>
  <c r="BK121"/>
  <c r="J121"/>
  <c r="BE121"/>
  <c r="BI120"/>
  <c r="BH120"/>
  <c r="BG120"/>
  <c r="BF120"/>
  <c r="T120"/>
  <c r="R120"/>
  <c r="P120"/>
  <c r="BK120"/>
  <c r="J120"/>
  <c r="BE120"/>
  <c r="BI118"/>
  <c r="BH118"/>
  <c r="BG118"/>
  <c r="BF118"/>
  <c r="T118"/>
  <c r="R118"/>
  <c r="P118"/>
  <c r="BK118"/>
  <c r="J118"/>
  <c r="BE118"/>
  <c r="BI116"/>
  <c r="BH116"/>
  <c r="BG116"/>
  <c r="BF116"/>
  <c r="T116"/>
  <c r="R116"/>
  <c r="P116"/>
  <c r="BK116"/>
  <c r="J116"/>
  <c r="BE116"/>
  <c r="BI114"/>
  <c r="BH114"/>
  <c r="BG114"/>
  <c r="BF114"/>
  <c r="T114"/>
  <c r="R114"/>
  <c r="P114"/>
  <c r="BK114"/>
  <c r="J114"/>
  <c r="BE114"/>
  <c r="BI112"/>
  <c r="F36"/>
  <c i="1" r="BD53"/>
  <c i="2" r="BH112"/>
  <c r="F35"/>
  <c i="1" r="BC53"/>
  <c i="2" r="BG112"/>
  <c r="F34"/>
  <c i="1" r="BB53"/>
  <c i="2" r="BF112"/>
  <c r="J33"/>
  <c i="1" r="AW53"/>
  <c i="2" r="F33"/>
  <c i="1" r="BA53"/>
  <c i="2" r="T112"/>
  <c r="T111"/>
  <c r="T110"/>
  <c r="T109"/>
  <c r="R112"/>
  <c r="R111"/>
  <c r="R110"/>
  <c r="R109"/>
  <c r="P112"/>
  <c r="P111"/>
  <c r="P110"/>
  <c r="P109"/>
  <c i="1" r="AU53"/>
  <c i="2" r="BK112"/>
  <c r="BK111"/>
  <c r="J111"/>
  <c r="BK110"/>
  <c r="J110"/>
  <c r="BK109"/>
  <c r="J109"/>
  <c r="J60"/>
  <c r="J29"/>
  <c i="1" r="AG53"/>
  <c i="2" r="J112"/>
  <c r="BE112"/>
  <c r="J32"/>
  <c i="1" r="AV53"/>
  <c i="2" r="F32"/>
  <c i="1" r="AZ53"/>
  <c i="2" r="J62"/>
  <c r="J61"/>
  <c r="J105"/>
  <c r="F105"/>
  <c r="F103"/>
  <c r="E101"/>
  <c r="J55"/>
  <c r="F55"/>
  <c r="F53"/>
  <c r="E51"/>
  <c r="J38"/>
  <c r="J20"/>
  <c r="E20"/>
  <c r="F106"/>
  <c r="F56"/>
  <c r="J19"/>
  <c r="J14"/>
  <c r="J103"/>
  <c r="J53"/>
  <c r="E7"/>
  <c r="E97"/>
  <c r="E47"/>
  <c i="1" r="BD66"/>
  <c r="BC66"/>
  <c r="BB66"/>
  <c r="BA66"/>
  <c r="AZ66"/>
  <c r="AY66"/>
  <c r="AX66"/>
  <c r="AW66"/>
  <c r="AV66"/>
  <c r="AU66"/>
  <c r="AT66"/>
  <c r="AS66"/>
  <c r="AG66"/>
  <c r="BD55"/>
  <c r="BC55"/>
  <c r="BB55"/>
  <c r="BA55"/>
  <c r="AZ55"/>
  <c r="AY55"/>
  <c r="AX55"/>
  <c r="AW55"/>
  <c r="AV55"/>
  <c r="AU55"/>
  <c r="AT55"/>
  <c r="AS55"/>
  <c r="AG55"/>
  <c r="BD52"/>
  <c r="BC52"/>
  <c r="BB52"/>
  <c r="BA52"/>
  <c r="AZ52"/>
  <c r="AY52"/>
  <c r="AX52"/>
  <c r="AW52"/>
  <c r="AV52"/>
  <c r="AU52"/>
  <c r="AT52"/>
  <c r="AS52"/>
  <c r="AG52"/>
  <c r="BD51"/>
  <c r="W30"/>
  <c r="BC51"/>
  <c r="W29"/>
  <c r="BB51"/>
  <c r="W28"/>
  <c r="BA51"/>
  <c r="W27"/>
  <c r="AZ51"/>
  <c r="W26"/>
  <c r="AY51"/>
  <c r="AX51"/>
  <c r="AW51"/>
  <c r="AK27"/>
  <c r="AV51"/>
  <c r="AK26"/>
  <c r="AU51"/>
  <c r="AT51"/>
  <c r="AS51"/>
  <c r="AG51"/>
  <c r="AK23"/>
  <c r="AT78"/>
  <c r="AN78"/>
  <c r="AT77"/>
  <c r="AN77"/>
  <c r="AT76"/>
  <c r="AN76"/>
  <c r="AT75"/>
  <c r="AN75"/>
  <c r="AT74"/>
  <c r="AN74"/>
  <c r="AT73"/>
  <c r="AN73"/>
  <c r="AT72"/>
  <c r="AN72"/>
  <c r="AT71"/>
  <c r="AN71"/>
  <c r="AT70"/>
  <c r="AN70"/>
  <c r="AT69"/>
  <c r="AN69"/>
  <c r="AT68"/>
  <c r="AN68"/>
  <c r="AT67"/>
  <c r="AN67"/>
  <c r="AN66"/>
  <c r="AT65"/>
  <c r="AN65"/>
  <c r="AT64"/>
  <c r="AN64"/>
  <c r="AT63"/>
  <c r="AN63"/>
  <c r="AT62"/>
  <c r="AN62"/>
  <c r="AT61"/>
  <c r="AN61"/>
  <c r="AT60"/>
  <c r="AN60"/>
  <c r="AT59"/>
  <c r="AN59"/>
  <c r="AT58"/>
  <c r="AN58"/>
  <c r="AT57"/>
  <c r="AN57"/>
  <c r="AT56"/>
  <c r="AN56"/>
  <c r="AN55"/>
  <c r="AT54"/>
  <c r="AN54"/>
  <c r="AT53"/>
  <c r="AN53"/>
  <c r="AN52"/>
  <c r="AN51"/>
  <c r="L47"/>
  <c r="AM46"/>
  <c r="L46"/>
  <c r="AM44"/>
  <c r="L44"/>
  <c r="L42"/>
  <c r="L41"/>
  <c r="AK32"/>
</calcChain>
</file>

<file path=xl/sharedStrings.xml><?xml version="1.0" encoding="utf-8"?>
<sst xmlns="http://schemas.openxmlformats.org/spreadsheetml/2006/main">
  <si>
    <t>Export VZ</t>
  </si>
  <si>
    <t>List obsahuje:</t>
  </si>
  <si>
    <t>1) Rekapitulace stavby</t>
  </si>
  <si>
    <t>2) Rekapitulace objektů stavby a soupisů prací</t>
  </si>
  <si>
    <t>3.0</t>
  </si>
  <si>
    <t>ZAMOK</t>
  </si>
  <si>
    <t>False</t>
  </si>
  <si>
    <t>{3e32129f-24d4-49b0-a73d-2c639f677ca8}</t>
  </si>
  <si>
    <t>0,01</t>
  </si>
  <si>
    <t>21</t>
  </si>
  <si>
    <t>15</t>
  </si>
  <si>
    <t>REKAPITULACE STAVBY</t>
  </si>
  <si>
    <t xml:space="preserve">v ---  níže se nacházejí doplnkové a pomocné údaje k sestavám  --- v</t>
  </si>
  <si>
    <t>Návod na vyplnění</t>
  </si>
  <si>
    <t>0,001</t>
  </si>
  <si>
    <t>Kód:</t>
  </si>
  <si>
    <t>TABOR-A</t>
  </si>
  <si>
    <t>Měnit lze pouze buňky se žlutým podbarvením!_x000d_
_x000d_
1) v Rekapitulaci stavby vyplňte údaje o Uchazeči (přenesou se do ostatních sestav i v jiných listech)_x000d_
_x000d_
2) na vybraných listech vyplňte v sestavě Soupis prací ceny u položek_x000d_
_x000d_
Podrobnosti k vyplnění naleznete na poslední záložce s Pokyny pro vyplnění</t>
  </si>
  <si>
    <t>Stavba:</t>
  </si>
  <si>
    <t>NOVÁ PSYCHIATRIE - NEMOCNICE TÁBOR (staveniště A)</t>
  </si>
  <si>
    <t>0,1</t>
  </si>
  <si>
    <t>KSO:</t>
  </si>
  <si>
    <t/>
  </si>
  <si>
    <t>CC-CZ:</t>
  </si>
  <si>
    <t>1</t>
  </si>
  <si>
    <t>Místo:</t>
  </si>
  <si>
    <t>Tábor</t>
  </si>
  <si>
    <t>Datum:</t>
  </si>
  <si>
    <t>4. 5. 2015</t>
  </si>
  <si>
    <t>10</t>
  </si>
  <si>
    <t>100</t>
  </si>
  <si>
    <t>Zadavatel:</t>
  </si>
  <si>
    <t>IČ:</t>
  </si>
  <si>
    <t>26095203</t>
  </si>
  <si>
    <t>Nemocnice Tábor,a.s.Kpt. Jaroše 2000 390 02 Tábor</t>
  </si>
  <si>
    <t>DIČ:</t>
  </si>
  <si>
    <t>CZ26095203</t>
  </si>
  <si>
    <t>Uchazeč:</t>
  </si>
  <si>
    <t>Vyplň údaj</t>
  </si>
  <si>
    <t>Projektant:</t>
  </si>
  <si>
    <t>11015802</t>
  </si>
  <si>
    <t>Atelier H1 Ing.arch.J.Hochman, K Biřičce, HK</t>
  </si>
  <si>
    <t>True</t>
  </si>
  <si>
    <t>Poznámka:</t>
  </si>
  <si>
    <t xml:space="preserve">Soupis prací je sestaven za využití položek Cenové soustavy ÚRS. Cenové a technické podmínky ÚRS, které nejsou uvedeny v soupisu prací (tzv. úvodní části katalogů) jsou neomezeně dálkově k dispozici na www.cs-urs.cz. Položky soupisu prací, které nemají ve sloupci "Cenová soustava" uveden žádný údaj nebo "vlastní položka", nepochází z Cenové soustavy ÚRS a jejich cena je stanovena odborným odhadem.																																			_x000d_
</t>
  </si>
  <si>
    <t>Cena bez DPH</t>
  </si>
  <si>
    <t>Sazba daně</t>
  </si>
  <si>
    <t>Základ daně</t>
  </si>
  <si>
    <t>Výše daně</t>
  </si>
  <si>
    <t>DPH</t>
  </si>
  <si>
    <t>základní</t>
  </si>
  <si>
    <t>snížená</t>
  </si>
  <si>
    <t>zákl. přenesená</t>
  </si>
  <si>
    <t>sníž. přenesená</t>
  </si>
  <si>
    <t>nulová</t>
  </si>
  <si>
    <t>Cena s DPH</t>
  </si>
  <si>
    <t>v</t>
  </si>
  <si>
    <t>CZK</t>
  </si>
  <si>
    <t>REKAPITULACE OBJEKTŮ STAVBY A SOUPISŮ PRACÍ</t>
  </si>
  <si>
    <t>Informatívní údaje z listů zakázek</t>
  </si>
  <si>
    <t>Kód</t>
  </si>
  <si>
    <t>Objekt, Soupis prací</t>
  </si>
  <si>
    <t>Cena bez DPH [CZK]</t>
  </si>
  <si>
    <t>Cena s DPH [CZK]</t>
  </si>
  <si>
    <t>Typ</t>
  </si>
  <si>
    <t>z toho Ostat._x000d_
náklady [CZK]</t>
  </si>
  <si>
    <t>DPH [CZK]</t>
  </si>
  <si>
    <t>Normohodiny [h]</t>
  </si>
  <si>
    <t>DPH základní [CZK]</t>
  </si>
  <si>
    <t>DPH snížená [CZK]</t>
  </si>
  <si>
    <t>DPH základní přenesená_x000d_
[CZK]</t>
  </si>
  <si>
    <t>DPH snížená přenesená_x000d_
[CZK]</t>
  </si>
  <si>
    <t>Základna_x000d_
DPH základní</t>
  </si>
  <si>
    <t>Základna_x000d_
DPH snížená</t>
  </si>
  <si>
    <t>Základna_x000d_
DPH zákl. přenesená</t>
  </si>
  <si>
    <t>Základna_x000d_
DPH sníž. přenesená</t>
  </si>
  <si>
    <t>Základna_x000d_
DPH nulová</t>
  </si>
  <si>
    <t>Náklady stavby celkem</t>
  </si>
  <si>
    <t>D</t>
  </si>
  <si>
    <t>0</t>
  </si>
  <si>
    <t>###NOIMPORT###</t>
  </si>
  <si>
    <t>IMPORT</t>
  </si>
  <si>
    <t>{00000000-0000-0000-0000-000000000000}</t>
  </si>
  <si>
    <t>SO01</t>
  </si>
  <si>
    <t>SO 01 - Novostavba objektu</t>
  </si>
  <si>
    <t>STA</t>
  </si>
  <si>
    <t>{7fe69f61-6eee-49bf-827e-15287333b2fe}</t>
  </si>
  <si>
    <t>2</t>
  </si>
  <si>
    <t>/</t>
  </si>
  <si>
    <t>01.0</t>
  </si>
  <si>
    <t>SO 01 - Stavební část a statika</t>
  </si>
  <si>
    <t>Soupis</t>
  </si>
  <si>
    <t>{0560d7b4-1d06-4983-9d4b-edfece7dafad}</t>
  </si>
  <si>
    <t>01.1</t>
  </si>
  <si>
    <t>SO 01 - Zdravotní technika</t>
  </si>
  <si>
    <t>{4f2166c2-2bad-4379-90bc-a98f143f5a68}</t>
  </si>
  <si>
    <t>01.2</t>
  </si>
  <si>
    <t>SO 01 - Elektroinstalace vč.svítidel a hromosvodů</t>
  </si>
  <si>
    <t>{b874fb2c-2228-4ba4-b408-3f19539bd1a1}</t>
  </si>
  <si>
    <t>01.2A</t>
  </si>
  <si>
    <t>SO 01.2 - Elektroinstalace</t>
  </si>
  <si>
    <t>3</t>
  </si>
  <si>
    <t>{36bb18a5-83f1-4714-8737-01f26e7be625}</t>
  </si>
  <si>
    <t>01.2B</t>
  </si>
  <si>
    <t>SO 01.2 - Svítidla</t>
  </si>
  <si>
    <t>{c23701d5-76fe-494b-9814-6c6b1c9654c7}</t>
  </si>
  <si>
    <t>01.2C</t>
  </si>
  <si>
    <t>SO 01.2 - Hromosvody</t>
  </si>
  <si>
    <t>{a6ff5369-ade5-4a29-84ff-54b9fb7578da}</t>
  </si>
  <si>
    <t>01.3</t>
  </si>
  <si>
    <t>SO 01 - Vzduchotechnika</t>
  </si>
  <si>
    <t>{1e6a1e59-fcb8-47f2-b1d2-7484393f145b}</t>
  </si>
  <si>
    <t>01.4</t>
  </si>
  <si>
    <t>SO 01 - Ústřední vytápění</t>
  </si>
  <si>
    <t>{f304b5b4-2b3f-4c57-8e7c-f888f12c9062}</t>
  </si>
  <si>
    <t>01.5</t>
  </si>
  <si>
    <t>SO 01 - Slaboproudé rozvody</t>
  </si>
  <si>
    <t>{e7ce94f3-01f9-4285-8e67-eae2f97766bf}</t>
  </si>
  <si>
    <t>01.6</t>
  </si>
  <si>
    <t>SO 01 - Medicinální plyny</t>
  </si>
  <si>
    <t>{730787ec-bf9a-4a42-96fb-95c5fc5b4ef9}</t>
  </si>
  <si>
    <t>01.7</t>
  </si>
  <si>
    <t>SO 01 - Potrubní pošta</t>
  </si>
  <si>
    <t>{f5b277aa-0601-43c0-85b8-a95a045861d2}</t>
  </si>
  <si>
    <t>01.8</t>
  </si>
  <si>
    <t>SO 01 - Měření a regulace</t>
  </si>
  <si>
    <t>{856eec07-9c55-43f5-bd60-4623b710683b}</t>
  </si>
  <si>
    <t>SO02</t>
  </si>
  <si>
    <t>SO 02 - Areálové zpevněné plochy</t>
  </si>
  <si>
    <t>{85d3a5ee-7e62-4811-abe3-8012cd3c6cc9}</t>
  </si>
  <si>
    <t>SO03</t>
  </si>
  <si>
    <t>SO 03 - Terenní a sadové úpravy</t>
  </si>
  <si>
    <t>{28502656-43c7-4a54-9a3e-011c0d17b69e}</t>
  </si>
  <si>
    <t>03.1</t>
  </si>
  <si>
    <t>Montáž</t>
  </si>
  <si>
    <t>{cadbae7c-de50-4e29-a97f-8153d5a4b859}</t>
  </si>
  <si>
    <t>03.2</t>
  </si>
  <si>
    <t>Rostliny</t>
  </si>
  <si>
    <t>{571b7f4d-3313-4681-a52d-7aff588de738}</t>
  </si>
  <si>
    <t>03.3</t>
  </si>
  <si>
    <t>Závlahy</t>
  </si>
  <si>
    <t>{0b5616aa-cd0f-4530-8ab0-d74d9d0426d3}</t>
  </si>
  <si>
    <t>SO04</t>
  </si>
  <si>
    <t>SO 04 - Areálový rozvod vody</t>
  </si>
  <si>
    <t>{ab164bc8-2b93-4b1b-a387-e748a667cf81}</t>
  </si>
  <si>
    <t>SO05</t>
  </si>
  <si>
    <t xml:space="preserve">SO 05 - Areálový rozvod kanalizace </t>
  </si>
  <si>
    <t>{ba62a70f-d2ee-4e50-9700-c5bab2087593}</t>
  </si>
  <si>
    <t>SO06</t>
  </si>
  <si>
    <t xml:space="preserve">SO 06 - Retence </t>
  </si>
  <si>
    <t>{417bb647-7c62-4645-b1c6-bc10314cb1e9}</t>
  </si>
  <si>
    <t>SO07</t>
  </si>
  <si>
    <t>SO 07 - Areálový teplovod</t>
  </si>
  <si>
    <t>{a305ae50-5b7f-4a9e-bf01-e443adfb1a9b}</t>
  </si>
  <si>
    <t>SO08</t>
  </si>
  <si>
    <t>SO 08 - Potrubní pošta-propojovací kolektor</t>
  </si>
  <si>
    <t>{f2ee8514-a6c5-45c6-b7b1-fc19b052c728}</t>
  </si>
  <si>
    <t>SO09</t>
  </si>
  <si>
    <t>SO 09 - Areálové elektrorozvody</t>
  </si>
  <si>
    <t>{8b6bde76-b4d1-465c-9efb-f790ce34e9d8}</t>
  </si>
  <si>
    <t>SO10</t>
  </si>
  <si>
    <t xml:space="preserve">SO 10 - Areálové slaboproudé rozvody </t>
  </si>
  <si>
    <t>{b4030a59-7969-4edf-88ce-ee9d33ad1e27}</t>
  </si>
  <si>
    <t>SO11</t>
  </si>
  <si>
    <t>SO 11 - Demolice</t>
  </si>
  <si>
    <t>{0700e248-5c53-4bc0-9e38-8df7531e57f5}</t>
  </si>
  <si>
    <t>SO12</t>
  </si>
  <si>
    <t>SO12-Vedlejší rozpočtové náklady</t>
  </si>
  <si>
    <t>{2580b9e1-2341-4ac5-bac3-67c890818f6a}</t>
  </si>
  <si>
    <t>1) Krycí list soupisu</t>
  </si>
  <si>
    <t>2) Rekapitulace</t>
  </si>
  <si>
    <t>3) Soupis prací</t>
  </si>
  <si>
    <t>Zpět na list:</t>
  </si>
  <si>
    <t>Rekapitulace stavby</t>
  </si>
  <si>
    <t>KRYCÍ LIST SOUPISU</t>
  </si>
  <si>
    <t>Objekt:</t>
  </si>
  <si>
    <t>SO01 - SO 01 - Novostavba objektu</t>
  </si>
  <si>
    <t>Soupis:</t>
  </si>
  <si>
    <t>01.0 - SO 01 - Stavební část a statika</t>
  </si>
  <si>
    <t xml:space="preserve">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 Položky soupisu prací, které nemají ve sloupci "Cenová soustava" uveden žádný údaj nebo "vlastní položka", nepochází z Cenové soustavy ÚRS a jejich cena je stanovena odborným odhadem.                                    </t>
  </si>
  <si>
    <t>REKAPITULACE ČLENĚNÍ SOUPISU PRACÍ</t>
  </si>
  <si>
    <t>Kód dílu - Popis</t>
  </si>
  <si>
    <t>Cena celkem [CZK]</t>
  </si>
  <si>
    <t>Náklady soupisu celkem</t>
  </si>
  <si>
    <t>-1</t>
  </si>
  <si>
    <t>HSV - Práce a dodávky HSV</t>
  </si>
  <si>
    <t xml:space="preserve">    1 - Zemní práce</t>
  </si>
  <si>
    <t xml:space="preserve">    2 - Zakládání</t>
  </si>
  <si>
    <t xml:space="preserve">    3 - Svislé a kompletní konstrukce</t>
  </si>
  <si>
    <t xml:space="preserve">    4 - Vodorovné konstrukce</t>
  </si>
  <si>
    <t xml:space="preserve">    6 - Úpravy povrchů, podlahy a osazování výplní</t>
  </si>
  <si>
    <t xml:space="preserve">    8 - Trubní vedení</t>
  </si>
  <si>
    <t xml:space="preserve">    9 - Ostatní konstrukce a práce, bourání</t>
  </si>
  <si>
    <t xml:space="preserve">    997 - Přesun sutě</t>
  </si>
  <si>
    <t xml:space="preserve">    998 - Přesun hmot</t>
  </si>
  <si>
    <t>PSV - Práce a dodávky PSV</t>
  </si>
  <si>
    <t xml:space="preserve">    711 - Izolace proti vodě, vlhkosti a plynům</t>
  </si>
  <si>
    <t xml:space="preserve">    712 - Povlakové krytiny</t>
  </si>
  <si>
    <t xml:space="preserve">    713 - Izolace tepelné</t>
  </si>
  <si>
    <t xml:space="preserve">    714 - Akustická a protiotřesová opatření</t>
  </si>
  <si>
    <t xml:space="preserve">    762 - Konstrukce tesařské</t>
  </si>
  <si>
    <t xml:space="preserve">    763 - Konstrukce suché výstavby</t>
  </si>
  <si>
    <t xml:space="preserve">    764 - Konstrukce klempířské</t>
  </si>
  <si>
    <t xml:space="preserve">    766 - Konstrukce truhlářské</t>
  </si>
  <si>
    <t xml:space="preserve">    767 - Konstrukce zámečnické</t>
  </si>
  <si>
    <t xml:space="preserve">    771 - Podlahy z dlaždic</t>
  </si>
  <si>
    <t xml:space="preserve">    776 - Podlahy povlakové</t>
  </si>
  <si>
    <t xml:space="preserve">    781 - Dokončovací práce - obklady</t>
  </si>
  <si>
    <t xml:space="preserve">    783 - Dokončovací práce - nátěry</t>
  </si>
  <si>
    <t xml:space="preserve">    784 - Dokončovací práce - malby a tapety</t>
  </si>
  <si>
    <t>M - Práce a dodávky M</t>
  </si>
  <si>
    <t xml:space="preserve">    33-M - Montáže dopr.zaříz.,sklad. zař. a váh</t>
  </si>
  <si>
    <t>SOUPIS PRACÍ</t>
  </si>
  <si>
    <t>PČ</t>
  </si>
  <si>
    <t>Popis</t>
  </si>
  <si>
    <t>MJ</t>
  </si>
  <si>
    <t>Množství</t>
  </si>
  <si>
    <t>J.cena [CZK]</t>
  </si>
  <si>
    <t>Cenová soustava</t>
  </si>
  <si>
    <t>Poznámka</t>
  </si>
  <si>
    <t>J. Nh [h]</t>
  </si>
  <si>
    <t>Nh celkem [h]</t>
  </si>
  <si>
    <t>J. hmotnost_x000d_
[t]</t>
  </si>
  <si>
    <t>Hmotnost_x000d_
celkem [t]</t>
  </si>
  <si>
    <t>J. suť [t]</t>
  </si>
  <si>
    <t>Suť Celkem [t]</t>
  </si>
  <si>
    <t>HSV</t>
  </si>
  <si>
    <t>Práce a dodávky HSV</t>
  </si>
  <si>
    <t>ROZPOCET</t>
  </si>
  <si>
    <t>Zemní práce</t>
  </si>
  <si>
    <t>K</t>
  </si>
  <si>
    <t>121101103</t>
  </si>
  <si>
    <t>Sejmutí ornice s přemístěním na vzdálenost do 250 m</t>
  </si>
  <si>
    <t>m3</t>
  </si>
  <si>
    <t>CS ÚRS 2015 01</t>
  </si>
  <si>
    <t>4</t>
  </si>
  <si>
    <t>-1875170453</t>
  </si>
  <si>
    <t>VV</t>
  </si>
  <si>
    <t>44,44*23,79*0,3+44,44*7,84*0,3+10,18*9,0*0,3+15,0*15,0*0,3-22,5*12,5*0,3-16,5*3,5*0,3</t>
  </si>
  <si>
    <t>131201103</t>
  </si>
  <si>
    <t>Hloubení jam nezapažených v hornině tř. 3 objemu do 5000 m3</t>
  </si>
  <si>
    <t>-510546726</t>
  </si>
  <si>
    <t>46,4*(23,79+7,84)*1,3+14,6*11,6*3,2+11,17*9,0*3,2-22,6*13,0*1,3-18,0*5,6*1,3</t>
  </si>
  <si>
    <t>131201109</t>
  </si>
  <si>
    <t>Příplatek za lepivost u hloubení jam nezapažených v hornině tř. 3</t>
  </si>
  <si>
    <t>1833890271</t>
  </si>
  <si>
    <t>2258,59*0,5</t>
  </si>
  <si>
    <t>133301101</t>
  </si>
  <si>
    <t>Hloubení šachet v hornině tř. 4 objemu do 100 m3</t>
  </si>
  <si>
    <t>1627474752</t>
  </si>
  <si>
    <t>3,14*0,3*0,3*1,0*27</t>
  </si>
  <si>
    <t>5</t>
  </si>
  <si>
    <t>133301109</t>
  </si>
  <si>
    <t>Příplatek za lepivost u hloubení šachet v hornině tř. 4</t>
  </si>
  <si>
    <t>70475945</t>
  </si>
  <si>
    <t>6</t>
  </si>
  <si>
    <t>138401101</t>
  </si>
  <si>
    <t>Dolamování hloubených vykopávek jam ve vrstvě tl do 1000 mm v hornině tř. 5</t>
  </si>
  <si>
    <t>-1306415022</t>
  </si>
  <si>
    <t>13,12*9,0*0,5+14,04*8,0*0,5</t>
  </si>
  <si>
    <t>7</t>
  </si>
  <si>
    <t>151001</t>
  </si>
  <si>
    <t xml:space="preserve">D+M záporová stěna z IPN 140+dřevěné pažiny tl.40mm vývrt DN220 </t>
  </si>
  <si>
    <t>m2</t>
  </si>
  <si>
    <t>vlastní položka</t>
  </si>
  <si>
    <t>-1908303666</t>
  </si>
  <si>
    <t>8</t>
  </si>
  <si>
    <t>151721111</t>
  </si>
  <si>
    <t>Zřízení pažení do ocelových zápor hl výkopu do 4 m s jeho následným odstraněním</t>
  </si>
  <si>
    <t>-1364790862</t>
  </si>
  <si>
    <t>(14,04+6,81+44,44)*3,5</t>
  </si>
  <si>
    <t>9</t>
  </si>
  <si>
    <t>161101101</t>
  </si>
  <si>
    <t>Svislé přemístění výkopku z horniny tř. 1 až 4 hl výkopu do 2,5 m</t>
  </si>
  <si>
    <t>-459996947</t>
  </si>
  <si>
    <t>2258,59*0,08</t>
  </si>
  <si>
    <t>161101152</t>
  </si>
  <si>
    <t>Svislé přemístění výkopku z horniny tř. 5 až 7 hl výkopu do 4 m</t>
  </si>
  <si>
    <t>-1841407226</t>
  </si>
  <si>
    <t>11</t>
  </si>
  <si>
    <t>162601102</t>
  </si>
  <si>
    <t>Vodorovné přemístění do 5000 m výkopku/sypaniny z horniny tř. 1 až 4</t>
  </si>
  <si>
    <t>1492443453</t>
  </si>
  <si>
    <t>2258,59-2121,146+7,63</t>
  </si>
  <si>
    <t>12</t>
  </si>
  <si>
    <t>162601152</t>
  </si>
  <si>
    <t>Vodorovné přemístění do 5000 m výkopku/sypaniny z horniny tř. 5 až 7</t>
  </si>
  <si>
    <t>-1351988609</t>
  </si>
  <si>
    <t>115,2+51,504</t>
  </si>
  <si>
    <t>13</t>
  </si>
  <si>
    <t>162701109</t>
  </si>
  <si>
    <t>Příplatek k vodorovnému přemístění výkopku/sypaniny z horniny tř. 1 až 4 ZKD 1000 m přes 10000 m</t>
  </si>
  <si>
    <t>CS ÚRS 2016 01</t>
  </si>
  <si>
    <t>498481361</t>
  </si>
  <si>
    <t>145,074*10</t>
  </si>
  <si>
    <t>14</t>
  </si>
  <si>
    <t>162701159</t>
  </si>
  <si>
    <t>Příplatek k vodorovnému přemístění výkopku/sypaniny z horniny tř. 5 až 7 ZKD 1000 m přes 10000 m</t>
  </si>
  <si>
    <t>1888806025</t>
  </si>
  <si>
    <t>166,704*10</t>
  </si>
  <si>
    <t>167101102</t>
  </si>
  <si>
    <t>Nakládání výkopku z hornin tř. 1 až 4 přes 100 m3</t>
  </si>
  <si>
    <t>-1633842045</t>
  </si>
  <si>
    <t>2258,59+7,63</t>
  </si>
  <si>
    <t>16</t>
  </si>
  <si>
    <t>167101152</t>
  </si>
  <si>
    <t>Nakládání výkopku z hornin tř. 5 až 7 přes 100 m3</t>
  </si>
  <si>
    <t>1574591098</t>
  </si>
  <si>
    <t>17</t>
  </si>
  <si>
    <t>171201201</t>
  </si>
  <si>
    <t>Uložení sypaniny na skládky</t>
  </si>
  <si>
    <t>-1069156842</t>
  </si>
  <si>
    <t>115,2+2258,59-2121,146+51,504+7,63</t>
  </si>
  <si>
    <t>18</t>
  </si>
  <si>
    <t>171201211</t>
  </si>
  <si>
    <t>Poplatek za uložení odpadu ze sypaniny na skládce (skládkovné)</t>
  </si>
  <si>
    <t>t</t>
  </si>
  <si>
    <t>2005460689</t>
  </si>
  <si>
    <t>311,778*1,8</t>
  </si>
  <si>
    <t>19</t>
  </si>
  <si>
    <t>174101102</t>
  </si>
  <si>
    <t>Zásyp v uzavřených prostorech sypaninou se zhutněním</t>
  </si>
  <si>
    <t>-483573473</t>
  </si>
  <si>
    <t>22,6*13,0*2,4+18,0*5,6*2,4+46,4*(23,79+7,84)*0,8</t>
  </si>
  <si>
    <t>Zakládání</t>
  </si>
  <si>
    <t>20</t>
  </si>
  <si>
    <t>212752212</t>
  </si>
  <si>
    <t>Trativod z drenážních trubek plastových flexibilních D do 100 mm včetně lože otevřený výkop</t>
  </si>
  <si>
    <t>m</t>
  </si>
  <si>
    <t>-247609076</t>
  </si>
  <si>
    <t>175,0+650,0+3,3*2</t>
  </si>
  <si>
    <t>226112115</t>
  </si>
  <si>
    <t>Vrty velkoprofilové svislé nezapažené D do 650 mm hl do 5 m hor. V</t>
  </si>
  <si>
    <t>-950594695</t>
  </si>
  <si>
    <t>3,0*36</t>
  </si>
  <si>
    <t>22</t>
  </si>
  <si>
    <t>226113115</t>
  </si>
  <si>
    <t>Vrty velkoprofilové svislé nezapažené D do 1050 mm hl do 5 m hor. V</t>
  </si>
  <si>
    <t>1844196249</t>
  </si>
  <si>
    <t>3,0*9</t>
  </si>
  <si>
    <t>23</t>
  </si>
  <si>
    <t>231112112</t>
  </si>
  <si>
    <t>Zřízení pilot svislých D do 650 mm hl do 10 m bez vytažení pažnic z betonu železového</t>
  </si>
  <si>
    <t>-200555059</t>
  </si>
  <si>
    <t>24</t>
  </si>
  <si>
    <t>231112113</t>
  </si>
  <si>
    <t>Zřízení pilot svislých D do 1250 mm hl do 10 m bez vytažení pažnic z betonu železového</t>
  </si>
  <si>
    <t>1308210436</t>
  </si>
  <si>
    <t>25</t>
  </si>
  <si>
    <t>M</t>
  </si>
  <si>
    <t>589329090</t>
  </si>
  <si>
    <t>směs pro beton třída C 20/25 X0, XC2 kamenivo do 16 mm</t>
  </si>
  <si>
    <t>1613739735</t>
  </si>
  <si>
    <t>26</t>
  </si>
  <si>
    <t>271001</t>
  </si>
  <si>
    <t>Přísada do betonu spodní stavby - zvyšující odolnost proti prosakující vodě (např. typu XYPEX 6kg/m3)</t>
  </si>
  <si>
    <t>kg</t>
  </si>
  <si>
    <t>-702545458</t>
  </si>
  <si>
    <t>27</t>
  </si>
  <si>
    <t>273321511</t>
  </si>
  <si>
    <t>Základové desky ze ŽB tř. C 25/30</t>
  </si>
  <si>
    <t>-870627051</t>
  </si>
  <si>
    <t>"1PP" 6,227*5,29*0,3+9,33*5,079*0,3+5,29*7,5*0,5*0,3+2,7*3,46*0,57</t>
  </si>
  <si>
    <t>"1NP" 30,3*13,0*0,2+1,9*7,4*0,2+28,8*12,8*0,2+35,6*12,78*0,2</t>
  </si>
  <si>
    <t>Součet</t>
  </si>
  <si>
    <t>28</t>
  </si>
  <si>
    <t>273362021</t>
  </si>
  <si>
    <t>Výztuž základových desek svařovanými sítěmi Kari</t>
  </si>
  <si>
    <t>-53207940</t>
  </si>
  <si>
    <t>(117,917+1231,57)*2*0,007*1,25</t>
  </si>
  <si>
    <t>29</t>
  </si>
  <si>
    <t>274321511</t>
  </si>
  <si>
    <t>Základové pasy ze ŽB tř. C 25/30</t>
  </si>
  <si>
    <t>-2029079762</t>
  </si>
  <si>
    <t>3,14*0,75*0,75*0,8</t>
  </si>
  <si>
    <t>(3,9+3,434+2,9*2+15,9+14,9+12,2*5+26,5+3,166+7,8+6,67+5,47+13,7+4,0+2,13+4,01)*0,5*0,8</t>
  </si>
  <si>
    <t>(4,84+2,01*3+4,01*3+4,84*2+20,5+4,7+6,7*6+6,84*2+23,5+10,6+3,11+36,3+4,64*4)*0,5*0,8</t>
  </si>
  <si>
    <t>(7,14*4+5,98+6,7*3+6,84)*0,5*0,8</t>
  </si>
  <si>
    <t>7,84*0,3*0,8+7,84*0,3*0,35</t>
  </si>
  <si>
    <t>30</t>
  </si>
  <si>
    <t>274351215</t>
  </si>
  <si>
    <t>Zřízení bednění stěn základových pasů</t>
  </si>
  <si>
    <t>-1000928866</t>
  </si>
  <si>
    <t>2*3,14*0,75*0,8+7,84*0,8*2+7,84*0,35*2+354,872*2</t>
  </si>
  <si>
    <t>31</t>
  </si>
  <si>
    <t>274351216</t>
  </si>
  <si>
    <t>Odstranění bednění stěn základových pasů</t>
  </si>
  <si>
    <t>807113830</t>
  </si>
  <si>
    <t>32</t>
  </si>
  <si>
    <t>274361821</t>
  </si>
  <si>
    <t>Výztuž základových pásů betonářskou ocelí 10 505 (R)</t>
  </si>
  <si>
    <t>-43308697</t>
  </si>
  <si>
    <t>181,554*0,09</t>
  </si>
  <si>
    <t>33</t>
  </si>
  <si>
    <t>275321511</t>
  </si>
  <si>
    <t>Základové patky ze ŽB tř. C 25/30</t>
  </si>
  <si>
    <t>741238102</t>
  </si>
  <si>
    <t>1,25*1,25*0,4*8+0,8*0,8*2,1*8+3,14*0,3*0,3*1,0*1,035*27</t>
  </si>
  <si>
    <t>34</t>
  </si>
  <si>
    <t>275351215</t>
  </si>
  <si>
    <t>Zřízení bednění stěn základových patek</t>
  </si>
  <si>
    <t>1824476872</t>
  </si>
  <si>
    <t>1,25*4*8*0,4+0,8*4*2,1*8</t>
  </si>
  <si>
    <t>35</t>
  </si>
  <si>
    <t>275351216</t>
  </si>
  <si>
    <t>Odstranění bednění stěn základových patek</t>
  </si>
  <si>
    <t>881396794</t>
  </si>
  <si>
    <t>36</t>
  </si>
  <si>
    <t>275361821</t>
  </si>
  <si>
    <t>Výztuž základových patek betonářskou ocelí 10 505 (R)</t>
  </si>
  <si>
    <t>1874762166</t>
  </si>
  <si>
    <t>15,752*0,12</t>
  </si>
  <si>
    <t>Svislé a kompletní konstrukce</t>
  </si>
  <si>
    <t>37</t>
  </si>
  <si>
    <t>311113132</t>
  </si>
  <si>
    <t>Nosná zeď tl do 200 mm z hladkých tvárnic ztraceného bednění včetně výplně z betonu tř. C 16/20</t>
  </si>
  <si>
    <t>386426757</t>
  </si>
  <si>
    <t>"1PP" 1,82*2,58</t>
  </si>
  <si>
    <t>"1NP" 1,9*3,3</t>
  </si>
  <si>
    <t>"2NP" 1,9*3,3</t>
  </si>
  <si>
    <t>"3NP" 1,9*3,3</t>
  </si>
  <si>
    <t>38</t>
  </si>
  <si>
    <t>330321611</t>
  </si>
  <si>
    <t>Sloupy nebo pilíře z betonu pohledového tř. C 30/37 XO, XC bez výztuže</t>
  </si>
  <si>
    <t>-1540308945</t>
  </si>
  <si>
    <t>"1NP" 3,14*0,15*0,15*3,3*4+3,14*0,2*0,2*3,3*14</t>
  </si>
  <si>
    <t>"2NP" 3,14*0,15*0,15*3,3*16</t>
  </si>
  <si>
    <t>"3NP" 3,14*0,15*0,15*3,3*18</t>
  </si>
  <si>
    <t>39</t>
  </si>
  <si>
    <t>331361821</t>
  </si>
  <si>
    <t>Výztuž sloupů hranatých betonářskou ocelí 10 505</t>
  </si>
  <si>
    <t>-960885185</t>
  </si>
  <si>
    <t>14,662*0,15</t>
  </si>
  <si>
    <t>40</t>
  </si>
  <si>
    <t>332351101</t>
  </si>
  <si>
    <t>Zřízení bednění sloupů oblých D do 30 cm v do 4 m</t>
  </si>
  <si>
    <t>1200375718</t>
  </si>
  <si>
    <t>2*3,14*0,15*37</t>
  </si>
  <si>
    <t>41</t>
  </si>
  <si>
    <t>332351102</t>
  </si>
  <si>
    <t>Odstranění bednění sloupů oblých v do 4 m</t>
  </si>
  <si>
    <t>-1474890867</t>
  </si>
  <si>
    <t>17,584+34,854</t>
  </si>
  <si>
    <t>42</t>
  </si>
  <si>
    <t>332351105</t>
  </si>
  <si>
    <t>Zřízení bednění sloupů oblých D přes 30 cm v do 4 m</t>
  </si>
  <si>
    <t>1336220965</t>
  </si>
  <si>
    <t>2*3,14*0,2*14</t>
  </si>
  <si>
    <t>43</t>
  </si>
  <si>
    <t>341321410</t>
  </si>
  <si>
    <t>Stěny nosné ze ŽB tř. C 25/30</t>
  </si>
  <si>
    <t>126827103</t>
  </si>
  <si>
    <t xml:space="preserve">"1PP" (13,82+4,69+6,11+4,87++0,245+0,15+5,78+7,98+1,55)*0,3*2,58-1,8*0,8*0,3                                                                          </t>
  </si>
  <si>
    <t>1,26*0,2*2,58</t>
  </si>
  <si>
    <t>"výtahové šachty" (3,86*2+2,3*2+2,9+1,76*2)*2,78+(3,85+2,1+1,85+1,29)*0,3*4,18+1,8*0,2*4,18</t>
  </si>
  <si>
    <t>44</t>
  </si>
  <si>
    <t>-696447332</t>
  </si>
  <si>
    <t>"1NP" (2,9+1,6+7,23+4,05+34,25+3,8+1,7*2+10,6+0,7*2+10,6+45,02+3,0+1,225+1,895)*0,2*3,6</t>
  </si>
  <si>
    <t>(1,91+5,655+13,095+5,0+10,7+22,0+19,9)*0,2*3,6+(4,8+4,5*2+3,2*2)*3,6*0,2-2,1*2,1*0,2*2</t>
  </si>
  <si>
    <t>-0,8*2,02*0,2-1,14*1,97*0,2-0,8*1,97*0,2-1,2*2,2*0,2*2-0,9*1,97*0,2-0,84*0,59*0,2-4,7*0,7*0,2</t>
  </si>
  <si>
    <t>-3,1*0,7*0,2-3,1*1,6*0,7*7-1,8*2,6*0,2-2,4*2,43*0,2*2-1,5*2,43*0,2-2,83*2,6*0,2-3,09*2,6*0,2</t>
  </si>
  <si>
    <t>-2,85*2,6*0,2-2,85*2,43*0,2-2,6*2,43*0,2-1,8*2,43*0,2-1,8*1,6*0,2*2-1,8*1,6*0,2*3-4,28*2,1*0,2</t>
  </si>
  <si>
    <t>-1,8*2,1*0,2-1,1*1,97*0,2-0,9*1,97*0,2*2-1,8*2,43*0,2-3,1*2,43*0,2-1,3*2,43*0,2-1,8*2,43*0,2</t>
  </si>
  <si>
    <t>-3,1*2,43*0,2-0,5*2,43*0,2-3,1*2,43*0,2-1,975*2,43*0,2*2-1,3*0,7*0,2-0,5*2,43*0,2*2</t>
  </si>
  <si>
    <t>-1,8*2,43*0,2*2-0,5*2,43*0,2*2-1,8*2,43*0,2-3,1*2,6*0,2+3,26*0,18*2,35</t>
  </si>
  <si>
    <t>(22,53+13,485+0,7+34,25+10,65+3,65+7,99+5,005+20,865+20,86+3,0+8,8+4,37+3,965)*0,2*3,6</t>
  </si>
  <si>
    <t>(4,8+3,3+4,5*2+2,5+7,3+4,0+1,65*2)*0,2*3,6-1,6*2,28*0,2-1,36*2,25*0,2-1,2*2,21*0,2</t>
  </si>
  <si>
    <t>-2,6*1,6*3*0,2-2,1*0,7*0,2-1,14*1,97*0,2-0,8*1,97*0,2-2,1*1,6*0,2-3,1*1,6*0,2-1,8*1,6*0,2*5</t>
  </si>
  <si>
    <t>-3,1*1,8*0,2*2-1,1*2,6*0,2-2,4*2,6*0,2-2,8*1,6*0,2-3,2*2,6*0,2-3,99*1,6*0,2-1,8*1,6*0,2*5</t>
  </si>
  <si>
    <t>-3,1*1,6*0,2+2,6*1,6*0,2-3,1*1,6*0,2*2-2,6*2,6*0,2-1,3*2,6*0,2-1,3*2,35*0,2</t>
  </si>
  <si>
    <t>"3NP" (1,45+3,6+1,65*2+5,0+3,3+4,5*2+2,6+3,2+44,625-5,625+45,52+13,5+30,025)*0,2*4,25</t>
  </si>
  <si>
    <t>(2,27+26,92)*0,2*4,25-4,09*1,6*0,2-1,14*1,97*0,2-0,8*1,97*0,2-1,2*2,21*0,2-2,1*0,7*0,2</t>
  </si>
  <si>
    <t>-2,1*0,7*0,2-3,1*1,6*0,2-1,3*1,6*0,2-1,8*1,6*0,2*2-3,1*1,6*0,2*3-3,79*1,6*0,2-1,8*1,6*0,2*8</t>
  </si>
  <si>
    <t>-1,3*2,6*0,2-2,175*0,7*0,2*2-2,995*2,6*0,2-1,8*1,6*0,2*5-0,85*2,43*0,2-1,8*1,6*0,2*2</t>
  </si>
  <si>
    <t>-3,1*1,6*0,2*2-4,705*2,6*0,2-1,5*1,6*0,2</t>
  </si>
  <si>
    <t>45</t>
  </si>
  <si>
    <t>341351105</t>
  </si>
  <si>
    <t>Zřízení bednění oboustranného stěn nosných</t>
  </si>
  <si>
    <t>-916771704</t>
  </si>
  <si>
    <t>1751,715*2+3,26*2,35*2</t>
  </si>
  <si>
    <t>"ostění" 145,98</t>
  </si>
  <si>
    <t>46</t>
  </si>
  <si>
    <t>341351106</t>
  </si>
  <si>
    <t>Odstranění bednění oboustranného stěn nosných</t>
  </si>
  <si>
    <t>1659444102</t>
  </si>
  <si>
    <t>47</t>
  </si>
  <si>
    <t>341361821</t>
  </si>
  <si>
    <t>Výztuž stěn betonářskou ocelí 10 505</t>
  </si>
  <si>
    <t>1500448052</t>
  </si>
  <si>
    <t>350,343*0,12+23,506*0,2*0,06</t>
  </si>
  <si>
    <t>48</t>
  </si>
  <si>
    <t>388381143</t>
  </si>
  <si>
    <t>Kanály pro IS průřezu do 1200x2100 mm ze ŽB volné</t>
  </si>
  <si>
    <t>875312221</t>
  </si>
  <si>
    <t>11,06+2,735</t>
  </si>
  <si>
    <t>Vodorovné konstrukce</t>
  </si>
  <si>
    <t>49</t>
  </si>
  <si>
    <t>411121232</t>
  </si>
  <si>
    <t>Montáž prefabrikovaných ŽB stropů ze stropních desek dl do 1800 mm</t>
  </si>
  <si>
    <t>kus</t>
  </si>
  <si>
    <t>-1219483475</t>
  </si>
  <si>
    <t>50</t>
  </si>
  <si>
    <t>593412240</t>
  </si>
  <si>
    <t>deska stropní plná PZD 28/10 119x29x9 cm</t>
  </si>
  <si>
    <t>-1943903505</t>
  </si>
  <si>
    <t>96*1,01 "Přepočtené koeficientem množství</t>
  </si>
  <si>
    <t>51</t>
  </si>
  <si>
    <t>593412250</t>
  </si>
  <si>
    <t>deska stropní plná PZD 29/10 149x29x9 cm</t>
  </si>
  <si>
    <t>-1939321767</t>
  </si>
  <si>
    <t>101*1,01 "Přepočtené koeficientem množství</t>
  </si>
  <si>
    <t>52</t>
  </si>
  <si>
    <t>411321414</t>
  </si>
  <si>
    <t>Stropy deskové ze ŽB tř. C 25/30</t>
  </si>
  <si>
    <t>367527565</t>
  </si>
  <si>
    <t>"strop nad 1PP" (12,8+57,61)*1,25*0,2</t>
  </si>
  <si>
    <t>"strop nad 1NP" 12,374*14,18*0,25+10,387*12,04*0,25+13,198*2,37*0,25*0,5+12,24*12,04*0,25+28,84*12,08*0,25</t>
  </si>
  <si>
    <t>(30,6-3,6)*12,08*0,25</t>
  </si>
  <si>
    <t>"strop nad 2NP" 22,292*12,44*0,25+12,44*2,57*0,25*0,5+27,0*11,63*0,25+10,5*21,3*0,25*0,5</t>
  </si>
  <si>
    <t>28,84*12,08*0,25</t>
  </si>
  <si>
    <t>"strop nad 3NP" 44,9*12,48*0,25+41,84*12,28*0,25</t>
  </si>
  <si>
    <t>53</t>
  </si>
  <si>
    <t>411351101</t>
  </si>
  <si>
    <t>Zřízení bednění stropů deskových včetně prostupů</t>
  </si>
  <si>
    <t>160724280</t>
  </si>
  <si>
    <t>88,015+3279,75</t>
  </si>
  <si>
    <t>54</t>
  </si>
  <si>
    <t>411351102</t>
  </si>
  <si>
    <t>Odstranění bednění stropů deskových</t>
  </si>
  <si>
    <t>-1833440120</t>
  </si>
  <si>
    <t>55</t>
  </si>
  <si>
    <t>411354173</t>
  </si>
  <si>
    <t>Zřízení podpěrné konstrukce stropů v do 4 m pro zatížení do 12 kPa</t>
  </si>
  <si>
    <t>1769232474</t>
  </si>
  <si>
    <t>56</t>
  </si>
  <si>
    <t>411354174</t>
  </si>
  <si>
    <t>Odstranění podpěrné konstrukce stropů v do 4 m pro zatížení do 12 kPa</t>
  </si>
  <si>
    <t>-1951046208</t>
  </si>
  <si>
    <t>57</t>
  </si>
  <si>
    <t>411361821</t>
  </si>
  <si>
    <t>Výztuž stropů betonářskou ocelí 10 505</t>
  </si>
  <si>
    <t>996804006</t>
  </si>
  <si>
    <t>837,54*0,12</t>
  </si>
  <si>
    <t>58</t>
  </si>
  <si>
    <t>413321414</t>
  </si>
  <si>
    <t>Nosníky ze ŽB tř. C 25/30</t>
  </si>
  <si>
    <t>-139529972</t>
  </si>
  <si>
    <t>"1NP" 3,64*0,2*1,25+5,0*0,2*1,25+(10,387+13,198)*0,6*0,35+9,56*0,5*1,0</t>
  </si>
  <si>
    <t>"2NP" 4,494*0,2*(1,13+1,095)+23,5*0,65*0,35+(29,5+6,8+6,8)*0,6*0,35</t>
  </si>
  <si>
    <t>59</t>
  </si>
  <si>
    <t>413351107</t>
  </si>
  <si>
    <t>Zřízení bednění nosníků bez podpěrné konstrukce</t>
  </si>
  <si>
    <t>1211116628</t>
  </si>
  <si>
    <t>3,64*1,25*2+5,0*1,25*2+(10,387+13,198)*1,3+9,56*2,5+4,494*(1,13+1,095)*2+23,5*1,35</t>
  </si>
  <si>
    <t>(29,5+6,8*2)*1,3</t>
  </si>
  <si>
    <t>60</t>
  </si>
  <si>
    <t>413351108</t>
  </si>
  <si>
    <t>Odstranění bednění nosníků bez podpěrné konstrukce</t>
  </si>
  <si>
    <t>695981708</t>
  </si>
  <si>
    <t>61</t>
  </si>
  <si>
    <t>413351213</t>
  </si>
  <si>
    <t>Zřízení podpěrné konstrukce nosníků v do 4 m pro zatížení do 10 kPa</t>
  </si>
  <si>
    <t>248753405</t>
  </si>
  <si>
    <t>62</t>
  </si>
  <si>
    <t>413351214</t>
  </si>
  <si>
    <t>Odstranění podpěrné konstrukce nosníků v do 4 m pro zatížení do 10 kPa</t>
  </si>
  <si>
    <t>-262703456</t>
  </si>
  <si>
    <t>63</t>
  </si>
  <si>
    <t>413361821</t>
  </si>
  <si>
    <t>Výztuž nosníků, volných trámů nebo průvlaků volných trámů betonářskou ocelí 10 505</t>
  </si>
  <si>
    <t>-1957153789</t>
  </si>
  <si>
    <t>28,29*0,12</t>
  </si>
  <si>
    <t>64</t>
  </si>
  <si>
    <t>430321414</t>
  </si>
  <si>
    <t>Schodišťová konstrukce a rampa ze ŽB tř. C 25/30</t>
  </si>
  <si>
    <t>1253223172</t>
  </si>
  <si>
    <t>1,6*4,0*0,17*4+3,4*1,9*0,2*2+3,4*1,5*0,2*2+2,4*1,4*0,17*2+3,0*1,4*0,17*6+2,4*2,8*0,2</t>
  </si>
  <si>
    <t>2,4*2,8*0,25*3+1,4*1,8*4</t>
  </si>
  <si>
    <t>65</t>
  </si>
  <si>
    <t>430361821</t>
  </si>
  <si>
    <t>Výztuž schodišťové konstrukce a rampy betonářskou ocelí 10 505</t>
  </si>
  <si>
    <t>370868592</t>
  </si>
  <si>
    <t>30,866*0,12</t>
  </si>
  <si>
    <t>66</t>
  </si>
  <si>
    <t>431351121</t>
  </si>
  <si>
    <t>Zřízení bednění podest schodišť a ramp přímočarých v do 4 m</t>
  </si>
  <si>
    <t>-1659922378</t>
  </si>
  <si>
    <t>67</t>
  </si>
  <si>
    <t>431351122</t>
  </si>
  <si>
    <t>Odstranění bednění podest schodišť a ramp přímočarých v do 4 m</t>
  </si>
  <si>
    <t>-1027976184</t>
  </si>
  <si>
    <t>68</t>
  </si>
  <si>
    <t>434311113</t>
  </si>
  <si>
    <t>Schodišťové stupně dusané na terén z betonu tř. C 25/30 bez potěru</t>
  </si>
  <si>
    <t>1769066867</t>
  </si>
  <si>
    <t>1,6*48+1,4*1,4*68</t>
  </si>
  <si>
    <t>69</t>
  </si>
  <si>
    <t>434351141</t>
  </si>
  <si>
    <t>Zřízení bednění stupňů přímočarých schodišť</t>
  </si>
  <si>
    <t>-182744580</t>
  </si>
  <si>
    <t>210,08*0,45</t>
  </si>
  <si>
    <t>70</t>
  </si>
  <si>
    <t>434351142</t>
  </si>
  <si>
    <t>Odstranění bednění stupňů přímočarých schodišť</t>
  </si>
  <si>
    <t>-679749763</t>
  </si>
  <si>
    <t>Úpravy povrchů, podlahy a osazování výplní</t>
  </si>
  <si>
    <t>71</t>
  </si>
  <si>
    <t>611111001</t>
  </si>
  <si>
    <t>Ubroušení výstupků betonu vnitřních neomítaných stropů po odbednění</t>
  </si>
  <si>
    <t>1585463778</t>
  </si>
  <si>
    <t>12,8+57,61</t>
  </si>
  <si>
    <t>72</t>
  </si>
  <si>
    <t>611111111</t>
  </si>
  <si>
    <t>Vyspravení celoplošné cementovou maltou vnitřních stropů betonových nebo železobetonových</t>
  </si>
  <si>
    <t>-1119918163</t>
  </si>
  <si>
    <t>73</t>
  </si>
  <si>
    <t>612005</t>
  </si>
  <si>
    <t>D+M vyhlazovací stěrka a tmel na SDK</t>
  </si>
  <si>
    <t>-26056510</t>
  </si>
  <si>
    <t xml:space="preserve">  "ozn.S.1"                    323,629*2+462,879*2+2160,435*2+246,628*2+44,2*2</t>
  </si>
  <si>
    <t>74</t>
  </si>
  <si>
    <t>612006</t>
  </si>
  <si>
    <t xml:space="preserve">Cementová stěrka třívrstvá -imitace pohledového betonu </t>
  </si>
  <si>
    <t>72133201</t>
  </si>
  <si>
    <t>P</t>
  </si>
  <si>
    <t xml:space="preserve">Poznámka k položce:
Poznámka k položce:                                                                                                      STĚRKA NA  VNĚJŠÍCH A VNITŘNÍCH ŽELEZOBETONOVÝCH KONSTRUKCÍCH: Organická vrchní omítka se škrábanou strukturou, na minerální a organické podklady, paro-propustná, vodo-odpudivá, nehořlavá, odolnost proti trhlinám a rázům dle EN 15824, tepelná vodivost 0,7 W(m2K), zrnitost 3,0 mm, hlazeno dřevěným hladítkem, barva bílá a kompletní vzorník NCS…. Barevnost dle schválené DUR a požadavků památkové péče.
Organická vrní omítka s dekorem beton – Beton-optik, broušená, třívrstvá.
- Bet. stěrka – interier - barva – beton, povrch škrábaný /beton optic/ -   třívrstvá technologie    Poz.: nanášeno na ETIS- exteriér……penetraci
- interiér.  50% VEŘEJNÝCH PLOCH V INTERIÉRU.</t>
  </si>
  <si>
    <t xml:space="preserve">"ozn. S.2"  12,2*2,88+11,06*3,0+15,88*2,8+15,88*3,0+12,82*3,0+5,75*3,42+12,2*3,42</t>
  </si>
  <si>
    <t>10,62*3,0+11,03*3,0+10,72*3,0+8,9*3,42+154,33</t>
  </si>
  <si>
    <t>75</t>
  </si>
  <si>
    <t>612007</t>
  </si>
  <si>
    <t xml:space="preserve">D+M sendvičový tepelný plášť povrch Al matný,barva zelená -panel vč. formátování a hliníkového nosného roštu </t>
  </si>
  <si>
    <t>454505245</t>
  </si>
  <si>
    <t xml:space="preserve">Poznámka k položce:
VELKOFORMÁTOVÝ OBKLAD FASÁDY - KOMPOZITNÍ DESKY (HLINÍKOVÝ PLÁŠŤ)
 - OBKLAD z kompozitních desek.  Jedná se o kompozitní desky složené ze dvou kovových desek tl. 0,5 mm (hliníkové plechy). Jádro je plně nehořlavé. Jádro je o tl. 3 mm. (desky z povlékaného hliníku)
- panel resp. velkoformátová deska musí splňovat požárně bezpečnostní předpisy dané požárně bezpečnostním řešení (PBŘ je součástí projektové dokumentace a je její nedílnou součástí).
- součástí dodávky fasádních desek bude kompletní vynášecí rošt včetně všech pomocných materiálů
- barevnost kompozitního sendvičového fasádního panelu – DE-MBS 18-G3O –  Budding green , kód lesku -G30. 
- před zahájením prací bude odsouhlasen spárořez desek a dílenská dokumentace. Při návrhu nutno počítat s větším prořezem materiálu (cca 30%)
- desky budou na pomocný vynášecí rastr připevněny nýty, barva nýtů bude odpovídat barvě fasádních desek. 
- panely s provedením ACM je povlékáno povrchovou úpravou LUMIFLON (FEVE), který svými fyzikálními vlastnostmi a možnostmi výroby výrazně převyšuje obvykle užívané povlaky 
- Vysoká odolnost vůči UV záření, stálobarevnost a nejmenší ztráta lesku
- Možnost volby intenzity lesku barev od 15 do 80 % (pro interiéry až 90 %), tedy od matných povlaků až po vysoce lesklé. 
- Kompozitní desky - klasifikaci dle EN 13501 – 1 v třídě B-s2, d0 a dále v provedení desky v  klasifikaci A2.
- Standardní rozměry panelů : Šířka : 1270 nebo 1575 mm, Délka : 1800 až 5000 mm (max. 7200 mm),  Tloušťka panelů: 4 mm (AL plech 0,5 mm + 3 mm jádro + 0,5 mm AL plech) Povrchová úprava: Lumiflon (Feve) min. tl. 28 µm
Pro exteriéry: 
Panel s minerálním jádrem a retardéry hoření nešířící požár. Označení „fr“ znamená fire rated. Jako standard pro exteriérové fasády, podhledy aj., se používá tloušťka 4 mm, lze dodat i v tl. 6 mm. Tento produkt má klasifikaci reakce na požár dle EN 13501-1 ve třídě B-s2, d0. 
test požární zkoušky šíření plamene (nadpraží nad oknem) po fasádě dle ISO 13785-1, možno použít do výšky budov 22,5 m i pro fasády s požadovanou klasifikací DP1 Viz. protokoly o zkoušce Pr.-09-1.191 a Pr.-09-1.192 Desky jsou určeny ke zhotovení velkoplošných prvků pro opláštění budov s reprezentativním vzhledem a na obklady interiérů.  
Požární klasifikace. desky  A2 – dle EN 13501-1 je požární klasifikace tř. A2, s1, d0 - dle EN 13501-1 je požární klasifikace tř. A2, s1, d0 , v tř. B má certifikát pro možné použití i pro fasády DP1 do výšky budov 22,5 m, dle ČSN ISO 13785-1. 
- fasádní systém bude provětrávaný, součástí dodávky jsou i průběžné větrací hliníkové mřížky.</t>
  </si>
  <si>
    <t xml:space="preserve">"skladba S4"  (13,095+4,7+6,44)*3,6-0,9*1,97*3-1,1*1,97+18,8*3,6</t>
  </si>
  <si>
    <t>(1,45+44,625-5,625+10,585+45,52+13,5+30,025+2,27+26,92)*5,1+3,89*1,6-2,1*0,7*2-3,1*1,6</t>
  </si>
  <si>
    <t>-1,3*1,6*4-1,8*1,6*2-3,79*1,6-10,585*1,6-5,965*1,6-1,8*1,6*8-1,3*2,6-2,175*0,7*2-2,995*2,6</t>
  </si>
  <si>
    <t>-1,8*1,6*5-0,85*2,43-1,8*1,6*2-3,1*1,6*2-4,705*2,6-1,5*1,6-4,09*1,6</t>
  </si>
  <si>
    <t>76</t>
  </si>
  <si>
    <t>612111001</t>
  </si>
  <si>
    <t>Ubroušení výstupků betonu vnitřních neomítaných stěn po odbednění</t>
  </si>
  <si>
    <t>-945582270</t>
  </si>
  <si>
    <t>70,41*2,4</t>
  </si>
  <si>
    <t>77</t>
  </si>
  <si>
    <t>612111111</t>
  </si>
  <si>
    <t>Vyspravení celoplošné cementovou maltou vnitřních stěn betonových nebo železobetonových</t>
  </si>
  <si>
    <t>1185439935</t>
  </si>
  <si>
    <t>78</t>
  </si>
  <si>
    <t>631515420</t>
  </si>
  <si>
    <t xml:space="preserve">deska minerální izolační  tl. 260mm</t>
  </si>
  <si>
    <t>-936645714</t>
  </si>
  <si>
    <t>1702,546*1,02</t>
  </si>
  <si>
    <t>79</t>
  </si>
  <si>
    <t>622211041</t>
  </si>
  <si>
    <t>Montáž zateplení vnějších stěn z polystyrénových desek tl do 200 mm</t>
  </si>
  <si>
    <t>876761213</t>
  </si>
  <si>
    <t>80</t>
  </si>
  <si>
    <t>283763850</t>
  </si>
  <si>
    <t>polystyren extrudovaný 1250 x 600 mm</t>
  </si>
  <si>
    <t>-1296208766</t>
  </si>
  <si>
    <t>81</t>
  </si>
  <si>
    <t>622221041</t>
  </si>
  <si>
    <t>Montáž zateplení vnějších stěn z minerální vlny s podélnou orientací vláken tl přes 160 mm vč. lišt</t>
  </si>
  <si>
    <t>6930235</t>
  </si>
  <si>
    <t xml:space="preserve">Poznámka k položce:
Poznámka k položce:                                                                                         Vnější kontaktní zateplovací systém (ETISC)  (včetně zakládacích lišt, okapniček, APU lišt, nárožníků apod.)  z minerální  hydrofobizované  dvouvrstvé kamenné vaty s kolmou orientací vláken tl. 260 mm se součinitelem tep. vodivosti max. (λD) = 0,041 W/m.K,  reakce na oheň A1, probarvený podkladní nátěr, základní vrstva tl. min. 5 mm, kotvení pomocí  hmoždinek pro zápustnou montáž (včetně zátek) se šroubovacím kovovým trnem, omítkovina se samočistícím efektem, silikátová , zrno 1,5 mm, „točená“.</t>
  </si>
  <si>
    <t xml:space="preserve">"skladba S1"  10,6*3,6*2+10,6*3,6+3,65*3,6-1,8*2,6-2,4*2,34-2,4*2,43-1,5*2,43-2,83*2,6</t>
  </si>
  <si>
    <t>4,8*7,2+0,4*2,8+(21,0+9,6)*3,6-3,1*2,6-1,8*2,43-0,5*2,43*4-1,8*2,43*2-1,3*0,7-1,8*2,43</t>
  </si>
  <si>
    <t>-3,1*2,43*3-0,5*2,43-1,8*2,43-3,1*2,43-1,3*2,43</t>
  </si>
  <si>
    <t>(34,25+4,05)*3,6-4,7*0,7-3,1*0,7-3.1*1,8*7+7,84*3,6-1,8*2,1-4,28*2,1</t>
  </si>
  <si>
    <t xml:space="preserve">"skladba S2,S3"  1758,61-56,064-284,939-871,842-72,93</t>
  </si>
  <si>
    <t xml:space="preserve">"skladba S4"   871,842</t>
  </si>
  <si>
    <t xml:space="preserve">"skladba S5"  72,93</t>
  </si>
  <si>
    <t>82</t>
  </si>
  <si>
    <t>622511111</t>
  </si>
  <si>
    <t>Tenkovrstvá akrylátová mozaiková střednězrnná omítka včetně penetrace vnějších stěn-imitace pohledového betonu</t>
  </si>
  <si>
    <t>1971827160</t>
  </si>
  <si>
    <t xml:space="preserve">"skladba S2,S3"    472,835</t>
  </si>
  <si>
    <t>83</t>
  </si>
  <si>
    <t>622511121</t>
  </si>
  <si>
    <t>Tenkovrstvá akrylátová mozaiková hrubozrnná omítka včetně penetrace vnějších stěn</t>
  </si>
  <si>
    <t>777953025</t>
  </si>
  <si>
    <t>84</t>
  </si>
  <si>
    <t>622541011</t>
  </si>
  <si>
    <t>Tenkovrstvá silikonsilikátová zrnitá omítka tl. 1,5 mm včetně penetrace vnějších stěn</t>
  </si>
  <si>
    <t>1735964243</t>
  </si>
  <si>
    <t>85</t>
  </si>
  <si>
    <t>629991011</t>
  </si>
  <si>
    <t>Zakrytí výplní otvorů a svislých ploch fólií přilepenou lepící páskou</t>
  </si>
  <si>
    <t>-146841939</t>
  </si>
  <si>
    <t>86</t>
  </si>
  <si>
    <t>631311114</t>
  </si>
  <si>
    <t>Mazanina tl do 80 mm z betonu prostého tř. C 16/20</t>
  </si>
  <si>
    <t>409515356</t>
  </si>
  <si>
    <t>"1PP" (12,8+57,61)*0,08</t>
  </si>
  <si>
    <t>87</t>
  </si>
  <si>
    <t>631311124</t>
  </si>
  <si>
    <t>Mazanina tl do 120 mm z betonu prostého tř. C 16/20</t>
  </si>
  <si>
    <t>-174552783</t>
  </si>
  <si>
    <t>"P4-1.NP"5,36*0,09+6,39*0,09+14,8*0,09</t>
  </si>
  <si>
    <t>"P10-2.NP" 2,44*0,09</t>
  </si>
  <si>
    <t>88</t>
  </si>
  <si>
    <t>631311134</t>
  </si>
  <si>
    <t>Mazanina tl do 240 mm z betonu prostého tř. C 16/20</t>
  </si>
  <si>
    <t>1083789691</t>
  </si>
  <si>
    <t xml:space="preserve">"skladba P11,P12"  58,38*0,15</t>
  </si>
  <si>
    <t>89</t>
  </si>
  <si>
    <t>631319021</t>
  </si>
  <si>
    <t>Příplatek k mazanině tl do 80 mm za přehlazení s poprášením cementem</t>
  </si>
  <si>
    <t>-182031777</t>
  </si>
  <si>
    <t>90</t>
  </si>
  <si>
    <t>631319175</t>
  </si>
  <si>
    <t>Příplatek k mazanině tl do 240 mm za stržení povrchu spodní vrstvy před vložením výztuže</t>
  </si>
  <si>
    <t>1469455787</t>
  </si>
  <si>
    <t>91</t>
  </si>
  <si>
    <t>631362021</t>
  </si>
  <si>
    <t>Výztuž mazanin svařovanými sítěmi Kari</t>
  </si>
  <si>
    <t>1646530625</t>
  </si>
  <si>
    <t>58,38*0,00489*1,25</t>
  </si>
  <si>
    <t>92</t>
  </si>
  <si>
    <t>632441226</t>
  </si>
  <si>
    <t>Potěr anhydritový samonivelační tl do 60 mm C30 litý</t>
  </si>
  <si>
    <t>2098118324</t>
  </si>
  <si>
    <t>"P1-1.NP"</t>
  </si>
  <si>
    <t>5,78+3,78+6,93</t>
  </si>
  <si>
    <t>Mezisoučet</t>
  </si>
  <si>
    <t>"P2"1,78+7,8+1,44+2,13+3,69+5,92+1,4+1,4+2,68+2,99+1,45+4,22+4,88+6,09+1,31+1,31+2,68</t>
  </si>
  <si>
    <t xml:space="preserve">        2,99+1,45+2,23+1,85+1,83+6,96+1,77+1,67+1,67+4,22+4,46+1,35+1,35+1,59+1,59+4,29</t>
  </si>
  <si>
    <t xml:space="preserve">         4,26</t>
  </si>
  <si>
    <t>93</t>
  </si>
  <si>
    <t>632441227</t>
  </si>
  <si>
    <t>Potěr anhydritový samonivelační tl do 65 mm C30 litý</t>
  </si>
  <si>
    <t>1363388993</t>
  </si>
  <si>
    <t>"P3,P8-vinyl"2462,957</t>
  </si>
  <si>
    <t>94</t>
  </si>
  <si>
    <t>632441228</t>
  </si>
  <si>
    <t>Potěr anhydritový samonivelační tl do 61,5 mm C30 litý</t>
  </si>
  <si>
    <t>-278838173</t>
  </si>
  <si>
    <t>"P6"8,02+6,59+6,52+7,08</t>
  </si>
  <si>
    <t>"P7"2,94*10+2,47+1,53+2,46+1,53+12,7</t>
  </si>
  <si>
    <t xml:space="preserve">       2,86*3+2,73+2,86+2,86*9+2,41+1,2+2,4+1,32+1,48</t>
  </si>
  <si>
    <t>95</t>
  </si>
  <si>
    <t>636311121</t>
  </si>
  <si>
    <t>Kladení dlažby z betonových dlaždic 50x50cm na sucho na terče z umělé hmoty o výšce do 25 mm</t>
  </si>
  <si>
    <t>-1729550355</t>
  </si>
  <si>
    <t>"V1-terasa" 205,45+105,94+8,07</t>
  </si>
  <si>
    <t>96</t>
  </si>
  <si>
    <t>592456800</t>
  </si>
  <si>
    <t>dlažba betonová hladká 60x40x5 cm šedá</t>
  </si>
  <si>
    <t>674440627</t>
  </si>
  <si>
    <t>319,46*1,02 "Přepočtené koeficientem množství</t>
  </si>
  <si>
    <t>97</t>
  </si>
  <si>
    <t>637211311</t>
  </si>
  <si>
    <t>Okapový chodník z betonových vymývaných dlaždic tl 50 mm na MC 10</t>
  </si>
  <si>
    <t>-1473039335</t>
  </si>
  <si>
    <t xml:space="preserve">"P12"   58,38</t>
  </si>
  <si>
    <t>Trubní vedení</t>
  </si>
  <si>
    <t>98</t>
  </si>
  <si>
    <t>894215112</t>
  </si>
  <si>
    <t>Šachtice domovní kanalizační obestavěný prostor do 5 m3 se stěnami z betonu s litinovým poklopem</t>
  </si>
  <si>
    <t>1636956927</t>
  </si>
  <si>
    <t>1,2*0,9*1,6+1,2*0,9*1,75+1,2*0,9*2,25</t>
  </si>
  <si>
    <t>Ostatní konstrukce a práce, bourání</t>
  </si>
  <si>
    <t>99</t>
  </si>
  <si>
    <t>941111122</t>
  </si>
  <si>
    <t>Montáž lešení řadového trubkového lehkého s podlahami zatížení do 200 kg/m2 š do 1,2 m v do 25 m</t>
  </si>
  <si>
    <t>-2033844539</t>
  </si>
  <si>
    <t>1930*1,15</t>
  </si>
  <si>
    <t>941111222</t>
  </si>
  <si>
    <t>Příplatek k lešení řadovému trubkovému lehkému s podlahami š 1,2 m v 25 m za první a ZKD den použití</t>
  </si>
  <si>
    <t>-238973484</t>
  </si>
  <si>
    <t>2219,5*60</t>
  </si>
  <si>
    <t>101</t>
  </si>
  <si>
    <t>941111822</t>
  </si>
  <si>
    <t>Demontáž lešení řadového trubkového lehkého s podlahami zatížení do 200 kg/m2 š do 1,2 m v do 25 m</t>
  </si>
  <si>
    <t>1994917292</t>
  </si>
  <si>
    <t>102</t>
  </si>
  <si>
    <t>944511111</t>
  </si>
  <si>
    <t>Montáž ochranné sítě z textilie z umělých vláken</t>
  </si>
  <si>
    <t>-467384308</t>
  </si>
  <si>
    <t>103</t>
  </si>
  <si>
    <t>944511211</t>
  </si>
  <si>
    <t>Příplatek k ochranné síti za první a ZKD den použití</t>
  </si>
  <si>
    <t>-1583154616</t>
  </si>
  <si>
    <t>104</t>
  </si>
  <si>
    <t>944511811</t>
  </si>
  <si>
    <t>Demontáž ochranné sítě z textilie z umělých vláken</t>
  </si>
  <si>
    <t>-212341871</t>
  </si>
  <si>
    <t>105</t>
  </si>
  <si>
    <t>949101111</t>
  </si>
  <si>
    <t>Lešení pomocné pro objekty pozemních staveb s lešeňovou podlahou v do 1,9 m zatížení do 150 kg/m2</t>
  </si>
  <si>
    <t>-630881934</t>
  </si>
  <si>
    <t>347,049+790,201+530,760</t>
  </si>
  <si>
    <t>106</t>
  </si>
  <si>
    <t>952901111</t>
  </si>
  <si>
    <t>Vyčištění budov bytové a občanské výstavby při výšce podlaží do 4 m</t>
  </si>
  <si>
    <t>-1562573090</t>
  </si>
  <si>
    <t>3367,775</t>
  </si>
  <si>
    <t>107</t>
  </si>
  <si>
    <t>953511511</t>
  </si>
  <si>
    <t>Nosný tepelně-izolační prvek zlepšující přerušení tepelných mostů pro atiky (např. typu Isokorb typ A)</t>
  </si>
  <si>
    <t>1714691659</t>
  </si>
  <si>
    <t>108</t>
  </si>
  <si>
    <t>953611111</t>
  </si>
  <si>
    <t>Schodišťový nosný a zvukově-izolační prvek zlepšující akustické vlastnosti konstrukce mezi podestou a stěnou (např. typu Tronsole typ AZT)</t>
  </si>
  <si>
    <t>-1070082258</t>
  </si>
  <si>
    <t>109</t>
  </si>
  <si>
    <t>953611123</t>
  </si>
  <si>
    <t xml:space="preserve">Schodišťový nosný a zvukově-izolační prvek zlepšující akustické vlastnosti konstrukcí  mezi podestou a ramenem (např. typu Tronsole typ T8 )</t>
  </si>
  <si>
    <t>1990389540</t>
  </si>
  <si>
    <t>110</t>
  </si>
  <si>
    <t>953611211</t>
  </si>
  <si>
    <t>Schodišťový zvukově-izolační prvek zlepšující akustické vlastnosti konstrukcí dilatační spárové desky mezi schody a stěnou (např. typu Tronsole typ PL)</t>
  </si>
  <si>
    <t>-547808256</t>
  </si>
  <si>
    <t>111</t>
  </si>
  <si>
    <t>962052211</t>
  </si>
  <si>
    <t>Bourání zdiva nadzákladového ze ŽB přes 1 m3</t>
  </si>
  <si>
    <t>-2075832885</t>
  </si>
  <si>
    <t>"nadzemní část bazénu" (12,0+26,6*2+2,0*2+3,4*2)*0,6*1,2</t>
  </si>
  <si>
    <t>997</t>
  </si>
  <si>
    <t>Přesun sutě</t>
  </si>
  <si>
    <t>112</t>
  </si>
  <si>
    <t>997013111</t>
  </si>
  <si>
    <t>Vnitrostaveništní doprava suti a vybouraných hmot pro budovy v do 6 m s použitím mechanizace</t>
  </si>
  <si>
    <t>749178223</t>
  </si>
  <si>
    <t>113</t>
  </si>
  <si>
    <t>997013501</t>
  </si>
  <si>
    <t>Odvoz suti a vybouraných hmot na skládku nebo meziskládku do 1 km se složením</t>
  </si>
  <si>
    <t>1250040322</t>
  </si>
  <si>
    <t>114</t>
  </si>
  <si>
    <t>997013509</t>
  </si>
  <si>
    <t>Příplatek k odvozu suti a vybouraných hmot na skládku ZKD 1 km přes 1 km</t>
  </si>
  <si>
    <t>616653881</t>
  </si>
  <si>
    <t>131,828*14</t>
  </si>
  <si>
    <t>115</t>
  </si>
  <si>
    <t>997013802</t>
  </si>
  <si>
    <t>Poplatek za uložení stavebního železobetonového odpadu na skládce (skládkovné)</t>
  </si>
  <si>
    <t>1914296688</t>
  </si>
  <si>
    <t>998</t>
  </si>
  <si>
    <t>Přesun hmot</t>
  </si>
  <si>
    <t>116</t>
  </si>
  <si>
    <t>998011002</t>
  </si>
  <si>
    <t>Přesun hmot pro budovy zděné v do 12 m</t>
  </si>
  <si>
    <t>-2118107841</t>
  </si>
  <si>
    <t>PSV</t>
  </si>
  <si>
    <t>Práce a dodávky PSV</t>
  </si>
  <si>
    <t>711</t>
  </si>
  <si>
    <t>Izolace proti vodě, vlhkosti a plynům</t>
  </si>
  <si>
    <t>117</t>
  </si>
  <si>
    <t>711111001</t>
  </si>
  <si>
    <t>Provedení izolace proti zemní vlhkosti vodorovné za studena nátěrem penetračním</t>
  </si>
  <si>
    <t>-1858797246</t>
  </si>
  <si>
    <t>(32,94+47,39+19,84+9,34+1231,57)*1,1</t>
  </si>
  <si>
    <t>118</t>
  </si>
  <si>
    <t>111631500</t>
  </si>
  <si>
    <t>lak asfaltový ALP/9 bal 9 kg</t>
  </si>
  <si>
    <t>-1788051260</t>
  </si>
  <si>
    <t>1475,188*0,0003 "Přepočtené koeficientem množství</t>
  </si>
  <si>
    <t>119</t>
  </si>
  <si>
    <t>711141559</t>
  </si>
  <si>
    <t>Provedení izolace proti zemní vlhkosti pásy přitavením vodorovné NAIP</t>
  </si>
  <si>
    <t>1538886521</t>
  </si>
  <si>
    <t>120</t>
  </si>
  <si>
    <t>628560000</t>
  </si>
  <si>
    <t xml:space="preserve">pás asfaltovaný modifikovaný </t>
  </si>
  <si>
    <t>2020949531</t>
  </si>
  <si>
    <t>1475,18766666667*1,15 "Přepočtené koeficientem množství</t>
  </si>
  <si>
    <t>121</t>
  </si>
  <si>
    <t>711493112</t>
  </si>
  <si>
    <t xml:space="preserve">Izolace proti podpovrchové a tlakové vodě vodorovná  těsnicí stěrkou </t>
  </si>
  <si>
    <t>-734739839</t>
  </si>
  <si>
    <t xml:space="preserve">"1.NP" </t>
  </si>
  <si>
    <t>"1.04.3" 6,96*1,2</t>
  </si>
  <si>
    <t>"1.06.6,6c,d,e" (4,46+1,59+1,59+4,29)*1,2</t>
  </si>
  <si>
    <t>"2.NP"</t>
  </si>
  <si>
    <t>"2.01.1a,2a,3a,4a,5a"2,94*5*1,2</t>
  </si>
  <si>
    <t>"2.02.1a,2a,3a,4a,5a" 2,94*5*1,2</t>
  </si>
  <si>
    <t>"2.18" 12,7*1,2</t>
  </si>
  <si>
    <t>"3.NP"</t>
  </si>
  <si>
    <t>"3.01.10a,11a,12a,13a"(2,86*3+2,73)*1,2</t>
  </si>
  <si>
    <t>"3.01.1a,2a,3a,4a,5a,6a,7a,8a9a" 2,86*9*1,2</t>
  </si>
  <si>
    <t>"3.22" 12,173*1,2</t>
  </si>
  <si>
    <t xml:space="preserve">"skladba V6"  6,05+111,5+6,05</t>
  </si>
  <si>
    <t>122</t>
  </si>
  <si>
    <t>711493122</t>
  </si>
  <si>
    <t xml:space="preserve">Izolace proti podpovrchové a tlakové vodě svislá těsnicí stěrkou </t>
  </si>
  <si>
    <t>-709398146</t>
  </si>
  <si>
    <t>"1.NP"</t>
  </si>
  <si>
    <t>"1.01.3a" (1,0+1,7)*2,6</t>
  </si>
  <si>
    <t>"1.01.7,7a,b,c" (2,5+1,0+1,5*2+1,4)*2,6</t>
  </si>
  <si>
    <t>"1.02.10,10a,b,c,d,e" (4,99+1,75+1,8+2,0*2+1,0+1,45)*2,6</t>
  </si>
  <si>
    <t>"1.02.9,9a,b,c,d,e" (4,99+1,725+1,8+1,8+1,0+1,45)*2,6</t>
  </si>
  <si>
    <t>"1.02.11,13" (2,2+1,85+2,64+1,85)*2,6</t>
  </si>
  <si>
    <t>"1.03.4,4a,5a" (1,1+0,95+0,85)*2,6</t>
  </si>
  <si>
    <t>"1.04.3" (1,9+3,555)*2,6-1,2*1,97*2</t>
  </si>
  <si>
    <t>"1.05.2,2a,2b,2c" (0,905+0,895+0,905+2,2+1,85)*2,6</t>
  </si>
  <si>
    <t>"1.06,6,6a,6b,6c,6d"(0,3*2+1,8)*2,6+(0,9+1,0*2)*2,6*2+((0,9+1,8)*2*2,6-0,7*1,97)*2</t>
  </si>
  <si>
    <t>"1.06.6e" (1,9+2,2)*2,6</t>
  </si>
  <si>
    <t>"1.06.7" (1,5+1,0)*2,6</t>
  </si>
  <si>
    <t>"za umyvadly" 1,0*2*2,0*11</t>
  </si>
  <si>
    <t>"2.01.1a,2a,3a,4a,5a" (1,0+1,7+0,2*2+1,8+0,5*2)*2,5*5</t>
  </si>
  <si>
    <t>"2.02.1a,2a,3a,4a,5a" (1,0+1,7+0,2*2+1,8+0,5*2)*2,5*5</t>
  </si>
  <si>
    <t>"2.08.a,b,c,d" (1,45+0,85+1,0*2+0,85+1,0*2+1,45)*2,6</t>
  </si>
  <si>
    <t>"2.13" 2,5*2,6</t>
  </si>
  <si>
    <t>"2.18" (5,6+5,1)*2*3,0-1,2*1,97</t>
  </si>
  <si>
    <t>"za umyvadly" 1,0*2*2,0*3</t>
  </si>
  <si>
    <t>"3.01.1a,2a,3a,4a,5a,6a,7a,8a" (1,0+1,7+0,2*2+1,8+0,5*2)*2,5*8</t>
  </si>
  <si>
    <t>"3.01,9a,10a,11a,12a,13a" (1,0+1,7+0,2*2+1,8+0,5*2)*2,5*5</t>
  </si>
  <si>
    <t>"3.09.a,b,c,d" (1,3*2+0,8*2)*2,5</t>
  </si>
  <si>
    <t>"3.14" 2,5*2,6</t>
  </si>
  <si>
    <t>"3.22" (2,35+5,19)*2*3,0-1,2*1,97</t>
  </si>
  <si>
    <t>"za umyvadly" 1,0*2*2,0*4</t>
  </si>
  <si>
    <t>123</t>
  </si>
  <si>
    <t>998711202</t>
  </si>
  <si>
    <t>Přesun hmot procentní pro izolace proti vodě, vlhkosti a plynům v objektech v do 12 m</t>
  </si>
  <si>
    <t>%</t>
  </si>
  <si>
    <t>-44654110</t>
  </si>
  <si>
    <t>712</t>
  </si>
  <si>
    <t>Povlakové krytiny</t>
  </si>
  <si>
    <t>124</t>
  </si>
  <si>
    <t>712001</t>
  </si>
  <si>
    <t>D+M drenážní vrstva tl.15mm</t>
  </si>
  <si>
    <t>1724050605</t>
  </si>
  <si>
    <t>125</t>
  </si>
  <si>
    <t>712002</t>
  </si>
  <si>
    <t>D+M vegetační souvrství 300mm vč. filtrační geotextilie,nopové folie a ochranné vodoakumulační textilie</t>
  </si>
  <si>
    <t>-1117251850</t>
  </si>
  <si>
    <t xml:space="preserve">"skladba V3"   161,81*1,15</t>
  </si>
  <si>
    <t>356</t>
  </si>
  <si>
    <t>712003</t>
  </si>
  <si>
    <t xml:space="preserve">Systém odvodu dešťové vody z ploché střechy na plochou střechu vč. vpusti svodu kotvení déůly 3300mm </t>
  </si>
  <si>
    <t>ks</t>
  </si>
  <si>
    <t>1890416322</t>
  </si>
  <si>
    <t xml:space="preserve">"schema PL 43"  2</t>
  </si>
  <si>
    <t>357</t>
  </si>
  <si>
    <t>712004</t>
  </si>
  <si>
    <t>D+M potrubí KG vč. kolen,redukcí,přechodových a kotevních prvků DN 100</t>
  </si>
  <si>
    <t>bm</t>
  </si>
  <si>
    <t>-1469832464</t>
  </si>
  <si>
    <t xml:space="preserve">"schema PL 44"  175</t>
  </si>
  <si>
    <t>358</t>
  </si>
  <si>
    <t>712005</t>
  </si>
  <si>
    <t>D+M perforovaná drenážní hadice vč. kolen,redukcí,přechodových a kotevních prvků DN 100</t>
  </si>
  <si>
    <t>2131111943</t>
  </si>
  <si>
    <t xml:space="preserve">"schema PL 45"  604</t>
  </si>
  <si>
    <t>126</t>
  </si>
  <si>
    <t>712311101</t>
  </si>
  <si>
    <t>Provedení povlakové krytiny střech do 10° za studena lakem penetračním nebo asfaltovým</t>
  </si>
  <si>
    <t>147743236</t>
  </si>
  <si>
    <t>127</t>
  </si>
  <si>
    <t>-935400334</t>
  </si>
  <si>
    <t>319,46*0,0003 "Přepočtené koeficientem množství</t>
  </si>
  <si>
    <t>128</t>
  </si>
  <si>
    <t>-586182523</t>
  </si>
  <si>
    <t xml:space="preserve">"skladba V3"   43,64+64,83</t>
  </si>
  <si>
    <t xml:space="preserve">"skladba V2"  865,5*1,1</t>
  </si>
  <si>
    <t>129</t>
  </si>
  <si>
    <t>273691959</t>
  </si>
  <si>
    <t>1060,52*0,0003 "Přepočtené koeficientem množství</t>
  </si>
  <si>
    <t>130</t>
  </si>
  <si>
    <t>712341559</t>
  </si>
  <si>
    <t>Provedení povlakové krytiny střech do 10° pásy NAIP přitavením v plné ploše</t>
  </si>
  <si>
    <t>-1592756251</t>
  </si>
  <si>
    <t>131</t>
  </si>
  <si>
    <t>628321340</t>
  </si>
  <si>
    <t xml:space="preserve">pás těžký asfaltovaný – 2 vrstvy </t>
  </si>
  <si>
    <t>1212154589</t>
  </si>
  <si>
    <t>108,235652173913*1,15 "Přepočtené koeficientem množství</t>
  </si>
  <si>
    <t>132</t>
  </si>
  <si>
    <t>712361702</t>
  </si>
  <si>
    <t>Provedení povlakové krytiny střech do 10° fólií přilepenou bodově</t>
  </si>
  <si>
    <t>973997341</t>
  </si>
  <si>
    <t xml:space="preserve">"skladba V1"   319,46</t>
  </si>
  <si>
    <t xml:space="preserve">"skladba V3"  108,47</t>
  </si>
  <si>
    <t xml:space="preserve">"skladba V4"   15,81*8,8+15,265*8,76</t>
  </si>
  <si>
    <t xml:space="preserve">"skladba V5"  11,5</t>
  </si>
  <si>
    <t xml:space="preserve">"skladba V2"   865,5*1,1</t>
  </si>
  <si>
    <t>133</t>
  </si>
  <si>
    <t>283220120</t>
  </si>
  <si>
    <t xml:space="preserve">fólie hydroizolační střešní tl 1,5 mm š 1300 mm šedá , Odolnost při vnějším působení požáru  BROOF, t3</t>
  </si>
  <si>
    <t>1323193509</t>
  </si>
  <si>
    <t>1664,32869565217*1,15 "Přepočtené koeficientem množství</t>
  </si>
  <si>
    <t>134</t>
  </si>
  <si>
    <t>712391172</t>
  </si>
  <si>
    <t>Provedení povlakové krytiny střech do 10° ochranné textilní vrstvy</t>
  </si>
  <si>
    <t>1116134430</t>
  </si>
  <si>
    <t>135</t>
  </si>
  <si>
    <t>693111010</t>
  </si>
  <si>
    <t xml:space="preserve">textilie IMPREGNOVANÝ  300 g/m3 š 200 cm</t>
  </si>
  <si>
    <t>-886215017</t>
  </si>
  <si>
    <t>958,38*1,15 "Přepočtené koeficientem množství</t>
  </si>
  <si>
    <t>136</t>
  </si>
  <si>
    <t>712391382</t>
  </si>
  <si>
    <t>Provedení povlakové krytiny střech do 10° násypem z hrubého kameniva tl 50 mm</t>
  </si>
  <si>
    <t>1372486534</t>
  </si>
  <si>
    <t>137</t>
  </si>
  <si>
    <t>583438720</t>
  </si>
  <si>
    <t>kamenivo drcené hrubé frakce 8-16</t>
  </si>
  <si>
    <t>785957229</t>
  </si>
  <si>
    <t>952,05*0,0825 "Přepočtené koeficientem množství</t>
  </si>
  <si>
    <t>138</t>
  </si>
  <si>
    <t>712391482</t>
  </si>
  <si>
    <t>Příplatek k povlakové krytině střech do 10° ZKD 10 mm násypu z hrubého kameniva</t>
  </si>
  <si>
    <t>-933560279</t>
  </si>
  <si>
    <t>139</t>
  </si>
  <si>
    <t>-1709955511</t>
  </si>
  <si>
    <t>952,05*0,0165 "Přepočtené koeficientem množství</t>
  </si>
  <si>
    <t>140</t>
  </si>
  <si>
    <t>998712202</t>
  </si>
  <si>
    <t>Přesun hmot procentní pro krytiny povlakové v objektech v do 12 m</t>
  </si>
  <si>
    <t>640513771</t>
  </si>
  <si>
    <t>713</t>
  </si>
  <si>
    <t>Izolace tepelné</t>
  </si>
  <si>
    <t>141</t>
  </si>
  <si>
    <t>713121111</t>
  </si>
  <si>
    <t>Montáž izolace tepelné podlah volně kladenými rohožemi, pásy, dílci, deskami 1 vrstva</t>
  </si>
  <si>
    <t>869394422</t>
  </si>
  <si>
    <t>142</t>
  </si>
  <si>
    <t>283723080</t>
  </si>
  <si>
    <t xml:space="preserve">deska z pěnového polystyrenu  1000 x 500 x 70 mm</t>
  </si>
  <si>
    <t>-722910388</t>
  </si>
  <si>
    <t>70,4098039215686*1,02 "Přepočtené koeficientem množství</t>
  </si>
  <si>
    <t>143</t>
  </si>
  <si>
    <t>283723190</t>
  </si>
  <si>
    <t xml:space="preserve">deska z pěnového polystyrenu  1000 x 500 x 160 mm</t>
  </si>
  <si>
    <t>1097486944</t>
  </si>
  <si>
    <t>144</t>
  </si>
  <si>
    <t>713121121</t>
  </si>
  <si>
    <t>Montáž izolace tepelné podlah volně kladenými rohožemi, pásy, dílci, deskami 2 vrstvy</t>
  </si>
  <si>
    <t>-740609725</t>
  </si>
  <si>
    <t xml:space="preserve">"skladba P1"   11,68+6,93</t>
  </si>
  <si>
    <t xml:space="preserve">"skladba P2"  7,8+1,44+2,13+3,69+5,92+1,4+1,4+2,68+2,99+1,45+4,22+4,88+6,09+1,31+1,31</t>
  </si>
  <si>
    <t>2,68+2,99+1,45+2,23+6,96+1,92+1,83+1,76+3,95+4,46+1,35+1,35+1,59+1,59+3,82+4,28</t>
  </si>
  <si>
    <t xml:space="preserve">"skladba P3"   30,42+17,54+18,16+47,92+29,23+17,11+17,43+17,55+10,98+56,5+17,35+17,49</t>
  </si>
  <si>
    <t>17,35+17,93+17,35+16,94+36,66+31,7+11,51+11,8+5,53+19,47+10,93+17,56+14,68+36,15</t>
  </si>
  <si>
    <t>68,46+11,23+17,73+11,4+12,84+9,87+12,7+17,08+17,22+64,5+11,81+3,93+8,54+12,89+9,25</t>
  </si>
  <si>
    <t>8,84+5,98+12,67+4,22+13,2+17,03+14,8</t>
  </si>
  <si>
    <t xml:space="preserve">"P4"  5,36+14,8+6,03</t>
  </si>
  <si>
    <t xml:space="preserve">"skladba P6"  6,59+6,52+7,08+8,026,45+3,18+16,36+</t>
  </si>
  <si>
    <t xml:space="preserve">"skladba P7"   2,94+2,94+2,94+2,94+2,94+2,94+2,94+2,94+2,94+2,94+2,47+1,53+2,46+1,53</t>
  </si>
  <si>
    <t>12,7+2,86+2,86+2,86+2,86+2,73+2,86+2,86+2,86+2,86+2,86+2,86+2,86+2,86+2,41+1,2+2,4</t>
  </si>
  <si>
    <t>1,32+12,17</t>
  </si>
  <si>
    <t>"skladba P8" 13,47+13,47+13,48+13,47+13,56+13,48+13,47+13,44+13,48+13,48+17,42+17,35</t>
  </si>
  <si>
    <t>15,99+14,03+18,22+18,35+40,67+11,44+37,84+4,26+5,5+9,46+10,37+36,01+49,27+9,34+6,19</t>
  </si>
  <si>
    <t>13,73+10,36+11,41+18,04+134,87+10,54+6,45+3,18+16,36+13,66+14,16+14,16+14,16+14,16</t>
  </si>
  <si>
    <t>13,66+13,66+13,66+13,66+13,66+13,64+13,64+14,16+17,49+16,95+17,46+8,56+27,25+13,23*2</t>
  </si>
  <si>
    <t>65,35+13,62+86,42+17,08+8,1+6,58+36,85+39,83+8,07+5,64+8,42+13,49+19,02+17,36+21,01</t>
  </si>
  <si>
    <t>17,91+17,08+11,38+2,96+6,18+70,85+81,37+13,27</t>
  </si>
  <si>
    <t xml:space="preserve">"skladba P10"  2,44</t>
  </si>
  <si>
    <t>145</t>
  </si>
  <si>
    <t>-356631209</t>
  </si>
  <si>
    <t>146</t>
  </si>
  <si>
    <t>713141151</t>
  </si>
  <si>
    <t>Montáž izolace tepelné střech plochých kladené volně 1 vrstva rohoží, pásů, dílců, desek</t>
  </si>
  <si>
    <t>-849958458</t>
  </si>
  <si>
    <t>319,46*2</t>
  </si>
  <si>
    <t>53,34*2+64,83*2+43,64*2</t>
  </si>
  <si>
    <t>147</t>
  </si>
  <si>
    <t>283764960</t>
  </si>
  <si>
    <t>deska izolační kašírované skupina tepelné vodivosti 030 3750 x 1000 x 80 mm</t>
  </si>
  <si>
    <t>-2097952247</t>
  </si>
  <si>
    <t>319,46*2*1,02</t>
  </si>
  <si>
    <t>148</t>
  </si>
  <si>
    <t>283759150</t>
  </si>
  <si>
    <t>deska z pěnového polystyrenu 150S 1000 x 500 x 120 mm</t>
  </si>
  <si>
    <t>-1630833835</t>
  </si>
  <si>
    <t>161,81*1,02</t>
  </si>
  <si>
    <t>149</t>
  </si>
  <si>
    <t>283723120</t>
  </si>
  <si>
    <t xml:space="preserve">deska z pěnového polystyrenu  100 S 1000 x 500 x 120 mm</t>
  </si>
  <si>
    <t>-1341702989</t>
  </si>
  <si>
    <t>143,518260869565*1,15 "Přepočtené koeficientem množství</t>
  </si>
  <si>
    <t>150</t>
  </si>
  <si>
    <t>-1269955767</t>
  </si>
  <si>
    <t>865,5*1,1*3</t>
  </si>
  <si>
    <t>151</t>
  </si>
  <si>
    <t>283722860</t>
  </si>
  <si>
    <t xml:space="preserve">deska z pěnového polystyrenu  70S, 1000 x 500 x 100 mm</t>
  </si>
  <si>
    <t>138077080</t>
  </si>
  <si>
    <t>865,5*1,1*1,02</t>
  </si>
  <si>
    <t>152</t>
  </si>
  <si>
    <t>283722850</t>
  </si>
  <si>
    <t xml:space="preserve">deska z pěnového polystyrenu  70S, 1000 x 500 x 80 mm</t>
  </si>
  <si>
    <t>1023581667</t>
  </si>
  <si>
    <t>153</t>
  </si>
  <si>
    <t>283723090</t>
  </si>
  <si>
    <t>deska z pěnového polystyrenu 100 S 1000 x 500 x 100 mm</t>
  </si>
  <si>
    <t>-157145839</t>
  </si>
  <si>
    <t>154</t>
  </si>
  <si>
    <t>998713202</t>
  </si>
  <si>
    <t>Přesun hmot procentní pro izolace tepelné v objektech v do 12 m</t>
  </si>
  <si>
    <t>1101141902</t>
  </si>
  <si>
    <t>714</t>
  </si>
  <si>
    <t>Akustická a protiotřesová opatření</t>
  </si>
  <si>
    <t>155</t>
  </si>
  <si>
    <t>714121011</t>
  </si>
  <si>
    <t>Montáž podstropních panelů s rozšířenou zvukovou pohltivostí zavěšených na viditelný rošt</t>
  </si>
  <si>
    <t>86944915</t>
  </si>
  <si>
    <t>"typ C -1NP" 12,89+9,25+8,84+5,98+4,46+51,66+)</t>
  </si>
  <si>
    <t>"2NP" 17,42+17,35+11,44+12,7+121,355</t>
  </si>
  <si>
    <t>"3NP" 17,49+16,95+12,17+120,174</t>
  </si>
  <si>
    <t>156</t>
  </si>
  <si>
    <t>590361320</t>
  </si>
  <si>
    <t>panel akustický , bílá 010, 600x600x15mm</t>
  </si>
  <si>
    <t>354413703</t>
  </si>
  <si>
    <t xml:space="preserve">Poznámka k položce:
C - akustický podhled SYSTÉMU SLCC – 600x600 mm, s otevřeným nosným roštem,hmotnost systému cca 5 kg/m2. Akustický panel ze skelného vlákna s viditelným povrchem „Aku FT“. Zvuková absorpce – dle EN ISO 354. Demontovatelný každý panel samostatně, barva bílá - světelná odrazivost 85%, koeficient zpětného odrazu 63 mcd/(m2lx), lesk &lt; 1, manuální čištění za mokra.  Popis systému a výrobku: je jedinečný akustický podhled doporučován do náročného prostředí. Panely a nosné prvky z nerezové oceli odolávají kyselinám. Celý systém lze čistit denně pomocí silných dezinfekčních prostředků. Příklady použití: prostředí s vysokou stálou vlhkostí a vysokým nebezpečím koroze: kuchyně, výrobní haly potravinářského průmyslu. Systém je klasifikován do tříd B1 a B5 pro zónu 4 dle normy NF S 90-351. Splňuje požadavky klasifikace čisté místnosti dle ISO 4.
Systém se skládá z panelů, které mají jádro ze skelného vlákna o vysoké hustotě. Toto jádro je hermeticky uzavřeno ve velice kvalitní vodotěsné a prachotěsné fólii. Fólie také odpuzuje nečistoty a odolává většině chemikálií. Nosný systém je viditelný rastr vyrobený z ušlechtilé austenitické oceli odolné vůči kyselinám. Tato ocel také odolává napěťové korozi, kterou často pozorujeme u běžné nerezové oceli. Hmotnost systému je asi 3 kg/m2 (20 mm) a 4,5 kg/m2 (40 mm). Panely by měly být zajištěny v nosném rastru pomocí systémových klipů, aby odolaly tlaku při čištění a aby nevznikaly prostory pro hromadění nečistot. Pro zajištění přístupnosti stropní dutiny je možné spolu s panelem speciální klip. Přístupnost: Panely jsou demontovatelné. Minimální hloubka pro demontáž je uvedena v montážním diagramu. Panely jsou zajištěny pomocí systémových klipů, které umožňují účinné čištění panelů. Klipy lze snadno demontovat přímo nad podhledem. Pro případ, kdy je zapotřebí zajistit přístupnost stropní dutiny, jsou k dispozici systémové klipy.Světelná účinnost: Bílá 141, nejbližší barevný vzorek NCS S 1000-N, světelná odrazivost 73%. Interiérové klimatické vlastnosti: Použití v místnostech klasifikovaných do třídy 4 dle ISO 14644-1. Údržba: Denní stírání prachu, vysávání a čištění za mokra. Vysokotlaké mytí a čištění párou. Maximální teplota vody 70° C. Výrobek je odolný při použití běžných dezinfekčních prostředků. Je odolný vůči parám peroxidu vodíku. Odolnost proti vlhkosti: Panely odolávají trvalé relativní vlhkosti prostředí do 95% při 30°C bez rizika vydouvání, deformace nebo oddělování jednotlivých vrstev (ISO 4611). Vyšší teplota/vlhkost jsou přípustné v průběhu čištění. Mikrobiologická rezistence třída 0 podle normy ASTM G 21-96. Splňuje požadavky B1 a B5 zóny 4 dle NF S90-351. Nosný systém a jeho příslušenství jsou v souladu s korozní třídou C4 podle EN ISO 12944-2.</t>
  </si>
  <si>
    <t>347,049*1,05 "Přepočtené koeficientem množství</t>
  </si>
  <si>
    <t>157</t>
  </si>
  <si>
    <t>714121012</t>
  </si>
  <si>
    <t>Montáž podstropních panelů s rozšířenou zvukovou pohltivostí zavěšených na polozapuštěný rošt</t>
  </si>
  <si>
    <t>-1063393816</t>
  </si>
  <si>
    <t>"typ B-1NP" 10,46*3,06+36,66+31,7+11,8+36,15+68,46+17,73+17,08+21,4*0,6+4,8*5,14+17,03</t>
  </si>
  <si>
    <t>"2NP" 40,67+37,84+36,01+49,27+22,525*0,6</t>
  </si>
  <si>
    <t>"3NP" 27,25+65,35+86,42+36,85+39,83+19,02+26,76*0,6+26,65*0,6</t>
  </si>
  <si>
    <t>158</t>
  </si>
  <si>
    <t>590360390</t>
  </si>
  <si>
    <t>panel akustický , bílá RAL 9003, 600x1800x20mm</t>
  </si>
  <si>
    <t>-156863778</t>
  </si>
  <si>
    <t xml:space="preserve">Poznámka k položce:
B - akustický podhled  SYSTÉMU SLCC – 600x1800mm, tl. 20 mm, s poloskrytým nosným systémem, pouze v jednom směru přiznaná mezera, panel ze skelného vlákna s viditelným povrchem Aku TM FT, Zvuková absorpce – dle EN ISO 354. Demontovatelný každý panel samostatně, barva bílá - světelná odrazivost 85%, koeficient zpětného odrazu 63 mcd/(m2lx), lesk &lt; 1, poloskrytý nosný systém. V jednom směru je mezi kazetami přiznaná mezera pro zdůraznění směru a v druhém směru jsou kazety sesazeny "na sráz". Kazety jsou vyrobeny ze skelného vlákna vysoké hustoty na bázi 3RD Technology. Lícová strana kazet je opatřena povrchem Aku™ FT, zadní strana panelu je potažena skelnou tkaninou a hrany jsou natřené. Technické panely se používají pro montáž technických instalací, např. světel, VZT, sprinklerů, EPS, reproduktorů atp. Přesná šířka panelů (148, 298 nebo 598 mm) je navržena podle standardních rozměrů běžně dostupných svítidel. Nosnou hranu kazety tvoří drážka, která je pomocí pružiny kotvena k nosnému profilu. Kazety je možné demontovat lehkým zatlačením v horizontálním směru proti pružině a vyklopením dolů. Celková hmotnost systému je 3-4 kg/m2. Rastr je vyroben z pozinkované oceli. Přístupnost: Panely lze snadno demontovat. Min. demontážní hloubka v souladu s instalačním diagramem. Světelná účinnost: Bílá Frost, nejbližší barevný vzorek NCS S 0500-N, světelná odrazivost 85% (více než 99% odraženého světla je světlo rozptýlené). Koeficient zpětného odrazu je 63 mcd/(m²lx). Lesk &lt; 1. Údržba: Denní stírání prachu a vysávání. Týdenní čištění za mokra. Odolnost proti vlhkosti: Panely odolávají trvalé relativní vlhkosti prostředí do 95% při 30°C bez rizika vydouvání, deformace nebo oddělování jednotlivých vrstev (ISO 4611). Požární bezpečnost: Jádro panelů je testováno a klasifikováno jako nehořlavé podle EN ISO 1182. Systém je klasifikován jako požárně odolný podle NT FIRE 003.</t>
  </si>
  <si>
    <t>790,201*1,05 "Přepočtené koeficientem množství</t>
  </si>
  <si>
    <t>159</t>
  </si>
  <si>
    <t>714121013</t>
  </si>
  <si>
    <t>Montáž podstropních panelů s rozšířenou zvukovou pohltivostí zavěšených na skrytý rošt</t>
  </si>
  <si>
    <t>-1449294252</t>
  </si>
  <si>
    <t>"Typ A-1NP" 30,42+17,54+18,16+17,11+17,43+17,55+10,98+17,35+17,49+17,35+17,93+17,35</t>
  </si>
  <si>
    <t>16,94+11,51+19,47+10,93+17,56</t>
  </si>
  <si>
    <t>"2NP" 15,99+14,03+18,22+18,35+13,73+18,04</t>
  </si>
  <si>
    <t>"3NP" 17,46+8,56+13,23+13,23+13,49+17,36+21,01+17,91+17,08</t>
  </si>
  <si>
    <t>160</t>
  </si>
  <si>
    <t>590363600</t>
  </si>
  <si>
    <t>panel akustický , 600x600x40mm</t>
  </si>
  <si>
    <t>-316848618</t>
  </si>
  <si>
    <t xml:space="preserve">Poznámka k položce:
A - akustický podhled SYSTÉMU SLCC – 600x600x66 mm, se skrytým nosným rastrem,hmotnost systému cca 3-4 kg/m2. Akustický panel ze skelného vlákna s viditelným povrchem „Aku TM FT“. Zvuková absorpce – dle EN ISO 354. Demontovatelný každý panel samostatně, barva bílá - světelná odrazivost 85%, koeficient zpětného odrazu 63 mcd/(m2lx), lesk &lt; 1. Odolnost proti vlhkosti - do 95% při 30°C bez rizika vydouvání, deformace nebo oddělování jednotlivých vrstev (ISO 4611). Světelná účinnost : Bílá Frost, nejbližší barevný vzorek NCS S 0500-N, světelná odrazivost 85% (více než 99% odraženého světla je světlo rozptýlené). Koeficient zpětného odrazu je 63 mcd/(m²lx). Lesk &lt; 1. Požární bezpečnost: Jádro panelů je testováno a klasifikováno jako nehořlavé podle EN ISO 1182. Systém je klasifikován jako požárně odolný podle NT FIRE 003. CE : Certifikát označený CE potvrzuje důležité vlastnosti produktu jako jsou zvuková absorbce, emise, požární bezpečnost a únostnost systému. Všechny stropní systémy mají CE certifikát stanovený Evropskou normou EN 13964. Další individuální vlastnosti produktů jsou deklarovány dokumentem Prohlášení o vlastnostech (DoP). Údržba: Denní stírání prachu a vysávání. Týdenní čištění za mokra            D - akustický podhled – 600x600/1200/ mm, s otevřeným nosným roštem,hmotnost systému cca 5 kg/m2. Akustický panel ze skelného vlákna s viditelným povrchem „Akutex FT“. Zvuková absorpce – dle EN ISO 354. Demontovatelný každý panel samostatně, barva bílá - světelná odrazivost 85%, koeficient zpětného odrazu 63 mcd/(m2lx), lesk &lt; 1, kombinovaný podhled na chodbách- pevný sádrokarton š-400mm a akustický podhled D-600x600, alt 600x1200mm, podle možností přístupu k regulačním prvkům VZD. Viz. akustické parametry – schémata typ A,B,C,D. (NAPOJENÍ NA SVISLÉ STĚNY BUDE PEVNÝM SÁDROKARTONEM). Popis systému a výrobku: je jedinečný akustický podhled doporučován do náročného prostředí. Panely a nosné prvky z nerezové oceli odolávají kyselinám. Celý systém lze čistit denně pomocí silných dezinfekčních prostředků. Příklady použití: prostředí s vysokou stálou vlhkostí a vysokým nebezpečím koroze: kuchyně, výrobní haly potravinářského průmyslu. Systém je klasifikován do tříd B1 a B5 pro zónu 4 dle normy NF S 90-351. Splňuje požadavky klasifikace čisté místnosti dle ISO 4. Systém se skládá z panelů, které mají jádro ze skelného vlákna o vysoké hustotě. Toto jádro je hermeticky uzavřeno ve velice kvalitní vodotěsné a prachotěsné fólii. Fólie také odpuzuje nečistoty a odolává většině chemikálií. Nosný systém je viditelný rastr vyrobený z ušlechtilé austenitické oceli odolné vůči kyselinám. Tato ocel také odolává napěťové korozi, kterou často pozorujeme u běžné nerezové oceli. Hmotnost systému je asi 3 kg/m2 (20 mm) a 4,5 kg/m2 (40 mm). Panely by měly být zajištěny v nosném rastru pomocí systémových klipů, aby odolaly tlaku při čištění a aby nevznikaly prostory pro hromadění nečistot. Pro zajištění přístupnosti stropní dutiny je možné spolu s panelem speciální klip. Přístupnost: Panely jsou demontovatelné. Minimální hloubka pro demontáž je uvedena v montážním diagramu. Panely jsou zajištěny pomocí systémových klipů, které umožňují účinné čištění panelů. Klipy lze snadno demontovat přímo nad podhledem. Pro případ, kdy je zapotřebí zajistit přístupnost stropní dutiny, jsou k dispozici systémové klipy.Světelná účinnost: Bílá 141, nejbližší barevný vzorek NCS S 1000-N, světelná odrazivost 73%. Interiérové klimatické vlastnosti: Použití v místnostech klasifikovaných do třídy 4 dle ISO 14644-1. Údržba: Denní stírání prachu, vysávání a čištění za mokra. Vysokotlaké mytí a čištění párou. Maximální teplota vody 70° C. Výrobek je odolný při použití běžných dezinfekčních prostředků. Je odolný vůči parám peroxidu vodíku. Odolnost proti vlhkosti: Panely odolávají trvalé relativní vlhkosti prostředí do 95% při 30°C bez rizika vydouvání, deformace nebo oddělování jednotlivých vrstev (ISO 4611). Vyšší teplota/vlhkost jsou přípustné v průběhu čištění. Mikrobiologická rezistence třída 0 podle normy ASTM G 21-96. Splňuje požadavky B1 a B5 zóny 4 dle NF S90-351. Nosný systém a jeho příslušenství jsou v souladu s korozní třídou C4 podle EN ISO 12944-2.</t>
  </si>
  <si>
    <t>530,76*1,05 "Přepočtené koeficientem množství</t>
  </si>
  <si>
    <t>161</t>
  </si>
  <si>
    <t>998714202</t>
  </si>
  <si>
    <t>Přesun hmot procentní pro akustická a protiotřesová opatření v objektech v do 12 m</t>
  </si>
  <si>
    <t>610454452</t>
  </si>
  <si>
    <t>762</t>
  </si>
  <si>
    <t>Konstrukce tesařské</t>
  </si>
  <si>
    <t>162</t>
  </si>
  <si>
    <t>762001</t>
  </si>
  <si>
    <t xml:space="preserve">D+M pomocný rošt  z desek cementotřískových  desek </t>
  </si>
  <si>
    <t>1322392025</t>
  </si>
  <si>
    <t>126,072</t>
  </si>
  <si>
    <t>163</t>
  </si>
  <si>
    <t>762511113</t>
  </si>
  <si>
    <t>Podlahové kce podkladové z desek cementotřískových tl 16 mm na sraz lepených</t>
  </si>
  <si>
    <t>-661598802</t>
  </si>
  <si>
    <t>164</t>
  </si>
  <si>
    <t>998762202</t>
  </si>
  <si>
    <t>Přesun hmot procentní pro kce tesařské v objektech v do 12 m</t>
  </si>
  <si>
    <t>741382682</t>
  </si>
  <si>
    <t>763</t>
  </si>
  <si>
    <t>Konstrukce suché výstavby</t>
  </si>
  <si>
    <t>165</t>
  </si>
  <si>
    <t>763111427</t>
  </si>
  <si>
    <t>SDK příčka tl 150 mm profil CW+UW 100 desky 2xDF 12,5 TI 80 mm EI 90 Rw 55 dB</t>
  </si>
  <si>
    <t>-1295087400</t>
  </si>
  <si>
    <t>"3NP" (2,6+3,6+0,3+2,9*-2+5,2+5,26+0,505*3+0,325*2+1,405+3,65+1,1+3,79)*3,25-0,9*1,97</t>
  </si>
  <si>
    <t>-1,1*1,97-1,6*1,97-0,8*1,97</t>
  </si>
  <si>
    <t>"2NP"(2,8*3+2,62+1,95+2,8+5,2+2,4+1,6+3,9+4,99+0,6+1,9)*3,25-0,9*1,97-0,8*1,97</t>
  </si>
  <si>
    <t>"1NP"(1,5+1,5+2,0+3,0*3+1,6+3,8+1,9+1,2+1,7+3,6+2,0+2,9+4,2+1,6+3,8+2,5)*3,25-1,1*1,97*2</t>
  </si>
  <si>
    <t>-0,9*1,97-0,8*1,97*2</t>
  </si>
  <si>
    <t>"1PP" 2,8*2,6-0,9*1,97</t>
  </si>
  <si>
    <t>166</t>
  </si>
  <si>
    <t>763111431</t>
  </si>
  <si>
    <t>SDK příčka tl 100 mm profil CW+UW 50 desky 2xH2 12,5 TI 50 mm EI 60 Rw 50 dB</t>
  </si>
  <si>
    <t>-1113019505</t>
  </si>
  <si>
    <t>"1NP"(1,85*2+1,6*2+0,7*2+1,85+2,15+1,95+2,25+1,0+1,65+1,6+2,6+0,7+1,45*4)*3,25</t>
  </si>
  <si>
    <t>-0,7*1,97*11-0,8*1,97*3</t>
  </si>
  <si>
    <t>"2NP" (1,825*4+1,75+0,3+1,65+0,3+0,3*2+1,65*2+1,75*2+2,5+0,5+1,9*2+1,65*2+0,3*2)*3,25</t>
  </si>
  <si>
    <t>(2,0+0,65+1,8*2+1,9*5+1,65*5+0,3*5+2,5+0,5+0,3)*3,25-0,7*1,97*14</t>
  </si>
  <si>
    <t>"3NP"(1,9*8+1,65*8+0,3*8+2,5*4+0,5*4+1,9*5+1,65*5+0,3*5+2,0*2+3,45+1,65*2)*3,25-0,7*1,97*15</t>
  </si>
  <si>
    <t>167</t>
  </si>
  <si>
    <t>763111461</t>
  </si>
  <si>
    <t>SDK příčka tl 150 mm profil CW+UW 75 desky 2xakustické 12,5 TI 60 mm 40 kg/m3 EI 90 Rw 56 dB</t>
  </si>
  <si>
    <t>737753917</t>
  </si>
  <si>
    <t>"1NP" (2,5+3,0+5,1+3,63*2+2,4*2+7,8+1,9+2,205+1,5+0,3+2,205+3,225+1,725+0,15)*3,25</t>
  </si>
  <si>
    <t>(1,725+3,6+2,475+4,99*5+7,2+4,0+3,3+4,6+3,5+5,14+4,9*6+4,84+3,0+1,6+1,9+4,77+2,1)*3,25</t>
  </si>
  <si>
    <t>(5,05+4,5+2,8+5,2*3+3,4+9,4+1,0+1,3+5,05+4,4*2+3,9+4,8*2+9,2+33,0-1,4+1,7+5,4*11)*3,25</t>
  </si>
  <si>
    <t>1,8*3,25-0,8*1,97*38-1,6*1,97-1,65*1,06*2-0,9*1,97*5-1,2*1,97*2</t>
  </si>
  <si>
    <t>"2NP" (0,91+1,05+4,8+2,525+2,4+3,55+0,85+20,0+3,5+3,75*2+5,0+3,3+3,97+2,68+3,31)*3,25</t>
  </si>
  <si>
    <t>(3,62+1,395+3,2+4,97+4,4+5,2+1,55+3,8+4,8+3,5+1,9+5,6+2,2+2,9+5,6+1,9+4,5+1,475)*3,25</t>
  </si>
  <si>
    <t>(3,35+1,6+1,2+7,8+4,99+5,6+1,9+2,1+5,6*3+1,9)*3,25-2,1*1,04-0,8*1,97*10-1,2*1,97*3-0,7*1,97</t>
  </si>
  <si>
    <t>-1,6*1,97-1,97*1,0-3,0*1,0-2,7*2,04-1,5*2,4-2,675*2,04-1,69*1,04-1,5*2,02-1,485*2,4-1,475*2,4</t>
  </si>
  <si>
    <t>0,9*1,97-1,8*2,03</t>
  </si>
  <si>
    <t>"3NP" (1,45+24+5,6+2,34+2,14*4+5,6*3+0,9*2+1,9*3+3,5+3,8*2+1,3+0,325+0,695+0,6)*3,25</t>
  </si>
  <si>
    <t>(5,4+0,9+1,9*2+3,45+4,4+5,6*2+2,14*2+4,99*5-0,7+3,95+14,2+1,2+5,19*7-0,9+23,0-0,6)*3,25</t>
  </si>
  <si>
    <t>-0,7*1,97*6-0,8*1,97*10-2,265*2,04-1,2*1,97+2,2*3,25</t>
  </si>
  <si>
    <t>168</t>
  </si>
  <si>
    <t>763113319</t>
  </si>
  <si>
    <t>SDK příčka instalační tl 320 mm zdvojený profil CW+UW 100 desky 2xA 12,5 TI 80 mm EI 60 Rw 55 dB</t>
  </si>
  <si>
    <t>-1860173769</t>
  </si>
  <si>
    <t>"1NP" (1,9+0,3+5,8+1,0*2+0,5+1,16+1,0+0,95+0,95++3,4+0,95)*3,25-0,8*1,97+7,1*3,25</t>
  </si>
  <si>
    <t>"2NP" (1,65+0,3+0,8+5,19+1,6+3,475+2,8+0,9+1,0*4+0,55+1,3+1,0*5+0,55)*3,25-0,8*1,97</t>
  </si>
  <si>
    <t>"3NP" (2,5+5,2*4+5,2*2+1,0+0,73+1,7)*3,25-3,25*2,4*6</t>
  </si>
  <si>
    <t>169</t>
  </si>
  <si>
    <t>763113329</t>
  </si>
  <si>
    <t>SDK příčka instalační tl 320 mm zdvojený profil CW+UW 100 desky 2xDF 12,5 TI 80 mm EI 90 Rw 56 dB</t>
  </si>
  <si>
    <t>1404635381</t>
  </si>
  <si>
    <t>"1NP" (2,4+5,7)*3,25</t>
  </si>
  <si>
    <t>"2NP"3,34*3,25</t>
  </si>
  <si>
    <t>"3NP" 2,16*3,25</t>
  </si>
  <si>
    <t>170</t>
  </si>
  <si>
    <t>76313</t>
  </si>
  <si>
    <t xml:space="preserve">Přirážka na podhled v hygien. prostorách </t>
  </si>
  <si>
    <t>-1716983117</t>
  </si>
  <si>
    <t>171</t>
  </si>
  <si>
    <t>763131411</t>
  </si>
  <si>
    <t>SDK podhled desky 1xA 12,5 bez TI dvouvrstvá spodní kce profil CD+UD</t>
  </si>
  <si>
    <t>1093972337</t>
  </si>
  <si>
    <t>"typ E-1NP" 11,68+29,23+7,8+1,44+2,13+3,69+5,92+1,4+1,4+2,68+2,99+1,45+4,22+4,88+6,09</t>
  </si>
  <si>
    <t>1,31+1,31+2,68+2,99+1,45+5,36+5,53+6,96+14,68+1,92+1,83+1,76+3,95+11,23+11,4+12,84</t>
  </si>
  <si>
    <t>9,87+12,7+17,22+11,81+3,93+8,54+1,35+1,35+1,59+1,59+3,82+4,28+12,67+4,22+13,2+14,8</t>
  </si>
  <si>
    <t>"2NP" 13,47+2,94+13,47+2,94+13,48+2,94+13,47+2,94+13,56+2,94+13,48+2,94+13,47+2,94</t>
  </si>
  <si>
    <t>13,44+2,94+13,48+2,94+13,48+2,94+4,26+2,47+1,53+2,46+1,53+5,5+9,46+10,37+9,34+6,19</t>
  </si>
  <si>
    <t>10,36+10,54+3,18+15,92</t>
  </si>
  <si>
    <t>"3NP" 13,66+2,86+14,16+2,86+14,16+2,86+14,16+2,86+14,16+2,73+13,66+2,86+13,66+2,86</t>
  </si>
  <si>
    <t>13,66+2,86+13,66+2,86+13,66+2,86+13,64+2,86+13,64+2,86+14,16+2,86+13,62+2,41+1,2+2,4</t>
  </si>
  <si>
    <t>1,32+17,08+8,1+6,58+8,07+5,64+8,42+11,38+13,27</t>
  </si>
  <si>
    <t>172</t>
  </si>
  <si>
    <t>763172312</t>
  </si>
  <si>
    <t>Montáž revizních dvířek SDK kcí vel. 300x300 mm</t>
  </si>
  <si>
    <t>1160263032</t>
  </si>
  <si>
    <t>"ZA120-131" 112</t>
  </si>
  <si>
    <t>173</t>
  </si>
  <si>
    <t>590307110</t>
  </si>
  <si>
    <t xml:space="preserve">dvířka revizní s automatickým zámkem bez PO vel. 150/300-300/300mm </t>
  </si>
  <si>
    <t>-256661351</t>
  </si>
  <si>
    <t>174</t>
  </si>
  <si>
    <t>590307100</t>
  </si>
  <si>
    <t>dvířka revizní s automatickým zámkem 150-300/300mm s PO EI 60 DP1</t>
  </si>
  <si>
    <t>1212825499</t>
  </si>
  <si>
    <t>Poznámka k položce:
S automatickým zámkem, pro tloušťku opláštění 1x 12,5 mm.</t>
  </si>
  <si>
    <t>175</t>
  </si>
  <si>
    <t>998763402</t>
  </si>
  <si>
    <t>Přesun hmot procentní pro sádrokartonové konstrukce v objektech v do 12 m</t>
  </si>
  <si>
    <t>219441374</t>
  </si>
  <si>
    <t>764</t>
  </si>
  <si>
    <t>Konstrukce klempířské</t>
  </si>
  <si>
    <t>176</t>
  </si>
  <si>
    <t>764222403</t>
  </si>
  <si>
    <t>Oplechování štítu závětrnou lištou z Al plechu rš 250 mm</t>
  </si>
  <si>
    <t>-342168088</t>
  </si>
  <si>
    <t xml:space="preserve">"schema KL 9"   122,05</t>
  </si>
  <si>
    <t>177</t>
  </si>
  <si>
    <t>764222404</t>
  </si>
  <si>
    <t>Oplechování štítu závětrnou lištou z Al plechu rš 330 mm</t>
  </si>
  <si>
    <t>541925200</t>
  </si>
  <si>
    <t xml:space="preserve">"schema KL 1"   217,05</t>
  </si>
  <si>
    <t>178</t>
  </si>
  <si>
    <t>764222432</t>
  </si>
  <si>
    <t>Oplechování rovné okapové hrany z Al plechu rš 200 mm</t>
  </si>
  <si>
    <t>168046636</t>
  </si>
  <si>
    <t xml:space="preserve">"schema KL10"   9,33</t>
  </si>
  <si>
    <t>179</t>
  </si>
  <si>
    <t>764224408</t>
  </si>
  <si>
    <t>Oplechování horních ploch a nadezdívek (atik) bez rohů z Al plechu mechanicky kotvené rš 750 mm</t>
  </si>
  <si>
    <t>-1185034622</t>
  </si>
  <si>
    <t xml:space="preserve">"schema KL 6"   37,13</t>
  </si>
  <si>
    <t>180</t>
  </si>
  <si>
    <t>764226403</t>
  </si>
  <si>
    <t xml:space="preserve">Oplechování parapetů rovných mechanicky kotvené z Al plechu  rš 270mm</t>
  </si>
  <si>
    <t>1906868394</t>
  </si>
  <si>
    <t xml:space="preserve">"schema KL 2"  114,29</t>
  </si>
  <si>
    <t>181</t>
  </si>
  <si>
    <t>764226404</t>
  </si>
  <si>
    <t xml:space="preserve">Oplechování parapetů rovných mechanicky kotvené z Al plechu  rš 330 mm</t>
  </si>
  <si>
    <t>1332157323</t>
  </si>
  <si>
    <t xml:space="preserve">"schema KL 4"   120,9</t>
  </si>
  <si>
    <t>182</t>
  </si>
  <si>
    <t>764226405</t>
  </si>
  <si>
    <t xml:space="preserve">Oplechování parapetů rovných mechanicky kotvené z Al plechu  rš 370mm</t>
  </si>
  <si>
    <t>1019415895</t>
  </si>
  <si>
    <t xml:space="preserve">"schema KL8"   3,24</t>
  </si>
  <si>
    <t>183</t>
  </si>
  <si>
    <t>764228404</t>
  </si>
  <si>
    <t>Oplechování římsy rovné mechanicky kotvené z Al plechu rš 150mm-200mm</t>
  </si>
  <si>
    <t>-788027385</t>
  </si>
  <si>
    <t xml:space="preserve">"schema KL3,KL5,KL 7 "  20,8+28,59+4,5</t>
  </si>
  <si>
    <t>184</t>
  </si>
  <si>
    <t>749291318</t>
  </si>
  <si>
    <t xml:space="preserve">"schema KL 12"   1,1</t>
  </si>
  <si>
    <t>185</t>
  </si>
  <si>
    <t>764321404</t>
  </si>
  <si>
    <t>Lemování rovných zdí střech s krytinou prejzovou nebo vlnitou z Al plechu rš 330 mm</t>
  </si>
  <si>
    <t>935804653</t>
  </si>
  <si>
    <t xml:space="preserve">"schema KL16"   9,6</t>
  </si>
  <si>
    <t>186</t>
  </si>
  <si>
    <t>764321413</t>
  </si>
  <si>
    <t>Lemování rovných zdí střech s krytinou skládanou z Al plechu rš 150-300mm</t>
  </si>
  <si>
    <t>-1436247977</t>
  </si>
  <si>
    <t xml:space="preserve">"schema KL11,KL13"  14,81+10,78</t>
  </si>
  <si>
    <t>187</t>
  </si>
  <si>
    <t>764521465</t>
  </si>
  <si>
    <t>Kotlík hranatý pro podokapní žlaby z Al plechu 400/120 mm</t>
  </si>
  <si>
    <t>612121651</t>
  </si>
  <si>
    <t xml:space="preserve">"schema KL 15"   2</t>
  </si>
  <si>
    <t>188</t>
  </si>
  <si>
    <t>764528423</t>
  </si>
  <si>
    <t>Svody hranaté 80/80mmvčetně objímek, kolen, odskoků z Al plechu</t>
  </si>
  <si>
    <t>682993740</t>
  </si>
  <si>
    <t xml:space="preserve">"schema KL 14"    7,1</t>
  </si>
  <si>
    <t>189</t>
  </si>
  <si>
    <t>998764202</t>
  </si>
  <si>
    <t>Přesun hmot procentní pro konstrukce klempířské v objektech v do 12 m</t>
  </si>
  <si>
    <t>1860145052</t>
  </si>
  <si>
    <t>766</t>
  </si>
  <si>
    <t>Konstrukce truhlářské</t>
  </si>
  <si>
    <t>190</t>
  </si>
  <si>
    <t>766001</t>
  </si>
  <si>
    <t xml:space="preserve">Dodávka  okna plastová zasklená izolačním trojsklem bezpečnostním vč. kování barva RAL 9006</t>
  </si>
  <si>
    <t>-1784692687</t>
  </si>
  <si>
    <t>Poznámka k položce:
Plastové výplně otvorů
pol.č.179-181, popis:Rámy: min. pětikomorový profilový systém s ostrými hranami, stavební hloubka min.80 mm, barva int. sněhová bílá, barva ext. RAL 9006, rohy svařované a frézované, sloupky a poutce šroubené, U rámu a křídla = Uf = 0,95 Wm-2K-1 včetně výztuže, 
Zasklení: izolační sklo s pokovenou vnější stranou vnitřního skla, s teplým „warm edge“ distančním rámečkem Ψ max. 0,05 Wm-2K-1 a s meziskelní dutinou vyplněnou směsí vzduchu a argonu Ug skla = 0,7 W/m2K, vnitřní sklo connex - bezpečnostní, ČSN 730540-2, ČSN 730580, součinitel prostupu celého výrobku UW = 1,00 Wm-2K-1,ČSN 730540-2, ČSN 730862.
Kování: Celoobvodové kování, barva stříbrná, pojistka proti současnému otevření a sklopení a
čtvrtou polohou kliky - odtěsněno, zvedačem okenního křídla, rolničkové čepy, systém uzamykání a kontroly otvírání, samoseřiditelný bezpečnostní uzavírací bod v rohu křídla
Doplňkové konstrukce a vlastnosti: Těsnění třístupňové, středové, ČSN 746210, ČSN EN 1027 a ČSN EN 12211, min. pětikomorové rozšiřovací profily, prvky pro předsazenou montáž, prachová, průvanová a difúzní uzávěra, spára v napojení na okolní konstrukce ostění nebo oken musí být po celém obvodu okna (i pod parapetem) provedena podle požadavků ČSN 730540 a vyhlášky 148/2007 Sb. parotěsně, akustické vlastnosti ČSN 730532 a ČSN EN 12354-2, bezpečnostní systém uzamykání, který dovolí ventilaci a zabrání otevření křídla</t>
  </si>
  <si>
    <t xml:space="preserve">"schema PL /1-PL/22,PL/24-PL/31"  4,7*0,7+3,1*0,7+3,1*1,6*11+3,1*1,6*8+2,4*2,6</t>
  </si>
  <si>
    <t>2,4*2,43*2+1,5*2,43+2,6*2,43+1,8*2,43*2+1,8*1,6*16+1,8*1,6*16+1,8*2,43*2+0,5*2,43*3</t>
  </si>
  <si>
    <t>1,3*0,7+0,5*2,43*2+3,95*2,43+3,1*2,43*3+3,1*2,43+1,8*2,43*2+2,1*0,7*3+1,3*1,6</t>
  </si>
  <si>
    <t>2,175*0,7*2+1,3*2,43+2,6*1,6*4+1,3*2,6+1,3*2,35+0,85*2,43+1,3*2,6+1,5*1,6</t>
  </si>
  <si>
    <t>191</t>
  </si>
  <si>
    <t>766001a</t>
  </si>
  <si>
    <t xml:space="preserve">dtto,avšak montáž </t>
  </si>
  <si>
    <t>-740936049</t>
  </si>
  <si>
    <t>192</t>
  </si>
  <si>
    <t>766002</t>
  </si>
  <si>
    <t xml:space="preserve">Dodávka  plastová prosklená stěna s dveřmi zasklená trojsklem bezpečnostním vč. kování </t>
  </si>
  <si>
    <t>-1850041309</t>
  </si>
  <si>
    <t xml:space="preserve">"schema PL 23,32,33"   10,71*1,6+6,115*1,6+8,16*1,6+7,43*2,6+3,24*1,6</t>
  </si>
  <si>
    <t>193</t>
  </si>
  <si>
    <t>766002a</t>
  </si>
  <si>
    <t>dtto,avšak montáž</t>
  </si>
  <si>
    <t>-328400383</t>
  </si>
  <si>
    <t>194</t>
  </si>
  <si>
    <t>766003</t>
  </si>
  <si>
    <t xml:space="preserve">Dodávka  okna plastová zasklená trojsklem neotevíravá vč. kování nepravidelného tvaru </t>
  </si>
  <si>
    <t>-364176423</t>
  </si>
  <si>
    <t xml:space="preserve">"schema č.PL 34-42"   1,565*1,33+1,24*0,815+0,94*0,905+1,455*1,34+1,73*1,69+1,015*0,84</t>
  </si>
  <si>
    <t>2,275*2,385+1,455*1,495+1,07*0,805</t>
  </si>
  <si>
    <t>195</t>
  </si>
  <si>
    <t>766003a</t>
  </si>
  <si>
    <t>1430812820</t>
  </si>
  <si>
    <t>196</t>
  </si>
  <si>
    <t>766004</t>
  </si>
  <si>
    <t xml:space="preserve">D+M dveře vnitřní hladké plné otočné vč.  dvoudílné ocelové zárubně vč. kování povrch HPL 80/197cm  voděodolné</t>
  </si>
  <si>
    <t>565875676</t>
  </si>
  <si>
    <t xml:space="preserve">Poznámka k položce:
vhodné do zdravotnických zařízení se zvýšenou odolností proti otěru (deklarováno výrobcem)
zvýšená odolnost proti proražení / prokopnutí                                                bezfalcové dveřní křídlo 
materiál: HPL tl. min. 0.8mm, odstín RAL 9006, 
kování: broušený Al, klika – klika, alternativně koule – klika dle pozic uvedených v tabulkách výrobků, štíty, 
vč. madla a okop plechu v400mm, provedení dle příloha č. 3, vyhl. č. 398/209 sb.                                                                                                                                 - zárubeň hranatá pro bezfalcové dveřní křídlo , zárubeň pro dodatečnou montáž, barva RAL 9006 – STŘÍKANÁ - alkydová barva, máteriál žárově pozinkovaný plech tl. 1,5 mm, 3 dveřní závěsy + montážní kotvy , v polodrážce TPE těsnění                                                                                                                - obecně pro všechny pro všechny další truhlářské výrobky - dveře</t>
  </si>
  <si>
    <t xml:space="preserve">"schema č.2-5,8-12"       60</t>
  </si>
  <si>
    <t>197</t>
  </si>
  <si>
    <t>766005</t>
  </si>
  <si>
    <t xml:space="preserve">D+M dveře vnitřní hladké plné otočné vč.  dvoudílné ocelové zárubně vč. kování povrch HPL 70/197cm voděodolné</t>
  </si>
  <si>
    <t>-317411130</t>
  </si>
  <si>
    <t xml:space="preserve">"schema č.6,7,13,14,24"  41</t>
  </si>
  <si>
    <t>198</t>
  </si>
  <si>
    <t>766006</t>
  </si>
  <si>
    <t xml:space="preserve">D+M dveře vnitřní hladké plné otočné vč.  dvoudílné ocelové zárubně vč. kování povrch HPL  90/197cm voděodolné</t>
  </si>
  <si>
    <t>1753838469</t>
  </si>
  <si>
    <t xml:space="preserve">"schema č.1,19,21,22,26"  6</t>
  </si>
  <si>
    <t>199</t>
  </si>
  <si>
    <t>766006a</t>
  </si>
  <si>
    <t xml:space="preserve">dtto,avšak 900/1970mm vč. madla a okopného plechu výšky 400mm </t>
  </si>
  <si>
    <t>-27358692</t>
  </si>
  <si>
    <t xml:space="preserve">"schema TR 15"   1</t>
  </si>
  <si>
    <t>200</t>
  </si>
  <si>
    <t>766007</t>
  </si>
  <si>
    <t xml:space="preserve">D+M dveře vnitřní hladké plné otočné vč.  dvoudílné ocelové zárubně vč. kování povrch HPL 120/197cm </t>
  </si>
  <si>
    <t>-840065873</t>
  </si>
  <si>
    <t xml:space="preserve">"schema č.16,17,23"  28</t>
  </si>
  <si>
    <t>201</t>
  </si>
  <si>
    <t>766008</t>
  </si>
  <si>
    <t xml:space="preserve">D+M dveře vnitřní hladké plné povrch HPL  vč. dvodílné zárubně posuvné 800/1970mm</t>
  </si>
  <si>
    <t>554181074</t>
  </si>
  <si>
    <t xml:space="preserve">"schema č.20"    1</t>
  </si>
  <si>
    <t>202</t>
  </si>
  <si>
    <t>766009</t>
  </si>
  <si>
    <t xml:space="preserve">D+M sanitární příčky s dveřmi 700/1970mm vč. kování  povrch HPL</t>
  </si>
  <si>
    <t>-560000644</t>
  </si>
  <si>
    <t xml:space="preserve">"schema č.27-30"   3,5*2,0+3,6*2+1,85*2,0+1,85*2,0</t>
  </si>
  <si>
    <t>203</t>
  </si>
  <si>
    <t>766010</t>
  </si>
  <si>
    <t xml:space="preserve">D+M shrnovací stěna vč. kování </t>
  </si>
  <si>
    <t>-1033535073</t>
  </si>
  <si>
    <t xml:space="preserve">Poznámka k položce:
Posuvné stěny-akustické, mobilní - systém přestavitelných/skládacích akustických příček - zvuková neprůzvučnost stěny-příčky 47 až 52 dB, s horním, nadstropním akustickým dílem, s horním vedením a spodním pozičním uchycením, “, tl. – 86-100mm, povrchová úprava alu. profilů -  komaxit  RAL 9006, kolejnice hliníková, jednobodová, plné výplně, HPL,    barva bílá, alt. dekor-hruška. Se zapuštěným kováním a zámkem. Vedení a rám – RAL 9006, alt. AL. Jednotlivé segmenty max. š.- 1,2m, se středním vedením lámání a posuvu prvků, ovládání ruční.</t>
  </si>
  <si>
    <t xml:space="preserve">"schema č.31,32"   5,1*3,0+3,05*2,6</t>
  </si>
  <si>
    <t>204</t>
  </si>
  <si>
    <t>766011</t>
  </si>
  <si>
    <t>D+M vnitřní parapet s nosem desky DTD s povrchem HPL šířka 230mm</t>
  </si>
  <si>
    <t>1451620142</t>
  </si>
  <si>
    <t xml:space="preserve">"schema č.33"   185,15</t>
  </si>
  <si>
    <t>205</t>
  </si>
  <si>
    <t>766011a</t>
  </si>
  <si>
    <t>D+M vnitřní okenní parapet bez nosu deska DTD hl.270mm povrch HPL</t>
  </si>
  <si>
    <t>330412040</t>
  </si>
  <si>
    <t xml:space="preserve">"schema T34"  41,25</t>
  </si>
  <si>
    <t>206</t>
  </si>
  <si>
    <t>766012</t>
  </si>
  <si>
    <t xml:space="preserve">D+M samozavírač dveřní </t>
  </si>
  <si>
    <t>1325723941</t>
  </si>
  <si>
    <t>207</t>
  </si>
  <si>
    <t>766013</t>
  </si>
  <si>
    <t xml:space="preserve">Přirážka na těsnění pomocí padacích kartáčů </t>
  </si>
  <si>
    <t>536801234</t>
  </si>
  <si>
    <t>208</t>
  </si>
  <si>
    <t>998766202</t>
  </si>
  <si>
    <t>Přesun hmot procentní pro konstrukce truhlářské v objektech v do 12 m</t>
  </si>
  <si>
    <t>-322730241</t>
  </si>
  <si>
    <t>767</t>
  </si>
  <si>
    <t>Konstrukce zámečnické</t>
  </si>
  <si>
    <t>209</t>
  </si>
  <si>
    <t>767001</t>
  </si>
  <si>
    <t xml:space="preserve">D+M prosklená stěna - rozměr viditelné části 15210/2800, 
s automatickými posuvnými dvoukřídl.dveřmi - celoprosklené 1800/2200, 
AL profily, vč. rozšiřovacích, navyšovacích a zakládacích profilů, povrch stříkaný, odstín RAL 9006, trojsklo, </t>
  </si>
  <si>
    <t>kpl</t>
  </si>
  <si>
    <t>741269649</t>
  </si>
  <si>
    <t xml:space="preserve">"schema AL1"   1</t>
  </si>
  <si>
    <t>210</t>
  </si>
  <si>
    <t>767002</t>
  </si>
  <si>
    <t>D+M rohová prosklená stěna - rozměr viditelné části 5545/2800, 
s automatickými posuvnými dvoukřídl.dveřmi - celoprosklené 1800/2200, 
AL profily, povrch stříkaný, odstín RAL 9006, dvojsklo</t>
  </si>
  <si>
    <t>1940181662</t>
  </si>
  <si>
    <t xml:space="preserve">"schema AL3"  1</t>
  </si>
  <si>
    <t>211</t>
  </si>
  <si>
    <t>767003</t>
  </si>
  <si>
    <t xml:space="preserve">D+M prosklená stěna - rozměr viditelné části 3060/2800, 
s dvoukřídlovými otočnými dveřmi -
celoprosklené 1800/2200, 
AL profily, vč. navyšovacích profilů, povrch stříkaný, odstín RAL 9006, zámek vložkový,
klika,klika,štíty, dvojsklo,  </t>
  </si>
  <si>
    <t>-1043548552</t>
  </si>
  <si>
    <t xml:space="preserve">"schema AL2"   1</t>
  </si>
  <si>
    <t>212</t>
  </si>
  <si>
    <t>767004</t>
  </si>
  <si>
    <t xml:space="preserve">D+M prosklená stěna - rozměr viditelné části 2550/2040 , 
s otoč.jednokřídl. dveřmi L - celoprosklené 800/1970,  vč. padacích katráčů, 
AL profily, povrch stříkaný, odstín RAL 9006, 
zámek vložkový, klika,klika,štíty, samozavířač, dvojsklo, 
požadavek vzd</t>
  </si>
  <si>
    <t>-311257472</t>
  </si>
  <si>
    <t xml:space="preserve">"schema č.AL4,AL5,AL7"   3</t>
  </si>
  <si>
    <t>213</t>
  </si>
  <si>
    <t>767005</t>
  </si>
  <si>
    <t xml:space="preserve">D+M rohová prosklená stěna - rozměr viditelné části 5350/2040, 
s posuvnými jednokřídl.dveřmi P - celoprosklené 1700/2040, AL profily, povrch stříkaný, odstín RAL 9006, 
zámek vložkový, klika,klika,štíty, dvojsklo ,                                        </t>
  </si>
  <si>
    <t>26836959</t>
  </si>
  <si>
    <t xml:space="preserve">"schema AL 6,AL8"   2</t>
  </si>
  <si>
    <t>214</t>
  </si>
  <si>
    <t>767006</t>
  </si>
  <si>
    <t>D+M prosklená stěna - rozměr viditelné části 4280/2100, s automatickými posuvnými jednokřídl.dveřmi P- celoprosklené 2100/2040, 
AL profily, vč. navyšovacích a zakládacích profilů, povrch stříkaný, odstín RAL 9006, 
zámek vložkový, klika,klika,štíty, troj</t>
  </si>
  <si>
    <t>1391721568</t>
  </si>
  <si>
    <t xml:space="preserve">"schema AL 9"  1</t>
  </si>
  <si>
    <t>215</t>
  </si>
  <si>
    <t>767007</t>
  </si>
  <si>
    <t>D+M prosklená stěna - rozměr viditelné části 5700/2600,
 s posuvnými jednokřídl.dveřmi (HS portál) L - celoprosklené 1440/2510, 
AL profily, vč. navyšovacích a zakládacích profilů, přechodových profilů mezi HS portálem a okenním profilem a prvků pro předs</t>
  </si>
  <si>
    <t>-850811615</t>
  </si>
  <si>
    <t xml:space="preserve">"schema AL10"   1</t>
  </si>
  <si>
    <t>216</t>
  </si>
  <si>
    <t>767008</t>
  </si>
  <si>
    <t xml:space="preserve">D+M rohová prosklená stěna - rozměr viditelné části 6070/2600, 
s posuvnými jednokřídl.dveřmi  (HS portál)  P - celoprosklené 1440/2510, 
AL profily, vč. navyšovacích a zakládacích profilů, přechodových profilů mezi HS portálem a okenním profilem a prvků </t>
  </si>
  <si>
    <t>1255884099</t>
  </si>
  <si>
    <t xml:space="preserve">"schema AL11"  1</t>
  </si>
  <si>
    <t>217</t>
  </si>
  <si>
    <t>767009</t>
  </si>
  <si>
    <t>D+M dvoukřídlové dveře 1600/2200 s nadsvětlíkem v.400- levé, vč. zárubně do stav. otvoru 1800/2600,
AL profily, vč. navyšovacích, rozšiřovacích a zakládacích profilů, povrch stříkaný, odstín RAL 9006, 
zámek vložkový, klika,klika,štíty, samozavířač, trojs</t>
  </si>
  <si>
    <t>178749148</t>
  </si>
  <si>
    <t xml:space="preserve">"schema AL12"  1</t>
  </si>
  <si>
    <t>218</t>
  </si>
  <si>
    <t>767010</t>
  </si>
  <si>
    <t xml:space="preserve">D+M prosklená stěna - rozměr viditelné části 3100/2600 , 
s posuvnými automat.jednokřídl.dveřmi (HS portál) L - celoprosklené 1160/2510, 
AL profily, vč. navyšovacích a zakládacích profilů, přechodových profilů mezi HS portálem a okenním profilem a prvků </t>
  </si>
  <si>
    <t>-2144640863</t>
  </si>
  <si>
    <t xml:space="preserve">"schema č.AL13"   1</t>
  </si>
  <si>
    <t>219</t>
  </si>
  <si>
    <t>767011</t>
  </si>
  <si>
    <t>D+M rohová prosklená stěna - rozměr viditelné části 10920/2800, 
s dvoukřídklovými otč. dveřmi L - celoprosklené 1720/2200, 
AL profily, vč. navyšovacích, rozšiřovacích a zakládacích profilů a prvků pro předsazenou montáž, povrch stříkaný, odstín RAL 9006</t>
  </si>
  <si>
    <t>-1037981415</t>
  </si>
  <si>
    <t xml:space="preserve">"schema AL14"  1</t>
  </si>
  <si>
    <t>220</t>
  </si>
  <si>
    <t>767012</t>
  </si>
  <si>
    <t xml:space="preserve">D+M prosklená stěna - rozměr viditelné části 4950/1040 , 
AL profily, povrch stříkaný, odstín RAL 9006, 
dvojsklo, </t>
  </si>
  <si>
    <t>-986465987</t>
  </si>
  <si>
    <t xml:space="preserve">"schema AL15"   1</t>
  </si>
  <si>
    <t>221</t>
  </si>
  <si>
    <t>767013</t>
  </si>
  <si>
    <t xml:space="preserve">D+M prosklená stěnado stav. otvoru 2700/2040,  
s posuvnými jednokřídl. dveřmi P - celoprosklené 1100/2040, 
AL profily, povrch stříkaný, odstín RAL 9006, 
zámek vložkový, klika,klika,štíty, dvojsklo</t>
  </si>
  <si>
    <t>1000206796</t>
  </si>
  <si>
    <t xml:space="preserve">"schema AL16"   1</t>
  </si>
  <si>
    <t>222</t>
  </si>
  <si>
    <t>767014</t>
  </si>
  <si>
    <t xml:space="preserve">D+M prosklená stěna- rozměr viditelné části 2675/2040,
s posuvnými  jednokřídl. dveřmi P - celoprosklené 1300/2040, 
AL profily, povrch stříkaný, odstín RAL 9006, 
zámek vložkový, klika,klika,štíty, dvojsklo</t>
  </si>
  <si>
    <t>1112946306</t>
  </si>
  <si>
    <t xml:space="preserve">"schema AL17,18"   2</t>
  </si>
  <si>
    <t>223</t>
  </si>
  <si>
    <t>767015</t>
  </si>
  <si>
    <t xml:space="preserve">D+M prosklená stěna - rozměr viditelné části 2170/2040, 
s otoč.  jednokřídl. dveřmi P - celoprosklené 800/1970, vč. padacích katráčů, 
AL profily, povrch stříkaný, odstín RAL 9006, 
zámek vložkový, klika,klika,štíty, dvojsklo</t>
  </si>
  <si>
    <t>-686027271</t>
  </si>
  <si>
    <t xml:space="preserve">"schema AL19"   1</t>
  </si>
  <si>
    <t>224</t>
  </si>
  <si>
    <t>767016</t>
  </si>
  <si>
    <t xml:space="preserve">D+M jednokřídlové otoč. dveře požár. P -  celoprosklené 900/2200 s nadsvětlikem v.400, do stav. otvoru 1100/2600
AL profily, vč. rozšiřovacích a zakládacích profilů a prvků pro předsazenou  montáž, povrch stříkaný, odstín RAL 9006, 
zámek vložkový, klika,</t>
  </si>
  <si>
    <t>722190590</t>
  </si>
  <si>
    <t xml:space="preserve">"schema AL20"   1</t>
  </si>
  <si>
    <t>225</t>
  </si>
  <si>
    <t>767017</t>
  </si>
  <si>
    <t>D+M rohová prosklená stěna - rozměr viditelné části 10880/2600, 
s posuvnými jednokřídl.dveřmi (HS portál) L - celoprosklené 1500/2510, 
AL profily, vč. navyšovacích a zakládacích profilů, přechodových profilů mezi HS portálem a okenním profilem a prvků p</t>
  </si>
  <si>
    <t>-574569754</t>
  </si>
  <si>
    <t xml:space="preserve">"schema AL 21"   1</t>
  </si>
  <si>
    <t>226</t>
  </si>
  <si>
    <t>767018</t>
  </si>
  <si>
    <t>D+M prosklená stěna - rozměr viditelné části 3600/2040, 
s posuv. jednokřídl.dveřmi P - celoprosklené 1700/2040 dveřmi, 
AL profily, povrch stříkaný, odstín RAL 9006, 
zámek vložkový, klika,klika,štíty, dvojsklo</t>
  </si>
  <si>
    <t>980891372</t>
  </si>
  <si>
    <t xml:space="preserve">"schema AL22-24"   3</t>
  </si>
  <si>
    <t>227</t>
  </si>
  <si>
    <t>767019</t>
  </si>
  <si>
    <t xml:space="preserve">D+M prosklená stěna - rozměr viditelné části 2600/2600, 
s posuv. jednokřídl.dveřmi L - celoprosklené 1250/2510 dveřmi, 
AL profily, vč. navyšovacích a zakládacích profilů  a prvků pro předsazenou montáž HS portál, povrch stříkaný, odstín RAL 9006, 
zámek</t>
  </si>
  <si>
    <t>1094162546</t>
  </si>
  <si>
    <t xml:space="preserve">"schema AL25"   1</t>
  </si>
  <si>
    <t>228</t>
  </si>
  <si>
    <t>767020</t>
  </si>
  <si>
    <t>D+M prosklená stěna - rozměr viditelné části 3900/2040, 
s posuv. jednokřídl.dveřmi L - celoprosklené 1900/2040 dveřmi, 
AL profily, povrch stříkaný, odstín RAL 9006, 
zámek vložkový, klika,klika,štíty, dvojsklo</t>
  </si>
  <si>
    <t>-1815435768</t>
  </si>
  <si>
    <t xml:space="preserve">"schema AL26"   1</t>
  </si>
  <si>
    <t>229</t>
  </si>
  <si>
    <t>767021</t>
  </si>
  <si>
    <t xml:space="preserve">D+M rohová prosklená stěna - rozměr viditelné části 8530/2040, 
s otoč.  jednokřídl. dveřmi P - celoprosklené 800/1970, vč. padacích katráčů, 
AL profily, povrch stříkaný, odstín RAL 9006, 
zámek vložkový, klika,klika,štíty, samozavírač, dvojsklo</t>
  </si>
  <si>
    <t>543962968</t>
  </si>
  <si>
    <t xml:space="preserve">"schema AL27"  1</t>
  </si>
  <si>
    <t>230</t>
  </si>
  <si>
    <t>767022</t>
  </si>
  <si>
    <t xml:space="preserve">D+M prosklená stěna - rozměr viditelné části 3485/2040  
s posuv. jednokřídl.dveřmi P - celoprosklené 1650/2040 dveřmi, 
AL profily, povrch stříkaný, odstín RAL 9006, 
zámek vložkový, klika,klika,štíty, dvojsklo </t>
  </si>
  <si>
    <t>1677293785</t>
  </si>
  <si>
    <t xml:space="preserve">"schema AL 28"   1</t>
  </si>
  <si>
    <t>231</t>
  </si>
  <si>
    <t>767023</t>
  </si>
  <si>
    <t xml:space="preserve">D+M prosklená stěna - rozměr viditelné části  1750/2040, 
AL profily, povrch stříkaný, odstín RAL 9006, 
zámek vložkový, klika,klika,štíty, dvojsklo</t>
  </si>
  <si>
    <t>-331797363</t>
  </si>
  <si>
    <t xml:space="preserve">"schema AL29"   1</t>
  </si>
  <si>
    <t>232</t>
  </si>
  <si>
    <t>767024</t>
  </si>
  <si>
    <t>D+M prosklená stěna - rozměr viditelné části 4700/2040 
s posuv. jednokřídl.dveřmi P - celoprosklené 2300/2040 dveřmi, 
AL profily, povrch stříkaný, odstín RAL 9006, 
zámek vložkový, klika,klika,štíty, dvojsklo</t>
  </si>
  <si>
    <t>-467206959</t>
  </si>
  <si>
    <t xml:space="preserve">"schema AL30"   1</t>
  </si>
  <si>
    <t>233</t>
  </si>
  <si>
    <t>767025</t>
  </si>
  <si>
    <t>D+M prosklená stěna - rozměr viditelné části 3450/2040, 
s posuv. jednokřídl.dveřmi L - celoprosklené 1300/2040 dveřmi, 
AL profily, povrch stříkaný, odstín RAL 9006, 
zámek vložkový, klika,klika,štíty, dvojsklo</t>
  </si>
  <si>
    <t>1472665197</t>
  </si>
  <si>
    <t xml:space="preserve">"schema AL31"  1</t>
  </si>
  <si>
    <t>234</t>
  </si>
  <si>
    <t>767026</t>
  </si>
  <si>
    <t xml:space="preserve">D+M rohová prosklená stěna - rozměr viditelné části 4460/2040, 
s otoč.  jednokřídl. dveřmi L - celoprosklené 800/1970, vč. padacích katráčů, 
AL profily, povrch stříkaný, odstín RAL 9006, 
zámek vložkový, klika,klika,štíty, dvojsklo</t>
  </si>
  <si>
    <t>-2035198884</t>
  </si>
  <si>
    <t xml:space="preserve">"schema AL32"   1</t>
  </si>
  <si>
    <t>235</t>
  </si>
  <si>
    <t>767027</t>
  </si>
  <si>
    <t xml:space="preserve">D+M prosklená stěna - rozměr viditelné části 3410/2040, 
s otoč.  jednokřídl. dveřmi P - celoprosklené 800/1970, vč. padacích katráčů, 
AL profily, povrch stříkaný, odstín RAL 9006, 
zámek vložkový, klika,klika,štíty, samozavírač, dvojsklo</t>
  </si>
  <si>
    <t>-15170072</t>
  </si>
  <si>
    <t xml:space="preserve">"schema AL33"  1</t>
  </si>
  <si>
    <t>236</t>
  </si>
  <si>
    <t>767028</t>
  </si>
  <si>
    <t xml:space="preserve">D+M otoč.dvoukřídlové dveře P - celoprosklené 1640/2020, vč. zárubně do stav. otvoru 1800/2100,  AL profily, vč. navyšovacích, rozšiřovacích a zakládacích profilů a prvků pro předsazenou montáž, povrch stříkaný, odstín RAL 9006,  zámek vložkový, klika,kli</t>
  </si>
  <si>
    <t>1023130290</t>
  </si>
  <si>
    <t xml:space="preserve">"schema AL34"    1</t>
  </si>
  <si>
    <t>237</t>
  </si>
  <si>
    <t>767029</t>
  </si>
  <si>
    <t xml:space="preserve">D+M prosklená stěna - rozměr viditelné části 1830/2040, 
s otoč.  jednokřídl. dveřmi P - celoprosklené 800/1970, vč. padacích katráčů, 
AL profily, povrch stříkaný, odstín RAL 9006, 
zámek vložkový, klika,klika,štíty, samozavírač, dvojsklo</t>
  </si>
  <si>
    <t>-1205986939</t>
  </si>
  <si>
    <t xml:space="preserve">"schema AL 35"   1</t>
  </si>
  <si>
    <t>238</t>
  </si>
  <si>
    <t>767030</t>
  </si>
  <si>
    <t>D+M dvoukřídlové dveře otoč. plné - levé 1600/1970, vč. zárubně do stav. otvoru 1760/2050
AL profily, povrch stříkaný, odstín RAL 9006, 
zámek vložkový, klika,knoflík,štíty</t>
  </si>
  <si>
    <t>-2013220055</t>
  </si>
  <si>
    <t xml:space="preserve">"schema AL37"  1</t>
  </si>
  <si>
    <t>239</t>
  </si>
  <si>
    <t>767031</t>
  </si>
  <si>
    <t xml:space="preserve">D+M dvoukřídlové dveře požár. otoč.  plné - pravé 1600/1970, vč. zárubně, 
AL profily, povrch stříkaný, odstín RAL 9006, 
zámek vložkový, klika,knoflík,štíty, 
pro celou výplň P.O. EI30C2Sm, 
do stav. Otvoru 1760/2050</t>
  </si>
  <si>
    <t>-650468536</t>
  </si>
  <si>
    <t xml:space="preserve">"schema AL39"  1</t>
  </si>
  <si>
    <t>240</t>
  </si>
  <si>
    <t>767032</t>
  </si>
  <si>
    <t xml:space="preserve">D+M  AL/38 jednokřídlové dveře požár. otoč. plné - pravé 1140/1970, vč. zárubně do stav. otvoru 1300/2050
AL profily, povrch stříkaný, odstín RAL 9006, 
zámek vložkový, klika,klika,štíty, el. Zámek , 
pro celou výplň P.O. EI30DP3C2Sm,                     </t>
  </si>
  <si>
    <t>-1744770939</t>
  </si>
  <si>
    <t xml:space="preserve">"schema AL 38,40,41"   5</t>
  </si>
  <si>
    <t>241</t>
  </si>
  <si>
    <t>767033</t>
  </si>
  <si>
    <t>D+M jednokřídlové dveře požár. otoč. plné - levé 800/2020, vč. zárubně do stav. otvoru 960/2100, 
AL profily, povrch stříkaný, odstín RAL 9006, 
zámek vložkový, klika,knoflík,štíty , 
pro celou výplň P.O. EI30DP3C2Sm</t>
  </si>
  <si>
    <t>-337646061</t>
  </si>
  <si>
    <t xml:space="preserve">"schema AL42"  1</t>
  </si>
  <si>
    <t>242</t>
  </si>
  <si>
    <t>767034</t>
  </si>
  <si>
    <t xml:space="preserve">D+M AL/43 jednokřídlové dveře požár. otoč. plné - pravé 900/1970, vč. zárubně do stav. otvoru 1060/2050, 
AL profily, povrch stříkaný, odstín RAL 9006, 
zámek vložkový, klika,knoflík,štíty, 
pro celou výplň P.O. EI30DP3C2Sm                                </t>
  </si>
  <si>
    <t>-1904023253</t>
  </si>
  <si>
    <t xml:space="preserve">"schema AL43,43a,47"  3</t>
  </si>
  <si>
    <t>243</t>
  </si>
  <si>
    <t>767035</t>
  </si>
  <si>
    <t>D+M jednokřídlové dveře otoč. plné - pravé 900/1970, vč. zárubně do stav. otvoru 1060/2050, 
AL profily, vč. navyšovacích, rozšiřovacích a zakládacích profilů a prvků pro předsazenou montáž, povrch stříkaný, odstín RAL 9006, 
zámek vložkový, klika,klika,š</t>
  </si>
  <si>
    <t>1948489190</t>
  </si>
  <si>
    <t xml:space="preserve">"schema AL44"  2</t>
  </si>
  <si>
    <t>244</t>
  </si>
  <si>
    <t>767036</t>
  </si>
  <si>
    <t xml:space="preserve">D+M jednokřídlové dveře otoč. plné - pravé 1100/1970, vč. zárubně do stav. otvoru 1260/2050, 
AL profily, vč. navyšovacích, rozšiřovacích a zakládacích profilů a prvků pro předsazenou montáž,  povrch stříkaný, odstín RAL 9006, 
zámek vložkový, klika,knofl</t>
  </si>
  <si>
    <t>-129904301</t>
  </si>
  <si>
    <t xml:space="preserve">"schema AL45"    1</t>
  </si>
  <si>
    <t>245</t>
  </si>
  <si>
    <t>767037</t>
  </si>
  <si>
    <t xml:space="preserve">D+M                                                                                                                   AL/46 jednokřídlové dveře požár. otoč. plné - levé 1100/1970, vč. zárubně do stav. otvoru 1260/2050, 
AL profily, povrch stříkaný, odstín</t>
  </si>
  <si>
    <t>1885305413</t>
  </si>
  <si>
    <t xml:space="preserve">"schema AL 46,61,68"  3</t>
  </si>
  <si>
    <t>246</t>
  </si>
  <si>
    <t>767038</t>
  </si>
  <si>
    <t xml:space="preserve">D+M                                                                                                                    AL/48a jednokřídlové dveře požár. otoč. plné - pravé 800/1970, vč. zárubně, 
AL profily, povrch stříkaný, odstín RAL 9006, 
zámek vložko</t>
  </si>
  <si>
    <t>-1727875734</t>
  </si>
  <si>
    <t xml:space="preserve">"schema  AL 48a,48b,54,60"   6</t>
  </si>
  <si>
    <t>247</t>
  </si>
  <si>
    <t>767039</t>
  </si>
  <si>
    <t xml:space="preserve">D+M prosklená stěna - rozměr viditelné části 4710/2600,
s posuv. jednokřídl.dveřmi (HS potrál) L - celoprosklené 1300/2510 dveřmi, 
AL profily,  vč. navyšovacích, rozšiřovacích a zakládacích profilů, přechodových profilů mezi HS portálem a okenním profile</t>
  </si>
  <si>
    <t>48045138</t>
  </si>
  <si>
    <t xml:space="preserve">"schema AL 49"  1</t>
  </si>
  <si>
    <t>248</t>
  </si>
  <si>
    <t>767040</t>
  </si>
  <si>
    <t xml:space="preserve">D+M prosklená stěna - rozměr viditelné části 2995/2600,
s posuv. jednokřídl.dveřmi P - celoprosklené 1400/2510, 
AL profily HS portál, vč. navyšovacích, rozšiřovacích a zakládacích profilů, přechodových profilů mezi HS portálem a okenním profilem a prvků </t>
  </si>
  <si>
    <t>-1027110283</t>
  </si>
  <si>
    <t xml:space="preserve">"schema AL 50"  1</t>
  </si>
  <si>
    <t>249</t>
  </si>
  <si>
    <t>767041</t>
  </si>
  <si>
    <t xml:space="preserve">D+M                                                                                                                   AL51a jednokřídlové dveře požár. otoč. plné - levé 800/1970, vč. zárubně do stav. otvoru 860/2050, 
AL profily, povrch stříkaný, odstín R</t>
  </si>
  <si>
    <t>-1098784410</t>
  </si>
  <si>
    <t xml:space="preserve">"schema AL 51a, AL 51b"  6</t>
  </si>
  <si>
    <t>250</t>
  </si>
  <si>
    <t>767042</t>
  </si>
  <si>
    <t xml:space="preserve">D+M  jednokřídlové dveře požár. otoč. plné - levé 1140/1970, vč. zárubně do stav. otvoru 1300/2050, 
AL profily, povrch stříkaný, odstín RAL 9006, 
zámek vložkový, klika,knoflík,štíty, el. Zámek, 
pro celou výplň  P.O. EI30DP3C2Sm, </t>
  </si>
  <si>
    <t>-1169519532</t>
  </si>
  <si>
    <t xml:space="preserve">"schema AL 52"   1</t>
  </si>
  <si>
    <t>251</t>
  </si>
  <si>
    <t>767043</t>
  </si>
  <si>
    <t xml:space="preserve">D+M AL/53 dvoukřídlové dveře otoč.  plné - pravé 1600/1970, vč. zárubně do stav. otvoru 1760/2050, 
AL profily, povrch stříkaný, odstín RAL 9006, 
zámek vložkový, klika,knoflík,štíty, el. Zámek,                                                 AL/56  dvouk</t>
  </si>
  <si>
    <t>1159281535</t>
  </si>
  <si>
    <t xml:space="preserve">"schema AL 53,56"    6</t>
  </si>
  <si>
    <t>252</t>
  </si>
  <si>
    <t>767043a</t>
  </si>
  <si>
    <t xml:space="preserve">D+M dvoukřídlové dveře požár. otev. plné - levé 1600/1970, vč. zárubně do stav. otvoru 1600/1970, 
AL profily, povrch stříkaný, odstín RAL 9006, 
zámek vložkový, klika,klika,štíty, samozavírač,
pro celou výplň  P.O. EW30DP3</t>
  </si>
  <si>
    <t>-1437699583</t>
  </si>
  <si>
    <t xml:space="preserve">"schema AL/58"   1</t>
  </si>
  <si>
    <t>253</t>
  </si>
  <si>
    <t>767044</t>
  </si>
  <si>
    <t xml:space="preserve">D+M jednokřídlové dveře požár. otoč. plné - levé 900/1970, vč. zárubně do stav. otvoru 1060/2050, 
AL profily, povrch stříkaný, odstín RAL 9006, 
zámek vložkový, klika,knoflík,štíty, 
pro celou výplň  P.O. EW30DP3C2</t>
  </si>
  <si>
    <t>1159711633</t>
  </si>
  <si>
    <t xml:space="preserve">"schema AL 55"  1</t>
  </si>
  <si>
    <t>254</t>
  </si>
  <si>
    <t>767045</t>
  </si>
  <si>
    <t>D+M jednokřídlové dveře otoč. plné - pravé 900/1970, vč. zárubně do stav. otvoru 1060/2050, 
AL profily, povrch stříkaný, odstín RAL 9006, 
zámek vložkový, klika,klika,štíty</t>
  </si>
  <si>
    <t>1571124551</t>
  </si>
  <si>
    <t xml:space="preserve">"schema AL 57"   1</t>
  </si>
  <si>
    <t>255</t>
  </si>
  <si>
    <t>767046</t>
  </si>
  <si>
    <t xml:space="preserve">D+M dvoukřídlové dveře požár. otev. plné - levé 2800/1970, vč. zárubně do stav. otvoru 2960/2050, 
AL profily, povrch stříkaný, odstín RAL 9006, 
zámek vložkový, klika,klika,štíty, 
pro celou výplň  P.O. EI30C2Sm</t>
  </si>
  <si>
    <t>-2080210167</t>
  </si>
  <si>
    <t xml:space="preserve">"schema AL 59"   1</t>
  </si>
  <si>
    <t>256</t>
  </si>
  <si>
    <t>767047</t>
  </si>
  <si>
    <t>D+M dvoukřídlové dveře otoč. plné - pravé 1400/1970, vč. zárubně do stav. otvoru 1560/2050, 
AL profily,vč. navyšovacích, rozšiřovacích a zakládacích profilů a prvků pro předsazenou montáž, povrch stříkaný, povrch stříkaný, odstín RAL 9006, 
zámek vložkov</t>
  </si>
  <si>
    <t>1311413720</t>
  </si>
  <si>
    <t xml:space="preserve">"schema AL 62"  2</t>
  </si>
  <si>
    <t>257</t>
  </si>
  <si>
    <t>767048</t>
  </si>
  <si>
    <t xml:space="preserve">D+M prosklená stěna - rozměr viditelné části 3370/1040  - vnitřní neotevíravá, 
AL profily, povrch stříkaný, odstín RAL 9006, dvojsklo</t>
  </si>
  <si>
    <t>936227697</t>
  </si>
  <si>
    <t xml:space="preserve">"schema AL 63"   1</t>
  </si>
  <si>
    <t>258</t>
  </si>
  <si>
    <t>767049</t>
  </si>
  <si>
    <t xml:space="preserve">prosklená stěna - rozměr viditelné části 1500/2040 , 
s otoč.  jednokřídl. dveřmi P - celoprosklené 800/1970, vč. padacích katráčů, 
AL profily, povrch stříkaný, odstín RAL 9006, 
zámek vložkový, klika,klika,štíty, dvojsklo</t>
  </si>
  <si>
    <t>-401461234</t>
  </si>
  <si>
    <t xml:space="preserve">"schema AL 64"   1</t>
  </si>
  <si>
    <t>259</t>
  </si>
  <si>
    <t>767050</t>
  </si>
  <si>
    <t xml:space="preserve">D+M AL/65 světlík neotevíravý do stav. otvoru 6900/1500, 
AL profily, povrch stříkaný, odstín RAL 9006, trojsklo, 
P.O. - ocelové kce R15, opláštění ve svislém směru EI15DP1, 
sklo EI15 v délce 2955 viz schema                                              </t>
  </si>
  <si>
    <t>-1281626000</t>
  </si>
  <si>
    <t xml:space="preserve">"schema AL 65-67"  6,9*1,5+6,25*2,65+3,965*2,65</t>
  </si>
  <si>
    <t>260</t>
  </si>
  <si>
    <t>767051</t>
  </si>
  <si>
    <t>D+M světlík neotevíravý do stav. otvoru 3965/2650,
AL profily, povrch stříkaný, odstín RAL 9006, trojsklo, 
P.O. - ocelové kce R15, opláštění ve svislém směru EI15DP1</t>
  </si>
  <si>
    <t>117842822</t>
  </si>
  <si>
    <t xml:space="preserve">"schema čAL 69"   1</t>
  </si>
  <si>
    <t>261</t>
  </si>
  <si>
    <t>767053</t>
  </si>
  <si>
    <t xml:space="preserve">D+M prosklená stěna - rozměr viditelné části 1800/2040, 
s posuv. jednokřídl.dveřmi L - celoprosklené 800/2040, 
AL profily, povrch stříkaný, odstín RAL 9006, 
zámek vložkový, klika,klika,štíty, dvojsklo, </t>
  </si>
  <si>
    <t>-1204316266</t>
  </si>
  <si>
    <t xml:space="preserve">"schema AL 70"   1</t>
  </si>
  <si>
    <t>262</t>
  </si>
  <si>
    <t>767054</t>
  </si>
  <si>
    <t xml:space="preserve">D+M OK pergoly  povrch zinkování</t>
  </si>
  <si>
    <t>-1535877282</t>
  </si>
  <si>
    <t>"3NP" 3510,0+650,0</t>
  </si>
  <si>
    <t>263</t>
  </si>
  <si>
    <t>767055</t>
  </si>
  <si>
    <t xml:space="preserve">D+M OK kryté manipulace povrch zinkování </t>
  </si>
  <si>
    <t>-442804242</t>
  </si>
  <si>
    <t>920,0</t>
  </si>
  <si>
    <t xml:space="preserve">"plechy VIKAM TR 55/250 tl.0,75"  60,0*24,0</t>
  </si>
  <si>
    <t>264</t>
  </si>
  <si>
    <t>767056</t>
  </si>
  <si>
    <t>D+M konstrukce strojovny VZT A2 vč. žárového zinkování</t>
  </si>
  <si>
    <t>488257665</t>
  </si>
  <si>
    <t>9315,0+970,0</t>
  </si>
  <si>
    <t>265</t>
  </si>
  <si>
    <t>767057</t>
  </si>
  <si>
    <t xml:space="preserve">D+M konstrukce strojovny VZT N14 vč. povrchové úpravy žárovým zinkováním </t>
  </si>
  <si>
    <t>-1486752990</t>
  </si>
  <si>
    <t>8855,0+840,0</t>
  </si>
  <si>
    <t>266</t>
  </si>
  <si>
    <t>767058</t>
  </si>
  <si>
    <t xml:space="preserve">D+M OK markýzy a ochozů pro kotvení fasádní síťoviny vč. žárového zinkování </t>
  </si>
  <si>
    <t>-359702561</t>
  </si>
  <si>
    <t>267</t>
  </si>
  <si>
    <t>767059</t>
  </si>
  <si>
    <t>D+M drátěné sítě nerez velikost oka MW 120 délka stran 120mm průměr lanka 2mm hmotnost sítě 0,24kg/m2</t>
  </si>
  <si>
    <t>1997925534</t>
  </si>
  <si>
    <t xml:space="preserve">Poznámka k položce:
VENKOVNÍ NEREZOVÉ SÍTĚ
- Bezpečnostní sítě (Systémy lanových sití z ušlechtilé oceli)  - nerezové bezpečnostní záchytné sítě / nerez AISI 316, s kompletním systémem uchycení ke konstrukcím stavby a terénu.  Lano nerez pr. 2 mm typ CX, 7x7, velikost oka MW120-uhlopříčka při otevření oka 120x208 mm, hmotnost sítě – 0,24 kg/m2,  nosné lano – 8 mm nerez, dtto všechny upínací elementy.
Použité komponenty k zakázce
Koncovka lisovací pr.8 mm M10Lx30 - I855-0830L
Koncovka lisovaná pr.8 mm M10x30 - I850-0830L
Lano nerez pr. 8 mm, 7x7 - I820-0800 Matice M10 - I892-1000
Matice M10L - I893-1000
Matice závěsná M12 / MATNÁ - I838-1200 Napínák M10 - I875-1000 Podložka M8 - I896-0800
Síť x-tend - CX120120E Šroub šestihran M8/70 - I843-0800-070 Vidlice M10 - I871-1000
Závitová tyč M12/1000mm - I882-1200-1000
Závitová tyč M8/1000mm - I882-0800-1000
 Kotveno na nosnou ocelovou konstrukci stínících pergol a konzol s koordinací konečného zatížení a požadavku napínání, s ohledem na tvarosloví budovy a systém montáže, předem vyrobených velkoplošných formátů sítí.
- DODAVATEL NEREZOVÝCH SÍTÍ SI  ZPRACUJE SPECIFICKOU DOKUMENTACI !!!</t>
  </si>
  <si>
    <t>"schema č.93-97" 49,7+623,0+210,0+44,0+53,5</t>
  </si>
  <si>
    <t>"č.114"103,65</t>
  </si>
  <si>
    <t>268</t>
  </si>
  <si>
    <t>767060</t>
  </si>
  <si>
    <t xml:space="preserve">D+M poplastovaná stínící roleta systém screen zip ,skelné vlákno potaženo PVC odstín RAL 7016 elektr. ovládání </t>
  </si>
  <si>
    <t>-588856971</t>
  </si>
  <si>
    <t xml:space="preserve">Poznámka k položce:
speciální vedení látky v bočních lištách Screen ZIP odolné rolety proti větru  v uzavřené poloze částečně nahrazuje síť proti hmyzu .Barevné provedení konstrukce dle vzorníku RAL 9006.Roletový box bude v provedení pro zaomítání.Bude opatřen hliníkovou omítací lištou .Rolety screen zip v motorickém ovládání ,způsob ovládání je řešen v samostatném oddíle .Screenové látky skelné vlákno potažené PVC-barva šedá  -  s
- vysoká odolnost proti větru
- termoregulační efekt  -  POZOR, PŘI ČÁSTEČNÉM ZATEŽENÍ VELKÝCH PROSKLENÝCH PLOCH MŮŽE DOJÍT K TEPELNÉMU ŠOKU SKLA A NÁSLEDNÉMU PRASKNUTÍ SKLA. 
- vodící lišty budou osazeny na okenním rámu, povrchová úprava bude v RAL ...., upřesní dle vzorku.
Screenové látky:  Technické tkaniny  určené pro screenové systémy, jsou látky speciálně vyvinuté pro zajištění maximální ochrany proti slunečnímu záření, průniku tepla a zabezpečení optimální úrovně přirozeného světla v interiéru. Na výrobkách bude použito skelné vlákno potažené PVC.Pro každou místnost bude dodán samostatný bezdrátový nástěnný ovladač.Celý systém bude programovatelný po zonách .</t>
  </si>
  <si>
    <t xml:space="preserve">"schema ZA  č.1-4,9,11-36,101"  2,6*1,6*4+4,0*1,6+2,1*1,6+3,1*1,6*13+2,53*1,6+2,4*2,43*2+1,5*2,43+2,93*2,6+3,3*2,6+2,85*2,6</t>
  </si>
  <si>
    <t>2,85*2,43+2,6*2,43+1,8*2,43*6+1,8*1,6*25+3,1*2,43*4+0,5*2,43*4+3,1*2,6+3,0*2,6+1,57*2,6</t>
  </si>
  <si>
    <t>3,14*2,6+1,57*1,6+4,33*1,6+1,3*2,43+1,5*1,6+3,01*1,6+3,2*1,6+1,73*1,6+3,03*1,6*3+3,05*2,6*2</t>
  </si>
  <si>
    <t>2,65*2,6+2,08*1,6+0,85*2,43</t>
  </si>
  <si>
    <t>269</t>
  </si>
  <si>
    <t>767061</t>
  </si>
  <si>
    <t xml:space="preserve">D+M rolety venkovní tepelně izolační  hliníkové s elektr. ovládáním vč. truhlíku v zateplení fasády</t>
  </si>
  <si>
    <t>508773515</t>
  </si>
  <si>
    <t>Poznámka k položce:
instalovány s ohledem na zateplení objektu s elektropohonem a zatepleny. Roletový box v provedení pro zaomítání, s hliníkovou omítací lištou, kapotován pohledovým poplastovaným plechem barvy RAL 9006. Lamela pancíře bude s perforací sloužící při nedovření rolety jako průhledy a větrání. Lamela bude zateplená. Roletový systém bude dodán s motorickým ovládáním a skupinovým ovládáním. Vodící lišty budou osazeny na okenních plastových profilech .Pro každou místnost bude dodán samostatný bezdrátový nástěnný ovladač.Celý systém bude programovatelný po zonách.</t>
  </si>
  <si>
    <t xml:space="preserve">"schema ZA 5-8,37-42"    1,8*1,6*7+3,1*1,6*6+1,3*1,6+2,1*0,7*3+2,32*1,6+1,16*2,6+2,8*1,6</t>
  </si>
  <si>
    <t>3,2*2,6+1,04*1,6+4,14*1,6</t>
  </si>
  <si>
    <t xml:space="preserve">"schema ZA10"   2,4*2,6</t>
  </si>
  <si>
    <t>270</t>
  </si>
  <si>
    <t>767062</t>
  </si>
  <si>
    <t xml:space="preserve">D+M uzavření vstupu vč. branky 60/197cm rám pozink,výplń nerezová síť vč. kování </t>
  </si>
  <si>
    <t>-448760005</t>
  </si>
  <si>
    <t xml:space="preserve">"schema č.ZA43,44"  0,9*3,6+1,3*3,6</t>
  </si>
  <si>
    <t>271</t>
  </si>
  <si>
    <t>767063</t>
  </si>
  <si>
    <t xml:space="preserve">Zesilující  profily UA pro zavěšení zařizovacích předmětů</t>
  </si>
  <si>
    <t>-983982342</t>
  </si>
  <si>
    <t>2,55*3,0*2+5,35*3,0+9,9*3,0+4,28*3,0+1,96*3,0+2,99*3,0+2,675*3,0*2+2,17*3,0+3,6*3,0*3</t>
  </si>
  <si>
    <t>3,9*3,0+5,07*3,0+3,505*3,0+3,485*3,0+1,75*3,0+4,705*3,0+2,75*3,0+4,46*3,0+3,375*3,0</t>
  </si>
  <si>
    <t>2,94*3,0+1,8*3,0+3,0*3,0+1,69*3,0+1,8*3,0+2,15*3,0</t>
  </si>
  <si>
    <t>272</t>
  </si>
  <si>
    <t>767064</t>
  </si>
  <si>
    <t xml:space="preserve">D+M prosklená stěna - rozměr viditelné části 3000/2040, 
s otoč.  jednokřídl. dveřmi P - celoprosklené 800/1970, vč. padacích katráčů, 
AL profily, povrch stříkaný, odstín RAL 9006, 
zámek vložkový, klika,knoflík,štíty, dvojsklo</t>
  </si>
  <si>
    <t>380911908</t>
  </si>
  <si>
    <t xml:space="preserve">"schema AL 71"   1</t>
  </si>
  <si>
    <t>273</t>
  </si>
  <si>
    <t>767065</t>
  </si>
  <si>
    <t xml:space="preserve">D+M  AL/72 prosklená stěna - rozměr viditelné části 1690/1040 
AL profily, povrch stříkaný, odstín RAL 9006, 
dvojsklo, požadavek na vzduchovou neprůzvučnost                                            AL/73  prosklená stěna - rozměr viditelné části 1800/1</t>
  </si>
  <si>
    <t>-1440535670</t>
  </si>
  <si>
    <t xml:space="preserve">"schema AL 72-74"   1,69*1,04+1,8*1,04+2,15*1,04</t>
  </si>
  <si>
    <t>274</t>
  </si>
  <si>
    <t>767066</t>
  </si>
  <si>
    <t xml:space="preserve">D+M djednokřídlové dveře požár. otoč. Plné - pravé 900/1970, vč. zárubně do stav. otvoru 1060/2050, 
AL profily, povrch stříkaný, odstín RAL 9006, 
zámek vložkový, klika,klika,štíty, 
pro celou výplň  EW30DP3</t>
  </si>
  <si>
    <t>-1702720250</t>
  </si>
  <si>
    <t xml:space="preserve">"schema AL 75"  1</t>
  </si>
  <si>
    <t>275</t>
  </si>
  <si>
    <t>767067</t>
  </si>
  <si>
    <t xml:space="preserve">D+M jednokřídlové dveře požár. otoč. Plné- pravé 700/1970, vč. zárubně do stav. otvoru 860/2050, 
AL profily, povrch stříkaný, odstín RAL 9006, 
zámek vložkový, klika,knoflík,štíty, 
pro celou výplň  P.O.EW30DP3</t>
  </si>
  <si>
    <t>-997351903</t>
  </si>
  <si>
    <t xml:space="preserve">"schema AL 76"   1</t>
  </si>
  <si>
    <t>276</t>
  </si>
  <si>
    <t>767068</t>
  </si>
  <si>
    <t>D+M montážní prvek výtahu z válc. profilů I 200 vč nátěru</t>
  </si>
  <si>
    <t>-1122802737</t>
  </si>
  <si>
    <t xml:space="preserve">"ZA46-48"   (2,3+1,8+1,65)*26,3*1,08</t>
  </si>
  <si>
    <t>277</t>
  </si>
  <si>
    <t>767069</t>
  </si>
  <si>
    <t>D+M zabezpečovací prvek na ploché střeše z trubky DN50mm žárově zinkováno vč. kotvení</t>
  </si>
  <si>
    <t>-197042175</t>
  </si>
  <si>
    <t xml:space="preserve">"ZA49"   143,83*8,15</t>
  </si>
  <si>
    <t>278</t>
  </si>
  <si>
    <t>767070</t>
  </si>
  <si>
    <t xml:space="preserve">D+M dveře vnitřní 1kř. otočné žaluziové žárově zinkované 800/1500mm vč. kování </t>
  </si>
  <si>
    <t>1791113434</t>
  </si>
  <si>
    <t xml:space="preserve">"ZA65"  1</t>
  </si>
  <si>
    <t>279</t>
  </si>
  <si>
    <t>767071</t>
  </si>
  <si>
    <t xml:space="preserve">D+M konstrukce světlovodu DN 350mm  délka 1300mm s úpravou proti rosení </t>
  </si>
  <si>
    <t>-557133916</t>
  </si>
  <si>
    <t xml:space="preserve">"ZA69"   3</t>
  </si>
  <si>
    <t>280</t>
  </si>
  <si>
    <t>767072</t>
  </si>
  <si>
    <t xml:space="preserve">D+M L 60/60/6 žárově zinkováno </t>
  </si>
  <si>
    <t>1360168950</t>
  </si>
  <si>
    <t xml:space="preserve">"ZA 70"  5,23*11,7*1,08</t>
  </si>
  <si>
    <t>281</t>
  </si>
  <si>
    <t>767073</t>
  </si>
  <si>
    <t xml:space="preserve">D+M ocelová zábradlí schodišť z ocelových profilů 40/40 s madlem DN50mm žárově zinkováno </t>
  </si>
  <si>
    <t>810590850</t>
  </si>
  <si>
    <t xml:space="preserve">"ZA 72-77,98"    2,3+2,95+3,3*6+4,15*4+1,9</t>
  </si>
  <si>
    <t>282</t>
  </si>
  <si>
    <t>767074</t>
  </si>
  <si>
    <t xml:space="preserve">D+M lemování výdechů VZT vč. kotvení z ohýbaného L 60/60/2  žárově zinkováno </t>
  </si>
  <si>
    <t>-424022610</t>
  </si>
  <si>
    <t xml:space="preserve">"ZA78-ZA92,ZA102,103"  (1,77*2+0,46*2+1,77*2+0,46*2+0,85*2+0,64*2+0,64*4+1,04*2)*2,8*1,08</t>
  </si>
  <si>
    <t>(0,64*2+1,14*2+0,7*2+0,85*2+0,64*2+2,7+1,54+2,08+1,54+2,52+1,4+2,56+1,08+1,54)*2,8*1,08</t>
  </si>
  <si>
    <t>(0,94*2+0,85*4+0,77*4+0,34*4)*2,8*1,08</t>
  </si>
  <si>
    <t>"ZA111" ( 0,84*2+0,59*2)*2,8*1,08</t>
  </si>
  <si>
    <t>283</t>
  </si>
  <si>
    <t>767075</t>
  </si>
  <si>
    <t xml:space="preserve">D+M pororošt v rámu žárově zinkováno </t>
  </si>
  <si>
    <t>1243875919</t>
  </si>
  <si>
    <t xml:space="preserve">"ZA99"   1,5*3,4</t>
  </si>
  <si>
    <t>284</t>
  </si>
  <si>
    <t>767076</t>
  </si>
  <si>
    <t>D+M poklop revizní šachty ZTI 600/600mm</t>
  </si>
  <si>
    <t>1409337031</t>
  </si>
  <si>
    <t xml:space="preserve">"ZA100"   3</t>
  </si>
  <si>
    <t>285</t>
  </si>
  <si>
    <t>767077</t>
  </si>
  <si>
    <t xml:space="preserve">D+M vnitřní čistící zona -AL profily výška 20mm barva černohnědá černá pryž černošedá textilní násada </t>
  </si>
  <si>
    <t>1595555849</t>
  </si>
  <si>
    <t>Poznámka k položce:
VNITŘNÍ ČISTÍCÍ ZÓNA č.2 - vnitřní čistící zóna - Al. profily do kterých jsou nasunuty pryžové a textilní násady. Barva: , černohnědá černá pryž, černošedá textilní násada. Výška: 20 mm. Uložení: zapuštění pod úroveň podlahy do otvoru osazeného zápustným rámem</t>
  </si>
  <si>
    <t xml:space="preserve">"schema ZA 105,110"  4,7*2,15+2,3*1,85</t>
  </si>
  <si>
    <t>286</t>
  </si>
  <si>
    <t>767077a</t>
  </si>
  <si>
    <t>D+M vnější čistící zona na hrubé nečistoty výška 20mm hliníkový rámeček rohož z pryže a duralu barva černá pryž+dural</t>
  </si>
  <si>
    <t>1676017632</t>
  </si>
  <si>
    <t>Poznámka k položce:
VNĚJŠÍ ČISTÍCÍ ZÓNA č.1 - čistící zóna na hrubé nečistoty; výška cca 20 mm, umístění v exterieru, odvodnění, součástí dodávky je systémový zápustný rámeček. Rohož z pryže a duralu pro použití na vstupní prostory. Zapuštění do podlahy do otvoru se zápustným rámem. Hmotnost rohože: 18 kg/m2 , barva: černá pryž a dural</t>
  </si>
  <si>
    <t xml:space="preserve">"schema ZA 104,106-109"  2,0*1,5+4,7*3,1+2,76*1,8+4,28*2,05+2,8*1,7</t>
  </si>
  <si>
    <t>287</t>
  </si>
  <si>
    <t>767078</t>
  </si>
  <si>
    <t>D+M ocelové stojky pro vynesení instalačních rozvodů žárově zinkováno z jakl 100/100/3</t>
  </si>
  <si>
    <t>-2010340128</t>
  </si>
  <si>
    <t xml:space="preserve">"ZA113"   (0,84*2*26+0,59*2*26)*9,6*1,08</t>
  </si>
  <si>
    <t>288</t>
  </si>
  <si>
    <t>767079</t>
  </si>
  <si>
    <t xml:space="preserve">D+M manipulační rampa se schodištěm, žárově zinkovaná konstrukce s pororoštovou výplní, plochy zásobovací rampy a jednotlivými stupni schodiště s vykonzolovanou krycí střešní konstrukcí – viz. Oddíl statika, opatřen bezpečnostním nátěrem – stupně, hrany, </t>
  </si>
  <si>
    <t>-413674298</t>
  </si>
  <si>
    <t xml:space="preserve">"ZA115"   335,0+798,0+345,0</t>
  </si>
  <si>
    <t>289</t>
  </si>
  <si>
    <t>767080</t>
  </si>
  <si>
    <t xml:space="preserve">D+M dvře vnitřní 2kř. 1200/2000mm žárově zinkované z jakl. profilů vč. kování </t>
  </si>
  <si>
    <t>372933292</t>
  </si>
  <si>
    <t xml:space="preserve">"ZA118"   9</t>
  </si>
  <si>
    <t>290</t>
  </si>
  <si>
    <t>767081</t>
  </si>
  <si>
    <t xml:space="preserve">D+M protipožární uzávěr z ocelových profilů 600/600mm žárově zinkovaný </t>
  </si>
  <si>
    <t>1742780417</t>
  </si>
  <si>
    <t xml:space="preserve">"ZA119"   1</t>
  </si>
  <si>
    <t>291</t>
  </si>
  <si>
    <t>767082</t>
  </si>
  <si>
    <t xml:space="preserve">D+M konzola pro upevnění svítidla V5 z plechu žárově zinkováno </t>
  </si>
  <si>
    <t>1613953369</t>
  </si>
  <si>
    <t xml:space="preserve">"ZA132"   3</t>
  </si>
  <si>
    <t>292</t>
  </si>
  <si>
    <t>767083</t>
  </si>
  <si>
    <t xml:space="preserve">D+M větrací mřížka 125/125mm z AL profilů </t>
  </si>
  <si>
    <t>-1848541919</t>
  </si>
  <si>
    <t xml:space="preserve">"ZA133"   24</t>
  </si>
  <si>
    <t>293</t>
  </si>
  <si>
    <t>767084</t>
  </si>
  <si>
    <t>D+M zastřešení strojoven střešními panely tl.120mm</t>
  </si>
  <si>
    <t>1379772379</t>
  </si>
  <si>
    <t xml:space="preserve">"skladba V4,V5"   272,849+11,5</t>
  </si>
  <si>
    <t>294</t>
  </si>
  <si>
    <t>767085</t>
  </si>
  <si>
    <t xml:space="preserve">D+M opláštění strojoven VZD panely tl.100mm </t>
  </si>
  <si>
    <t>-1468348778</t>
  </si>
  <si>
    <t xml:space="preserve">"skladba S6"   (15,265+8,76)*2*3,87+(15,81+8,8)*2*3,87</t>
  </si>
  <si>
    <t>295</t>
  </si>
  <si>
    <t>767086</t>
  </si>
  <si>
    <t>D+M fasádní obklad vlnitým hliníkovým plechem tl42mm na nosném rastru 50mm</t>
  </si>
  <si>
    <t>-1143661200</t>
  </si>
  <si>
    <t>Poznámka k položce:
VELKOFORMÁTOVÝ OBKLAD FASÁDY - VLNITÉ FASÁDNÍ PLECHY
- hliníkové vlnité plechy tl.1,0mm, výška vlny 42mm rozteč 160 mm (profil vlny 42/160). Povrchová úprava hliníkových plechů bude RAL 9006 
- součástí dodávky fasády bude i systémové lemování otvorů ve fasádním vlnitém plechu. Doplňkový materiál lemování otvorů, žaluzií, nároží atd. bude hliníkový tl. 1,0 mm s povrchovou úpravou RAL 9006.
- součástí dodávky fasádních plechových vlnitých plechů bude kompletní vynášecí rošt včetně všech pomocných materiálů
- fasádní systém bude provětrávaný, součástí dodávky jsou i průběžné větrací hliníkové mřížky.
- před zahájením prací bude odsouhlasen spárořez desek a dílenská dokumentace. Při návrhu nutno počítat s větším prořezem materiálu (cca 30%)</t>
  </si>
  <si>
    <t xml:space="preserve">"skladba S6,S7"   2,241+376,435</t>
  </si>
  <si>
    <t xml:space="preserve">"skladba S5"  5,7*3,9+13,0*3,9</t>
  </si>
  <si>
    <t>296</t>
  </si>
  <si>
    <t>767087</t>
  </si>
  <si>
    <t>D+M opláštění boční stěny zadního přístřešku fasádním vlnitým hliníkovým plechem tl42mm na nosném rastru tl.50mm</t>
  </si>
  <si>
    <t>1592148961</t>
  </si>
  <si>
    <t xml:space="preserve">"skladba S7"  0,3*(3,87+3,6)</t>
  </si>
  <si>
    <t>297</t>
  </si>
  <si>
    <t>767088</t>
  </si>
  <si>
    <t xml:space="preserve">D+M  profil HEB 140-u sloupů  vč. nátěru </t>
  </si>
  <si>
    <t>1511775503</t>
  </si>
  <si>
    <t>"3NP" (4,4+3,7)*33,7*1,08</t>
  </si>
  <si>
    <t>"2NP" (4,4+3,7)*33,7*1,08</t>
  </si>
  <si>
    <t>"1NP" (5,5+3,8)*33,7*1,08</t>
  </si>
  <si>
    <t>298</t>
  </si>
  <si>
    <t>767089</t>
  </si>
  <si>
    <t>D+M výztuž proti protlačení desky systémová</t>
  </si>
  <si>
    <t>-1232871403</t>
  </si>
  <si>
    <t xml:space="preserve">"51 sloupů "  25,0*51</t>
  </si>
  <si>
    <t>299</t>
  </si>
  <si>
    <t>767090</t>
  </si>
  <si>
    <t xml:space="preserve">D+M venkovní točité schodiště -plášť nerezová síť </t>
  </si>
  <si>
    <t>-2014946863</t>
  </si>
  <si>
    <t>Poznámka k položce:
ocelové pozinkované schodiště s nosným středním trubkovým nosným prvkem TR610/12,5 a s v enkovním průměrem schodiště 1925 mm, celkový výška konstrukce 10,5m, třípodlažní zastřešené kruhovou střešní konstrukcí, opláštěno bezpečnostní sítí (viz. Položka ZA/114). Vnější schodnice je ze šroubovice z plechu 8/260. Stupně vykonzolovány svařenec IPN 160 a plechu 10/140. Stupeň s pororoštovou výplní. Vnitřní zábradlí tvořeno vymezovacím tubusem z tahokovu o průměru 690 mm. Vnější a vnitřní madlo je tvořenou trubkou o průměru 55 mm. Schodiště je uloženo na ŽB základové konstrukci – viz. Oddíl statiky. Schodiště navazuje na ocelové markýzy s ochranou sítí, viz. Statika. kde je řešeno i vzájemné napojení konstrukcí. Veškeré konstrukce jsou žárově zinkované. První a poslední stupeň v rameni bude opatřen bezpečnostní nátěrem RAL 1003 – signální žlutá.</t>
  </si>
  <si>
    <t xml:space="preserve">"schema ZA45"   1</t>
  </si>
  <si>
    <t>300</t>
  </si>
  <si>
    <t>767091</t>
  </si>
  <si>
    <t xml:space="preserve">D+M žebřík s madly z trubky 50/3 šířka 550mm žárově zinkováno  délka 1750mm </t>
  </si>
  <si>
    <t>-2060324033</t>
  </si>
  <si>
    <t xml:space="preserve">"schema ZA134"   2</t>
  </si>
  <si>
    <t>301</t>
  </si>
  <si>
    <t>767092</t>
  </si>
  <si>
    <t xml:space="preserve">D+M nosná konstrukce na vynesení SDK příček z jakl. profilů 60/60/3 žárově zinkováno </t>
  </si>
  <si>
    <t>896579602</t>
  </si>
  <si>
    <t xml:space="preserve">"schema ZA 116,ZA 117"  1,0*3,3*9+0,5*3,3*5</t>
  </si>
  <si>
    <t>302</t>
  </si>
  <si>
    <t>767093</t>
  </si>
  <si>
    <t>D+M střešní záchytný systém dle ČSN EN 795/2013 – ochrana proti pádu z výšky pro všechny výškové práce na střeše resp. Při údržbě střechy, z nerezových kotvících bodů ukotvených na ploše střechy pro uchycení průběžného lana, včetně lana</t>
  </si>
  <si>
    <t>-1211489636</t>
  </si>
  <si>
    <t xml:space="preserve">"schema ZA 135,136,137"  97,2+143,8+11,5</t>
  </si>
  <si>
    <t>303</t>
  </si>
  <si>
    <t>767094</t>
  </si>
  <si>
    <t xml:space="preserve">D+M okno dvojdílné - P, do stav.otvoru 2100/1600, pravé křídlo neotevíravé , zbývající pevná, 
materiál: AL profily,  vč. rozšiřovacích prof. š. 50mm a prvků pro předsazenou montáž 
odstín: ext. RAL 9006, int. sněhově bílá
celoobvodové kování, klika s poj</t>
  </si>
  <si>
    <t>-173637187</t>
  </si>
  <si>
    <t xml:space="preserve">"schema Al/77"  1</t>
  </si>
  <si>
    <t>304</t>
  </si>
  <si>
    <t>767095</t>
  </si>
  <si>
    <t xml:space="preserve">D+M prosklená stěna pořární, do stav.otvoru 14540/1600-2600, okna neotevíravá, dveře otevíravé jednokřídlové - L 940/2200, , 
materiál: AL profiy, vč. rozšiřovacích prof. š. 50mm a prvků pro předsazenou montáž,  
odstín: ext. RAL 9006, int. sněhově bílá
c</t>
  </si>
  <si>
    <t>167793133</t>
  </si>
  <si>
    <t xml:space="preserve">"schema Al/78"  10,655*2,6+3,88*1,6</t>
  </si>
  <si>
    <t>305</t>
  </si>
  <si>
    <t>767096</t>
  </si>
  <si>
    <t xml:space="preserve">D+M PHP práškový s hasící schopností 21A </t>
  </si>
  <si>
    <t>1125275364</t>
  </si>
  <si>
    <t>354</t>
  </si>
  <si>
    <t>767097</t>
  </si>
  <si>
    <t xml:space="preserve">Systémový certif. plynotěsný průchod protiradonový kabelů základy do DN 110mm (příruba,distanční prvek,těsnící hmota </t>
  </si>
  <si>
    <t>-1374879849</t>
  </si>
  <si>
    <t>355</t>
  </si>
  <si>
    <t>767098</t>
  </si>
  <si>
    <t xml:space="preserve">Systémový certif. plynotěsný průchod /protiradonový) uzemňovacího vedení základy </t>
  </si>
  <si>
    <t>-2129022952</t>
  </si>
  <si>
    <t>306</t>
  </si>
  <si>
    <t>998767202</t>
  </si>
  <si>
    <t>Přesun hmot procentní pro zámečnické konstrukce v objektech v do 12 m</t>
  </si>
  <si>
    <t>-1876679850</t>
  </si>
  <si>
    <t>771</t>
  </si>
  <si>
    <t>Podlahy z dlaždic</t>
  </si>
  <si>
    <t>307</t>
  </si>
  <si>
    <t>771274123</t>
  </si>
  <si>
    <t>Montáž obkladů stupnic z dlaždic protiskluzných keramických flexibilní lepidlo š do 300 mm</t>
  </si>
  <si>
    <t>-1004981168</t>
  </si>
  <si>
    <t>"1.074"1,4*(9+7)</t>
  </si>
  <si>
    <t>"2.29" 1,4*10,*2</t>
  </si>
  <si>
    <t>"3.33" 1,4*10*2</t>
  </si>
  <si>
    <t>308</t>
  </si>
  <si>
    <t>771274124</t>
  </si>
  <si>
    <t>Montáž obkladů stupnic z dlaždic protiskluzných keramických flexibilní lepidlo š do 350 mm</t>
  </si>
  <si>
    <t>1345803794</t>
  </si>
  <si>
    <t>"1.08,3" 1,7*12*2</t>
  </si>
  <si>
    <t>"2.21" 1,7*12*2</t>
  </si>
  <si>
    <t>"3.24" 1,7*12*2</t>
  </si>
  <si>
    <t>309</t>
  </si>
  <si>
    <t>5976130PC</t>
  </si>
  <si>
    <t xml:space="preserve">dlaždice keramické protiskluzné </t>
  </si>
  <si>
    <t>296572885</t>
  </si>
  <si>
    <t xml:space="preserve">Poznámka k položce:
KERAMICKÁ DLAŽBA  a OBKLAD - na sociálním zázemí (dle legendy místností) je navržena keramická dlažba a obklad z velkoformátových desek se slinutým, nenasákavým povrchem, o velikosti 300 x 600 mm, tl. 8-12mm, rektifikovaný, na celou výšku místností. Materiál polomat,proti-skluz R9-10 . Barevnost- 60% bílá/světlá + 40% barevná/ s dekorem, dle definitivního návrhu interiéru.  Na spáry bude použit hydrofobní spárovací tmel s technologií Bio Block a Drop Efekt. Spárovací hmota odolná proti biologickému znečištění. Zároveň bude použit sanitární antibakteriální silikon s nanotechnologií. Kladení na šířku, s probíhajícími vertikálními i horizontálními spárami. - Spárování v barvě obkladu, dlažby. 
 Spárořez bude odsouhlasen a koordinován s projektem interiéru. Keramická dlažba, spára, spárovací hmota bude na stavbě vyvzorkována. Vzorek bude odsouhlasen architektem objektu. Samostatný sokl bude řezán z keramické dlažby a bude zakončen v hliníkové „L“ liště.</t>
  </si>
  <si>
    <t>"1.07.4"1,4*(9+7)*0,27*1,1</t>
  </si>
  <si>
    <t>"2.29" 1,4*10,*2*0,27*1,1</t>
  </si>
  <si>
    <t>"3.33" 1,4*10*2*0,27*1,1</t>
  </si>
  <si>
    <t>"1.08,3" 1,7*12*2*0,31*1,1</t>
  </si>
  <si>
    <t>"2.21" 1,7*12*2*0,31*1,1</t>
  </si>
  <si>
    <t>"3.24" 1,7*12*2*0,31*1,1</t>
  </si>
  <si>
    <t>310</t>
  </si>
  <si>
    <t>771274232</t>
  </si>
  <si>
    <t>Montáž obkladů podstupnic z dlaždic hladkých keramických flexibilní lepidlo v do 200 mm</t>
  </si>
  <si>
    <t>-1043719627</t>
  </si>
  <si>
    <t>"1.07.4"1,4*(9+7)</t>
  </si>
  <si>
    <t>311</t>
  </si>
  <si>
    <t>5976113PC</t>
  </si>
  <si>
    <t>dlaždice keramické stupně</t>
  </si>
  <si>
    <t>1819995866</t>
  </si>
  <si>
    <t>"1.07.4"1,4*(9+7)*0,18*1,1</t>
  </si>
  <si>
    <t>"1.08,3" 1,7*12*2*0,15*1,1</t>
  </si>
  <si>
    <t>"2.21" 1,7*12*2*0,15*1,1</t>
  </si>
  <si>
    <t>"2.29" 1,4*10,*2*0,18*1,1</t>
  </si>
  <si>
    <t>"3.33" 1,4*10*2*0,18*1,1</t>
  </si>
  <si>
    <t>"3.24" 1,7*12*2*0,15*1,1</t>
  </si>
  <si>
    <t>312</t>
  </si>
  <si>
    <t>7714741PC</t>
  </si>
  <si>
    <t>D+M soklu řezaného zakončeného Al lištou</t>
  </si>
  <si>
    <t>-505845651</t>
  </si>
  <si>
    <t>"1.03,03b" (2,25+3,5)*2+(2,25+1,6)*2</t>
  </si>
  <si>
    <t>313</t>
  </si>
  <si>
    <t>7714749PC</t>
  </si>
  <si>
    <t>D+M soklu řezaného lepeného spec.průzným lepidlem-schodiště</t>
  </si>
  <si>
    <t>-1566771822</t>
  </si>
  <si>
    <t>"1.07.4"(1,8+2,8+2,2)+(0,18+0,27)*(9+7)</t>
  </si>
  <si>
    <t>"1.08.3" (3,4+1,2*2+3,4+1,8*2)+(0,15+0,31)*(12+12)</t>
  </si>
  <si>
    <t>"2.29" (2,8+1,5*2)+(0,18+0,27)*(10+10)</t>
  </si>
  <si>
    <t>"2.21,22" (4,0+1,82*2)+(3,4+1,71*2)+(0,15+0,31)*(12*2)</t>
  </si>
  <si>
    <t>"3.23,24" (3,6+1,82*2)+(0,15+0,31)*(12*2)+(3,4+1,71*2)</t>
  </si>
  <si>
    <t>"3.33" (3,0+1,7*2)+(0,18+0,27)*(10*2)</t>
  </si>
  <si>
    <t>314</t>
  </si>
  <si>
    <t>7712900PC</t>
  </si>
  <si>
    <t>Spárování keramického soklu schodiště silikonem</t>
  </si>
  <si>
    <t>401018784</t>
  </si>
  <si>
    <t>118,64*1,1</t>
  </si>
  <si>
    <t>315</t>
  </si>
  <si>
    <t>771574154</t>
  </si>
  <si>
    <t>Montáž podlah keramických velkoformátových lepených rozlivovým lepidlem přes 4 do 6 ks/ m2</t>
  </si>
  <si>
    <t>1053506500</t>
  </si>
  <si>
    <t xml:space="preserve">       2,86*3+2,73+2,86+2,86*9+2,41+1,2+2,4+1,32+12,173</t>
  </si>
  <si>
    <t>"P9" 6,03+5,1+4,93+4,2+5,78+4,19+6,52</t>
  </si>
  <si>
    <t>316</t>
  </si>
  <si>
    <t>597613080</t>
  </si>
  <si>
    <t xml:space="preserve">dlaždice keramické  </t>
  </si>
  <si>
    <t>-662052006</t>
  </si>
  <si>
    <t>289,653*1,15 "Přepočtené koeficientem množství</t>
  </si>
  <si>
    <t>317</t>
  </si>
  <si>
    <t>771579191</t>
  </si>
  <si>
    <t>Příplatek k montáž podlah keramických za plochu do 5 m2</t>
  </si>
  <si>
    <t>-919349298</t>
  </si>
  <si>
    <t>3,78</t>
  </si>
  <si>
    <t>"P2"1,78+1,44+2,13+3,69+5,92+1,4+1,4+2,68+2,99+1,45+4,22+4,88+1,31+1,31+2,68</t>
  </si>
  <si>
    <t xml:space="preserve">        2,99+1,45+2,23+1,85+1,83+1,77+1,67+1,67+4,22+4,46+1,35+1,35+1,59+1,59+4,29</t>
  </si>
  <si>
    <t>"P7"2,94*10+2,47+1,53+2,46+1,53</t>
  </si>
  <si>
    <t>"P9" 4,93+4,2+4,19</t>
  </si>
  <si>
    <t>318</t>
  </si>
  <si>
    <t>7715791PC</t>
  </si>
  <si>
    <t>Příplatek k montáž podlah keramických za spárování s techn. Bio Blocka Drop Efekt</t>
  </si>
  <si>
    <t>619969391</t>
  </si>
  <si>
    <t>319</t>
  </si>
  <si>
    <t>771591111</t>
  </si>
  <si>
    <t>Podlahy penetrace podkladu</t>
  </si>
  <si>
    <t>1226532597</t>
  </si>
  <si>
    <t>289,653</t>
  </si>
  <si>
    <t>320</t>
  </si>
  <si>
    <t>771591115</t>
  </si>
  <si>
    <t>Podlahy spárování silikonem-sokl</t>
  </si>
  <si>
    <t>-995421038</t>
  </si>
  <si>
    <t>19,2*1,05</t>
  </si>
  <si>
    <t>321</t>
  </si>
  <si>
    <t>771591171</t>
  </si>
  <si>
    <t>Montáž profilu ukončujícího pro plynulý přechod (dlažby s kobercem apod.)</t>
  </si>
  <si>
    <t>122754420</t>
  </si>
  <si>
    <t>0,9*60</t>
  </si>
  <si>
    <t>322</t>
  </si>
  <si>
    <t>590541000</t>
  </si>
  <si>
    <t>profil přechodový hliník, , (8 x 20 x 2500mm)</t>
  </si>
  <si>
    <t>1324509025</t>
  </si>
  <si>
    <t>59,4</t>
  </si>
  <si>
    <t>59,4*1,1 "Přepočtené koeficientem množství</t>
  </si>
  <si>
    <t>323</t>
  </si>
  <si>
    <t>771990112</t>
  </si>
  <si>
    <t>Vyrovnání podkladu samonivelační stěrkou tl 4 mm pevnosti 30 Mpa</t>
  </si>
  <si>
    <t>1744122664</t>
  </si>
  <si>
    <t>324</t>
  </si>
  <si>
    <t>998771203</t>
  </si>
  <si>
    <t>Přesun hmot procentní pro podlahy z dlaždic v objektech v do 24 m</t>
  </si>
  <si>
    <t>-1767771192</t>
  </si>
  <si>
    <t>776</t>
  </si>
  <si>
    <t>Podlahy povlakové</t>
  </si>
  <si>
    <t>325</t>
  </si>
  <si>
    <t>776491113</t>
  </si>
  <si>
    <t xml:space="preserve">Lepení plastové lišty soklové </t>
  </si>
  <si>
    <t>-2066648261</t>
  </si>
  <si>
    <t>2462,947*1,05</t>
  </si>
  <si>
    <t>326</t>
  </si>
  <si>
    <t>2841101PC</t>
  </si>
  <si>
    <t>lišta speciální soklová - 60mm vysoká hladká polotvrdá lišta z PVC s pružným těsnícím okrajem – barva šedá.</t>
  </si>
  <si>
    <t>-1389853976</t>
  </si>
  <si>
    <t>2586,094*1,15 "Přepočtené koeficientem množství</t>
  </si>
  <si>
    <t>327</t>
  </si>
  <si>
    <t>776521100</t>
  </si>
  <si>
    <t>Lepení pásů povlakových podlah plastových</t>
  </si>
  <si>
    <t>1291276803</t>
  </si>
  <si>
    <t>"P3"</t>
  </si>
  <si>
    <t>"1.NP"29,7+17,54+18,16+48,697+29,23+17,11+17,43+17,55+10,98+56,5</t>
  </si>
  <si>
    <t xml:space="preserve">          17,35+17,49+17,35*3+16,94+36,66+31,7+17,59+11,8+5,53+19,99+10,93+17,56+14,68</t>
  </si>
  <si>
    <t xml:space="preserve">          68,46+36,15+11,23+17,73+11,4+11,47+11,24+12,56+17,08+17,22+64,11+11,81+3,93</t>
  </si>
  <si>
    <t xml:space="preserve">          8,54+13,04+9,25+8,84+5,98+12,67+4,22+13,2+17,03+2,62</t>
  </si>
  <si>
    <t>"P8"</t>
  </si>
  <si>
    <t>"2.NP" 13,47+13,47+13,48+13,47+13,56+13,48+13,47+13,44+13,48*2+17,42+18,63+14,71</t>
  </si>
  <si>
    <t xml:space="preserve">          14,03+18,22+18,35+40,67+11,44+37,84+4,26+5,5+9,46+10,37+36,01+49,27+9,34+6,19</t>
  </si>
  <si>
    <t xml:space="preserve">          11,41+18,04+134,87+10,54+3,04+6,34+16,36+0,84</t>
  </si>
  <si>
    <t xml:space="preserve"> "3.NP" 13,66+14,16*4+13,66*5+13,64*2+14,16+17,49+16,95+17,46+8,56+27,25+13,23*2</t>
  </si>
  <si>
    <t xml:space="preserve">            65,35+13,62+86,42+17,08+8,1+6,58+36,85+39,83+8,07+5,64+8,42+13,49+19,02</t>
  </si>
  <si>
    <t xml:space="preserve">            17,36+21,01+17,91+17,08+11,38+2,96+6,18+70,85+81,37+13,27</t>
  </si>
  <si>
    <t>328</t>
  </si>
  <si>
    <t>2841105PC1</t>
  </si>
  <si>
    <t>PVC1 heterogenní akustický vinyl EN-ISO 10582 akust. utlum 17dB tl. 2,5-3,05mm</t>
  </si>
  <si>
    <t>1807322849</t>
  </si>
  <si>
    <t>Poznámka k položce:
PVC 1: Heterogenní akustický vinyl, EN-ISO 10582 alt 24346 s atestem pro zdravotnictví, akustický útlum doporučený-17 dB, tloušťka 2,5 – 3,05 mm, role š-2000mm alt čtverce 500x500 mm, rezistentní na kolečkové židle, chemikálie používané ve zdravotnictví, protiskluz R9-10, pro topené podlahy se sálavým vytápěním,povrchová úprava – TopClean.XP/FT alt. jiná PUR. úprava, dekory – „plech, štěrk, koberec „ v celé škále barevnosti.</t>
  </si>
  <si>
    <t xml:space="preserve">"PVC 1" </t>
  </si>
  <si>
    <t>"1.NP-P3" 48,697+29,23+56,5+36,66+31,7+11,8+14,68+64,11+11,81+13,04+4,22+13,2+17,03</t>
  </si>
  <si>
    <t>"2.NP-P8" 134,87+10,54+16,36</t>
  </si>
  <si>
    <t>"3.NP-P8" 6,58+11,38+70,85+81,37+13,27</t>
  </si>
  <si>
    <t>697,897*1,15</t>
  </si>
  <si>
    <t>329</t>
  </si>
  <si>
    <t>2841106PC2</t>
  </si>
  <si>
    <t xml:space="preserve">PVC2-heterogenní akustický vinyl EN-ISO 10582 17dB TL. 2,0-2,5MM </t>
  </si>
  <si>
    <t>M2</t>
  </si>
  <si>
    <t>-160204584</t>
  </si>
  <si>
    <t>Poznámka k položce:
PVC 2: Heterogenní akustický vinyl, EN-ISO 10582 alt 24346 s atestem pro zdravotnictví, akustický útlum doporučený-17 dB, tloušťka 2,0-2,5 mm, role š-2000mm alt čtverce 500x500 mm, rezistentní na kolečkové židle, chemikálie používané ve zdravotnictví, protiskluz R9-10, pro topené podlahy se sálavým vytápěním,povrchová úprava – TopClean.XP/FT alt. jiná PUR. úprava, dekory –„koberec, dekor s popisem, strukturální vzory „ v celé škále barevnosti.</t>
  </si>
  <si>
    <t>"PVC2"</t>
  </si>
  <si>
    <t>"1.NP-P3" 68,46+36,15+11,23+17,73+11,4+11,47+11,24+11,56+17,08</t>
  </si>
  <si>
    <t>"2.NP-P8" 40,67+11,44+37,84+36,01+49,27+11,41</t>
  </si>
  <si>
    <t>"3.NP-P8" 27,25+65,35+13,62+86,42+36,85+39,83+19,02</t>
  </si>
  <si>
    <t>671,3*1,15</t>
  </si>
  <si>
    <t>330</t>
  </si>
  <si>
    <t>2841107PC3</t>
  </si>
  <si>
    <t xml:space="preserve">PVC3-heterogenní akustický vinyl EN-ISO 10582 5dBtl. 2,0mm </t>
  </si>
  <si>
    <t>1629876597</t>
  </si>
  <si>
    <t>Poznámka k položce:
PVC 3: Heterogenní vinyl, EN-ISO 10582 alt 24346, alt homogenní vinyl, s atestem pro zdravotnictví, akustický útlum doporučený-5 dB, tloušťka 2,0 mm, role š-2000mm , rezistentní na kolečkové židle, chemikálie používané ve zdravotnictví, protiskluz R9-10, pro topené podlahy se sálavým vytápěním,povrchová úprava – TopClean.XP/FT alt. jiná PUR. úprava, dekory –„koberec, písek, mono-barvy, v celé škále spektra..</t>
  </si>
  <si>
    <t>"PVC3"</t>
  </si>
  <si>
    <t xml:space="preserve">"1.NP-P3" 29,7+17,54+18,16+17,11+17,43+17,55+10,98+17,35+17,49+17,35*3+16,94+17,59  </t>
  </si>
  <si>
    <t xml:space="preserve">                 19,99+10,93+17,56+17,22</t>
  </si>
  <si>
    <t xml:space="preserve">"2.NP-P8" 13,47*2+13,48+13,47+13,56+13,48+13,47+13,44+13,48*2+17,42+18,63+14,71 </t>
  </si>
  <si>
    <t xml:space="preserve">                  14,03+18,22+18,35+18,04</t>
  </si>
  <si>
    <t>"3.NP-P8" 13,66+14,16*4+13,66*5+13,64*2+14,16+17,49+16,95+17,46+8,56+13,23*2+13,49</t>
  </si>
  <si>
    <t xml:space="preserve">                  17,36+21,01+17,91+18,08</t>
  </si>
  <si>
    <t>924,6*1,15</t>
  </si>
  <si>
    <t>331</t>
  </si>
  <si>
    <t>2841108PC4</t>
  </si>
  <si>
    <t xml:space="preserve">PVC4heterogenní vinyl EN-ISO10582 atest zdravotnictví tl.2,0mm </t>
  </si>
  <si>
    <t>274427747</t>
  </si>
  <si>
    <t>Poznámka k položce:
PVC 4: Heterogenní vinyl, EN-ISO 10582 alt 24346, alt homogenní vinyl, s atestem pro zdravotnictví, tloušťka 2,0 mm, role š-2000mm , rezistentní na kolečkové židle, chemikálie používané ve zdravotnictví, protiskluz R9-10, pro topené podlahy se sálavým vytápěním,povrchová úprava – TopClean.XP/FT alt. jiná PUR. úprava, dekory –„písek, mono-barvy, v celé škále spektra..</t>
  </si>
  <si>
    <t xml:space="preserve">"PVC4" </t>
  </si>
  <si>
    <t>"1.NP-P3" 5,53+3,93+8,54+9,25+8,84+5,98+12,67+2,62</t>
  </si>
  <si>
    <t>"2.NP-P8" 4,26+5,5+9,46+10,37+9,34+6,19+3,04+6,34+0,84</t>
  </si>
  <si>
    <t>"3.NP-P8" 17,08+8,1+8,07+5,64+8,42+2,96+6,18</t>
  </si>
  <si>
    <t>169,15*1,15</t>
  </si>
  <si>
    <t>332</t>
  </si>
  <si>
    <t>776525115</t>
  </si>
  <si>
    <t>Spoj podlah z plastů svařováním za studena</t>
  </si>
  <si>
    <t>1058022293</t>
  </si>
  <si>
    <t>2462,957*0,7</t>
  </si>
  <si>
    <t>333</t>
  </si>
  <si>
    <t>776590100</t>
  </si>
  <si>
    <t>Úprava podkladu nášlapných ploch vysátím</t>
  </si>
  <si>
    <t>-200863611</t>
  </si>
  <si>
    <t>334</t>
  </si>
  <si>
    <t>776590150</t>
  </si>
  <si>
    <t>Úprava podkladu nášlapných ploch penetrací</t>
  </si>
  <si>
    <t>1402292102</t>
  </si>
  <si>
    <t>335</t>
  </si>
  <si>
    <t>611552200</t>
  </si>
  <si>
    <t>penetrace</t>
  </si>
  <si>
    <t>-1218029079</t>
  </si>
  <si>
    <t>336</t>
  </si>
  <si>
    <t>776990112</t>
  </si>
  <si>
    <t>Vyrovnání podkladu samonivelační stěrkou tl 3 mm pevnosti 30 Mpa</t>
  </si>
  <si>
    <t>737775733</t>
  </si>
  <si>
    <t>2462,957</t>
  </si>
  <si>
    <t>337</t>
  </si>
  <si>
    <t>998776203</t>
  </si>
  <si>
    <t>Přesun hmot procentní pro podlahy povlakové v objektech v do 24 m</t>
  </si>
  <si>
    <t>162927674</t>
  </si>
  <si>
    <t>781</t>
  </si>
  <si>
    <t>Dokončovací práce - obklady</t>
  </si>
  <si>
    <t>338</t>
  </si>
  <si>
    <t>781474154</t>
  </si>
  <si>
    <t>Montáž obkladů vnitřních keramických velkoformátových do 6 ks/m2 lepených flexibilním lepidlem</t>
  </si>
  <si>
    <t>-946898087</t>
  </si>
  <si>
    <t>"1.01.3a"(1,7+1,0)*2*2,6-0,7*1,97</t>
  </si>
  <si>
    <t>"1.01.7" (3,5+2,6)*2*2,6-0,7*1,97*2-0,8*1,97</t>
  </si>
  <si>
    <t>"1.01.7a" (1,6+0,9)*2*2,6-0,7*1,97</t>
  </si>
  <si>
    <t>"1.01.7b" (1,6+1,5)*2*2,6-0,7*1,97</t>
  </si>
  <si>
    <t>"1.01.7c" (2,5+1,4)*2*2,6-0,8*1,97</t>
  </si>
  <si>
    <t>"1.02.10,10a,10b" ((5,19+1,75)*2*2,6-0,8*1,97)</t>
  </si>
  <si>
    <t>"1.02.10c9c" ((1,9+1,45)*2*2,6-0,8*1,97*2)*2</t>
  </si>
  <si>
    <t>"1.02.10d,9d" ((1,9+1,45)*2*2,6-0,8*1,97-0,7*1,97)*2</t>
  </si>
  <si>
    <t>"1.02.10e,9e" ((1,2+1,45)*2*2,6-0,7*1,97-1,45*0,7)*2</t>
  </si>
  <si>
    <t>"1.02.9,9a,9b" (1,725+5,19+0,2)*2*2,6-0,8*1,97*2-1,725*0,7</t>
  </si>
  <si>
    <t>"parapety" (3,1+4,7)*0,2</t>
  </si>
  <si>
    <t>"1.02.11" (1,85+2,2)*2*2,6-0,9*1,97</t>
  </si>
  <si>
    <t>"1.02.13" (1,85+2,84)*2*2,6-0,8*1,97</t>
  </si>
  <si>
    <t>"1.03.4" (1,1+1,95)*2*2,6-0,7*1,97*2</t>
  </si>
  <si>
    <t>"1.03.4a" (0,95+1,95)*2*2,6-0,7*1,97</t>
  </si>
  <si>
    <t>"1.03.5" (1,4+2,5+2,2+1,535+1,68+0,3)*2,6-0,7*1,97*2</t>
  </si>
  <si>
    <t>"1.03.5a" (2,15+0,85)*2*2,6</t>
  </si>
  <si>
    <t>"1.04.3" (3,555+1,9)*2*3,0-1,2*1,97*2</t>
  </si>
  <si>
    <t>"1.05.2,2a,2b" (2,745+1,85)*2*2,6-0,7*1,97</t>
  </si>
  <si>
    <t>"1.05.2c" (1,85+2,2)*2*2,6-0,9*1,97</t>
  </si>
  <si>
    <t>"1.05.3" ((5,19+2,25)*2*3,0-0,8*1,97-1,8*2,43)</t>
  </si>
  <si>
    <t>"1.06.2" (1,4+2,7)*2*2,6-0,9*1,97*2</t>
  </si>
  <si>
    <t>"1.06.3" (1,9+4,415)*2*2,6-1,1*1,97-0,9*1,97</t>
  </si>
  <si>
    <t>"1.06.6" (2,2+1,8)*2*2,6-0,7*1,97*4-0,8*1,97</t>
  </si>
  <si>
    <t>"1.06.6a,b,c,d"( (0,9+1,7)*2*2,6-0,7*1,97)*4</t>
  </si>
  <si>
    <t>"1.06.6e" (1,9+2,4)*2*2,6-0,7*1,97</t>
  </si>
  <si>
    <t>"1.06.7" (1,7+1,7+1,0+2,3+1,7)*2,6-0,9*1,97</t>
  </si>
  <si>
    <t>"kolem umyvadel" 1,0*2*2,0*11</t>
  </si>
  <si>
    <t xml:space="preserve">"2.NP" </t>
  </si>
  <si>
    <t>"2.01.1a,2a,3a,4a,5a," ((1,7+1,8+0,2+0,35)*2*2,5-0,7*1,97)*5</t>
  </si>
  <si>
    <t>"2.02.1a,2a,3a,4a,5a" ((1,8+1,7+0,2+0,35)*2*2,5-0,7*1,97)*5</t>
  </si>
  <si>
    <t>"2.06a" (2,505+2,7+1,005+3,31+5,390)*2,6-0,8*1,97-1,3*2,6</t>
  </si>
  <si>
    <t>"2.08a,b,c,d" ((1,625+1,45)*2*2,6-0,7*1,97*2)*2+((1,7+0,85)*2*2,6-0,7*1,97)*2</t>
  </si>
  <si>
    <t>"2.08.e" (3,55+1,6)*2*2,6-0,8*1,97</t>
  </si>
  <si>
    <t>"2.13" (2,525+3,6)*2*2,6-0,8*1,97</t>
  </si>
  <si>
    <t>"2.18" (5,645+2,105)*2*3,0-1,2*1,97</t>
  </si>
  <si>
    <t>"2.30" 1,3*0,2</t>
  </si>
  <si>
    <t>"kolem umyvadel" 1,0*2*2,0*3</t>
  </si>
  <si>
    <t>"3.01.1a,2a,3a,4a,5a,6a,7a,8a,9a" ((1,7+1,8+0,2+0,35)*2*2,5-0,7*1,97)*9</t>
  </si>
  <si>
    <t>"3.01.10,a,11a,12a,13a" ((1,7+1,8+0,2+0,35)*2*2,5-0,7*1,97)*4</t>
  </si>
  <si>
    <t>"3.07a" (3,5+4,0+3,7+2,4)*3,0-0,9*1,97*2</t>
  </si>
  <si>
    <t>"3.09a,b,c,d"((1,65+1,5)*2*2,6-0,7*1,97*2)*2+((1,65+0,8)*2*2,6-0,7*1,97)*2</t>
  </si>
  <si>
    <t>"3.14" (3,45+2,34)*2*2,6-0,7*1,97-2,175*0,7</t>
  </si>
  <si>
    <t>"3.22" (5,39+2,35)*2*3,0-1,2*1,97-2,1*0,7+2,1*0,2</t>
  </si>
  <si>
    <t>"3.32"1,3*0,2</t>
  </si>
  <si>
    <t>"kolem umyvadel" 1,0*2*2,0*6</t>
  </si>
  <si>
    <t>339</t>
  </si>
  <si>
    <t>597610810</t>
  </si>
  <si>
    <t xml:space="preserve">obkládačky keramické 300*600*8mm </t>
  </si>
  <si>
    <t>2094962035</t>
  </si>
  <si>
    <t>436,434782608696*1,15 "Přepočtené koeficientem množství</t>
  </si>
  <si>
    <t>340</t>
  </si>
  <si>
    <t>314a</t>
  </si>
  <si>
    <t xml:space="preserve">obkládačky keramické 200/200mm </t>
  </si>
  <si>
    <t>-486673127</t>
  </si>
  <si>
    <t xml:space="preserve">Poznámka k položce:
KERAMICKÁ DLAŽBA  a OBKLAD - na sociálním zázemí (dle legendy místností) je navržena keramická dlažba a obklad z velkoformátových desek se slinutým, nenasákavým povrchem, tl. 8-12mm, rektifikovaný, na celou výšku místností. Materiál polomat,proti-skluz R9-10 . Barevnost- 60% bílá/světlá + 40% barevná/ s dekorem, dle definitivního návrhu interiéru.  Na spáry bude použit hydrofobní spárovací tmel s technologií Bio Block a Drop Efekt. Spárovací hmota odolná proti biologickému znečištění. Zároveň bude použit sanitární antibakteriální silikon s nanotechnologií. Kladení na šířku, s probíhajícími vertikálními i horizontálními spárami. - Spárování v barvě obkladu, dlažby. 
 Spárořez bude odsouhlasen a koordinován s projektem interiéru. Keramická dlažba, spára, spárovací hmota bude na stavbě vyvzorkována. Vzorek bude odsouhlasen architektem objektu. Samostatný sokl bude řezán z keramické dlažby a bude zakončen v hliníkové „L“ liště.</t>
  </si>
  <si>
    <t>341</t>
  </si>
  <si>
    <t>7814791PC</t>
  </si>
  <si>
    <t>Příplatek k montáži obkladů vnitřních keramických za spárování tmelem s technologií Bio Block a Drop Efekt</t>
  </si>
  <si>
    <t>-1596236332</t>
  </si>
  <si>
    <t>342</t>
  </si>
  <si>
    <t>7814941PC</t>
  </si>
  <si>
    <t>Al profily rohové lepené flexibilním lepidlem</t>
  </si>
  <si>
    <t>-1697559947</t>
  </si>
  <si>
    <t>"1.01.3a" 1,7+1,0</t>
  </si>
  <si>
    <t>"1.01.7,7a,7b,7c" 2,6+1,5+1,0+1,5</t>
  </si>
  <si>
    <t>"1.02.10,10e,9,9a,b,e,13" 1,75*2+1,45+1,0*2+1,725*2+1,6+1,6+2,6*3</t>
  </si>
  <si>
    <t>"1.03.4,4a,5a" 1,1+0,95+0,85</t>
  </si>
  <si>
    <t>"1.05.2,2a,2b,2c" 0,905+0,895+0,905+2,2</t>
  </si>
  <si>
    <t>"1.06.2,3"2,6*2+2,6*3</t>
  </si>
  <si>
    <t>"1.06.6e" 2,1+2,6</t>
  </si>
  <si>
    <t>"1.06.7" 1,5+2,6</t>
  </si>
  <si>
    <t>"kolem umyvadel" (1,0+1,5)*11</t>
  </si>
  <si>
    <t>"2.01.1a,2a,3a,4a,5a" 2,5*5*5+0,5*5</t>
  </si>
  <si>
    <t>"2.02.1a,2a,3a,4a,5a" 2,5*5*5+0,5*5</t>
  </si>
  <si>
    <t>"2.06a" 2,6*3</t>
  </si>
  <si>
    <t>"2.08b.d"0,85*2</t>
  </si>
  <si>
    <t>"2.13" 2,7+2,6</t>
  </si>
  <si>
    <t>"2.18" 2,7+3,0</t>
  </si>
  <si>
    <t>"kolem umyvadel"(1,0+1,5)*3</t>
  </si>
  <si>
    <t>"3.01.1a,2a,3a,4a,5a,6a7a,8a"2,5*5*8+0,5*8</t>
  </si>
  <si>
    <t>"3.01.9a,10a,11a,12a,13a" 2,5*5*5+0,5*5</t>
  </si>
  <si>
    <t>"3.07a"3,0</t>
  </si>
  <si>
    <t>"3.09B,D" 0,8*2+2,6*2</t>
  </si>
  <si>
    <t>"3.22" 2,35+2,6+3,0+(2,1+0,7*2)</t>
  </si>
  <si>
    <t>"kolem umyvadeL" (1,0+1,5)*6</t>
  </si>
  <si>
    <t>343</t>
  </si>
  <si>
    <t>781495111</t>
  </si>
  <si>
    <t>Penetrace podkladu vnitřních obkladů</t>
  </si>
  <si>
    <t>1135396500</t>
  </si>
  <si>
    <t>344</t>
  </si>
  <si>
    <t>781495168</t>
  </si>
  <si>
    <t xml:space="preserve">Izolace dilatační spáry v koutě </t>
  </si>
  <si>
    <t>-504625856</t>
  </si>
  <si>
    <t>"1.01.3a"(1,7+1,0)*2</t>
  </si>
  <si>
    <t>"1.01.7" (3,5+2,6)*2</t>
  </si>
  <si>
    <t>"1.01.7a" (1,6+0,9)*2</t>
  </si>
  <si>
    <t>"1.01.7b" (1,6+1,5)*2</t>
  </si>
  <si>
    <t>"1.01.7c" (2,5+1,4)*2</t>
  </si>
  <si>
    <t>"1.02.10,10a,10b" (5,19+1,75)*2</t>
  </si>
  <si>
    <t>"1.02.10c9c" ((1,9+1,45)*2)*2</t>
  </si>
  <si>
    <t>"1.02.10d,9d" ((1,9+1,45)*2)*2</t>
  </si>
  <si>
    <t>"1.02.10e,9e" ((1,2+1,45)*2)*2</t>
  </si>
  <si>
    <t>"1.02.9,9a,9b" (1,725+5,19)*2</t>
  </si>
  <si>
    <t>"1.02.11" (1,85+2,2)*2</t>
  </si>
  <si>
    <t>"1.02.13" (1,85+2,84)*2</t>
  </si>
  <si>
    <t>"1.03.4" (1,1+1,95)*2*</t>
  </si>
  <si>
    <t>"1.03.4a" (0,95+1,95)*2</t>
  </si>
  <si>
    <t>"1.03.5" (1,4+2,5+2,2+1,535+1,68+0,3)</t>
  </si>
  <si>
    <t>"1.03.5a" (2,15+0,85)*2</t>
  </si>
  <si>
    <t>"1.04.3" (3,555+1,9)*2</t>
  </si>
  <si>
    <t>"1.05.2,2a,2b" (2,745+1,85)*2</t>
  </si>
  <si>
    <t>"1.05.2c" (1,85+2,2)*2</t>
  </si>
  <si>
    <t>"1.05.3" (5,19+2,25)*2</t>
  </si>
  <si>
    <t>"1.06.2" (1,4+2,7)*2</t>
  </si>
  <si>
    <t>"1.06.3" (1,9+4,415)*2</t>
  </si>
  <si>
    <t>"1.06.6" (2,2+1,8)*2</t>
  </si>
  <si>
    <t>"1.06.6a,b,c,d" (0,9+1,7)*2*4</t>
  </si>
  <si>
    <t>"1.06.6e" (1,9+2,4)*2</t>
  </si>
  <si>
    <t>"1.06.7" (1,7+1,7+1,0+2,3+1,7)</t>
  </si>
  <si>
    <t>"kolem umyvadel" 1,0*2*11</t>
  </si>
  <si>
    <t>"2.01.1a,2a,3a,4a,5a," ((1,7+1,8+0,2+0,35)*2)*5</t>
  </si>
  <si>
    <t>"2.02.1a,2a,3a,4a,5a" ((1,8+1,7+0,2+0,35)*2)*5</t>
  </si>
  <si>
    <t>"2.06a" (2,505+2,7+1,005+3,31+5,390)</t>
  </si>
  <si>
    <t>"2.08a,b,c,d" ((1,625+1,45)*2)*2+((1,7+0,85)*2)*2</t>
  </si>
  <si>
    <t>"2.08.e" (3,55+1,6)*2</t>
  </si>
  <si>
    <t>"2.13" (2,525+3,6)*2</t>
  </si>
  <si>
    <t>"2.18" (5,645+2,105)*2</t>
  </si>
  <si>
    <t>"kolem umyvadel" 1,0*2*3</t>
  </si>
  <si>
    <t>"3.01.1a,2a,3a,4a,5a,6a,7a,8a,9a" ((1,7+1,8+0,2+0,35)*2)*9</t>
  </si>
  <si>
    <t>"3.01.10,a,11a,12a,13a" ((1,7+1,8+0,2+0,35)*2)*4</t>
  </si>
  <si>
    <t>"3.07a" (3,5+4,0+3,7+2,4)</t>
  </si>
  <si>
    <t>"3.09a,b,c,d"((1,65+1,5)*2)*2+((1,65+0,8)*2)*2</t>
  </si>
  <si>
    <t>"3.14" (3,45+2,34)*2</t>
  </si>
  <si>
    <t>"3.22" (5,39+2,35)*2</t>
  </si>
  <si>
    <t>"kolem umyvadel" 1,0*2*6</t>
  </si>
  <si>
    <t>345</t>
  </si>
  <si>
    <t>998781203</t>
  </si>
  <si>
    <t>Přesun hmot procentní pro obklady keramické v objektech v do 24 m</t>
  </si>
  <si>
    <t>1388965140</t>
  </si>
  <si>
    <t>783</t>
  </si>
  <si>
    <t>Dokončovací práce - nátěry</t>
  </si>
  <si>
    <t>346</t>
  </si>
  <si>
    <t>783215100</t>
  </si>
  <si>
    <t>Nátěry olejové kovových doplňkových konstrukcí dvojnásobné a 1x email</t>
  </si>
  <si>
    <t>1766715561</t>
  </si>
  <si>
    <t xml:space="preserve">"kovové zárubně "  1,2*150</t>
  </si>
  <si>
    <t>347</t>
  </si>
  <si>
    <t>783811190</t>
  </si>
  <si>
    <t>Barevný nátěr podlahy techn. podlaží</t>
  </si>
  <si>
    <t>2100853541</t>
  </si>
  <si>
    <t>Poznámka k položce:
- Dvou- komponentní barevný nátěr na vodní bázi epoxidové pryskyřice, podle požadavků ČSN EN 1504-2 a ČSN EN 13813, na beton, pro běžné a střední mechanické zatížení, propustný pro vodní páry, s protiskluznými vlastnostmi R10 v odstínu – štěrková šedá RAL 7032, odolnost v oděru-DIN 53109, na betonový podklad upravený brokováním s následnou penetrací, nanášený válečkem</t>
  </si>
  <si>
    <t>784</t>
  </si>
  <si>
    <t>Dokončovací práce - malby a tapety</t>
  </si>
  <si>
    <t>348</t>
  </si>
  <si>
    <t>784001</t>
  </si>
  <si>
    <t xml:space="preserve">Přirážka za barevnost výmalby </t>
  </si>
  <si>
    <t>-107471068</t>
  </si>
  <si>
    <t>6131,019*0,4</t>
  </si>
  <si>
    <t>349</t>
  </si>
  <si>
    <t>784181101</t>
  </si>
  <si>
    <t>Základní akrylátová jednonásobná penetrace podkladu v místnostech výšky do 3,80m</t>
  </si>
  <si>
    <t>1040971755</t>
  </si>
  <si>
    <t>350</t>
  </si>
  <si>
    <t>784211111</t>
  </si>
  <si>
    <t xml:space="preserve">Dvojnásobné  bílé malby ze směsí za mokra velmi dobře otěruvzdorných v místnostech výšky do 3,80 m</t>
  </si>
  <si>
    <t>848348771</t>
  </si>
  <si>
    <t>6475,542+871,03+70,41*2,4+70,41-1454,947</t>
  </si>
  <si>
    <t>Práce a dodávky M</t>
  </si>
  <si>
    <t>33-M</t>
  </si>
  <si>
    <t>Montáže dopr.zaříz.,sklad. zař. a váh</t>
  </si>
  <si>
    <t>351</t>
  </si>
  <si>
    <t>330001</t>
  </si>
  <si>
    <t>D+M lůžkový výtah “A“</t>
  </si>
  <si>
    <t>-2127410748</t>
  </si>
  <si>
    <t>Poznámka k položce:
lůžkový výtah “A“ – 1500x2400x2300, nosnost min.1800kg, rychlost 1m/s, 24 osob, 4stanice, zdvih 7,2m, dva vstupy do kabiny, centrální otevírání dveří se dvěma panely, min šířka x výška dveří 1100 x 2200 mm, dveře, stěny a strop, madlo, nárazové lišty nerez, podlaha protiskluzová guma, vybavení dle vyhl.398/2009 Sb. s atestem pro zdravotnictví, požární odolnost šachetních dveří dle ČSN EN81-58/ EW60, automatický návrat do hlavní stanice, interface hlásiče pater, aut. sjezd do nejbl. stanice, blokace patra, druhé STOP tlač. v hl. stanici, alarm na kabině (houkačka), dálkový alarm, vzdálený monitoring, hlavní přívod-TNS, napájení pohonu 400, napájení světel. okruhu 220, osvětlená, větraná šachta, max. tepelné ztráty 2.23, systém pohonu FMB, pohon – technologie STM s rekuperací brzdné dráhy, ovládací panel s mechanickými tlačítky, stěny broušený nerez, osvětlení LED, doplňková madla a sklopné sedátko. Výtah pro personál i pacienty s dozorem, ovládání neblokováno. Není evakuační výtah. Šachta betonová, kotvení-moždinky,2400x2900mm,prohlubeň 1150, hlava šachty 4000mm, jednoduché řízení s pamětí, 180 x za hodinu,</t>
  </si>
  <si>
    <t>352</t>
  </si>
  <si>
    <t>330002</t>
  </si>
  <si>
    <t>D+M osobonákladní výtah B</t>
  </si>
  <si>
    <t>161598151</t>
  </si>
  <si>
    <t xml:space="preserve">Poznámka k položce:
pol.č.326 (ve výkazu výměr/resp. rozpočtu), popis:                                                                                         osobo-nákladní výtah “B“ – 1200x2100, nosnost min.1125kg, rychlost 1m/s, 15 osob, 3stanice, zdvih 7,2m, jeden vstup do kabiny, Pravé otevírání teleskopických dveří, min šířka x výška dveří 1000x2100mm, dveře, stěny a strop, madlo, nárazové lišty nerez, podlaha protiskluzová guma, zrcadlo na zadní stěně, vybavení dle vyhl.398/2009 Sb.s atestem pro zdravotnictví, požární odolnost šachetních dveří dle ČSN EN81-58 EW60, automatický návrat do hlavní stanice, interface hlásiče pater, aut. sjezd do nejbl. stanice, blokace patra, druhé STOP tlač. v hl. stanici, alarm na kabině (houkačka), dálkový alarm, vzdálený monitoring, hlavní přívod-TNS, napájení pohonu 400, napájení světel. okruhu 220, osvětlená, větraná šachta, max. tepelné ztráty 2.23, systém pohonu FMB, pohon – technologie STM s rekuperací brzdné dráhy, ovládací panel s mechanickými tlačítky, stěny broušený nerez, osvětlení LED, doplňková madla. Výtah pouze pro obsluhu personálu s blokací přístupu nepovolaných osob.</t>
  </si>
  <si>
    <t>353</t>
  </si>
  <si>
    <t>330003</t>
  </si>
  <si>
    <t xml:space="preserve">D+M osobní výtah C </t>
  </si>
  <si>
    <t>-1621960937</t>
  </si>
  <si>
    <t xml:space="preserve">Poznámka k položce:
pol.č.327 (ve výkazu výměr/resp. rozpočtu), popis:                                                                                                       osobní výtah “C“- 1200x1400, nosnost min.675kg, rychlost 1m/s, 9 osob, 3stanice, zdvih 7,2m, jeden vstup do kabiny, dveře 2-panelové s otevíráním doprava, min šířka x výška dveří 900x2000mm, dveře, stěny a strop, madlo nerez, podlaha protiskluzová guma, zrcadlo na zadní stěně, vybavení dle vyhl.398/2009 Sb. s atestem pro zdravotnictví, požární odolnost šachetních dveří dle ČSN EN81-58 EW60, automatický návrat do hlavní stanice, hlasový modul v kleci, hlavní přívod-TNS, napájení pohonu 400, napájení světel. okruhu 220, osvětlená, větraná šachta, max. tepelné ztráty 2.23, systém pohonu FMB, pohon – technologie STM s rekuperací brzdné dráhy, ovládací panel s mechanickými tlačítky, stěny broušený nerez, osvětlení LED, doplňková madla. Výtah pro personál i návštěvy pacientů, bez blokace přístupu. Šachta betonová, bez strojovny, pod stropem, kotvení-moždinky,1650x1800mm,prohlubeň 1100, hlava šachty 3350mm, jednoduché řízení s pamětí, 90 x za hodinu, zrcadlo, madlo rovné.</t>
  </si>
  <si>
    <t>01.1 - SO 01 - Zdravotní technika</t>
  </si>
  <si>
    <t xml:space="preserve">    721 - Zdravotechnika - vnitřní kanalizace</t>
  </si>
  <si>
    <t xml:space="preserve">    722 - Zdravotechnika - vnitřní vodovod</t>
  </si>
  <si>
    <t xml:space="preserve">    725 - Zdravotechnika - zařizovací předměty</t>
  </si>
  <si>
    <t xml:space="preserve">    726 - Zdravotechnika - předstěnové instalace</t>
  </si>
  <si>
    <t xml:space="preserve">    727 - Zdravotechnika - požární ochrana</t>
  </si>
  <si>
    <t>130901121</t>
  </si>
  <si>
    <t>Bourání kcí v hloubených vykopávkách ze zdiva z betonu prostého ručně</t>
  </si>
  <si>
    <t>-2023943819</t>
  </si>
  <si>
    <t>132201201</t>
  </si>
  <si>
    <t>Hloubení rýh š do 2000 mm v hornině tř. 3 objemu do 100 m3</t>
  </si>
  <si>
    <t>732696981</t>
  </si>
  <si>
    <t>132201209</t>
  </si>
  <si>
    <t>Příplatek za lepivost k hloubení rýh š do 2000 mm v hornině tř. 3</t>
  </si>
  <si>
    <t>1856625516</t>
  </si>
  <si>
    <t>151201101</t>
  </si>
  <si>
    <t>Zřízení zátažného pažení a rozepření stěn rýh hl do 2 m</t>
  </si>
  <si>
    <t>-760950512</t>
  </si>
  <si>
    <t>151201111</t>
  </si>
  <si>
    <t>Odstranění zátažného pažení a rozepření stěn rýh hl do 2 m</t>
  </si>
  <si>
    <t>-1137033699</t>
  </si>
  <si>
    <t>170268911</t>
  </si>
  <si>
    <t>162701105</t>
  </si>
  <si>
    <t>Vodorovné přemístění do 10000 m výkopku/sypaniny z horniny tř. 1 až 4</t>
  </si>
  <si>
    <t>1200638856</t>
  </si>
  <si>
    <t>167101101</t>
  </si>
  <si>
    <t>Nakládání výkopku z hornin tř. 1 až 4 do 100 m3</t>
  </si>
  <si>
    <t>-834879881</t>
  </si>
  <si>
    <t>171101104</t>
  </si>
  <si>
    <t>Uložení sypaniny z hornin soudržných do násypů zhutněných do 102 % PS</t>
  </si>
  <si>
    <t>-1938422037</t>
  </si>
  <si>
    <t>175101201</t>
  </si>
  <si>
    <t>Obsyp potrubí pískem 0-2</t>
  </si>
  <si>
    <t>1266760605</t>
  </si>
  <si>
    <t>175101201pc1</t>
  </si>
  <si>
    <t>Kamenivo těžené</t>
  </si>
  <si>
    <t>-670708118</t>
  </si>
  <si>
    <t>451573111</t>
  </si>
  <si>
    <t>Lože pod potrubí otevřený výkop ze štěrkopísku</t>
  </si>
  <si>
    <t>-99739966</t>
  </si>
  <si>
    <t>721</t>
  </si>
  <si>
    <t>Zdravotechnika - vnitřní kanalizace</t>
  </si>
  <si>
    <t>174101101</t>
  </si>
  <si>
    <t>Zásyp jam, šachet rýh nebo kolem objektů sypaninou se zhutněním</t>
  </si>
  <si>
    <t>-1520720626</t>
  </si>
  <si>
    <t>721173401</t>
  </si>
  <si>
    <t>Potrubí kanalizační plastové svodné systém KG DN 100</t>
  </si>
  <si>
    <t>-1269551726</t>
  </si>
  <si>
    <t>721173402</t>
  </si>
  <si>
    <t>Potrubí kanalizační plastové svodné systém KG DN 125</t>
  </si>
  <si>
    <t>1835000588</t>
  </si>
  <si>
    <t>721173403</t>
  </si>
  <si>
    <t>Potrubí kanalizační plastové svodné systém KG DN 150</t>
  </si>
  <si>
    <t>-542358142</t>
  </si>
  <si>
    <t>721173404</t>
  </si>
  <si>
    <t>Potrubí kanalizační plastové svodné systém KG DN 200</t>
  </si>
  <si>
    <t>2077293549</t>
  </si>
  <si>
    <t>721174024</t>
  </si>
  <si>
    <t>Potrubí kanalizační z PP odpadní systém HT DN 70</t>
  </si>
  <si>
    <t>1091635566</t>
  </si>
  <si>
    <t>721174025</t>
  </si>
  <si>
    <t>Potrubí kanalizační z PP odpadní systém HT DN 100</t>
  </si>
  <si>
    <t>-164558015</t>
  </si>
  <si>
    <t>721174042</t>
  </si>
  <si>
    <t>Potrubí kanalizační z PP připojovací systém HT DN 40</t>
  </si>
  <si>
    <t>-1904760440</t>
  </si>
  <si>
    <t>721174042pc1</t>
  </si>
  <si>
    <t>Potrubí kanalizační z PP připojovací systém HT DN 32</t>
  </si>
  <si>
    <t>-2083356149</t>
  </si>
  <si>
    <t>721174043</t>
  </si>
  <si>
    <t>Potrubí kanalizační z PP připojovací systém HT DN 50</t>
  </si>
  <si>
    <t>-1142504962</t>
  </si>
  <si>
    <t>721174043pc1</t>
  </si>
  <si>
    <t>PE dvojité koleno 100/100/100 pro ležatou montáž</t>
  </si>
  <si>
    <t>-1201007060</t>
  </si>
  <si>
    <t>721174043pc2</t>
  </si>
  <si>
    <t>Čistící tvarovka 150/150/92 DN 100 PP/nerezová ocel, hermeticky uzaviratelná zátka</t>
  </si>
  <si>
    <t>170660030</t>
  </si>
  <si>
    <t>721174043pc3</t>
  </si>
  <si>
    <t>Přečerpávač kondenzátu automaticky spínané zařízení, 230 V, 50 Hz, výtlak D 40</t>
  </si>
  <si>
    <t>-55219219</t>
  </si>
  <si>
    <t>721174043pc4</t>
  </si>
  <si>
    <t>Ovládání splachování invalidního WC, trubková chránička 1,7 m, vzduchová hadička 2 m, krabice pod omítku, pneumatický zvedák, stavební ochrana, upevňovací materiál, ovládací tlačítko</t>
  </si>
  <si>
    <t>soub</t>
  </si>
  <si>
    <t>-237150241</t>
  </si>
  <si>
    <t>721194104</t>
  </si>
  <si>
    <t>Vyvedení a upevnění odpadních výpustek DN 40</t>
  </si>
  <si>
    <t>-1653475111</t>
  </si>
  <si>
    <t>721194105</t>
  </si>
  <si>
    <t>Vyvedení a upevnění odpadních výpustek DN 50</t>
  </si>
  <si>
    <t>857120349</t>
  </si>
  <si>
    <t>721194109</t>
  </si>
  <si>
    <t>Vyvedení a upevnění odpadních výpustek DN 100</t>
  </si>
  <si>
    <t>4284739</t>
  </si>
  <si>
    <t>721211403</t>
  </si>
  <si>
    <t>PP podlahová vpust s ležatým odtokem 0,8l/s DN 50/75, rámeček z nerez. oceli 145/145, pachotěsnost i bez vody</t>
  </si>
  <si>
    <t>-1408828716</t>
  </si>
  <si>
    <t>721212113</t>
  </si>
  <si>
    <t>Odtokový nerezový sprchový žlab délky 900 mm s krycím roštem a zápachovou uzávěrkou</t>
  </si>
  <si>
    <t>581319337</t>
  </si>
  <si>
    <t>721233111</t>
  </si>
  <si>
    <t>Terasový vtok DN 50/75/100 1l/s, PP/nerezová ocel, zápachová klapka + náztavev</t>
  </si>
  <si>
    <t>-1953624922</t>
  </si>
  <si>
    <t>721233111pc1</t>
  </si>
  <si>
    <t>Terasový vtok s ležatým odtokem DN 75 2,5l/s, PP/nerezová ocel</t>
  </si>
  <si>
    <t>-1797617249</t>
  </si>
  <si>
    <t>721233112</t>
  </si>
  <si>
    <t>Střešní vtok polypropylen PP pro ploché střechy svislý odtok DN 110 s elektrickým ohřevem</t>
  </si>
  <si>
    <t>191469428</t>
  </si>
  <si>
    <t>721233112pc1</t>
  </si>
  <si>
    <t>Nástavec s PVC izolační přírubou DN 125</t>
  </si>
  <si>
    <t>-454024071</t>
  </si>
  <si>
    <t>721233112pc2</t>
  </si>
  <si>
    <t>Terasový vtok DN 75/100 2l/s, PP/nerezová ocel, zápachová klapka + nastavec</t>
  </si>
  <si>
    <t>987049042</t>
  </si>
  <si>
    <t>721233112pc3</t>
  </si>
  <si>
    <t>PP vodní zápach. uzávěrka pro odvod kondenzátu připojení 5/4", odtok DN 40</t>
  </si>
  <si>
    <t>484283458</t>
  </si>
  <si>
    <t>721233112PC4</t>
  </si>
  <si>
    <t>Podomítková vodní záp. uzávěrka pro odvod kondenzátu 110/110/60 mm DN 32</t>
  </si>
  <si>
    <t>1511969384</t>
  </si>
  <si>
    <t>721273152</t>
  </si>
  <si>
    <t>Hlavice ventilační polypropylen PP DN 75</t>
  </si>
  <si>
    <t>1696720112</t>
  </si>
  <si>
    <t>721273153</t>
  </si>
  <si>
    <t>Hlavice ventilační PP DN 100</t>
  </si>
  <si>
    <t>-1108624195</t>
  </si>
  <si>
    <t>721274103</t>
  </si>
  <si>
    <t>Přivzdušňovací ventil odpadních potrubí PP DN 110</t>
  </si>
  <si>
    <t>-430807713</t>
  </si>
  <si>
    <t>721274121</t>
  </si>
  <si>
    <t>Přivzdušňovací ventil vnitřní odpadních potrubí PP/ABS DN 50, kryt 125/125, hl. 100 mm</t>
  </si>
  <si>
    <t>-1025830150</t>
  </si>
  <si>
    <t>721290111</t>
  </si>
  <si>
    <t>Zkouška těsnosti potrubí kanalizace vodou do DN 125</t>
  </si>
  <si>
    <t>-43440557</t>
  </si>
  <si>
    <t>721290112</t>
  </si>
  <si>
    <t>Zkouška těsnosti potrubí kanalizace vodou do DN 200</t>
  </si>
  <si>
    <t>-1988229239</t>
  </si>
  <si>
    <t>721290123</t>
  </si>
  <si>
    <t>Zkouška těsnosti potrubí kanalizace kouřem do DN 300</t>
  </si>
  <si>
    <t>-1628160598</t>
  </si>
  <si>
    <t>998721203</t>
  </si>
  <si>
    <t>Přesun hmot procentní pro vnitřní kanalizace v objektech v do 24 m</t>
  </si>
  <si>
    <t>-1652047538</t>
  </si>
  <si>
    <t>722</t>
  </si>
  <si>
    <t>Zdravotechnika - vnitřní vodovod</t>
  </si>
  <si>
    <t>722174022</t>
  </si>
  <si>
    <t>Potrubí vodovodní plastové PPR svar polyfuze PN 20 D 20 x 3,4 mm</t>
  </si>
  <si>
    <t>762887383</t>
  </si>
  <si>
    <t>722174023</t>
  </si>
  <si>
    <t>Potrubí vodovodní plastové PPR svar polyfuze PN 20 D 25 x 4,2 mm</t>
  </si>
  <si>
    <t>-1503926915</t>
  </si>
  <si>
    <t>722174024</t>
  </si>
  <si>
    <t>Potrubí vodovodní plastové PPR svar polyfuze PN 20 D 32 x5,4 mm</t>
  </si>
  <si>
    <t>-1784237164</t>
  </si>
  <si>
    <t>722174025</t>
  </si>
  <si>
    <t>Potrubí vodovodní plastové PPR svar polyfuze PN 20 D 40 x 6,7 mm</t>
  </si>
  <si>
    <t>-366244488</t>
  </si>
  <si>
    <t>722174026</t>
  </si>
  <si>
    <t>Potrubí vodovodní plastové PPR svar polyfuze PN 20 D 50 x 8,4 mm</t>
  </si>
  <si>
    <t>480098807</t>
  </si>
  <si>
    <t>722174027</t>
  </si>
  <si>
    <t>Potrubí vodovodní plastové PPR svar polyfuze PN 20 D 63 x 10,5 mm</t>
  </si>
  <si>
    <t>-638982264</t>
  </si>
  <si>
    <t>722174029</t>
  </si>
  <si>
    <t>Potrubí vodovodní plastové PPR svar polyfuze PN 20 D 90 x 15,0 mm</t>
  </si>
  <si>
    <t>-1780760752</t>
  </si>
  <si>
    <t>722174030pc1</t>
  </si>
  <si>
    <t>Pozinkovaný žlab + upevňovací materiál</t>
  </si>
  <si>
    <t>707684017</t>
  </si>
  <si>
    <t>722181231</t>
  </si>
  <si>
    <t>Ochrana vodovodního potrubí přilepenými tepelně izolačními trubicemi z PE tl do 15 mm DN do 22 mm</t>
  </si>
  <si>
    <t>1145570606</t>
  </si>
  <si>
    <t>722181232</t>
  </si>
  <si>
    <t>Ochrana vodovodního potrubí přilepenými tepelně izolačními trubicemi z PE tl do 15 mm DN do 42 mm</t>
  </si>
  <si>
    <t>1226483998</t>
  </si>
  <si>
    <t>722181233</t>
  </si>
  <si>
    <t>Ochrana vodovodního potrubí přilepenými tepelně izolačními trubicemi z PE tl do 15 mm DN do 62 mm</t>
  </si>
  <si>
    <t>-383915514</t>
  </si>
  <si>
    <t>722181234</t>
  </si>
  <si>
    <t>Ochrana vodovodního potrubí přilepenými tepelně izolačními trubicemi z PE tl do 15 mm DN do 92 mm</t>
  </si>
  <si>
    <t>-1769831331</t>
  </si>
  <si>
    <t>722181242</t>
  </si>
  <si>
    <t>Ochrana kanalizačního potrubí přilepenými tepelně izolačními trubicemi z PE tl do 20 mm DN do 42 mm</t>
  </si>
  <si>
    <t>1724511982</t>
  </si>
  <si>
    <t>722181243</t>
  </si>
  <si>
    <t>Ochrana kanalizačního potrubí přilepenými tepelně izolačními trubicemi z PE tl do 20 mm DN do 62 mm</t>
  </si>
  <si>
    <t>1085046498</t>
  </si>
  <si>
    <t>722181243pc3</t>
  </si>
  <si>
    <t>Izolační pouzdra d 34 tl. 50 mm s povrchovou úpravou AL fólií</t>
  </si>
  <si>
    <t>-1588823037</t>
  </si>
  <si>
    <t>722181243pc4</t>
  </si>
  <si>
    <t>Izolační pouzdra d 42 tl. 50 mm s povrchovou úpravou AL fólií</t>
  </si>
  <si>
    <t>755312735</t>
  </si>
  <si>
    <t>722181243pc5</t>
  </si>
  <si>
    <t>Izolační pouzdra d 64 tl. 50 mm s povrchovou úpravou AL fólií</t>
  </si>
  <si>
    <t>1751038146</t>
  </si>
  <si>
    <t>722181243pc6</t>
  </si>
  <si>
    <t>Izolační pouzdra d 95 tl. 50 mm s povrchovou úpravou AL fólií</t>
  </si>
  <si>
    <t>1442270676</t>
  </si>
  <si>
    <t>722181244</t>
  </si>
  <si>
    <t>Ochrana kanalizačního potrubí přilepenými tepelně izolačními trubicemi z PE tl do 20 mm DN do 92 mm</t>
  </si>
  <si>
    <t>360821946</t>
  </si>
  <si>
    <t>722181245</t>
  </si>
  <si>
    <t>Ochrana kanalizačního potrubí přilepenými tepelně izolačními trubicemi z PE tl do 20 mm DN přes 92 mm</t>
  </si>
  <si>
    <t>1676763129</t>
  </si>
  <si>
    <t>722190401</t>
  </si>
  <si>
    <t>Vyvedení a upevnění výpustku do DN 25</t>
  </si>
  <si>
    <t>-1092205312</t>
  </si>
  <si>
    <t>722224151</t>
  </si>
  <si>
    <t>Kulový kohout zahradní s vnějším závitem a páčkou PN 15, T 120 °C G 3/8 - 3/4"</t>
  </si>
  <si>
    <t>669713198</t>
  </si>
  <si>
    <t>722224151pc1</t>
  </si>
  <si>
    <t>Zahradní nezámrzný ventil 1/2"</t>
  </si>
  <si>
    <t>763096267</t>
  </si>
  <si>
    <t>722224151pc2</t>
  </si>
  <si>
    <t>Mosazná plnoprůtoková pistole na teplou vodu pro sprchování, hadice pro teplou oplachovou vodu 1/2" - 3 m</t>
  </si>
  <si>
    <t>844749182</t>
  </si>
  <si>
    <t>722232043</t>
  </si>
  <si>
    <t>Kohout kulový přímý G 1/2 PN 42 do 185°C vnitřní závit</t>
  </si>
  <si>
    <t>-1503433874</t>
  </si>
  <si>
    <t>722232044</t>
  </si>
  <si>
    <t>Kohout kulový přímý G 3/4 PN 42 do 185°C vnitřní závit</t>
  </si>
  <si>
    <t>977518086</t>
  </si>
  <si>
    <t>722232048</t>
  </si>
  <si>
    <t>Kohout kulový přímý G 2 PN 42 do 185°C vnitřní závit</t>
  </si>
  <si>
    <t>764734673</t>
  </si>
  <si>
    <t>722232065</t>
  </si>
  <si>
    <t>Kohout kulový přímý G 1 1/2 PN 42 do 185°C vnitřní závit s vypouštěním</t>
  </si>
  <si>
    <t>-251379713</t>
  </si>
  <si>
    <t>722239104</t>
  </si>
  <si>
    <t>Montáž armatur vodovodních se dvěma závity G 5/4</t>
  </si>
  <si>
    <t>1219090318</t>
  </si>
  <si>
    <t>722239104PC1</t>
  </si>
  <si>
    <t>Vyvažovací ventil bez vypouštění 5/4"</t>
  </si>
  <si>
    <t>-357641296</t>
  </si>
  <si>
    <t>722239105</t>
  </si>
  <si>
    <t>Montáž armatur vodovodních se dvěma závity G 6/4</t>
  </si>
  <si>
    <t>809368944</t>
  </si>
  <si>
    <t>722239105pc1</t>
  </si>
  <si>
    <t>potrubní oddělovač pro pitnou vodu, riziková třída tř.4 BA - 6/4"</t>
  </si>
  <si>
    <t>-163028725</t>
  </si>
  <si>
    <t>722254115</t>
  </si>
  <si>
    <t>Hydrantová skříň vnitřní s výzbrojí D 25 s tvarově stálou hadicí 30 m</t>
  </si>
  <si>
    <t>soubor</t>
  </si>
  <si>
    <t>1133263633</t>
  </si>
  <si>
    <t>722290226</t>
  </si>
  <si>
    <t>Zkouška těsnosti vodovodního potrubí závitového do DN 50</t>
  </si>
  <si>
    <t>-1885936264</t>
  </si>
  <si>
    <t>722290229</t>
  </si>
  <si>
    <t>Zkouška těsnosti vodovodního potrubí závitového do DN 100</t>
  </si>
  <si>
    <t>-1610314484</t>
  </si>
  <si>
    <t>722290234</t>
  </si>
  <si>
    <t>Proplach a dezinfekce vodovodního potrubí do DN 80</t>
  </si>
  <si>
    <t>-703366148</t>
  </si>
  <si>
    <t>998722203</t>
  </si>
  <si>
    <t>Přesun hmot procentní pro vnitřní vodovod v objektech v do 24 m</t>
  </si>
  <si>
    <t>-879797144</t>
  </si>
  <si>
    <t>725</t>
  </si>
  <si>
    <t>Zdravotechnika - zařizovací předměty</t>
  </si>
  <si>
    <t>725112021</t>
  </si>
  <si>
    <t>Klozet keramický závěsný na nosné stěny s hlubokým splachováním odpad vodorovný</t>
  </si>
  <si>
    <t>1651320811</t>
  </si>
  <si>
    <t>725112312</t>
  </si>
  <si>
    <t>Klozet nerezový s hlubokým splachováním závěsný s tvrzeným sedátkem</t>
  </si>
  <si>
    <t>-2030167358</t>
  </si>
  <si>
    <t>725119123</t>
  </si>
  <si>
    <t>Montáž klozetových mís závěsných na nosné stěny</t>
  </si>
  <si>
    <t>611869354</t>
  </si>
  <si>
    <t>642360510</t>
  </si>
  <si>
    <t xml:space="preserve">klozet keramický závěsný hluboké splachování handicap  bílý</t>
  </si>
  <si>
    <t>786324208</t>
  </si>
  <si>
    <t>725121025pc1</t>
  </si>
  <si>
    <t xml:space="preserve">Napájecí zdroj  20 VA - 230/12 V, 50 Hz</t>
  </si>
  <si>
    <t>-533051703</t>
  </si>
  <si>
    <t>725121025pc2</t>
  </si>
  <si>
    <t xml:space="preserve">Napájecí zdroj  50 VA - 230/12 V, 50 Hz</t>
  </si>
  <si>
    <t>1797776755</t>
  </si>
  <si>
    <t>725121525</t>
  </si>
  <si>
    <t>Pisoárový záchodek automatický s radarovým senzorem</t>
  </si>
  <si>
    <t>1246578108</t>
  </si>
  <si>
    <t>725211622</t>
  </si>
  <si>
    <t>Umyvadlo keramické připevněné na stěnu šrouby bílé s krytem na sifon 550 mm</t>
  </si>
  <si>
    <t>-317433358</t>
  </si>
  <si>
    <t>725211651</t>
  </si>
  <si>
    <t>Umyvadlo kruhové keramické na desku 470/170 mm, umyvadlová výpust kli/klak 5/4"</t>
  </si>
  <si>
    <t>307557501</t>
  </si>
  <si>
    <t>725211681</t>
  </si>
  <si>
    <t>Umyvadlo keramické zdravotní připevněné na stěnu šrouby bílé 640 mm</t>
  </si>
  <si>
    <t>-750957504</t>
  </si>
  <si>
    <t>725214114</t>
  </si>
  <si>
    <t xml:space="preserve">Umyvadlo nerezové  na stěnu 595x445 mm se zadní stěnou</t>
  </si>
  <si>
    <t>52751871</t>
  </si>
  <si>
    <t>725241112</t>
  </si>
  <si>
    <t>Vanička sprchová akrylátová čtvercová 900x900x4mm</t>
  </si>
  <si>
    <t>-1175637609</t>
  </si>
  <si>
    <t>725245103</t>
  </si>
  <si>
    <t>Zástěna sprchová jednokřídlá do výšky 2000 mm a šířky 900 mm</t>
  </si>
  <si>
    <t>-598114400</t>
  </si>
  <si>
    <t>725245113</t>
  </si>
  <si>
    <t>Zástěna sprchová jednokřídlá boční do výšky 2000 mm a šířky 900 mm</t>
  </si>
  <si>
    <t>-1306453318</t>
  </si>
  <si>
    <t>725311121</t>
  </si>
  <si>
    <t xml:space="preserve">Dřez jednoduchý nerezový se zápachovou uzávěrkou  480x480 mm</t>
  </si>
  <si>
    <t>225450764</t>
  </si>
  <si>
    <t>725331111</t>
  </si>
  <si>
    <t>Výlevka závěsná keramická se sklopnou plastovou mřížkou 425 mm</t>
  </si>
  <si>
    <t>-1163351595</t>
  </si>
  <si>
    <t>725813111</t>
  </si>
  <si>
    <t>Ventil rohový bez připojovací trubičky nebo flexi hadičky G 1/2</t>
  </si>
  <si>
    <t>-78619475</t>
  </si>
  <si>
    <t>725821312</t>
  </si>
  <si>
    <t>Baterie dřezové nástěnné pákové s otáčivým kulatým ústím a délkou ramínka 300 mm</t>
  </si>
  <si>
    <t>514626943</t>
  </si>
  <si>
    <t>725821326</t>
  </si>
  <si>
    <t>Baterie dřezové stojánkové pákové s otáčivým kulatým ústím a délkou ramínka 265 mm</t>
  </si>
  <si>
    <t>-452810985</t>
  </si>
  <si>
    <t>725822611</t>
  </si>
  <si>
    <t>Baterie umyvadlové stojánkové pákové bez výpusti</t>
  </si>
  <si>
    <t>-42231642</t>
  </si>
  <si>
    <t>725841354</t>
  </si>
  <si>
    <t>Baterie sprchové nástěnné s termostatickým ventilem a sprchovou růžicí</t>
  </si>
  <si>
    <t>603082085</t>
  </si>
  <si>
    <t>725841354pc1</t>
  </si>
  <si>
    <t>Baterie sprchové podomítkové termostatickým ventilem a sprchovým naklápěcím ramínkem průtok 12 l/min</t>
  </si>
  <si>
    <t>-1813402341</t>
  </si>
  <si>
    <t>998725203</t>
  </si>
  <si>
    <t>Přesun hmot procentní pro zařizovací předměty v objektech v do 24 m</t>
  </si>
  <si>
    <t>797930939</t>
  </si>
  <si>
    <t>726</t>
  </si>
  <si>
    <t>Zdravotechnika - předstěnové instalace</t>
  </si>
  <si>
    <t>726131001</t>
  </si>
  <si>
    <t>Instalační předstěna - umyvadlo v 1120 mm se stojánkovou baterií do lehkých stěn s kovovou kcí</t>
  </si>
  <si>
    <t>-567404721</t>
  </si>
  <si>
    <t>726131002</t>
  </si>
  <si>
    <t>Instalační předstěna - umyvadlo v 1120 mm pro tělesně postižené do lehkých stěn s kovovou kcí</t>
  </si>
  <si>
    <t>-417742845</t>
  </si>
  <si>
    <t>726131021</t>
  </si>
  <si>
    <t>Instalační předstěna - pisoár v 1300 mm do lehkých stěn s kovovou kcí</t>
  </si>
  <si>
    <t>-15326073</t>
  </si>
  <si>
    <t>726131031</t>
  </si>
  <si>
    <t>Instalační předstěna - pro armatury do lehkých stěn s kovovou kcí</t>
  </si>
  <si>
    <t>-719316701</t>
  </si>
  <si>
    <t>726131041</t>
  </si>
  <si>
    <t>Instalační předstěna - klozet závěsný v 1120 mm s ovládáním zepředu do lehkých stěn s kovovou kcí</t>
  </si>
  <si>
    <t>-641345561</t>
  </si>
  <si>
    <t>726131061</t>
  </si>
  <si>
    <t xml:space="preserve">Instalační předstěna - výlevka závěsná  s ovládáním ze předu do stěn s kov kcí</t>
  </si>
  <si>
    <t>-1114021861</t>
  </si>
  <si>
    <t>998726213</t>
  </si>
  <si>
    <t>Přesun hmot procentní pro instalační prefabrikáty v objektech v do 24 m</t>
  </si>
  <si>
    <t>-1298002808</t>
  </si>
  <si>
    <t>727</t>
  </si>
  <si>
    <t>Zdravotechnika - požární ochrana</t>
  </si>
  <si>
    <t>727121135</t>
  </si>
  <si>
    <t>Protipožární zpěňující páska CP 648S</t>
  </si>
  <si>
    <t>277065310</t>
  </si>
  <si>
    <t>01.2 - SO 01 - Elektroinstalace vč.svítidel a hromosvodů</t>
  </si>
  <si>
    <t>Úroveň 3:</t>
  </si>
  <si>
    <t>01.2A - SO 01.2 - Elektroinstalace</t>
  </si>
  <si>
    <t xml:space="preserve">Cenová soustava: CS ÚRS 2015 01  = Katalog popisů a směrných cen stavebních prací ÚRS Praha 		 Průzkum trhu = Ceníky výrobců, ceníky prodejců, ceny prací montážních firem		 </t>
  </si>
  <si>
    <t>D1 - Elektroinstalace - Montáž a dodávka</t>
  </si>
  <si>
    <t xml:space="preserve">    D10 - Dodávky</t>
  </si>
  <si>
    <t xml:space="preserve">      D2 - Specifikace dodávky OS1</t>
  </si>
  <si>
    <t xml:space="preserve">      D3 - ROZVODNICE NÁSTĚNNÁ, DO 63A, IP30/20  VČ. LIŠT DIN A SVOREK</t>
  </si>
  <si>
    <t xml:space="preserve">      D4 - PŘÍSLUŠENSTVÍ</t>
  </si>
  <si>
    <t xml:space="preserve">      D5 - PŘÍSTROJE</t>
  </si>
  <si>
    <t xml:space="preserve">      D6 - UCPÁVKOVÁ VÝVODKA Z Al SLITINY</t>
  </si>
  <si>
    <t xml:space="preserve">      D7 - Specifikace dodávky OS2</t>
  </si>
  <si>
    <t xml:space="preserve">      D8.2 - ROZVODNICE NÁSTĚNNÁ, DO 63A, IP30/20 VČ. LIŠT DIN A SVOREK</t>
  </si>
  <si>
    <t xml:space="preserve">      D4.2 - PŘÍSLUŠENSTVÍ</t>
  </si>
  <si>
    <t xml:space="preserve">      D5.2 - PŘÍSTROJE</t>
  </si>
  <si>
    <t xml:space="preserve">      D6.2 - UCPÁVKOVÁ VÝVODKA Z Al SLITINY</t>
  </si>
  <si>
    <t xml:space="preserve">      D9 - Specifikace dodávky OS3</t>
  </si>
  <si>
    <t xml:space="preserve">      D8.3 - ROZVODNICE NÁSTĚNNÁ, DO 63A, IP30/20 VČ. LIŠT DIN A SVOREK</t>
  </si>
  <si>
    <t xml:space="preserve">      D4.3 - PŘÍSLUŠENSTVÍ</t>
  </si>
  <si>
    <t xml:space="preserve">      D5.3 - PŘÍSTROJE</t>
  </si>
  <si>
    <t xml:space="preserve">      D6.3 - UCPÁVKOVÁ VÝVODKA Z Al SLITINY</t>
  </si>
  <si>
    <t xml:space="preserve">    D11 - Montážní materiál a práce</t>
  </si>
  <si>
    <t xml:space="preserve">      D12 - Montáž krabic elektroinstalačních odbočných  zapuštěných a na povrch, plastových kruhových</t>
  </si>
  <si>
    <t xml:space="preserve">      D13 - OCELOVÁ KONSTRUKCE POZINKOVANÁ</t>
  </si>
  <si>
    <t xml:space="preserve">      D14 - KABELOVÝ ŽLAB PLECHOVÝ DÉLKA 3 M VČETNĚ SPOJEK A SPOJOVACÍHO MAT.</t>
  </si>
  <si>
    <t xml:space="preserve">      D15 - Montáž žlabů kovových</t>
  </si>
  <si>
    <t xml:space="preserve">      D16 - POŽÁRNĚ ODOLNÁ TRASA</t>
  </si>
  <si>
    <t xml:space="preserve">      D17 - Montáž žlabů požárně odolných</t>
  </si>
  <si>
    <t xml:space="preserve">      D18 - KABEL SE SNÍŽENOU HOŘLAVOSTÍ, S FUNKČNÍ SCHOPNOSTÍ PŘI POŽÁRU, TŘÍDA REAKCE NA OHEŇ - B2 ca, s1, d1</t>
  </si>
  <si>
    <t xml:space="preserve">      D19 - KABEL SILOVÝ souvysející s osvětlením</t>
  </si>
  <si>
    <t xml:space="preserve">      D20 - ŠŇŮRA S IZOLACÍ PVC STÍNĚNÁ</t>
  </si>
  <si>
    <t xml:space="preserve">      D21 - MONTÁŽ ROZVODNIC</t>
  </si>
  <si>
    <t xml:space="preserve">      D22 - VYPÍNAČE A PŘEPÍNAČE</t>
  </si>
  <si>
    <t xml:space="preserve">      D23 - TLAČÍTKOVÉ OVLÁDAČE</t>
  </si>
  <si>
    <t xml:space="preserve">      D24 - KRYTY SPÍNAČŮ, PŘEPÍNAČŮ A TLAČÍTEK</t>
  </si>
  <si>
    <t xml:space="preserve">      D25 - RÁMEČEK</t>
  </si>
  <si>
    <t xml:space="preserve">      D26 - SPÍNAČ, PŘEPÍNAČ, IP 44 (PLAST)</t>
  </si>
  <si>
    <t xml:space="preserve">      D27 - Montáž spínačů, nebo přepínačů</t>
  </si>
  <si>
    <t xml:space="preserve">      D28 - KABEL SILOVÝ,IZOLACE PVC</t>
  </si>
  <si>
    <t xml:space="preserve">      D28A - KABEL SILOVÝ,IZOLACE PVC</t>
  </si>
  <si>
    <t xml:space="preserve">      D28B - KABEL SILOVÝ,IZOLACE PVC</t>
  </si>
  <si>
    <t xml:space="preserve">      D29 - KABEL STÍNĚNÝ</t>
  </si>
  <si>
    <t xml:space="preserve">      D18A - KABEL SE SNÍŽENOU HOŘLAVOSTÍ, S FUNKČNÍ SCHOPNOSTÍ PŘI POŽÁRU, TŘÍDA REAKCE NA OHEŇ - B2 ca, s1, d1</t>
  </si>
  <si>
    <t xml:space="preserve">      D30 - VODIČ JEDNOŽILOVÝ, IZOLACE PVC</t>
  </si>
  <si>
    <t xml:space="preserve">      D32 - Plastová ohebná chránička kruhového průřezu</t>
  </si>
  <si>
    <t xml:space="preserve">      D33 - PARAPETNÍ ŽLAB</t>
  </si>
  <si>
    <t xml:space="preserve">      D34 - ZÁSUVKA NN</t>
  </si>
  <si>
    <t xml:space="preserve">      D35 - ZÁSUVKA NN, S OCHRANOU PŘED PŘEPĚTÍM</t>
  </si>
  <si>
    <t xml:space="preserve">      D36 - ZÁSUVKA NN, IP 44 (PLAST)</t>
  </si>
  <si>
    <t xml:space="preserve">      D37 - ZÁSUVKA NN, PROFIL 45</t>
  </si>
  <si>
    <t xml:space="preserve">      D38 - ZÁSUVKA PRŮMYSLOVÁ, IP 44</t>
  </si>
  <si>
    <t xml:space="preserve">      D39 - SNÍMAČ POHYBU</t>
  </si>
  <si>
    <t xml:space="preserve">      D40 - STOP TLAČÍTKO "TOTAL" A "STOP TLAČÍTKO"</t>
  </si>
  <si>
    <t xml:space="preserve">      D41 - TLAČÍTKO POŽÁRNÍ VENTILÁTOR</t>
  </si>
  <si>
    <t xml:space="preserve">      D42 - ZÁSUVKA PRO VYROVNÁNÍ POTENCIÁLŮ</t>
  </si>
  <si>
    <t xml:space="preserve">      D43 - SVORKOVNICE PA</t>
  </si>
  <si>
    <t xml:space="preserve">      D44 - KOBEREC DO ROZVODNY</t>
  </si>
  <si>
    <t xml:space="preserve">      D45 - POŽARNÍ UCPÁVKY</t>
  </si>
  <si>
    <t xml:space="preserve">      D46 - TŘÍFÁZOVÝ VYPÍNAČ</t>
  </si>
  <si>
    <t xml:space="preserve">      D47 - JEDNOFÁZOVÝ VYPÍNAČ</t>
  </si>
  <si>
    <t xml:space="preserve">      D48 - PROVEDENI REVIZNICH ZKOUSEK</t>
  </si>
  <si>
    <t xml:space="preserve">      D49 - DLE CSN 331500</t>
  </si>
  <si>
    <t xml:space="preserve">      D50 - KOORDINACE POSTUPU PRACI</t>
  </si>
  <si>
    <t xml:space="preserve">      D51 - HODINOVE ZUCTOVACI SAZBY</t>
  </si>
  <si>
    <t xml:space="preserve">    D52 - Dodávky hlavních a patrových rozvaděčů</t>
  </si>
  <si>
    <t xml:space="preserve">    D53 - Ostatní</t>
  </si>
  <si>
    <t>D1</t>
  </si>
  <si>
    <t>Elektroinstalace - Montáž a dodávka</t>
  </si>
  <si>
    <t>D10</t>
  </si>
  <si>
    <t>Dodávky</t>
  </si>
  <si>
    <t>D2</t>
  </si>
  <si>
    <t>Specifikace dodávky OS1</t>
  </si>
  <si>
    <t>D3</t>
  </si>
  <si>
    <t xml:space="preserve">ROZVODNICE NÁSTĚNNÁ, DO 63A, IP30/20  VČ. LIŠT DIN A SVOREK</t>
  </si>
  <si>
    <t>Pol260</t>
  </si>
  <si>
    <t xml:space="preserve">Pro  12 mod.</t>
  </si>
  <si>
    <t>Průzkum trhu</t>
  </si>
  <si>
    <t>831897479</t>
  </si>
  <si>
    <t>D4</t>
  </si>
  <si>
    <t>PŘÍSLUŠENSTVÍ</t>
  </si>
  <si>
    <t>Pol261</t>
  </si>
  <si>
    <t>Průhledná dvířka k nástěnné rozvodnici 12 mod.</t>
  </si>
  <si>
    <t>-1879595708</t>
  </si>
  <si>
    <t>D5</t>
  </si>
  <si>
    <t>PŘÍSTROJE</t>
  </si>
  <si>
    <t>Pol262</t>
  </si>
  <si>
    <t>Vypínač se světelnou signal. LED, 1zap kontakt, na DIN lištu</t>
  </si>
  <si>
    <t>-862174323</t>
  </si>
  <si>
    <t>D6</t>
  </si>
  <si>
    <t>UCPÁVKOVÁ VÝVODKA Z Al SLITINY</t>
  </si>
  <si>
    <t>Pol263</t>
  </si>
  <si>
    <t>P13.5</t>
  </si>
  <si>
    <t>-779477197</t>
  </si>
  <si>
    <t>Pol264</t>
  </si>
  <si>
    <t>P16</t>
  </si>
  <si>
    <t>1437971312</t>
  </si>
  <si>
    <t>D7</t>
  </si>
  <si>
    <t>Specifikace dodávky OS2</t>
  </si>
  <si>
    <t>D8.2</t>
  </si>
  <si>
    <t>ROZVODNICE NÁSTĚNNÁ, DO 63A, IP30/20 VČ. LIŠT DIN A SVOREK</t>
  </si>
  <si>
    <t>Pol265</t>
  </si>
  <si>
    <t>Pro 24 mod.</t>
  </si>
  <si>
    <t>142727651</t>
  </si>
  <si>
    <t>D4.2</t>
  </si>
  <si>
    <t>Pol266</t>
  </si>
  <si>
    <t>Průhledná dvířka k nástěnné rozvodnici 24 mod.</t>
  </si>
  <si>
    <t>-1204252324</t>
  </si>
  <si>
    <t>D5.2</t>
  </si>
  <si>
    <t>396550748</t>
  </si>
  <si>
    <t>Pol267</t>
  </si>
  <si>
    <t>Tlačítko se signálkou LED, 1zap. kont., Un=230V AC/DC, na DIN lištu</t>
  </si>
  <si>
    <t>1392719787</t>
  </si>
  <si>
    <t>D6.2</t>
  </si>
  <si>
    <t>1160076155</t>
  </si>
  <si>
    <t>1057660458</t>
  </si>
  <si>
    <t>Pol268</t>
  </si>
  <si>
    <t>P21</t>
  </si>
  <si>
    <t>2006935911</t>
  </si>
  <si>
    <t>D9</t>
  </si>
  <si>
    <t>Specifikace dodávky OS3</t>
  </si>
  <si>
    <t>D8.3</t>
  </si>
  <si>
    <t>Pol269</t>
  </si>
  <si>
    <t>Pro 36 mod.</t>
  </si>
  <si>
    <t>-242463599</t>
  </si>
  <si>
    <t>D4.3</t>
  </si>
  <si>
    <t>Pol270</t>
  </si>
  <si>
    <t>Průhledná dvířka k nástěnné rozvodnici 36 mod.</t>
  </si>
  <si>
    <t>-359074789</t>
  </si>
  <si>
    <t>D5.3</t>
  </si>
  <si>
    <t>-1945356205</t>
  </si>
  <si>
    <t>7224962</t>
  </si>
  <si>
    <t>D6.3</t>
  </si>
  <si>
    <t>323551299</t>
  </si>
  <si>
    <t>1714848960</t>
  </si>
  <si>
    <t>D11</t>
  </si>
  <si>
    <t>Montážní materiál a práce</t>
  </si>
  <si>
    <t>D12</t>
  </si>
  <si>
    <t xml:space="preserve">Montáž krabic elektroinstalačních odbočných  zapuštěných a na povrch, plastových kruhových</t>
  </si>
  <si>
    <t>Pol274</t>
  </si>
  <si>
    <t>KRABICE UNIVERZÁLNÍ DO SÁDROKARTONU</t>
  </si>
  <si>
    <t>-1942678183</t>
  </si>
  <si>
    <t>Pol275</t>
  </si>
  <si>
    <t>KRABICE UNIVERZÁLNÍ POD OMÍTKU</t>
  </si>
  <si>
    <t>1234663397</t>
  </si>
  <si>
    <t>Pol276</t>
  </si>
  <si>
    <t>KRABICE NA POVRCH ODBOČNÁ</t>
  </si>
  <si>
    <t>78352985</t>
  </si>
  <si>
    <t>Pol277</t>
  </si>
  <si>
    <t>KRABICE ODBOČNÁ POD OMÍTKU</t>
  </si>
  <si>
    <t>-1970090065</t>
  </si>
  <si>
    <t>Pol278</t>
  </si>
  <si>
    <t>KRABICE ODBOČNÁ DO SÁDROKARTONU VČ.SVORKOVNICE</t>
  </si>
  <si>
    <t>-1838515048</t>
  </si>
  <si>
    <t>Pol279</t>
  </si>
  <si>
    <t>na povrch a pro sádrokartonové příčky</t>
  </si>
  <si>
    <t>-496516742</t>
  </si>
  <si>
    <t>Pol280</t>
  </si>
  <si>
    <t>TRUBKA 40</t>
  </si>
  <si>
    <t>-767120929</t>
  </si>
  <si>
    <t>Pol281</t>
  </si>
  <si>
    <t>TRUBKA OCEL. ZÁVITOVÁ - ŽÁR.POZINK. EN</t>
  </si>
  <si>
    <t>1749921366</t>
  </si>
  <si>
    <t>Pol282</t>
  </si>
  <si>
    <t>TRUBKA TUHÁ PVC 1250N délka 3 m barva černá</t>
  </si>
  <si>
    <t>132682444</t>
  </si>
  <si>
    <t>Pol283</t>
  </si>
  <si>
    <t>40x20 LIŠTA HRANATÁ (3m) - DVOJITÝ ZÁMEK</t>
  </si>
  <si>
    <t>-1446186442</t>
  </si>
  <si>
    <t>Pol284</t>
  </si>
  <si>
    <t>40X40 LIŠTA HRANATÁ (3m) - DVOJITÝ ZÁMEK</t>
  </si>
  <si>
    <t>-1903849582</t>
  </si>
  <si>
    <t>Pol285</t>
  </si>
  <si>
    <t>TRUBKA OHEBNÁ 750N</t>
  </si>
  <si>
    <t>-929455360</t>
  </si>
  <si>
    <t>Pol286</t>
  </si>
  <si>
    <t>24X22 LIŠTA VKLÁDACÍ (2m)</t>
  </si>
  <si>
    <t>-531394955</t>
  </si>
  <si>
    <t>Pol287</t>
  </si>
  <si>
    <t>25 TRUBKA TUHÁ PVC 750N délka 3 m barva tmavě šedá</t>
  </si>
  <si>
    <t>-1637633340</t>
  </si>
  <si>
    <t>Pol288</t>
  </si>
  <si>
    <t>32 TRUBKA TUHÁ PVC 750N délka 3 m barva tmavě šedá</t>
  </si>
  <si>
    <t>-1381539910</t>
  </si>
  <si>
    <t>D13</t>
  </si>
  <si>
    <t>OCELOVÁ KONSTRUKCE POZINKOVANÁ</t>
  </si>
  <si>
    <t>Pol289</t>
  </si>
  <si>
    <t>všeobecně</t>
  </si>
  <si>
    <t>-1188975255</t>
  </si>
  <si>
    <t>D14</t>
  </si>
  <si>
    <t>KABELOVÝ ŽLAB PLECHOVÝ DÉLKA 3 M VČETNĚ SPOJEK A SPOJOVACÍHO MAT.</t>
  </si>
  <si>
    <t>Pol290</t>
  </si>
  <si>
    <t>62/50 žlab s víkem</t>
  </si>
  <si>
    <t>-1421755671</t>
  </si>
  <si>
    <t>Pol291</t>
  </si>
  <si>
    <t>125/50 žlab s víkem</t>
  </si>
  <si>
    <t>-496688765</t>
  </si>
  <si>
    <t>Pol292</t>
  </si>
  <si>
    <t>250/50 žlab s víkem</t>
  </si>
  <si>
    <t>1189560677</t>
  </si>
  <si>
    <t>D15</t>
  </si>
  <si>
    <t>Montáž žlabů kovových</t>
  </si>
  <si>
    <t>Pol293</t>
  </si>
  <si>
    <t>přes 50 do 100 mm</t>
  </si>
  <si>
    <t>77426531</t>
  </si>
  <si>
    <t>Pol294</t>
  </si>
  <si>
    <t>přes 100 do 125 mm</t>
  </si>
  <si>
    <t>-1264326543</t>
  </si>
  <si>
    <t>Pol295</t>
  </si>
  <si>
    <t>přes 125 do 250 mm</t>
  </si>
  <si>
    <t>-1194902603</t>
  </si>
  <si>
    <t>D16</t>
  </si>
  <si>
    <t>POŽÁRNĚ ODOLNÁ TRASA</t>
  </si>
  <si>
    <t>Pol296</t>
  </si>
  <si>
    <t>Nosná konstrukce, spojovací materiál</t>
  </si>
  <si>
    <t>1550872351</t>
  </si>
  <si>
    <t>Pol297</t>
  </si>
  <si>
    <t>125/50 žlab s víkem požárně odolný</t>
  </si>
  <si>
    <t>-42158068</t>
  </si>
  <si>
    <t>D17</t>
  </si>
  <si>
    <t>Montáž žlabů požárně odolných</t>
  </si>
  <si>
    <t>1533725990</t>
  </si>
  <si>
    <t>D18</t>
  </si>
  <si>
    <t>KABEL SE SNÍŽENOU HOŘLAVOSTÍ, S FUNKČNÍ SCHOPNOSTÍ PŘI POŽÁRU, TŘÍDA REAKCE NA OHEŇ - B2 ca, s1, d1</t>
  </si>
  <si>
    <t>Pol298</t>
  </si>
  <si>
    <t>3x6 mm2 , pevně</t>
  </si>
  <si>
    <t>-208864319</t>
  </si>
  <si>
    <t>Pol299</t>
  </si>
  <si>
    <t>3x1.5 mm2 , pevně</t>
  </si>
  <si>
    <t>387876796</t>
  </si>
  <si>
    <t>Pol300</t>
  </si>
  <si>
    <t>sdělovací 4x2x0,8 mm2 , pevně</t>
  </si>
  <si>
    <t>1680175901</t>
  </si>
  <si>
    <t>D19</t>
  </si>
  <si>
    <t>KABEL SILOVÝ souvysející s osvětlením</t>
  </si>
  <si>
    <t>Pol301</t>
  </si>
  <si>
    <t>CYKY-O 3x1.5 , pevně</t>
  </si>
  <si>
    <t>888285935</t>
  </si>
  <si>
    <t>Pol302</t>
  </si>
  <si>
    <t>CYKY-O 4x1.5 , pevně</t>
  </si>
  <si>
    <t>500764076</t>
  </si>
  <si>
    <t>Pol303</t>
  </si>
  <si>
    <t>CYKY-O 5x1.5 , pevně</t>
  </si>
  <si>
    <t>370333810</t>
  </si>
  <si>
    <t>Pol304</t>
  </si>
  <si>
    <t>CYKY-O 7x1.5 , pevně</t>
  </si>
  <si>
    <t>1284072030</t>
  </si>
  <si>
    <t>Pol305</t>
  </si>
  <si>
    <t>CYKY-O 12x1.5 , pevně</t>
  </si>
  <si>
    <t>-501854461</t>
  </si>
  <si>
    <t>Pol306</t>
  </si>
  <si>
    <t>CYKY-J 3x1.5 , pevně</t>
  </si>
  <si>
    <t>4879426</t>
  </si>
  <si>
    <t>Pol307</t>
  </si>
  <si>
    <t>CYKY-J 5x1.5 , pevně</t>
  </si>
  <si>
    <t>-1050669456</t>
  </si>
  <si>
    <t>D20</t>
  </si>
  <si>
    <t>ŠŇŮRA S IZOLACÍ PVC STÍNĚNÁ</t>
  </si>
  <si>
    <t>Pol308</t>
  </si>
  <si>
    <t>CMFM-X 3x0.75 , pevně</t>
  </si>
  <si>
    <t>2021701568</t>
  </si>
  <si>
    <t>D21</t>
  </si>
  <si>
    <t>MONTÁŽ ROZVODNIC</t>
  </si>
  <si>
    <t>Pol309</t>
  </si>
  <si>
    <t xml:space="preserve">Do  20 kg</t>
  </si>
  <si>
    <t>1871206921</t>
  </si>
  <si>
    <t>D22</t>
  </si>
  <si>
    <t>VYPÍNAČE A PŘEPÍNAČE</t>
  </si>
  <si>
    <t>Pol310</t>
  </si>
  <si>
    <t>Přístroj spínače jednopólového (bezšroubové svorky); řazení 1, 1So (do hořlavých podkladů B až F)</t>
  </si>
  <si>
    <t>-541317615</t>
  </si>
  <si>
    <t>Pol311</t>
  </si>
  <si>
    <t>Přístroj přepínače sériového (bezšroubové svorky); řazení 5 (do hořlavých podkladů B až F)</t>
  </si>
  <si>
    <t>-475426576</t>
  </si>
  <si>
    <t>Pol312</t>
  </si>
  <si>
    <t>Přístroj přepínače střídavého, se svorkou N (bezšroubové svorky); řazení 6S, 6So, 6 (do hořlavých podkladů B až F)</t>
  </si>
  <si>
    <t>-1198084066</t>
  </si>
  <si>
    <t>D23</t>
  </si>
  <si>
    <t>TLAČÍTKOVÉ OVLÁDAČE</t>
  </si>
  <si>
    <t>Pol313</t>
  </si>
  <si>
    <t>Přístroj ovládače zapínacího se svorkou N (bezšroubové svorky); řazení 1/0, 1/0So, 1/0S (do hořlavých podkladů B až F)</t>
  </si>
  <si>
    <t>399488829</t>
  </si>
  <si>
    <t>D24</t>
  </si>
  <si>
    <t>KRYTY SPÍNAČŮ, PŘEPÍNAČŮ A TLAČÍTEK</t>
  </si>
  <si>
    <t>Pol314</t>
  </si>
  <si>
    <t>Kryt spínače kolébkového; b. bílá</t>
  </si>
  <si>
    <t>-291397512</t>
  </si>
  <si>
    <t>Pol315</t>
  </si>
  <si>
    <t>Kryt spínače kolébkového, s čirým průzorem; bílá</t>
  </si>
  <si>
    <t>631883426</t>
  </si>
  <si>
    <t>Pol316</t>
  </si>
  <si>
    <t>Kryt spínače kolébkového, dělený; bílá</t>
  </si>
  <si>
    <t>-1607615298</t>
  </si>
  <si>
    <t>D25</t>
  </si>
  <si>
    <t>RÁMEČEK</t>
  </si>
  <si>
    <t>Pol317</t>
  </si>
  <si>
    <t>Rámeček pro elektroinstalační přístroje, jednonásobný; bílá (do hořlavých podkladů B až F - platí pro bezšroubové přístroje)</t>
  </si>
  <si>
    <t>1581299337</t>
  </si>
  <si>
    <t>D26</t>
  </si>
  <si>
    <t>SPÍNAČ, PŘEPÍNAČ, IP 44 (PLAST)</t>
  </si>
  <si>
    <t>Pol318</t>
  </si>
  <si>
    <t>Spínač jednopólový IP 54; řazení 1; bílá</t>
  </si>
  <si>
    <t>-176959620</t>
  </si>
  <si>
    <t>D27</t>
  </si>
  <si>
    <t>Montáž spínačů, nebo přepínačů</t>
  </si>
  <si>
    <t>Pol319</t>
  </si>
  <si>
    <t>všechny typy</t>
  </si>
  <si>
    <t>-965109565</t>
  </si>
  <si>
    <t>D28</t>
  </si>
  <si>
    <t>KABEL SILOVÝ,IZOLACE PVC</t>
  </si>
  <si>
    <t>Pol320</t>
  </si>
  <si>
    <t>CYKY-J 3x120+70 3x120+70 mm2, pevně</t>
  </si>
  <si>
    <t>-1902999311</t>
  </si>
  <si>
    <t>D28A</t>
  </si>
  <si>
    <t>Pol321</t>
  </si>
  <si>
    <t>CYKY-J 5x16 5x16 mm2, pevně</t>
  </si>
  <si>
    <t>-1420062306</t>
  </si>
  <si>
    <t>Pol322</t>
  </si>
  <si>
    <t>CYKY-J 5x10 5x10 mm2, pevně</t>
  </si>
  <si>
    <t>-888705684</t>
  </si>
  <si>
    <t>Pol323</t>
  </si>
  <si>
    <t>CYKY-J 5x6 5x6 mm2, pevně</t>
  </si>
  <si>
    <t>919512455</t>
  </si>
  <si>
    <t>Pol324</t>
  </si>
  <si>
    <t>CYKY-J 5x4 5x4 mm2, pevně</t>
  </si>
  <si>
    <t>-466050375</t>
  </si>
  <si>
    <t>Pol325</t>
  </si>
  <si>
    <t>CYKY-J 5x2.5 5x2.5 mm2, pevně</t>
  </si>
  <si>
    <t>-1866504287</t>
  </si>
  <si>
    <t>Pol326</t>
  </si>
  <si>
    <t>CYKY-J 4x1.5 4x1.5 mm2, pevně</t>
  </si>
  <si>
    <t>324463446</t>
  </si>
  <si>
    <t>Pol327</t>
  </si>
  <si>
    <t>CYKY-J 3x2.5 3x2.5 mm2, pevně</t>
  </si>
  <si>
    <t>-1715392755</t>
  </si>
  <si>
    <t>Pol328</t>
  </si>
  <si>
    <t>CYKY-J 3x1.5 3x1.5 mm2, pevně</t>
  </si>
  <si>
    <t>1521507150</t>
  </si>
  <si>
    <t>D28B</t>
  </si>
  <si>
    <t>Pol329</t>
  </si>
  <si>
    <t>CYKY-O 3x1.5 3x1.5 mm2, pevně</t>
  </si>
  <si>
    <t>1873628712</t>
  </si>
  <si>
    <t>D29</t>
  </si>
  <si>
    <t>KABEL STÍNĚNÝ</t>
  </si>
  <si>
    <t>Pol330</t>
  </si>
  <si>
    <t>JYTY-O 4x1 mm 4x1 mm, pevně</t>
  </si>
  <si>
    <t>463902739</t>
  </si>
  <si>
    <t>D18A</t>
  </si>
  <si>
    <t>Pol331</t>
  </si>
  <si>
    <t>5x25, pevně</t>
  </si>
  <si>
    <t>-1187635038</t>
  </si>
  <si>
    <t>Pol332</t>
  </si>
  <si>
    <t>5x16, pevně</t>
  </si>
  <si>
    <t>1364992985</t>
  </si>
  <si>
    <t>Pol333</t>
  </si>
  <si>
    <t>5x2.5, pevně</t>
  </si>
  <si>
    <t>-204891683</t>
  </si>
  <si>
    <t>Pol334</t>
  </si>
  <si>
    <t>5x1.5, pevně</t>
  </si>
  <si>
    <t>456249206</t>
  </si>
  <si>
    <t>Pol335</t>
  </si>
  <si>
    <t>4x1.5, pevně</t>
  </si>
  <si>
    <t>-1514948753</t>
  </si>
  <si>
    <t>Pol336</t>
  </si>
  <si>
    <t>3x6, pevně</t>
  </si>
  <si>
    <t>212195547</t>
  </si>
  <si>
    <t>Pol337</t>
  </si>
  <si>
    <t>3x2.5, pevně</t>
  </si>
  <si>
    <t>-437893705</t>
  </si>
  <si>
    <t>1718705880</t>
  </si>
  <si>
    <t>Pol338</t>
  </si>
  <si>
    <t>O 3x1.5, pevně</t>
  </si>
  <si>
    <t>-2145961099</t>
  </si>
  <si>
    <t>D30</t>
  </si>
  <si>
    <t>VODIČ JEDNOŽILOVÝ, IZOLACE PVC</t>
  </si>
  <si>
    <t>Pol339</t>
  </si>
  <si>
    <t>CY 25 25 mm2,, pevně</t>
  </si>
  <si>
    <t>-1841189608</t>
  </si>
  <si>
    <t>Pol340</t>
  </si>
  <si>
    <t>CY 16 16 mm2,, pevně</t>
  </si>
  <si>
    <t>1164707977</t>
  </si>
  <si>
    <t>Pol341</t>
  </si>
  <si>
    <t>CY 6 6 mm2,, pevně</t>
  </si>
  <si>
    <t>-1844035747</t>
  </si>
  <si>
    <t>Pol342</t>
  </si>
  <si>
    <t>CY 4 4 mm2,, pevně</t>
  </si>
  <si>
    <t>-1277499757</t>
  </si>
  <si>
    <t>D32</t>
  </si>
  <si>
    <t>Plastová ohebná chránička kruhového průřezu</t>
  </si>
  <si>
    <t>Pol344</t>
  </si>
  <si>
    <t>TRUBKA 110</t>
  </si>
  <si>
    <t>1839994186</t>
  </si>
  <si>
    <t>D33</t>
  </si>
  <si>
    <t>PARAPETNÍ ŽLAB</t>
  </si>
  <si>
    <t>Pol345</t>
  </si>
  <si>
    <t>plastový s kovovou přepážkou 120x55, vč, tvarovek</t>
  </si>
  <si>
    <t>1434912731</t>
  </si>
  <si>
    <t>D34</t>
  </si>
  <si>
    <t>ZÁSUVKA NN</t>
  </si>
  <si>
    <t>Pol346</t>
  </si>
  <si>
    <t>Zásuvka jednonásobná KOMPLET (bezšroubové svorky), s ochranným kolíkem, s clonkami; b. bílá</t>
  </si>
  <si>
    <t>-20997299</t>
  </si>
  <si>
    <t>D35</t>
  </si>
  <si>
    <t>ZÁSUVKA NN, S OCHRANOU PŘED PŘEPĚTÍM</t>
  </si>
  <si>
    <t>Pol347</t>
  </si>
  <si>
    <t>Zásuvka jednonásobná KOMPLET (bezšroubové svorky), s ochranným kolíkem, s clonkami, s ochranou před přepětím; b. bílá</t>
  </si>
  <si>
    <t>1857271392</t>
  </si>
  <si>
    <t>D36</t>
  </si>
  <si>
    <t>ZÁSUVKA NN, IP 44 (PLAST)</t>
  </si>
  <si>
    <t>Pol348</t>
  </si>
  <si>
    <t>Zásuvka jednonásobná IP 44, s ochranným kolíkem, s víčkem; b. bílá</t>
  </si>
  <si>
    <t>-2017150884</t>
  </si>
  <si>
    <t>D37</t>
  </si>
  <si>
    <t>ZÁSUVKA NN, PROFIL 45</t>
  </si>
  <si>
    <t>Pol349</t>
  </si>
  <si>
    <t>Zásuvka 45x45, s ochranným kolíkem; b. bílá</t>
  </si>
  <si>
    <t>-1614164925</t>
  </si>
  <si>
    <t>Pol350</t>
  </si>
  <si>
    <t>Zásuvka 45x45 s ochranným kolíkem, s clonkami, s ochranou před přepětím, s akustickou signalizací poruchy; b. bílá</t>
  </si>
  <si>
    <t>-1119746687</t>
  </si>
  <si>
    <t>D38</t>
  </si>
  <si>
    <t>ZÁSUVKA PRŮMYSLOVÁ, IP 44</t>
  </si>
  <si>
    <t>Pol351</t>
  </si>
  <si>
    <t>Zásuvka průmyslová, nástěnná montáž; řazení 3P+N+PE, IP 44, 16 A</t>
  </si>
  <si>
    <t>1426936266</t>
  </si>
  <si>
    <t>D39</t>
  </si>
  <si>
    <t>SNÍMAČ POHYBU</t>
  </si>
  <si>
    <t>Pol352</t>
  </si>
  <si>
    <t>553911848</t>
  </si>
  <si>
    <t>D40</t>
  </si>
  <si>
    <t>STOP TLAČÍTKO "TOTAL" A "STOP TLAČÍTKO"</t>
  </si>
  <si>
    <t>Pol353</t>
  </si>
  <si>
    <t>pod rozbitným sklem, 230V, dva rozpínací kontakty s aretací</t>
  </si>
  <si>
    <t>2125355414</t>
  </si>
  <si>
    <t>D41</t>
  </si>
  <si>
    <t>TLAČÍTKO POŽÁRNÍ VENTILÁTOR</t>
  </si>
  <si>
    <t>Pol354</t>
  </si>
  <si>
    <t>pod rozbitným sklem, 230V, spínacící kontakty s aretací</t>
  </si>
  <si>
    <t>1929106417</t>
  </si>
  <si>
    <t>D42</t>
  </si>
  <si>
    <t>ZÁSUVKA PRO VYROVNÁNÍ POTENCIÁLŮ</t>
  </si>
  <si>
    <t>Pol355</t>
  </si>
  <si>
    <t>Svorka pro vyrovnání potenciálů, dvojnásobná, zapuštěná</t>
  </si>
  <si>
    <t>809759136</t>
  </si>
  <si>
    <t>D43</t>
  </si>
  <si>
    <t>SVORKOVNICE PA</t>
  </si>
  <si>
    <t>Pol356</t>
  </si>
  <si>
    <t>krebice KO125E s ekvipocitální svorkovnicí</t>
  </si>
  <si>
    <t>2057815854</t>
  </si>
  <si>
    <t>D44</t>
  </si>
  <si>
    <t>KOBEREC DO ROZVODNY</t>
  </si>
  <si>
    <t>Pol357</t>
  </si>
  <si>
    <t>izolovaný koberec</t>
  </si>
  <si>
    <t>387671290</t>
  </si>
  <si>
    <t>D45</t>
  </si>
  <si>
    <t>POŽARNÍ UCPÁVKY</t>
  </si>
  <si>
    <t>Pol358</t>
  </si>
  <si>
    <t>ucpávky</t>
  </si>
  <si>
    <t>1799603765</t>
  </si>
  <si>
    <t>D46</t>
  </si>
  <si>
    <t>TŘÍFÁZOVÝ VYPÍNAČ</t>
  </si>
  <si>
    <t>Pol359</t>
  </si>
  <si>
    <t>nástěnná montáž; IP 44, 63 A</t>
  </si>
  <si>
    <t>1105603530</t>
  </si>
  <si>
    <t>D47</t>
  </si>
  <si>
    <t>JEDNOFÁZOVÝ VYPÍNAČ</t>
  </si>
  <si>
    <t>Pol360</t>
  </si>
  <si>
    <t>nástěnná montáž; IP 44, 16 A</t>
  </si>
  <si>
    <t>-1818283494</t>
  </si>
  <si>
    <t>D48</t>
  </si>
  <si>
    <t>PROVEDENI REVIZNICH ZKOUSEK</t>
  </si>
  <si>
    <t>D49</t>
  </si>
  <si>
    <t>DLE CSN 331500</t>
  </si>
  <si>
    <t>Pol138</t>
  </si>
  <si>
    <t>Revizni technik</t>
  </si>
  <si>
    <t>hod</t>
  </si>
  <si>
    <t>1317582045</t>
  </si>
  <si>
    <t>Pol361</t>
  </si>
  <si>
    <t>Spoluprace s reviz.technikem</t>
  </si>
  <si>
    <t>-440528940</t>
  </si>
  <si>
    <t>D50</t>
  </si>
  <si>
    <t>KOORDINACE POSTUPU PRACI</t>
  </si>
  <si>
    <t>Pol362</t>
  </si>
  <si>
    <t>S ostatnimi profesemi</t>
  </si>
  <si>
    <t>584829302</t>
  </si>
  <si>
    <t>D51</t>
  </si>
  <si>
    <t>HODINOVE ZUCTOVACI SAZBY</t>
  </si>
  <si>
    <t>Pol363</t>
  </si>
  <si>
    <t>Zkoužky ovládacích okruhů</t>
  </si>
  <si>
    <t>-173674033</t>
  </si>
  <si>
    <t>D52</t>
  </si>
  <si>
    <t>Dodávky hlavních a patrových rozvaděčů</t>
  </si>
  <si>
    <t>Pol364</t>
  </si>
  <si>
    <t>Rozvaděč RH1 viz. výkres číslo D.1.4.4.12</t>
  </si>
  <si>
    <t>951691803</t>
  </si>
  <si>
    <t>Pol365</t>
  </si>
  <si>
    <t>+ třífázový jistič B40/3 40A</t>
  </si>
  <si>
    <t>1128352303</t>
  </si>
  <si>
    <t>Pol366</t>
  </si>
  <si>
    <t>Rozvaděč RH2 viz. výkres číslo D.1.4.4.13</t>
  </si>
  <si>
    <t>-845513533</t>
  </si>
  <si>
    <t>1417027753</t>
  </si>
  <si>
    <t>Pol367</t>
  </si>
  <si>
    <t>Rozvaděč RZ viz. výkres číslo D.1.4.4.14</t>
  </si>
  <si>
    <t>1872161431</t>
  </si>
  <si>
    <t>Pol368</t>
  </si>
  <si>
    <t>Rozvaděč R1.2 viz. výkres číslo D.1.4.4.15</t>
  </si>
  <si>
    <t>68368368</t>
  </si>
  <si>
    <t>Pol369</t>
  </si>
  <si>
    <t>Rozvaděč R1.3 viz. výkres číslo D.1.4.4.16</t>
  </si>
  <si>
    <t>-1066139327</t>
  </si>
  <si>
    <t>369647057</t>
  </si>
  <si>
    <t>Pol370</t>
  </si>
  <si>
    <t>Rozvaděč R1.4 viz. výkres číslo D.1.4.4.17</t>
  </si>
  <si>
    <t>-1410192787</t>
  </si>
  <si>
    <t>Pol371</t>
  </si>
  <si>
    <t>Rozvaděč R2.2 viz. výkres číslo D.1.4.4.18</t>
  </si>
  <si>
    <t>148250019</t>
  </si>
  <si>
    <t>Pol372</t>
  </si>
  <si>
    <t>Rozvaděč R2.3 viz. výkres číslo D.1.4.4.19</t>
  </si>
  <si>
    <t>-1648055570</t>
  </si>
  <si>
    <t>Pol373</t>
  </si>
  <si>
    <t>Rozvaděč R2.4 viz. výkres číslo D.1.4.4.20</t>
  </si>
  <si>
    <t>916857696</t>
  </si>
  <si>
    <t>Pol374</t>
  </si>
  <si>
    <t>Rozvaděč RSL viz. výkres číslo D.1.4.4.21</t>
  </si>
  <si>
    <t>942496447</t>
  </si>
  <si>
    <t>D53</t>
  </si>
  <si>
    <t>Ostatní</t>
  </si>
  <si>
    <t>ost01</t>
  </si>
  <si>
    <t>Doprava 3,60%, Přesun 1,00%</t>
  </si>
  <si>
    <t>-1398908876</t>
  </si>
  <si>
    <t>ost02</t>
  </si>
  <si>
    <t>PPV 6,00% z montáže: materiál + práce</t>
  </si>
  <si>
    <t>-221453737</t>
  </si>
  <si>
    <t>ost03</t>
  </si>
  <si>
    <t>podružný materiál</t>
  </si>
  <si>
    <t>1622186790</t>
  </si>
  <si>
    <t>01.2B - SO 01.2 - Svítidla</t>
  </si>
  <si>
    <t>D1 - Svítidla - dodávka a montáž</t>
  </si>
  <si>
    <t>Svítidla - dodávka a montáž</t>
  </si>
  <si>
    <t>Pol149</t>
  </si>
  <si>
    <t>Zapuštěné svítidlo v Al profilu T5 1/28W EVG DSI, kryt satine, IP 20, elox</t>
  </si>
  <si>
    <t>-1180468818</t>
  </si>
  <si>
    <t>Pol150</t>
  </si>
  <si>
    <t>Zdroj T5 28W/830</t>
  </si>
  <si>
    <t>-413234361</t>
  </si>
  <si>
    <t>Pol151</t>
  </si>
  <si>
    <t>Zapuštěné svítidlo v Al profilu T5 1/28W EVG, kryt satine, IP 20, elox</t>
  </si>
  <si>
    <t>-1067507790</t>
  </si>
  <si>
    <t>-240455679</t>
  </si>
  <si>
    <t>Pol152</t>
  </si>
  <si>
    <t>Zapuštěné svítidlo v Al profilu T5 2/1/35W EVG DSI s přeložením, kryt satine, IP 20, elox</t>
  </si>
  <si>
    <t>202128174</t>
  </si>
  <si>
    <t>Pol153</t>
  </si>
  <si>
    <t>Zdroj T5 35W/830</t>
  </si>
  <si>
    <t>-1847880973</t>
  </si>
  <si>
    <t>Pol154</t>
  </si>
  <si>
    <t>Zapuštěné svítidlo v Al profilu T5 2/1/35W EVG s přeložením, kryt satine, IP 20, elox</t>
  </si>
  <si>
    <t>1455763281</t>
  </si>
  <si>
    <t>-1099320701</t>
  </si>
  <si>
    <t>Pol155</t>
  </si>
  <si>
    <t>Zapuštěné svítidlo v Al profilu T5 1/24 EVG DSI, kryt satine, IP 20, elox</t>
  </si>
  <si>
    <t>-1137401444</t>
  </si>
  <si>
    <t>Pol156</t>
  </si>
  <si>
    <t>Zdroj T5 24W/830</t>
  </si>
  <si>
    <t>683418329</t>
  </si>
  <si>
    <t>Pol157</t>
  </si>
  <si>
    <t>Zapuštěné svítidlo v Al profilu T5 1/24 EVG, kryt satine, IP 20, elox</t>
  </si>
  <si>
    <t>-622820953</t>
  </si>
  <si>
    <t>Pol158</t>
  </si>
  <si>
    <t>-39395239</t>
  </si>
  <si>
    <t>Pol159</t>
  </si>
  <si>
    <t>Zapuštěné svítidlo v Al profilu T5 2/1/28W EVG DSI s přeložením, kryt satine, IP 20, elox</t>
  </si>
  <si>
    <t>967843374</t>
  </si>
  <si>
    <t>1640259763</t>
  </si>
  <si>
    <t>Pol160</t>
  </si>
  <si>
    <t>-715548541</t>
  </si>
  <si>
    <t>-780947692</t>
  </si>
  <si>
    <t>Pol161</t>
  </si>
  <si>
    <t>Zapuštěné svítidlo v Al profilu T5 1/35W EVG DSI, kryt satine, IP 20, elox</t>
  </si>
  <si>
    <t>-958754408</t>
  </si>
  <si>
    <t>1619660247</t>
  </si>
  <si>
    <t>Pol162</t>
  </si>
  <si>
    <t>1346388009</t>
  </si>
  <si>
    <t>592622787</t>
  </si>
  <si>
    <t>Pol163</t>
  </si>
  <si>
    <t>Přisazené svítidlo v Al profilu T5 1/35W EVG, kryt satine, IP 20, elox</t>
  </si>
  <si>
    <t>1504041377</t>
  </si>
  <si>
    <t>-385292046</t>
  </si>
  <si>
    <t>Pol164</t>
  </si>
  <si>
    <t>Zavěšená struktura z AL profilu T5 2/1/28+2/21W EVG DALI touch DIM, dark rastr, IP20, spojka, závěsy, baldachýn, elox</t>
  </si>
  <si>
    <t>657862158</t>
  </si>
  <si>
    <t>747116110</t>
  </si>
  <si>
    <t>Pol165</t>
  </si>
  <si>
    <t>Zdroj T5 21W/830</t>
  </si>
  <si>
    <t>-429529943</t>
  </si>
  <si>
    <t>Pol166</t>
  </si>
  <si>
    <t xml:space="preserve">Nástěnná struktura z AL profilu direct 4/35+4/14W EVG DSI s přeložením, kryt satine, IP 20, spojky,  nást. Konzole, elox</t>
  </si>
  <si>
    <t>1020924353</t>
  </si>
  <si>
    <t>Pol167</t>
  </si>
  <si>
    <t>-1851576394</t>
  </si>
  <si>
    <t>Pol168</t>
  </si>
  <si>
    <t>Zdroj T5 14W/830</t>
  </si>
  <si>
    <t>1404018729</t>
  </si>
  <si>
    <t>Pol169</t>
  </si>
  <si>
    <t>Nástěnná struktura z AL profilu indirect 10/54W EVG DSI s přeložením, kryt satine, IP 20, spojky, konzole, spodní kryt profilu, elox</t>
  </si>
  <si>
    <t>-1603674953</t>
  </si>
  <si>
    <t>Pol170</t>
  </si>
  <si>
    <t>Zdroj T5 54W/830</t>
  </si>
  <si>
    <t>527432105</t>
  </si>
  <si>
    <t>Pol171</t>
  </si>
  <si>
    <t>Nástěnná struktura z AL profilu indirect 8/49+4/54W EVG DSI s přeložením, kryt satine, IP 20, spojky, konzole, spodní kryt profilu, elox</t>
  </si>
  <si>
    <t>1960857975</t>
  </si>
  <si>
    <t>Pol172</t>
  </si>
  <si>
    <t>Zdroj T5 49W/830</t>
  </si>
  <si>
    <t>-1973307780</t>
  </si>
  <si>
    <t>Pol173</t>
  </si>
  <si>
    <t>-185359001</t>
  </si>
  <si>
    <t>Pol174</t>
  </si>
  <si>
    <t>Zavěšená struktura z AL profilu T5 3/28+2/21W EVG DALI touch DIM, dark rastr, IP 20, spojka, závěsy, baldachýn, elox</t>
  </si>
  <si>
    <t>-200177941</t>
  </si>
  <si>
    <t>1283514334</t>
  </si>
  <si>
    <t>-884113985</t>
  </si>
  <si>
    <t>Pol175</t>
  </si>
  <si>
    <t>Přisazené kruhové svítidlo TC-R 40W EVG DSI, kryt opál, IP20, elox/nástřik 9006</t>
  </si>
  <si>
    <t>1931113054</t>
  </si>
  <si>
    <t>Pol176</t>
  </si>
  <si>
    <t>Zdroj TC-R 40W/830</t>
  </si>
  <si>
    <t>978588059</t>
  </si>
  <si>
    <t>Pol177</t>
  </si>
  <si>
    <t>Přisazené kruhové svítidlo TC-R 40W EVG, kryt opál, IP20, elox/nástřik 9006</t>
  </si>
  <si>
    <t>-1517382930</t>
  </si>
  <si>
    <t>-814831364</t>
  </si>
  <si>
    <t>Pol178</t>
  </si>
  <si>
    <t>Přisazené čtvercové svítidlo T5 4/24W EVG DALI touch DIM, kryt opál, IP20, elox/nástřik 9006</t>
  </si>
  <si>
    <t>1235827121</t>
  </si>
  <si>
    <t>1218817976</t>
  </si>
  <si>
    <t>-2085171060</t>
  </si>
  <si>
    <t>-1094313751</t>
  </si>
  <si>
    <t>Pol179</t>
  </si>
  <si>
    <t>Přisazené čtvercové svítidlo T5 4/24W EVG, kryt opál, IP20, elox/nástřik 9006</t>
  </si>
  <si>
    <t>1760016779</t>
  </si>
  <si>
    <t>1124256601</t>
  </si>
  <si>
    <t>Pol180</t>
  </si>
  <si>
    <t>Přisazené čtvercové svítidlo T5 4/14/24W EVG DALI touch DIM, kryt opál, IP20, elox/nástřik 9006</t>
  </si>
  <si>
    <t>2088555288</t>
  </si>
  <si>
    <t>Pol181</t>
  </si>
  <si>
    <t>-678838248</t>
  </si>
  <si>
    <t>Pol182</t>
  </si>
  <si>
    <t>Zapuštěné svítidlo do rastru 600x600, T5 4/24W EVG DALI touch DIM, kryt mikroprisma, Ra 90, IP 20</t>
  </si>
  <si>
    <t>890342655</t>
  </si>
  <si>
    <t>Pol183</t>
  </si>
  <si>
    <t>Zdroj T5 24W/940</t>
  </si>
  <si>
    <t>-391056824</t>
  </si>
  <si>
    <t>Pol184</t>
  </si>
  <si>
    <t>Zapuštěné svítidlo do rastru 600x600, T5 4/14W EVG, kryt mikroprisma, IP 20</t>
  </si>
  <si>
    <t>-125799839</t>
  </si>
  <si>
    <t>Pol185</t>
  </si>
  <si>
    <t>192515043</t>
  </si>
  <si>
    <t>Pol186</t>
  </si>
  <si>
    <t>Zapuštěné svítidlo do rastru 600x600, T5 4/24W EVG DALI touchDIM, kryt mikroprisma, IP 20</t>
  </si>
  <si>
    <t>356492769</t>
  </si>
  <si>
    <t>2017180002</t>
  </si>
  <si>
    <t>Pol187</t>
  </si>
  <si>
    <t>Zapuštěné svítidlo do rastru 600x600, T5 4/14EVG DALI touch DIM, kryt mikroprisma, IP 20</t>
  </si>
  <si>
    <t>-291696337</t>
  </si>
  <si>
    <t>-1459451478</t>
  </si>
  <si>
    <t>Pol188</t>
  </si>
  <si>
    <t>Zapuštěné svítidlo do rastru 600x600, T5 4/24EVG , kryt mikroprisma, IP 20</t>
  </si>
  <si>
    <t>-1811320355</t>
  </si>
  <si>
    <t>1250877744</t>
  </si>
  <si>
    <t>Pol189</t>
  </si>
  <si>
    <t>Zapuštěné svítidlo do rastru 600x600, T5 4/14EVG, kryt plexi prisma, IP 65</t>
  </si>
  <si>
    <t>1764596700</t>
  </si>
  <si>
    <t>-363081495</t>
  </si>
  <si>
    <t>Pol190</t>
  </si>
  <si>
    <t>Zapuštěné svítidlo do rastru 300x1200 T5 2/54W EVG DALI touch DIM, kryt plexi prisma+ AVL úprava, Ra 90</t>
  </si>
  <si>
    <t>-466812315</t>
  </si>
  <si>
    <t>Pol191</t>
  </si>
  <si>
    <t>Zdroj T5 54W/940</t>
  </si>
  <si>
    <t>1635564342</t>
  </si>
  <si>
    <t>Pol192</t>
  </si>
  <si>
    <t>Zapuštěné svítidlo do SDK LED 20W/ 3000K 1950lm, kryt akryl opál IP44/20, napáječ</t>
  </si>
  <si>
    <t>780304324</t>
  </si>
  <si>
    <t>Pol193</t>
  </si>
  <si>
    <t>Zapuštěné svítidlo do SDK LED 14W/ 3000K 1400lm, kryt akryl opál IP44/20, napáječ</t>
  </si>
  <si>
    <t>-1318488643</t>
  </si>
  <si>
    <t>Pol194</t>
  </si>
  <si>
    <t>Zapuštěné svítidlo do SDK LED 24W/ 3000K 2570lm, kryt akryl opál IP44/20, napáječ</t>
  </si>
  <si>
    <t>107987982</t>
  </si>
  <si>
    <t>Pol195</t>
  </si>
  <si>
    <t>Zapuštěné svítidlo do SDK LED 24W/ 3000K 2570lm, kryt akryl opál IP44/20, napáječ, úprava AVL</t>
  </si>
  <si>
    <t>-467953710</t>
  </si>
  <si>
    <t>Pol196</t>
  </si>
  <si>
    <t>Zapuštěné svítidlo do SDK LED 14W/ 3000K 1400lm, kryt akryl opál IP44/20, napáječ, úprava AVL</t>
  </si>
  <si>
    <t>1382652565</t>
  </si>
  <si>
    <t>Pol197</t>
  </si>
  <si>
    <t>Nástěnné svítidlo s drátěným krytem 40W/E27, IP 44</t>
  </si>
  <si>
    <t>1715968585</t>
  </si>
  <si>
    <t>Pol198</t>
  </si>
  <si>
    <t>Zdroj LED 10W/E27/3000K, 800lm, čirá , úhel 300 stupňů</t>
  </si>
  <si>
    <t>339520</t>
  </si>
  <si>
    <t>Pol199</t>
  </si>
  <si>
    <t xml:space="preserve">Zapuštěný čtvercový  downlight do SDK nízký TC-DE 2/26W EVG, tvrzené opál sklo, IP 20, RAL 9006</t>
  </si>
  <si>
    <t>-1891191989</t>
  </si>
  <si>
    <t>Pol200</t>
  </si>
  <si>
    <t>Zdroj TC-DE 26W/830</t>
  </si>
  <si>
    <t>2045104594</t>
  </si>
  <si>
    <t>Pol201</t>
  </si>
  <si>
    <t>Zapuštěný čtvercový downlight do SDK nízký TC-DE 2/26W EVG, tvrzené opál sklo,IP 20 úprava AVL</t>
  </si>
  <si>
    <t>-1322070380</t>
  </si>
  <si>
    <t>1739178992</t>
  </si>
  <si>
    <t>Pol202</t>
  </si>
  <si>
    <t>LED pásek v AL profilu s mléčným krytem 5W/m/24V, 3000K, montáž na interiér, IP 20</t>
  </si>
  <si>
    <t>-239845116</t>
  </si>
  <si>
    <t>Pol203</t>
  </si>
  <si>
    <t>Napáječ 12W/24V pro montáž na interiér</t>
  </si>
  <si>
    <t>83986737</t>
  </si>
  <si>
    <t>Pol204</t>
  </si>
  <si>
    <t>555091354</t>
  </si>
  <si>
    <t>Pol205</t>
  </si>
  <si>
    <t>525426424</t>
  </si>
  <si>
    <t>Pol206</t>
  </si>
  <si>
    <t xml:space="preserve">Nouzové zapuštěné svítidlo LED 3x1W, 20ti adresný napáječ  pro CB</t>
  </si>
  <si>
    <t>2064352068</t>
  </si>
  <si>
    <t>Pol207</t>
  </si>
  <si>
    <t>Nouzové přisazené svítidlo LED 4x1W, 20ti adresný napáječ pro CB</t>
  </si>
  <si>
    <t>-359994728</t>
  </si>
  <si>
    <t>Pol208</t>
  </si>
  <si>
    <t xml:space="preserve">Nouzové nástěnné /přisazené svítidlo T5 8W, 20ti  adresný EVG pro CB</t>
  </si>
  <si>
    <t>-783594289</t>
  </si>
  <si>
    <t>Pol209</t>
  </si>
  <si>
    <t xml:space="preserve">Nouzové venkovní nástěnné/přisazené svítidlo LED2x1,5W, 20ti adresný napáječ pro CB,  IP65</t>
  </si>
  <si>
    <t>971730167</t>
  </si>
  <si>
    <t>Pol210</t>
  </si>
  <si>
    <t>Nouzové nástěnné svítidlo T5 8W, 20ti adresný EVG pro CB</t>
  </si>
  <si>
    <t>-1186655000</t>
  </si>
  <si>
    <t>Pol211</t>
  </si>
  <si>
    <t>Nouzové přisazené svítidlo LED 2x1,6W, 20ti adresný napáječ pro CB, symetrická optika</t>
  </si>
  <si>
    <t>1685296921</t>
  </si>
  <si>
    <t>Pol212</t>
  </si>
  <si>
    <t>Nastěnné nouzové svítidlo T5 4W, 20ti adresný EVG pro CB, redukovaný piktogram 12m</t>
  </si>
  <si>
    <t>-1262570279</t>
  </si>
  <si>
    <t>Pol213</t>
  </si>
  <si>
    <t>Nastěnné nouzové svítidlo T5 8W, 20ti adresný EVG pro CB, redukovaný piktogram 17m</t>
  </si>
  <si>
    <t>272198816</t>
  </si>
  <si>
    <t>Pol214</t>
  </si>
  <si>
    <t>Nástěnné nouzové svítidlo LED 4W, 20ti adresný napáječ pro CB, piktogram 20m</t>
  </si>
  <si>
    <t>204794685</t>
  </si>
  <si>
    <t>Pol215</t>
  </si>
  <si>
    <t>Zapuštěné nouzové svítidlo LED 4W, 20ti adresný napáječ pro CB, piktogram 20m oboustranný</t>
  </si>
  <si>
    <t>-601032342</t>
  </si>
  <si>
    <t>Pol216</t>
  </si>
  <si>
    <t>Nástěnné nouzové svítidlo LED 2x1,5W, 20ti adresný napáječ pro CB, piktogram 24m, IP65</t>
  </si>
  <si>
    <t>-1488328012</t>
  </si>
  <si>
    <t>Pol217</t>
  </si>
  <si>
    <t>Nastěnné nouzové svítidlo T5 4W, 20ti adresný EVG pro CB, redukovaný piktogram 12m, Tc 3000K filtr</t>
  </si>
  <si>
    <t>-1126651282</t>
  </si>
  <si>
    <t>Pol218</t>
  </si>
  <si>
    <t>Zdroj T5 4W/840</t>
  </si>
  <si>
    <t>1676151773</t>
  </si>
  <si>
    <t>Pol219</t>
  </si>
  <si>
    <t>Nastěnné nouzové svítidlo T5 8W, 20ti adresný EVG pro CB, redukovaný piktogram 17m, Tc 3000K</t>
  </si>
  <si>
    <t>533182164</t>
  </si>
  <si>
    <t>Pol220</t>
  </si>
  <si>
    <t>Zdroj T5 8W/830</t>
  </si>
  <si>
    <t>-1452853825</t>
  </si>
  <si>
    <t>Pol221</t>
  </si>
  <si>
    <t>Nastěnné nouzové svítidlo T5 8W, 20ti adresný EVG pro CB, redukovaný piktogram 17m, Tc 3000K, úprava AVL</t>
  </si>
  <si>
    <t>1668827244</t>
  </si>
  <si>
    <t>1496610598</t>
  </si>
  <si>
    <t>Pol222</t>
  </si>
  <si>
    <t>Nastěnné nouzové svítidlo T5 8W, 20ti adresný EVG pro CB, redukovaný piktogram 17m, Tc 3000K, IP 54</t>
  </si>
  <si>
    <t>-1713303679</t>
  </si>
  <si>
    <t>-1015409908</t>
  </si>
  <si>
    <t>Pol223</t>
  </si>
  <si>
    <t>Zapuštěný vnitřní senzor pohybu</t>
  </si>
  <si>
    <t>-138452976</t>
  </si>
  <si>
    <t>Pol224</t>
  </si>
  <si>
    <t>Přisazený vnitřní senzor pohybu</t>
  </si>
  <si>
    <t>-462852677</t>
  </si>
  <si>
    <t>Pol225</t>
  </si>
  <si>
    <t>Venkovní nástěnný naklápěcí senzor pohybu, IP 55</t>
  </si>
  <si>
    <t>238418461</t>
  </si>
  <si>
    <t>Pol226</t>
  </si>
  <si>
    <t>Venkovní polozapuštěné svítidlo TC-TE 26/32/42W EVG, opál kryt, IP 55, montážní šablona do omítky</t>
  </si>
  <si>
    <t>1536185998</t>
  </si>
  <si>
    <t>Pol227</t>
  </si>
  <si>
    <t>Zdroj TC-TE 32W/830</t>
  </si>
  <si>
    <t>-1834792660</t>
  </si>
  <si>
    <t>Pol228</t>
  </si>
  <si>
    <t>Venkovní přisazené svítidlo T5 1/35W EVG, čiré sklo, IP 65, dvojice naklápěcích stropních úchytů</t>
  </si>
  <si>
    <t>1192653151</t>
  </si>
  <si>
    <t>Pol229</t>
  </si>
  <si>
    <t>-1999928776</t>
  </si>
  <si>
    <t>Pol230</t>
  </si>
  <si>
    <t>Venkovní nástěnné svítitidlo direct TC-DE 1/26W EVG, IP 65</t>
  </si>
  <si>
    <t>-1927275595</t>
  </si>
  <si>
    <t>Pol231</t>
  </si>
  <si>
    <t>Zdroj TC-DE 26/830</t>
  </si>
  <si>
    <t>-1321250165</t>
  </si>
  <si>
    <t>Pol232</t>
  </si>
  <si>
    <t>Venkovní do zdi zapuštěné asymetrické svítidlo LED 10W/230V, IP 55, instalační box do zdi</t>
  </si>
  <si>
    <t>-2082198661</t>
  </si>
  <si>
    <t>Pol233</t>
  </si>
  <si>
    <t>Instalační box do betonu</t>
  </si>
  <si>
    <t>67672159</t>
  </si>
  <si>
    <t>Pol234</t>
  </si>
  <si>
    <t>Venkovní asymetrický reflektor HIT 35W EVG, nástěnná konzole, IP 65</t>
  </si>
  <si>
    <t>189697767</t>
  </si>
  <si>
    <t>Pol235</t>
  </si>
  <si>
    <t>Zdroj HIT 35W/830, G12</t>
  </si>
  <si>
    <t>29668585</t>
  </si>
  <si>
    <t>Pol236</t>
  </si>
  <si>
    <t>venkovní zemní reflektor s naklápěcím zdrojem+/-15st. HIT 20W EVG, IP 67, nerez, instalační box, eliptická čočka</t>
  </si>
  <si>
    <t>-2114879016</t>
  </si>
  <si>
    <t>Pol237</t>
  </si>
  <si>
    <t>Zdroj HIT 20W/830, G12</t>
  </si>
  <si>
    <t>1443815649</t>
  </si>
  <si>
    <t>Pol238</t>
  </si>
  <si>
    <t>venkovní nástěnné svítidlo 1/35W/GU10, IP 54</t>
  </si>
  <si>
    <t>953210217</t>
  </si>
  <si>
    <t>Pol239</t>
  </si>
  <si>
    <t>Zdroj LED PAR 16 5,2W/3000K, 35 stupňů, GU 10</t>
  </si>
  <si>
    <t>819997130</t>
  </si>
  <si>
    <t>Pol240</t>
  </si>
  <si>
    <t>Přisazené svítidlo T8 1/58W EVG, čirý kryt, IP 65</t>
  </si>
  <si>
    <t>1590434673</t>
  </si>
  <si>
    <t>Pol241</t>
  </si>
  <si>
    <t>Zdroj T8 58W/830</t>
  </si>
  <si>
    <t>-1024561420</t>
  </si>
  <si>
    <t>Pol242</t>
  </si>
  <si>
    <t>Přisazené svítidlo T8 1/36W EVG, čirý kryt, IP 65</t>
  </si>
  <si>
    <t>917584384</t>
  </si>
  <si>
    <t>Pol243</t>
  </si>
  <si>
    <t>Zdroj T8 36W/830</t>
  </si>
  <si>
    <t>1283202393</t>
  </si>
  <si>
    <t>Pol244</t>
  </si>
  <si>
    <t>Přisazené svítidlo T8 2/36W EVG, čirý kryt, IP 65</t>
  </si>
  <si>
    <t>-588183021</t>
  </si>
  <si>
    <t>985375733</t>
  </si>
  <si>
    <t>Pol245</t>
  </si>
  <si>
    <t>Přisazené svítidlo T8 2/36W EVG, prismatický kryt, IP20</t>
  </si>
  <si>
    <t>1000253383</t>
  </si>
  <si>
    <t>-485193641</t>
  </si>
  <si>
    <t>Pol246</t>
  </si>
  <si>
    <t>Přisazené svítidlo T8 1/36W EVG, prismatický kryt, IP20</t>
  </si>
  <si>
    <t>-1717646140</t>
  </si>
  <si>
    <t>202101616</t>
  </si>
  <si>
    <t>Pol247</t>
  </si>
  <si>
    <t>Přisazené svítidlo T8 1/58W EVG, prismatický kryt, IP20</t>
  </si>
  <si>
    <t>1096154614</t>
  </si>
  <si>
    <t>Pol248</t>
  </si>
  <si>
    <t>-1525767534</t>
  </si>
  <si>
    <t>Pol249</t>
  </si>
  <si>
    <t>Hlavní jednotka cetrální baterie pro nouzové osvětlení, 20 nouzových okruhů, 12Ah</t>
  </si>
  <si>
    <t>389431788</t>
  </si>
  <si>
    <t>Pol250</t>
  </si>
  <si>
    <t>Monitorovací člen CB do sesteren</t>
  </si>
  <si>
    <t>1750272500</t>
  </si>
  <si>
    <t>Pol251</t>
  </si>
  <si>
    <t>Monitorovací člen CB inverzní do patrových rozvaděčů</t>
  </si>
  <si>
    <t>1613751695</t>
  </si>
  <si>
    <t>Pol252</t>
  </si>
  <si>
    <t>Oživení systému CB</t>
  </si>
  <si>
    <t>-200103836</t>
  </si>
  <si>
    <t>Pol253</t>
  </si>
  <si>
    <t>Daxx převodník DALI/DSI pro 2NP, 3NP - sesterny</t>
  </si>
  <si>
    <t>1164579638</t>
  </si>
  <si>
    <t>Pol254</t>
  </si>
  <si>
    <t>Napáječ sběrnice DALI 2NP , 3NP - sesterny</t>
  </si>
  <si>
    <t>1039260314</t>
  </si>
  <si>
    <t>Pol255</t>
  </si>
  <si>
    <t xml:space="preserve">Kontrolní člen DALI, sesterny 2NP, 3NP, prostory u  výtahů 2NP, 3NP</t>
  </si>
  <si>
    <t>197540608</t>
  </si>
  <si>
    <t>Pol256</t>
  </si>
  <si>
    <t>Oživení systému DALI</t>
  </si>
  <si>
    <t>959806833</t>
  </si>
  <si>
    <t>Pol257</t>
  </si>
  <si>
    <t>Pomocné výztuhy pod svítidla C pro akustické podhledy</t>
  </si>
  <si>
    <t>1686286461</t>
  </si>
  <si>
    <t>Pol258</t>
  </si>
  <si>
    <t>Recyklační poplatky - svítidla</t>
  </si>
  <si>
    <t>1318977465</t>
  </si>
  <si>
    <t>Pol259</t>
  </si>
  <si>
    <t>Recyklační poplatky - zdroje</t>
  </si>
  <si>
    <t>-2047535431</t>
  </si>
  <si>
    <t>01.2C - SO 01.2 - Hromosvody</t>
  </si>
  <si>
    <t>D1 - Hromosvody - Montáž a dodávka</t>
  </si>
  <si>
    <t xml:space="preserve">    D2 - Uzemnění - zinkované provedení</t>
  </si>
  <si>
    <t xml:space="preserve">      D3 - OCELOVÝ DRÁT POZINKOVANÝ (vývody k SZ a ekvipotenciální svorkovnici)</t>
  </si>
  <si>
    <t xml:space="preserve">      D4 - OCELOVÝ PÁSEK POZINKOVANÝ</t>
  </si>
  <si>
    <t xml:space="preserve">      D5 - SVORKY</t>
  </si>
  <si>
    <t xml:space="preserve">      D6 - EKVIPOTENCIONÁLNÍ SVORKOVNICE</t>
  </si>
  <si>
    <t xml:space="preserve">      D7 - Montáž hromosvodného vedení - svorek</t>
  </si>
  <si>
    <t xml:space="preserve">    D8 - Hromosvod</t>
  </si>
  <si>
    <t xml:space="preserve">      D9 - SVORKA HROMOSVODOVÁ</t>
  </si>
  <si>
    <t xml:space="preserve">      D10 - PODPĚRA VEDENÍ</t>
  </si>
  <si>
    <t xml:space="preserve">      D10A - PODPĚRA VEDENÍ</t>
  </si>
  <si>
    <t xml:space="preserve">      D11 - Krabice do omítky</t>
  </si>
  <si>
    <t xml:space="preserve">      D12 - MONTÁŽNÍ PRÁCE</t>
  </si>
  <si>
    <t xml:space="preserve">      D7A - Montáž hromosvodného vedení - svorek</t>
  </si>
  <si>
    <t xml:space="preserve">      D13 - Průchodky atikou</t>
  </si>
  <si>
    <t xml:space="preserve">      D14 - Pomocná kovová konstrukce</t>
  </si>
  <si>
    <t xml:space="preserve">      D15 - PROVEDENI REVIZNICH ZKOUSEK DLE CSN 331500</t>
  </si>
  <si>
    <t xml:space="preserve">      D16 - KOORDINACE POSTUPU PRACI</t>
  </si>
  <si>
    <t xml:space="preserve">      D17 - Ostatní</t>
  </si>
  <si>
    <t>D18 - Zemní práce</t>
  </si>
  <si>
    <t xml:space="preserve">    D19 - HLOUBENÍ KABELOVÉ RÝHY V ZEMINĚ TŘÍDY 3</t>
  </si>
  <si>
    <t xml:space="preserve">    D20 - VYTÝČENÍ TRATI VENKOVNÍHO VEDENÍ V NEPŘEHLEDNÉM TERÉNU</t>
  </si>
  <si>
    <t xml:space="preserve">    D21 - ZÁHOZ KABEL.RÝHY-ZEMINA TŘ.3</t>
  </si>
  <si>
    <t xml:space="preserve">    D22 - ZŘÍZENÍ KABEL.LOŽE Z KOPANÉHO PÍSKU BEZ ZAKRYTÍ</t>
  </si>
  <si>
    <t xml:space="preserve">    D15A - PROVEDENI REVIZNICH ZKOUSEK DLE CSN 331500</t>
  </si>
  <si>
    <t>Hromosvody - Montáž a dodávka</t>
  </si>
  <si>
    <t>Uzemnění - zinkované provedení</t>
  </si>
  <si>
    <t>OCELOVÝ DRÁT POZINKOVANÝ (vývody k SZ a ekvipotenciální svorkovnici)</t>
  </si>
  <si>
    <t>Pol115</t>
  </si>
  <si>
    <t>Drát 10 drát o 10mm(0,62kg/m)</t>
  </si>
  <si>
    <t>1622519254</t>
  </si>
  <si>
    <t>OCELOVÝ PÁSEK POZINKOVANÝ</t>
  </si>
  <si>
    <t>Pol116</t>
  </si>
  <si>
    <t>Páska 30x4 páska 30x4 (0,95 kg/m)</t>
  </si>
  <si>
    <t>-1339388342</t>
  </si>
  <si>
    <t>SVORKY</t>
  </si>
  <si>
    <t>Pol117</t>
  </si>
  <si>
    <t>Svorky SR02</t>
  </si>
  <si>
    <t>-1966834364</t>
  </si>
  <si>
    <t>Pol118</t>
  </si>
  <si>
    <t xml:space="preserve">Svorky SR03  zemnící pásek - drát</t>
  </si>
  <si>
    <t>1753526195</t>
  </si>
  <si>
    <t>EKVIPOTENCIONÁLNÍ SVORKOVNICE</t>
  </si>
  <si>
    <t>Pol119</t>
  </si>
  <si>
    <t>Ekvipotenciální svorkovnice na propojení zemního drátu</t>
  </si>
  <si>
    <t>-100815401</t>
  </si>
  <si>
    <t>Montáž hromosvodného vedení - svorek</t>
  </si>
  <si>
    <t>Pol120</t>
  </si>
  <si>
    <t>Montáž hromosvodového vedení - svorek se 3 a více šrouby</t>
  </si>
  <si>
    <t>-1481720666</t>
  </si>
  <si>
    <t>D8</t>
  </si>
  <si>
    <t>Hromosvod</t>
  </si>
  <si>
    <t>Pol121</t>
  </si>
  <si>
    <t>Drát 8 FeZn</t>
  </si>
  <si>
    <t>-87634264</t>
  </si>
  <si>
    <t>Pol122</t>
  </si>
  <si>
    <t>Vodič měkký s izolací</t>
  </si>
  <si>
    <t>-608916138</t>
  </si>
  <si>
    <t>SVORKA HROMOSVODOVÁ</t>
  </si>
  <si>
    <t>Pol123</t>
  </si>
  <si>
    <t>SS Svorka spojovací, materiál nerez</t>
  </si>
  <si>
    <t>1154018410</t>
  </si>
  <si>
    <t>Pol124</t>
  </si>
  <si>
    <t>SJ 1b Svorka k jímací tyči, materiál</t>
  </si>
  <si>
    <t>665370993</t>
  </si>
  <si>
    <t>Pol125</t>
  </si>
  <si>
    <t>SK Svorka křížová, materiál nerez</t>
  </si>
  <si>
    <t>-587221872</t>
  </si>
  <si>
    <t>Pol126</t>
  </si>
  <si>
    <t>SU Svorka univerzální, materiál nerez</t>
  </si>
  <si>
    <t>-1761426900</t>
  </si>
  <si>
    <t>Pol127</t>
  </si>
  <si>
    <t>SP připojovací</t>
  </si>
  <si>
    <t>-1909983306</t>
  </si>
  <si>
    <t>Pol128</t>
  </si>
  <si>
    <t>SZa Svorka zkušební, materiál nerez</t>
  </si>
  <si>
    <t>-1902313103</t>
  </si>
  <si>
    <t>Pol129</t>
  </si>
  <si>
    <t>Jímací tyč do 1,5 vč. podstavce výška dle skutečného provedení zařízení na střeše</t>
  </si>
  <si>
    <t>147331841</t>
  </si>
  <si>
    <t>Pol130</t>
  </si>
  <si>
    <t>Jímací tyč 2,5vč. podstavce výška dle skutečného provedení zařízení na střeše</t>
  </si>
  <si>
    <t>1006953696</t>
  </si>
  <si>
    <t>PODPĚRA VEDENÍ</t>
  </si>
  <si>
    <t>Pol131</t>
  </si>
  <si>
    <t>Podpěra vedení PV21 na ploché střechy, plast s betonovou kostkou</t>
  </si>
  <si>
    <t>931608008</t>
  </si>
  <si>
    <t>D10A</t>
  </si>
  <si>
    <t>Pol132</t>
  </si>
  <si>
    <t>Podpěra vedení na svody</t>
  </si>
  <si>
    <t>-2030875718</t>
  </si>
  <si>
    <t>Krabice do omítky</t>
  </si>
  <si>
    <t>Pol133</t>
  </si>
  <si>
    <t>Krabice do omítky pro zkušební svorku</t>
  </si>
  <si>
    <t>1990275564</t>
  </si>
  <si>
    <t>MONTÁŽNÍ PRÁCE</t>
  </si>
  <si>
    <t>Pol134</t>
  </si>
  <si>
    <t>Štítek pro označení svodu</t>
  </si>
  <si>
    <t>1815974431</t>
  </si>
  <si>
    <t>D7A</t>
  </si>
  <si>
    <t>Pol135</t>
  </si>
  <si>
    <t>Montáž hromosvodového vedení více šrouby</t>
  </si>
  <si>
    <t>-2017948996</t>
  </si>
  <si>
    <t>Průchodky atikou</t>
  </si>
  <si>
    <t>Pol136</t>
  </si>
  <si>
    <t>Průchodky atikou dle výkresové dokumentace</t>
  </si>
  <si>
    <t>1428452533</t>
  </si>
  <si>
    <t>Pomocná kovová konstrukce</t>
  </si>
  <si>
    <t>Pol137</t>
  </si>
  <si>
    <t>239062371</t>
  </si>
  <si>
    <t>PROVEDENI REVIZNICH ZKOUSEK DLE CSN 331500</t>
  </si>
  <si>
    <t>Revizni technik - Provedení revizních zkoušek dle ČSN 331500</t>
  </si>
  <si>
    <t>-1996258471</t>
  </si>
  <si>
    <t>Pol139</t>
  </si>
  <si>
    <t>Koordinace postupu prací se stavbou</t>
  </si>
  <si>
    <t>1191495446</t>
  </si>
  <si>
    <t>Pol140</t>
  </si>
  <si>
    <t>Měření odporů</t>
  </si>
  <si>
    <t>1493691800</t>
  </si>
  <si>
    <t>Pol141</t>
  </si>
  <si>
    <t>Příplatek za montáž po etapách před betonáží</t>
  </si>
  <si>
    <t>1554454738</t>
  </si>
  <si>
    <t>Pol142</t>
  </si>
  <si>
    <t>839820380</t>
  </si>
  <si>
    <t>Pol143</t>
  </si>
  <si>
    <t>PPV 1,00% z nátěrů a zemních prací</t>
  </si>
  <si>
    <t>58381274</t>
  </si>
  <si>
    <t>Pol144</t>
  </si>
  <si>
    <t>Podružný materiál</t>
  </si>
  <si>
    <t>-1797406403</t>
  </si>
  <si>
    <t>HLOUBENÍ KABELOVÉ RÝHY V ZEMINĚ TŘÍDY 3</t>
  </si>
  <si>
    <t>Pol145</t>
  </si>
  <si>
    <t>Hloubení kabelové rýhy v zemině tř. 3 - Šíře 350mm,hloubka 800mm</t>
  </si>
  <si>
    <t>1339666592</t>
  </si>
  <si>
    <t>VYTÝČENÍ TRATI VENKOVNÍHO VEDENÍ V NEPŘEHLEDNÉM TERÉNU</t>
  </si>
  <si>
    <t>Pol146</t>
  </si>
  <si>
    <t>Vytyčení trati venkovního vedení v nepřehledném terénu</t>
  </si>
  <si>
    <t>km</t>
  </si>
  <si>
    <t>-1131403651</t>
  </si>
  <si>
    <t>ZÁHOZ KABEL.RÝHY-ZEMINA TŘ.3</t>
  </si>
  <si>
    <t>Pol147</t>
  </si>
  <si>
    <t>Zához kabelové rýhy v zemině tř.3 - Šíře 350mm,hloubka 800mm</t>
  </si>
  <si>
    <t>-1185470922</t>
  </si>
  <si>
    <t>ZŘÍZENÍ KABEL.LOŽE Z KOPANÉHO PÍSKU BEZ ZAKRYTÍ</t>
  </si>
  <si>
    <t>Pol148</t>
  </si>
  <si>
    <t>Zřízení kabelového lože z kopaného písku bez zakrytí - Šíře do 65cm,tloušťka 20cm</t>
  </si>
  <si>
    <t>-1026147636</t>
  </si>
  <si>
    <t>D15A</t>
  </si>
  <si>
    <t>Pol138.1</t>
  </si>
  <si>
    <t>-227745605</t>
  </si>
  <si>
    <t>01.3 - SO 01 - Vzduchotechnika</t>
  </si>
  <si>
    <t>1 - Dětská ambulance 1.NP-úsek 1</t>
  </si>
  <si>
    <t>2 - Ambulance + poradna 1.NP-úsek 2+3</t>
  </si>
  <si>
    <t>3 - Příjem + stacionář 1.NP-úsek 4+5</t>
  </si>
  <si>
    <t>4 - Centrální šatny 1.NP-úsek 6</t>
  </si>
  <si>
    <t>5 - Lůžkové zařízení 2.NP</t>
  </si>
  <si>
    <t>6 - Jídelna + d.m. 2.NP</t>
  </si>
  <si>
    <t>7 - Terapie 2.NP</t>
  </si>
  <si>
    <t>8 - Lůžkové oddělení 3.NP</t>
  </si>
  <si>
    <t>9 - Vyšetřovny 3.NP</t>
  </si>
  <si>
    <t>10 - Jídelna + d.m. 3.NP</t>
  </si>
  <si>
    <t>11 - Dveřní clony</t>
  </si>
  <si>
    <t>12 - Hygienické místnosti</t>
  </si>
  <si>
    <t>13 - Kuřárny</t>
  </si>
  <si>
    <t>14 - Sklady</t>
  </si>
  <si>
    <t>15 - Archiv 1.NP</t>
  </si>
  <si>
    <t>16 - Odpad 1.NP</t>
  </si>
  <si>
    <t>17 - CHÚC</t>
  </si>
  <si>
    <t>18 - Technická místnost 0.2</t>
  </si>
  <si>
    <t>19 - Strojovny VZT</t>
  </si>
  <si>
    <t>20 - Místnosti EL 1.NP až 3.NP</t>
  </si>
  <si>
    <t>21 - SLA</t>
  </si>
  <si>
    <t>22 - Výtahové šachty</t>
  </si>
  <si>
    <t>23 - Ostatní</t>
  </si>
  <si>
    <t>Dětská ambulance 1.NP-úsek 1</t>
  </si>
  <si>
    <t>1. 1</t>
  </si>
  <si>
    <t xml:space="preserve">Bloková větrací rekuperační jednotka pro přívod a odvod vzduchu, min. Vp=1.450 m3/h; min. Vo=1.300 m3/h. V silném dvouplášťovém provedení z materiálu Al-Zn s odolností třídy C4 proti korozi dle EN ISO 12944.2. Tloušťka izolace z minerální vlny 50mm  (odol</t>
  </si>
  <si>
    <t>průzkum trhu</t>
  </si>
  <si>
    <t>-727376935</t>
  </si>
  <si>
    <t>1. 3</t>
  </si>
  <si>
    <t>Požární klapka 400x200mm v provedení se servopohonem s pružinou 230V AC s koncovými stavy polohy a termoelektrickým spouštěcím zařízením; požární odolnost min. 90 minut</t>
  </si>
  <si>
    <t>-1485361901</t>
  </si>
  <si>
    <t>1. 4</t>
  </si>
  <si>
    <t>Buňkový tlumič hluku 600x500x1000mm (složený z 3ks buněk 200x500x1000mm krytých děrovaným plechem); jednotlivé buňky budou vybaveny zkosenými náběhovými a výběhovými hranami</t>
  </si>
  <si>
    <t>-1636223280</t>
  </si>
  <si>
    <t>1. 5</t>
  </si>
  <si>
    <t>Kulisový tlumič hluku 800x350x1000mm (složený z 4ks kulis 100x350x1000mm krytých děrovaným plechem); jednotlivé kulisy budou vybaveny zkosenými náběhovými a výběhovými hranami</t>
  </si>
  <si>
    <t>-143138943</t>
  </si>
  <si>
    <t>1. 6</t>
  </si>
  <si>
    <t>Kulisový tlumič hluku 600x250x1000mm (složený z 3ks kulis 100x250x1000mm krytých děrovaným plechem); jednotlivé kulisy budou vybaveny zkosenými náběhovými a výběhovými hranami, s útlumem Hz/dB(A), 32/2, 63/4, 125/4, 250/9, 500/19, 1000/33, 2000/35, 4000/2</t>
  </si>
  <si>
    <t>-1943882552</t>
  </si>
  <si>
    <t>1. 7</t>
  </si>
  <si>
    <t>Kruhový tlumič hluku 125/600 s tloušťkou izolace 50mm, s útlumem Hz/dB(A), 63/3, 125/3, 250/9, 500/23, 1000/30, 2000/40, 4000/22, 8000/14.</t>
  </si>
  <si>
    <t>-1329012296</t>
  </si>
  <si>
    <t>1. 8</t>
  </si>
  <si>
    <t>Kruhový tlumič hluku 160/600 s tloušťkou izolace 50mm, s útlumem Hz/dB(A), 63/2, 125/3, 250/7, 500/19, 1000/27, 2000/29, 4000/14, 8000/11.</t>
  </si>
  <si>
    <t>-905477613</t>
  </si>
  <si>
    <t>1. 9</t>
  </si>
  <si>
    <t>Protidešťová žaluzie v komfortním Al provedení 630x630mm, vč. síta z drátků tl. 1mm s oky 10x10mm a rámu do potrubí</t>
  </si>
  <si>
    <t>-342828642</t>
  </si>
  <si>
    <t>1. 10</t>
  </si>
  <si>
    <t>Protidešťová žaluzie v komfortním Al provedení 560x630mm, vč. síta z drátků tl. 1mm s oky 10x10mm a rámu do potrubí</t>
  </si>
  <si>
    <t>-664217029</t>
  </si>
  <si>
    <t>1. 12</t>
  </si>
  <si>
    <t>Uzavírací vícelistá těsná klapka 860x350 pro ovládání servomotorem</t>
  </si>
  <si>
    <t>-538958599</t>
  </si>
  <si>
    <t>1. 13</t>
  </si>
  <si>
    <t>Kruhový regulátor konstantního průtoku d=125 s břitovým těsněním pro zasunutí do kruhového potrubí, pro 50 až 100m3/h v tlakovém rozsahu 50 až 250Pa, akustický výkon Lw při 50Pa/32 dB(A), při 100Pa/38 dB(A)</t>
  </si>
  <si>
    <t>693985922</t>
  </si>
  <si>
    <t>1. 14</t>
  </si>
  <si>
    <t>Kruhový regulátor konstantního průtoku d=160 s břitovým těsněním pro zasunutí do kruhového potrubí, pro 180 až 300m3/h v tlakovém rozsahu 50 až 250Pa, akustický výkon Lw při 50Pa/35 dB(A), při 100Pa/41 dB(A)</t>
  </si>
  <si>
    <t>-2110064416</t>
  </si>
  <si>
    <t>1. 15</t>
  </si>
  <si>
    <t>Kruhový regulátor konstantního průtoku d=250 s břitovým těsněním pro zasunutí do kruhového potrubí, pro 500 až 700m3/h v tlakovém rozsahu 50 až 250Pa, akustický výkon Lw při 50Pa/39 dB(A), při 100Pa/46 dB(A)</t>
  </si>
  <si>
    <t>1923180830</t>
  </si>
  <si>
    <t>1. 16</t>
  </si>
  <si>
    <t>Přívodní dvouřadá vyústka 225x125 v komfortním AL provedení v RAL 9010</t>
  </si>
  <si>
    <t>975782173</t>
  </si>
  <si>
    <t>1. 17</t>
  </si>
  <si>
    <t xml:space="preserve">Odvodní jednořadá vyústka 225x125 v komfortním AL provedení  v RAL 9010</t>
  </si>
  <si>
    <t>-2024411172</t>
  </si>
  <si>
    <t>1. 18</t>
  </si>
  <si>
    <t>Přívodní dvouřadá vyústka 325x125 v komfortním AL provedení v RAL 9010</t>
  </si>
  <si>
    <t>805816773</t>
  </si>
  <si>
    <t>1. 19</t>
  </si>
  <si>
    <t xml:space="preserve">Odvodní jednořadá vyústka 325x125 v komfortním AL provedení  v RAL 9010</t>
  </si>
  <si>
    <t>-1695485489</t>
  </si>
  <si>
    <t>1. 20</t>
  </si>
  <si>
    <t>Přívodní anemostat difizní 500x500 v RAL 9010 s připojovacím boxem d=250mm</t>
  </si>
  <si>
    <t>1439994732</t>
  </si>
  <si>
    <t>1. 21</t>
  </si>
  <si>
    <t>Kruhový stropní difuzor d=125 s nastavitelnou čelní deskou v RAL 9010, vč. montážního rámečku</t>
  </si>
  <si>
    <t>-1626927989</t>
  </si>
  <si>
    <t>1. 22</t>
  </si>
  <si>
    <t>Kruhový stropní difuzor d=200 s nastavitelnou čelní deskou v RAL 9010, vč. montážního rámečku</t>
  </si>
  <si>
    <t>-587898765</t>
  </si>
  <si>
    <t>1. 24</t>
  </si>
  <si>
    <t>Polotuhé ohebné AL kruhové potrubí 125</t>
  </si>
  <si>
    <t>-553591262</t>
  </si>
  <si>
    <t>1. 25</t>
  </si>
  <si>
    <t>Polotuhé ohebné AL kruhové potrubí 160</t>
  </si>
  <si>
    <t>1311224135</t>
  </si>
  <si>
    <t>1. 26</t>
  </si>
  <si>
    <t>Polotuhé ohebné AL kruhové potrubí 250</t>
  </si>
  <si>
    <t>-1333824067</t>
  </si>
  <si>
    <t>1. 27</t>
  </si>
  <si>
    <t>Kruhové potrubí spirálně vinuté d 125mm z pozinkovaného plechu, vč. tvarovek, montážního, závěsového, spojovacího a těsnícího materiálu, viz. TZ a výkresová dokumentace</t>
  </si>
  <si>
    <t>704064044</t>
  </si>
  <si>
    <t>1. 28</t>
  </si>
  <si>
    <t>Kruhové potrubí spirálně vinuté d 160mm z pozinkovaného plechu, vč. tvarovek, montážního, závěsového, spojovacího a těsnícího materiálu, viz. TZ a výkresová dokumentace</t>
  </si>
  <si>
    <t>100273638</t>
  </si>
  <si>
    <t>1. 29</t>
  </si>
  <si>
    <t>Kruhové potrubí spirálně vinuté d 200mm z pozinkovaného plechu, vč. tvarovek, montážního, závěsového, spojovacího a těsnícího materiálu, viz. TZ a výkresová dokumentace</t>
  </si>
  <si>
    <t>248546494</t>
  </si>
  <si>
    <t>1. 30</t>
  </si>
  <si>
    <t>Kruhové potrubí spirálně vinuté d 250mm z pozinkovaného plechu, vč. tvarovek, montážního, závěsového, spojovacího a těsnícího materiálu, viz. TZ a výkresová dokumentace</t>
  </si>
  <si>
    <t>1679491264</t>
  </si>
  <si>
    <t>1. 31</t>
  </si>
  <si>
    <t xml:space="preserve">Pozinkované potrubí sk. I, vč. závěsů, montážního, spojovacího  a těsnícího materiálu viz. technická zpráva a výkresová dokumentace</t>
  </si>
  <si>
    <t>892723869</t>
  </si>
  <si>
    <t>1. 33</t>
  </si>
  <si>
    <t>Izolace tepelná z minerální vaty o tl. 4cm s Al polepem, vč. upevňovacího materiálu</t>
  </si>
  <si>
    <t>-179294844</t>
  </si>
  <si>
    <t>1. 34</t>
  </si>
  <si>
    <t>Izolace hluková z minerální vaty o tl. 6cm s Al polepem, vč. upevňovacího materiálu</t>
  </si>
  <si>
    <t>381203770</t>
  </si>
  <si>
    <t>1. 35</t>
  </si>
  <si>
    <t>Izolace požární z minerální vaty o tl. 4cm s AL polepem s minimální odolností 30 min., vč. upevňovacího materiálu a odpovídajícího atestu</t>
  </si>
  <si>
    <t>714575686</t>
  </si>
  <si>
    <t>1. 36</t>
  </si>
  <si>
    <t>Izolace požárně hluková z minerální vaty o tl. 6cm s AL polepem s minimální odolností 30 min., vč. upevňovacího materiálu a odpovídajícího atestu</t>
  </si>
  <si>
    <t>-1830809339</t>
  </si>
  <si>
    <t>1. 37</t>
  </si>
  <si>
    <t>Protipožární utěsnění VZT prostupů minerální vatou + protipožárním tmelem</t>
  </si>
  <si>
    <t>1353017352</t>
  </si>
  <si>
    <t>Ambulance + poradna 1.NP-úsek 2+3</t>
  </si>
  <si>
    <t>2. 1</t>
  </si>
  <si>
    <t xml:space="preserve">Bloková větrací rekuperační jednotka pro přívod a odvod vzduchu, min. Vp=2.100 m3/h; min. Vo=1.900 m3/h. V silném dvouplášťovém provedení z materiálu Al-Zn s odolností třídy C4 proti korozi dle EN ISO 12944.2. Tloušťka izolace z minerální vlny 50mm  (odol</t>
  </si>
  <si>
    <t>1204485296</t>
  </si>
  <si>
    <t>2. 2</t>
  </si>
  <si>
    <t>Ocelový roznášecí rám 2310x970mm pod rekuperační jednotku vysoký 100mm</t>
  </si>
  <si>
    <t>-253801095</t>
  </si>
  <si>
    <t>2. 4</t>
  </si>
  <si>
    <t>Požární klapka 400x280mm v provedení se servopohonem s pružinou 230V AC s koncovými stavy polohy a termoelektrickým spouštěcím zařízením; požární odolnost min. 90 minut</t>
  </si>
  <si>
    <t>1187071318</t>
  </si>
  <si>
    <t>2. 5</t>
  </si>
  <si>
    <t>Buňkový tlumič hluku 500x400x1000mm (složený z 2ks buněk 200x500x1000mm krytých děrovaným plechem); jednotlivé buňky budou vybaveny zkosenými náběhovými a výběhovými hranami,</t>
  </si>
  <si>
    <t>2126918101</t>
  </si>
  <si>
    <t>2. 6</t>
  </si>
  <si>
    <t xml:space="preserve">Buňkový tlumič hluku 500x400x1500mm (složený z 2ks buněk 200x500x1500mm krytých děrovaným plechem); jednotlivé buňky budou vybaveny zkosenými náběhovými a výběhovými hranami, </t>
  </si>
  <si>
    <t>1027514115</t>
  </si>
  <si>
    <t>2. 7</t>
  </si>
  <si>
    <t>441489206</t>
  </si>
  <si>
    <t>2. 8</t>
  </si>
  <si>
    <t>1608176605</t>
  </si>
  <si>
    <t>2. 9</t>
  </si>
  <si>
    <t>Protidešťová žaluzie v komfortním Al provedení 500x500mm, vč. síta z drátků tl. 1mm s oky 10x10mm a rámu do potrubí</t>
  </si>
  <si>
    <t>1999406808</t>
  </si>
  <si>
    <t>2. 11</t>
  </si>
  <si>
    <t>Uzavírací vícelistá těsná klapka 500x280 pro ovládání servomotorem</t>
  </si>
  <si>
    <t>-1274342898</t>
  </si>
  <si>
    <t>2. 12</t>
  </si>
  <si>
    <t>Uzavírací vícelistá těsná klapka 500x400 pro ovládání servomotorem</t>
  </si>
  <si>
    <t>878511187</t>
  </si>
  <si>
    <t>2. 13</t>
  </si>
  <si>
    <t>1648066688</t>
  </si>
  <si>
    <t>2. 14</t>
  </si>
  <si>
    <t>Kruhový regulátor konstantního průtoku d=125 s břitovým těsněním pro zasunutí do kruhového potrubí, pro 100 až 180m3/h v tlakovém rozsahu 50 až 250Pa, akustický výkon Lw při 50Pa/33 dB(A), při 100Pa/37 dB(A)</t>
  </si>
  <si>
    <t>-1716392019</t>
  </si>
  <si>
    <t>2. 15</t>
  </si>
  <si>
    <t>985925486</t>
  </si>
  <si>
    <t>2. 17</t>
  </si>
  <si>
    <t>1318825317</t>
  </si>
  <si>
    <t>2. 18</t>
  </si>
  <si>
    <t>-677351541</t>
  </si>
  <si>
    <t>2. 19</t>
  </si>
  <si>
    <t>1469298307</t>
  </si>
  <si>
    <t>2. 20</t>
  </si>
  <si>
    <t>343401065</t>
  </si>
  <si>
    <t>2. 21</t>
  </si>
  <si>
    <t>Odvodní jednořadá vyústka 300x100 v komfortním AL provedení v RAL 9010</t>
  </si>
  <si>
    <t>-1103039656</t>
  </si>
  <si>
    <t>2. 22</t>
  </si>
  <si>
    <t>Kruhový stropní difuzor d=160 s nastavitelnou čelní deskou v RAL 9010, vč. montážního rámečku</t>
  </si>
  <si>
    <t>-1127258546</t>
  </si>
  <si>
    <t>2. 24</t>
  </si>
  <si>
    <t>-744958605</t>
  </si>
  <si>
    <t>2. 25</t>
  </si>
  <si>
    <t>-2073843341</t>
  </si>
  <si>
    <t>2. 26</t>
  </si>
  <si>
    <t>764343235</t>
  </si>
  <si>
    <t>2. 27</t>
  </si>
  <si>
    <t>-383561276</t>
  </si>
  <si>
    <t>2. 28</t>
  </si>
  <si>
    <t>Kruhové potrubí spirálně vinuté d 180mm z pozinkovaného plechu, vč. tvarovek, montážního, závěsového, spojovacího a těsnícího materiálu, viz. TZ a výkresová dokumentace</t>
  </si>
  <si>
    <t>-321805500</t>
  </si>
  <si>
    <t>2. 29</t>
  </si>
  <si>
    <t>Kruhové potrubí spirálně vinuté d 225mm z pozinkovaného plechu, vč. tvarovek, montážního, závěsového, spojovacího a těsnícího materiálu, viz. TZ a výkresová dokumentace</t>
  </si>
  <si>
    <t>350048565</t>
  </si>
  <si>
    <t>2. 31</t>
  </si>
  <si>
    <t>-710516806</t>
  </si>
  <si>
    <t>2. 32</t>
  </si>
  <si>
    <t>1298344909</t>
  </si>
  <si>
    <t>2. 33</t>
  </si>
  <si>
    <t>-1257393925</t>
  </si>
  <si>
    <t>2. 34</t>
  </si>
  <si>
    <t>1992826436</t>
  </si>
  <si>
    <t>Příjem + stacionář 1.NP-úsek 4+5</t>
  </si>
  <si>
    <t>3. 1</t>
  </si>
  <si>
    <t xml:space="preserve">Bloková větrací rekuperační jednotka pro přívod a odvod vzduchu, min. Vp=2.500 m3/h; min. Vo=2.250 m3/h. V silném dvouplášťovém provedení z materiálu Al-Zn s odolností třídy C4 proti korozi dle EN ISO 12944.2. Tloušťka izolace z minerální vlny 50mm  (odol</t>
  </si>
  <si>
    <t>-107951590</t>
  </si>
  <si>
    <t>3. 2</t>
  </si>
  <si>
    <t>608931549</t>
  </si>
  <si>
    <t>3. 4</t>
  </si>
  <si>
    <t>Požární klapka 500x250mm v provedení se servopohonem s pružinou 230V AC s koncovými stavy polohy a termoelektrickým spouštěcím zařízením; požární odolnost min. 90 minut</t>
  </si>
  <si>
    <t>84550462</t>
  </si>
  <si>
    <t>3. 5</t>
  </si>
  <si>
    <t>Požární klapka 450x250mm v provedení se servopohonem s pružinou 230V AC s koncovými stavy polohy a termoelektrickým spouštěcím zařízením; požární odolnost min. 90 minut</t>
  </si>
  <si>
    <t>558831918</t>
  </si>
  <si>
    <t>3. 6</t>
  </si>
  <si>
    <t>Buňkový tlumič hluku 500x500x1000mm (složený z 2ks buněk 250x500x1000mm krytých děrovaným plechem); jednotlivé buňky budou vybaveny zkosenými náběhovými a výběhovými hranami</t>
  </si>
  <si>
    <t>1337910002</t>
  </si>
  <si>
    <t>3. 7</t>
  </si>
  <si>
    <t>Buňkový tlumič hluku 500x500x1500mm (složený z 2ks buněk 250x500x1500mm krytých děrovaným plechem); jednotlivé buňky budou vybaveny zkosenými náběhovými a výběhovými hranami</t>
  </si>
  <si>
    <t>-888378187</t>
  </si>
  <si>
    <t>3. 8</t>
  </si>
  <si>
    <t>Kulisový tlumič hluku 300x200x1000mm (složený z 1ks kulisy 100x200x1000mm krytých děrovaným plechem); jednotlivé kulisy budou vybaveny zkosenými náběhovými a výběhovými hranami</t>
  </si>
  <si>
    <t>437068326</t>
  </si>
  <si>
    <t>3. 9</t>
  </si>
  <si>
    <t>-1821719627</t>
  </si>
  <si>
    <t>3. 10</t>
  </si>
  <si>
    <t>-102966384</t>
  </si>
  <si>
    <t>3. 11</t>
  </si>
  <si>
    <t>Protidešťová žaluzie v komfortním Al provedení 630x500mm, vč. síta z drátků tl. 1mm s oky 10x10mm a rámu do potrubí</t>
  </si>
  <si>
    <t>-1314986893</t>
  </si>
  <si>
    <t>3. 12</t>
  </si>
  <si>
    <t>Protidešťová žaluzie v komfortním Al provedení 710x500mm, vč. síta z drátků tl. 1mm s oky 10x10mm a rámu do potrubí</t>
  </si>
  <si>
    <t>1704887961</t>
  </si>
  <si>
    <t>3. 14</t>
  </si>
  <si>
    <t>Uzavírací vícelistá těsná klapka 500x350 pro ovládání servomotorem</t>
  </si>
  <si>
    <t>-199774175</t>
  </si>
  <si>
    <t>3. 15</t>
  </si>
  <si>
    <t>Uzavírací vícelistá těsná klapka 500x500 pro ovládání servomotorem</t>
  </si>
  <si>
    <t>1302598912</t>
  </si>
  <si>
    <t>3. 16</t>
  </si>
  <si>
    <t>-782727462</t>
  </si>
  <si>
    <t>3. 17</t>
  </si>
  <si>
    <t>1534632084</t>
  </si>
  <si>
    <t>3. 18</t>
  </si>
  <si>
    <t>-496638064</t>
  </si>
  <si>
    <t>3. 19</t>
  </si>
  <si>
    <t>-803463378</t>
  </si>
  <si>
    <t>3. 21</t>
  </si>
  <si>
    <t>-2133499621</t>
  </si>
  <si>
    <t>3. 22</t>
  </si>
  <si>
    <t>-746579774</t>
  </si>
  <si>
    <t>3. 23</t>
  </si>
  <si>
    <t>-413255458</t>
  </si>
  <si>
    <t>3. 24</t>
  </si>
  <si>
    <t>-1258426157</t>
  </si>
  <si>
    <t>3. 25</t>
  </si>
  <si>
    <t>-862896509</t>
  </si>
  <si>
    <t>3. 26</t>
  </si>
  <si>
    <t>-804301690</t>
  </si>
  <si>
    <t>3. 27</t>
  </si>
  <si>
    <t>395592699</t>
  </si>
  <si>
    <t>3. 29</t>
  </si>
  <si>
    <t>-835577171</t>
  </si>
  <si>
    <t>3. 30</t>
  </si>
  <si>
    <t>-1175899380</t>
  </si>
  <si>
    <t>3. 31</t>
  </si>
  <si>
    <t>-904727158</t>
  </si>
  <si>
    <t>3. 32</t>
  </si>
  <si>
    <t>225831083</t>
  </si>
  <si>
    <t>3. 33</t>
  </si>
  <si>
    <t>1199124630</t>
  </si>
  <si>
    <t>3. 34</t>
  </si>
  <si>
    <t>136126399</t>
  </si>
  <si>
    <t>3. 35</t>
  </si>
  <si>
    <t>-1310706219</t>
  </si>
  <si>
    <t>3. 37</t>
  </si>
  <si>
    <t>-883188678</t>
  </si>
  <si>
    <t>3. 38</t>
  </si>
  <si>
    <t>-104309389</t>
  </si>
  <si>
    <t>3. 39</t>
  </si>
  <si>
    <t>-1262784510</t>
  </si>
  <si>
    <t>3. 40</t>
  </si>
  <si>
    <t>1132077978</t>
  </si>
  <si>
    <t>Centrální šatny 1.NP-úsek 6</t>
  </si>
  <si>
    <t>4. 1</t>
  </si>
  <si>
    <t>Bloková větrací rekuperační jednotka pro přívod a odvod vzduchu min. Vp=940 m3/h; min. Vo=1.040 m3/h. V silném dvouplášťovém provedení z materiálu Al-Zn s odolností třídy C4 proti korozi dle EN ISO 12944.2. Tloušťka izolace z minerální vlny 50mm (odolnost</t>
  </si>
  <si>
    <t>-2089889712</t>
  </si>
  <si>
    <t>4. 3</t>
  </si>
  <si>
    <t>Požární klapka 315x200mm v provedení se servopohonem s pružinou 230V AC s koncovými stavy polohy a termoelektrickým spouštěcím zařízením; požární odolnost min. 90 minut</t>
  </si>
  <si>
    <t>-1191399030</t>
  </si>
  <si>
    <t>4. 4</t>
  </si>
  <si>
    <t>Buňkový tlumič hluku 200x500x1000mm (složený z 1ks buňky 200x500x1000mm krytých děrovaným plechem); jednotlivé buňky budou vybaveny zkosenými náběhovými a výběhovými hranami</t>
  </si>
  <si>
    <t>-1066074582</t>
  </si>
  <si>
    <t>4. 6</t>
  </si>
  <si>
    <t>Uzavírací vícelistá těsná klapka 400x315 pro ovládání servomotorem</t>
  </si>
  <si>
    <t>-778846437</t>
  </si>
  <si>
    <t>4. 7</t>
  </si>
  <si>
    <t>Uzavírací vícelistá těsná klapka 500x315 pro ovládání servomotorem</t>
  </si>
  <si>
    <t>467371565</t>
  </si>
  <si>
    <t>4. 8</t>
  </si>
  <si>
    <t>Přívodní anemostat difizní 500x500 v RAL 9010 s připojovacím boxem d=250mm a regulační klapkou</t>
  </si>
  <si>
    <t>1632457175</t>
  </si>
  <si>
    <t>4. 9</t>
  </si>
  <si>
    <t>Přívodní anemostat difizní 400x400 v RAL 9010 s připojovacím boxem d=200mm a regulační klapkou</t>
  </si>
  <si>
    <t>-905646710</t>
  </si>
  <si>
    <t>4. 10</t>
  </si>
  <si>
    <t>-121183414</t>
  </si>
  <si>
    <t>4. 11</t>
  </si>
  <si>
    <t>-1988976461</t>
  </si>
  <si>
    <t>4. 12</t>
  </si>
  <si>
    <t>Kruhový odvodní kovový ventil 100 v RAL 9010, vč. montážního rámečku</t>
  </si>
  <si>
    <t>-827277366</t>
  </si>
  <si>
    <t>4. 13</t>
  </si>
  <si>
    <t>Kruhový odvodní kovový ventil 160 v RAL 9010, vč. montážního rámečku</t>
  </si>
  <si>
    <t>1119366631</t>
  </si>
  <si>
    <t>4. 14</t>
  </si>
  <si>
    <t>Kruhový odvodní kovový ventil 200 v RAL 9010, vč. montážního rámečku</t>
  </si>
  <si>
    <t>-1914768667</t>
  </si>
  <si>
    <t>4. 15</t>
  </si>
  <si>
    <t xml:space="preserve">Stěnová mřížka 300x150  v komfortním AL provedení v RAL 9010,  vč. montážního rámečku</t>
  </si>
  <si>
    <t>-2091617099</t>
  </si>
  <si>
    <t>4. 16</t>
  </si>
  <si>
    <t xml:space="preserve">Stěnová mřížka 300x200  v komfortním AL provedení v RAL 9010,  vč. montážního rámečku</t>
  </si>
  <si>
    <t>-2135247594</t>
  </si>
  <si>
    <t>4. 17</t>
  </si>
  <si>
    <t xml:space="preserve">Stěnová mřížka 600x200  v komfortním AL provedení v RAL 9010,  vč. montážního rámečku</t>
  </si>
  <si>
    <t>1360703052</t>
  </si>
  <si>
    <t>4. 19</t>
  </si>
  <si>
    <t>Polotuhé ohebné AL kruhové potrubí 100</t>
  </si>
  <si>
    <t>378777617</t>
  </si>
  <si>
    <t>4. 20</t>
  </si>
  <si>
    <t>Polotuhé ohebné AL kruhové potrubí 200</t>
  </si>
  <si>
    <t>86143424</t>
  </si>
  <si>
    <t>4. 21</t>
  </si>
  <si>
    <t>-1476251574</t>
  </si>
  <si>
    <t>4. 22</t>
  </si>
  <si>
    <t>Kruhové potrubí spirálně vinuté d 100mm z pozinkovaného plechu, vč. tvarovek, montážního, závěsového, spojovacího a těsnícího materiálu, viz. TZ a výkresová dokumentace</t>
  </si>
  <si>
    <t>661610170</t>
  </si>
  <si>
    <t>4. 23</t>
  </si>
  <si>
    <t>-2131027677</t>
  </si>
  <si>
    <t>4. 24</t>
  </si>
  <si>
    <t>-2116464582</t>
  </si>
  <si>
    <t>4. 25</t>
  </si>
  <si>
    <t>-424013641</t>
  </si>
  <si>
    <t>4. 26</t>
  </si>
  <si>
    <t>-2080247678</t>
  </si>
  <si>
    <t>4. 28</t>
  </si>
  <si>
    <t>-1545546887</t>
  </si>
  <si>
    <t>4. 30</t>
  </si>
  <si>
    <t>553745266</t>
  </si>
  <si>
    <t>4. 31</t>
  </si>
  <si>
    <t>364300423</t>
  </si>
  <si>
    <t>4. 32</t>
  </si>
  <si>
    <t>2033170159</t>
  </si>
  <si>
    <t>4. 33</t>
  </si>
  <si>
    <t>-302054363</t>
  </si>
  <si>
    <t>Lůžkové zařízení 2.NP</t>
  </si>
  <si>
    <t>5. 1</t>
  </si>
  <si>
    <t>Bloková větrací rekuperační jednotka pro přívod a odvod vzduchu min. Vp=2.520 m3/h; min. Vo=2.200 m3/h. V silném dvouplášťovém provedení z materiálu Al-Zn s odolností třídy C4 proti korozi dle EN ISO 12944.2. Tloušťka izolace z minerální vlny 50mm (odolno</t>
  </si>
  <si>
    <t>2101530353</t>
  </si>
  <si>
    <t>5. 2</t>
  </si>
  <si>
    <t>Ocelový roznášecí rám 3210x970mm pod rekuperační jednotku vysoký 100mm</t>
  </si>
  <si>
    <t>-1669418530</t>
  </si>
  <si>
    <t>5. 4</t>
  </si>
  <si>
    <t>Požární klapka 355x355mm v provedení se servopohonem s pružinou 230V AC s koncovými stavy polohy a termoelektrickým spouštěcím zařízením; požární odolnost min. 90 minut</t>
  </si>
  <si>
    <t>-1040575873</t>
  </si>
  <si>
    <t>5. 5</t>
  </si>
  <si>
    <t>Požární klapka 355x250mm v provedení se servopohonem s pružinou 230V AC s koncovými stavy polohy a termoelektrickým spouštěcím zařízením; požární odolnost min. 90 minut</t>
  </si>
  <si>
    <t>-1381505727</t>
  </si>
  <si>
    <t>5. 6</t>
  </si>
  <si>
    <t>-810276290</t>
  </si>
  <si>
    <t>5. 7</t>
  </si>
  <si>
    <t>Požární klapka d125mm v provedení se servopohonem s pružinou 230V AC s koncovými stavy polohy a termoelektrickým spouštěcím zařízením; požární odolnost min. 90 minut</t>
  </si>
  <si>
    <t>1796033870</t>
  </si>
  <si>
    <t>5. 8</t>
  </si>
  <si>
    <t>140253334</t>
  </si>
  <si>
    <t>5. 9</t>
  </si>
  <si>
    <t>-1002127038</t>
  </si>
  <si>
    <t>5. 10</t>
  </si>
  <si>
    <t>-391743502</t>
  </si>
  <si>
    <t>5. 12</t>
  </si>
  <si>
    <t>1391529341</t>
  </si>
  <si>
    <t>5. 13</t>
  </si>
  <si>
    <t>1867866877</t>
  </si>
  <si>
    <t>5. 14</t>
  </si>
  <si>
    <t>-942791640</t>
  </si>
  <si>
    <t>5. 15</t>
  </si>
  <si>
    <t>1979331585</t>
  </si>
  <si>
    <t>5. 16</t>
  </si>
  <si>
    <t>-223742937</t>
  </si>
  <si>
    <t>5. 18</t>
  </si>
  <si>
    <t>-1163759299</t>
  </si>
  <si>
    <t>5. 19</t>
  </si>
  <si>
    <t>1836754003</t>
  </si>
  <si>
    <t>5. 20</t>
  </si>
  <si>
    <t>Přívodní dvouřadá vyústka 425x125 v komfortním AL provedení v RAL 9010</t>
  </si>
  <si>
    <t>-700249547</t>
  </si>
  <si>
    <t>5. 21</t>
  </si>
  <si>
    <t xml:space="preserve">Odvodní jednořadá vyústka 425x125 v komfortním AL provedení  v RAL 9010</t>
  </si>
  <si>
    <t>-1409994203</t>
  </si>
  <si>
    <t>5. 22</t>
  </si>
  <si>
    <t>Kruhový stropní difuzor d=100 s nastavitelnou čelní deskou v RAL 9010, vč. montážního rámečku</t>
  </si>
  <si>
    <t>221163472</t>
  </si>
  <si>
    <t>5. 23</t>
  </si>
  <si>
    <t>357455693</t>
  </si>
  <si>
    <t>5. 24</t>
  </si>
  <si>
    <t>1972432447</t>
  </si>
  <si>
    <t>5. 25</t>
  </si>
  <si>
    <t>-1578114770</t>
  </si>
  <si>
    <t>5. 26</t>
  </si>
  <si>
    <t>-640319677</t>
  </si>
  <si>
    <t>5. 28</t>
  </si>
  <si>
    <t>1316497589</t>
  </si>
  <si>
    <t>5. 29</t>
  </si>
  <si>
    <t>-770315337</t>
  </si>
  <si>
    <t>5. 30</t>
  </si>
  <si>
    <t>2137591034</t>
  </si>
  <si>
    <t>5. 31</t>
  </si>
  <si>
    <t>-1606615409</t>
  </si>
  <si>
    <t>5. 32</t>
  </si>
  <si>
    <t>-203037364</t>
  </si>
  <si>
    <t>5. 33</t>
  </si>
  <si>
    <t>-1059731359</t>
  </si>
  <si>
    <t>5. 34</t>
  </si>
  <si>
    <t>-933370492</t>
  </si>
  <si>
    <t>5. 35</t>
  </si>
  <si>
    <t>-1026523860</t>
  </si>
  <si>
    <t>5. 37</t>
  </si>
  <si>
    <t>362669167</t>
  </si>
  <si>
    <t>5. 38</t>
  </si>
  <si>
    <t>1151416011</t>
  </si>
  <si>
    <t>5. 39</t>
  </si>
  <si>
    <t>-2123684312</t>
  </si>
  <si>
    <t>5. 40</t>
  </si>
  <si>
    <t>-1776317526</t>
  </si>
  <si>
    <t>Jídelna + d.m. 2.NP</t>
  </si>
  <si>
    <t>6. 1</t>
  </si>
  <si>
    <t xml:space="preserve">Bloková větrací rekuperační jednotka pro přívod a odvod vzduchu, min. Vp=1.520 m3/h; min. Vo=1.420 m3/h. V silném dvouplášťovém provedení z materiálu Al-Zn s odolností třídy C4 proti korozi dle EN ISO 12944.2. Tloušťka izolace z minerální vlny 50mm  (odol</t>
  </si>
  <si>
    <t>-647173867</t>
  </si>
  <si>
    <t>6. 2</t>
  </si>
  <si>
    <t>-799464522</t>
  </si>
  <si>
    <t>6. 4</t>
  </si>
  <si>
    <t>Požární klapka 315x250mm v provedení se servopohonem s pružinou 230V AC s koncovými stavy polohy a termoelektrickým spouštěcím zařízením; požární odolnost min. 90 minut</t>
  </si>
  <si>
    <t>-303492931</t>
  </si>
  <si>
    <t>6. 5</t>
  </si>
  <si>
    <t>Buňkový tlumič hluku 500x400x1000mm (složený z 2ks buněk 200x500x1000mm krytých děrovaným plechem); jednotlivé buňky budou vybaveny zkosenými náběhovými a výběhovými hranami</t>
  </si>
  <si>
    <t>1999004046</t>
  </si>
  <si>
    <t>6. 6</t>
  </si>
  <si>
    <t>Buňkový tlumič hluku 750x500x1000mm (složený z 3ks buněk 250x500x1000mm krytých děrovaným plechem); jednotlivé buňky budou vybaveny zkosenými náběhovými a výběhovými hranami,</t>
  </si>
  <si>
    <t>-761163558</t>
  </si>
  <si>
    <t>6. 7</t>
  </si>
  <si>
    <t>Protidešťová žaluzie v komfortním Al provedení 900x500mm, vč. síta z drátků tl. 1mm s oky 10x10mm a rámu do potrubí</t>
  </si>
  <si>
    <t>-1131377195</t>
  </si>
  <si>
    <t>6. 9</t>
  </si>
  <si>
    <t>Uzavírací vícelistá těsná klapka 355x250 pro ovládání servomotorem</t>
  </si>
  <si>
    <t>-1098919777</t>
  </si>
  <si>
    <t>6. 10</t>
  </si>
  <si>
    <t>-1476262194</t>
  </si>
  <si>
    <t>6. 11</t>
  </si>
  <si>
    <t>Přívodní dvouřadá vyústka 225x125 v komfortním AL v provedení v RAL 9010 s regulací R1</t>
  </si>
  <si>
    <t>-227772193</t>
  </si>
  <si>
    <t>6. 12</t>
  </si>
  <si>
    <t xml:space="preserve">Odvodní jednořadá vyústka 325x125 v komfortním AL v provedení  v RAL 9010 s regulací R1</t>
  </si>
  <si>
    <t>-540834586</t>
  </si>
  <si>
    <t>6. 13</t>
  </si>
  <si>
    <t xml:space="preserve">Odvodní jednořadá vyústka 300x150 v komfortním AL v provedení  v RAL 9010 s regulací R1</t>
  </si>
  <si>
    <t>1494130391</t>
  </si>
  <si>
    <t>6. 14</t>
  </si>
  <si>
    <t>-1205473586</t>
  </si>
  <si>
    <t>6. 16</t>
  </si>
  <si>
    <t>305612683</t>
  </si>
  <si>
    <t>6. 17</t>
  </si>
  <si>
    <t>405605138</t>
  </si>
  <si>
    <t>6. 18</t>
  </si>
  <si>
    <t>581470411</t>
  </si>
  <si>
    <t>6. 19</t>
  </si>
  <si>
    <t>202854792</t>
  </si>
  <si>
    <t>6. 20</t>
  </si>
  <si>
    <t>-655028699</t>
  </si>
  <si>
    <t>Terapie 2.NP</t>
  </si>
  <si>
    <t>7. 1</t>
  </si>
  <si>
    <t xml:space="preserve">Bloková větrací rekuperační jednotka pro přívod a odvod vzduchu, min. Vp=1.160 m3/h; min. Vo=1.160 m3/h. V silném dvouplášťovém provedení z materiálu Al-Zn s odolností třídy C4 proti korozi dle EN ISO 12944.2. Tloušťka izolace z minerální vlny 50mm  (odol</t>
  </si>
  <si>
    <t>1710889045</t>
  </si>
  <si>
    <t>7. 2</t>
  </si>
  <si>
    <t>1362609904</t>
  </si>
  <si>
    <t>7. 4</t>
  </si>
  <si>
    <t>Požární klapka 355x200mm v provedení se servopohonem s pružinou 230V AC s koncovými stavy polohy a termoelektrickým spouštěcím zařízením; požární odolnost min. 90 minut</t>
  </si>
  <si>
    <t>207156894</t>
  </si>
  <si>
    <t>7. 5</t>
  </si>
  <si>
    <t>Buňkový tlumič hluku 500x250x1000mm (složený z 1ks buňky 250x500x1000mm krytých děrovaným plechem); jednotlivé buňky budou vybaveny zkosenými náběhovými a výběhovými hranami</t>
  </si>
  <si>
    <t>-1776111886</t>
  </si>
  <si>
    <t>7. 6</t>
  </si>
  <si>
    <t>Protidešťová žaluzie v komfortním Al provedení 1000x560mm, vč. síta z drátků tl. 1mm s oky 10x10mm a rámu do potrubí</t>
  </si>
  <si>
    <t>250312194</t>
  </si>
  <si>
    <t>7. 7</t>
  </si>
  <si>
    <t>Protidešťová žaluzie v komfortním Al provedení 1120x560mm, vč. síta z drátků tl. 1mm s oky 10x10mm a rámu do potrubí</t>
  </si>
  <si>
    <t>-370512251</t>
  </si>
  <si>
    <t>7. 9</t>
  </si>
  <si>
    <t>Uzavírací vícelistá těsná klapka 500x250 pro ovládání servomotorem</t>
  </si>
  <si>
    <t>-1628409710</t>
  </si>
  <si>
    <t>7. 10</t>
  </si>
  <si>
    <t>Přívodní dvouřadá vyústka 400x200 v komfortním AL v provedení v RAL 9010 s regulací R1</t>
  </si>
  <si>
    <t>-233985995</t>
  </si>
  <si>
    <t>7. 11</t>
  </si>
  <si>
    <t xml:space="preserve">Odvodní jednořadá vyústka 400x200 v komfortním AL v provedení  v RAL 9010 s regulací R1</t>
  </si>
  <si>
    <t>-780819158</t>
  </si>
  <si>
    <t>7. 13</t>
  </si>
  <si>
    <t>-534908400</t>
  </si>
  <si>
    <t>7. 14</t>
  </si>
  <si>
    <t>-684951631</t>
  </si>
  <si>
    <t>7. 15</t>
  </si>
  <si>
    <t>202089543</t>
  </si>
  <si>
    <t>7. 16</t>
  </si>
  <si>
    <t>1986923715</t>
  </si>
  <si>
    <t>Lůžkové oddělení 3.NP</t>
  </si>
  <si>
    <t>8. 1</t>
  </si>
  <si>
    <t>Bloková větrací rekuperační jednotka pro přívod a odvod vzduchu min. Vp=1.890 m3/h; min. Vo=1.640 m3/h. V silném dvouplášťovém provedení z materiálu Al-Zn s odolností třídy C4 proti korozi dle EN ISO 12944.2. Tloušťka izolace z minerální vlny 50mm (odolno</t>
  </si>
  <si>
    <t>-1922134680</t>
  </si>
  <si>
    <t>8. 2</t>
  </si>
  <si>
    <t>-2107155933</t>
  </si>
  <si>
    <t>8. 4</t>
  </si>
  <si>
    <t>Požární klapka 400x250mm v provedení se servopohonem s pružinou 230V AC s koncovými stavy polohy a termoelektrickým spouštěcím zařízením; požární odolnost min. 90 minut</t>
  </si>
  <si>
    <t>-1111041422</t>
  </si>
  <si>
    <t>8. 5</t>
  </si>
  <si>
    <t>-789092839</t>
  </si>
  <si>
    <t>8. 6</t>
  </si>
  <si>
    <t>Buňkový tlumič hluku 500x400x1000mm (složený z 2ks buněk 200x500x1000mm krytých děrovaným plechem); jednotlivé buňky budou vybaveny zkosenými náběhovými a výběhovými hranami, s útlumem Hz/dB(A), 32/6, 63/9, 125/12, 250/19, 500/26, 1000/28, 2000/24, 4000/1</t>
  </si>
  <si>
    <t>-1336211983</t>
  </si>
  <si>
    <t>8. 7</t>
  </si>
  <si>
    <t>-97554922</t>
  </si>
  <si>
    <t>8. 8</t>
  </si>
  <si>
    <t>604397498</t>
  </si>
  <si>
    <t>8. 9</t>
  </si>
  <si>
    <t>Protidešťová žaluzie v komfortním Al provedení 800x500mm, vč. síta z drátků tl. 1mm s oky 10x10mm a rámu do potrubí</t>
  </si>
  <si>
    <t>14775809</t>
  </si>
  <si>
    <t>8. 11</t>
  </si>
  <si>
    <t>-196838622</t>
  </si>
  <si>
    <t>8. 12</t>
  </si>
  <si>
    <t>-806399834</t>
  </si>
  <si>
    <t>8. 13</t>
  </si>
  <si>
    <t>Kruhový regulátor konstantního průtoku d=100 s břitovým těsněním pro zasunutí do kruhového potrubí, pro 50 až 100m3/h v tlakovém rozsahu 50 až 250Pa, akustický výkon Lw při 50Pa/32 dB(A), při 100Pa/37 dB(A)</t>
  </si>
  <si>
    <t>521672840</t>
  </si>
  <si>
    <t>8. 14</t>
  </si>
  <si>
    <t>-181774476</t>
  </si>
  <si>
    <t>8. 15</t>
  </si>
  <si>
    <t>Kruhový regulátor konstantního průtoku d=200 s břitovým těsněním pro zasunutí do kruhového potrubí, pro 180 až 300m3/h v tlakovém rozsahu 50 až 250Pa, akustický výkon Lw při 50Pa/33 dB(A), při 100Pa/37 dB(A)</t>
  </si>
  <si>
    <t>-1003445593</t>
  </si>
  <si>
    <t>8. 17</t>
  </si>
  <si>
    <t>-653752241</t>
  </si>
  <si>
    <t>8. 18</t>
  </si>
  <si>
    <t>-1852387315</t>
  </si>
  <si>
    <t>8. 19</t>
  </si>
  <si>
    <t>-396757543</t>
  </si>
  <si>
    <t>8. 20</t>
  </si>
  <si>
    <t>-469717130</t>
  </si>
  <si>
    <t>8. 21</t>
  </si>
  <si>
    <t>1229864106</t>
  </si>
  <si>
    <t>8. 22</t>
  </si>
  <si>
    <t>427454537</t>
  </si>
  <si>
    <t>8. 23</t>
  </si>
  <si>
    <t>-861184026</t>
  </si>
  <si>
    <t>8. 25</t>
  </si>
  <si>
    <t>856649650</t>
  </si>
  <si>
    <t>8. 26</t>
  </si>
  <si>
    <t>-1854897693</t>
  </si>
  <si>
    <t>8. 27</t>
  </si>
  <si>
    <t>-1070618306</t>
  </si>
  <si>
    <t>8. 28</t>
  </si>
  <si>
    <t>143541373</t>
  </si>
  <si>
    <t>8. 29</t>
  </si>
  <si>
    <t>391559170</t>
  </si>
  <si>
    <t>8. 30</t>
  </si>
  <si>
    <t>1869811819</t>
  </si>
  <si>
    <t>8. 31</t>
  </si>
  <si>
    <t>-429740763</t>
  </si>
  <si>
    <t>8. 32</t>
  </si>
  <si>
    <t>145058094</t>
  </si>
  <si>
    <t>8. 34</t>
  </si>
  <si>
    <t>274992802</t>
  </si>
  <si>
    <t>8. 35</t>
  </si>
  <si>
    <t>-1091541198</t>
  </si>
  <si>
    <t>8. 36</t>
  </si>
  <si>
    <t>-1972041925</t>
  </si>
  <si>
    <t>Vyšetřovny 3.NP</t>
  </si>
  <si>
    <t>9. 1</t>
  </si>
  <si>
    <t xml:space="preserve">Bloková větrací rekuperační jednotka pro přívod a odvod vzduchu, min. Vp=3.260 m3/h; min. Vo=2.940 m3/h. V silném dvouplášťovém provedení z materiálu Al-Zn s odolností třídy C4 proti korozi dle EN ISO 12944.2. Tloušťka izolace z minerální vlny 50mm  (odol</t>
  </si>
  <si>
    <t>-81902649</t>
  </si>
  <si>
    <t>9. 2</t>
  </si>
  <si>
    <t>Ocelový roznášecí rám 2310x1120mm pod rekuperační jednotku vysoký 100mm</t>
  </si>
  <si>
    <t>1322611900</t>
  </si>
  <si>
    <t>9. 4</t>
  </si>
  <si>
    <t>Požární klapka 450x450mm v provedení se servopohonem s pružinou 230V AC s koncovými stavy polohy a termoelektrickým spouštěcím zařízením; požární odolnost min. 90 minut</t>
  </si>
  <si>
    <t>-2092021603</t>
  </si>
  <si>
    <t>9. 5</t>
  </si>
  <si>
    <t>2001128196</t>
  </si>
  <si>
    <t>9. 6</t>
  </si>
  <si>
    <t>330943735</t>
  </si>
  <si>
    <t>9. 7</t>
  </si>
  <si>
    <t>-1889781260</t>
  </si>
  <si>
    <t>9. 8</t>
  </si>
  <si>
    <t>Hluk tlumící ohebné potrubí AL 100 s tloušťkou izolace 25mm, s útlumem na 1m Hz/dB(A), 125/19, 250/18, 500/17, 1000/15, 2000/14, 4000/17.</t>
  </si>
  <si>
    <t>-1814576765</t>
  </si>
  <si>
    <t>9. 9</t>
  </si>
  <si>
    <t>Hluk tlumící ohebné potrubí AL 125 s tloušťkou izolace 25mm, s útlumem na 1m Hz/dB(A), 125/21, 250/18, 500/17, 1000/17, 2000/17, 4000/17.</t>
  </si>
  <si>
    <t>-971302571</t>
  </si>
  <si>
    <t>9. 10</t>
  </si>
  <si>
    <t>Hluk tlumící ohebné potrubí AL 160 s tloušťkou izolace 25mm, s útlumem na 1m Hz/dB(A), 125/21, 250/18, 500/15, 1000/16, 2000/18, 4000/22.</t>
  </si>
  <si>
    <t>850594675</t>
  </si>
  <si>
    <t>9. 11</t>
  </si>
  <si>
    <t>Hluk tlumící ohebné potrubí AL 250 s tloušťkou izolace 25mm, s útlumem na 1m Hz/dB(A), 125/20, 250/16, 500/14, 1000/15, 2000/15, 4000/21.</t>
  </si>
  <si>
    <t>1919384714</t>
  </si>
  <si>
    <t>9. 12</t>
  </si>
  <si>
    <t>Hluk tlumící ohebné potrubí AL 200 s tloušťkou izolace 25mm, s útlumem na 1m Hz/dB(A), 125/20, 250/17, 500/15, 1000/15, 2000/15, 4000/21.</t>
  </si>
  <si>
    <t>1242114684</t>
  </si>
  <si>
    <t>9. 13</t>
  </si>
  <si>
    <t>Uzavírací vícelistá těsná klapka 860x250 pro ovládání servomotorem</t>
  </si>
  <si>
    <t>-620062305</t>
  </si>
  <si>
    <t>9. 14</t>
  </si>
  <si>
    <t>-1051116676</t>
  </si>
  <si>
    <t>9. 15</t>
  </si>
  <si>
    <t>-1961279623</t>
  </si>
  <si>
    <t>9. 16</t>
  </si>
  <si>
    <t>1337653876</t>
  </si>
  <si>
    <t>9. 17</t>
  </si>
  <si>
    <t>-1738374412</t>
  </si>
  <si>
    <t>9. 18</t>
  </si>
  <si>
    <t>-1687302477</t>
  </si>
  <si>
    <t>9. 19</t>
  </si>
  <si>
    <t>Kruhový regulátor konstantního průtoku d=200 s břitovým těsněním pro zasunutí do kruhového potrubí, pro 300 až 500m3/h v tlakovém rozsahu 50 až 250Pa, akustický výkon Lw při 50Pa/37 dB(A), při 100Pa/42 dB(A)</t>
  </si>
  <si>
    <t>1049844764</t>
  </si>
  <si>
    <t>9. 20</t>
  </si>
  <si>
    <t>1913959122</t>
  </si>
  <si>
    <t>9. 22</t>
  </si>
  <si>
    <t>1782325703</t>
  </si>
  <si>
    <t>9. 23</t>
  </si>
  <si>
    <t>-533357697</t>
  </si>
  <si>
    <t>9. 24</t>
  </si>
  <si>
    <t>722352819</t>
  </si>
  <si>
    <t>9. 25</t>
  </si>
  <si>
    <t>1603319723</t>
  </si>
  <si>
    <t>9. 26</t>
  </si>
  <si>
    <t xml:space="preserve">Odvodní jednořadá vyústka 300x150 v komfortním AL provedení  v RAL 9010</t>
  </si>
  <si>
    <t>-30378802</t>
  </si>
  <si>
    <t>9. 27</t>
  </si>
  <si>
    <t>Přívodní dvouřadá vyústka 525x125 v komfortním AL provedení v RAL 9010</t>
  </si>
  <si>
    <t>-1809783834</t>
  </si>
  <si>
    <t>9. 28</t>
  </si>
  <si>
    <t>-2117102826</t>
  </si>
  <si>
    <t>9. 29</t>
  </si>
  <si>
    <t>599631892</t>
  </si>
  <si>
    <t>9. 31</t>
  </si>
  <si>
    <t>1623341312</t>
  </si>
  <si>
    <t>9. 32</t>
  </si>
  <si>
    <t>-746794288</t>
  </si>
  <si>
    <t>9. 33</t>
  </si>
  <si>
    <t>1590697232</t>
  </si>
  <si>
    <t>9. 34</t>
  </si>
  <si>
    <t>975564213</t>
  </si>
  <si>
    <t>9. 35</t>
  </si>
  <si>
    <t>-2028187154</t>
  </si>
  <si>
    <t>9. 36</t>
  </si>
  <si>
    <t>2053988228</t>
  </si>
  <si>
    <t>9. 37</t>
  </si>
  <si>
    <t>-1780830476</t>
  </si>
  <si>
    <t>9. 38</t>
  </si>
  <si>
    <t>328989657</t>
  </si>
  <si>
    <t>9. 39</t>
  </si>
  <si>
    <t>-688055964</t>
  </si>
  <si>
    <t>9. 41</t>
  </si>
  <si>
    <t>-740199205</t>
  </si>
  <si>
    <t>9. 42</t>
  </si>
  <si>
    <t>23913495</t>
  </si>
  <si>
    <t>9. 43</t>
  </si>
  <si>
    <t>-155353029</t>
  </si>
  <si>
    <t>9. 44</t>
  </si>
  <si>
    <t>2041588313</t>
  </si>
  <si>
    <t>Jídelna + d.m. 3.NP</t>
  </si>
  <si>
    <t>10. 1</t>
  </si>
  <si>
    <t xml:space="preserve">Bloková větrací rekuperační jednotka pro přívod a odvod vzduchu, min. Vp=1.920 m3/h; min. Vo=1.920 m3/h. V silném dvouplášťovém provedení z materiálu Al-Zn s odolností třídy C4 proti korozi dle EN ISO 12944.2. Tloušťka izolace z minerální vlny 50mm  (odol</t>
  </si>
  <si>
    <t>-2061542361</t>
  </si>
  <si>
    <t>10. 2</t>
  </si>
  <si>
    <t>-1985723642</t>
  </si>
  <si>
    <t>10. 4</t>
  </si>
  <si>
    <t>Požární klapka 500x200mm v provedení se servopohonem s pružinou 230V AC s koncovými stavy polohy a termoelektrickým spouštěcím zařízením; požární odolnost min. 90 minut</t>
  </si>
  <si>
    <t>-366884594</t>
  </si>
  <si>
    <t>10. 5</t>
  </si>
  <si>
    <t>-2067115529</t>
  </si>
  <si>
    <t>10. 7</t>
  </si>
  <si>
    <t>Uzavírací vícelistá těsná klapka 450x250 pro ovládání servomotorem</t>
  </si>
  <si>
    <t>-113050333</t>
  </si>
  <si>
    <t>10. 8</t>
  </si>
  <si>
    <t>-1612514085</t>
  </si>
  <si>
    <t>10. 9</t>
  </si>
  <si>
    <t>Přívodní dvouřadá vyústka 300x200 v komfortním AL v provedení v RAL 9010 s regulací R1</t>
  </si>
  <si>
    <t>-1232561323</t>
  </si>
  <si>
    <t>10. 10</t>
  </si>
  <si>
    <t xml:space="preserve">Odvodní jednořadá vyústka 300x200 v komfortním AL v provedení  v RAL 9010 s regulací R1</t>
  </si>
  <si>
    <t>-1492721327</t>
  </si>
  <si>
    <t>10. 11</t>
  </si>
  <si>
    <t>-1179516121</t>
  </si>
  <si>
    <t>10. 12</t>
  </si>
  <si>
    <t>-413577849</t>
  </si>
  <si>
    <t>10. 13</t>
  </si>
  <si>
    <t>Přívodní dvouřadá vyústka 500x200 v komfortním AL v provedení v RAL 9010 s regulací R1</t>
  </si>
  <si>
    <t>-1519829719</t>
  </si>
  <si>
    <t>10. 14</t>
  </si>
  <si>
    <t xml:space="preserve">Odvodní jednořadá vyústka 500x200 v komfortním AL v provedení  v RAL 9010 s regulací R1</t>
  </si>
  <si>
    <t>-283010477</t>
  </si>
  <si>
    <t>10. 16</t>
  </si>
  <si>
    <t>-2118573586</t>
  </si>
  <si>
    <t>10. 17</t>
  </si>
  <si>
    <t>-1773211243</t>
  </si>
  <si>
    <t>10. 18</t>
  </si>
  <si>
    <t>-1947981758</t>
  </si>
  <si>
    <t>10. 19</t>
  </si>
  <si>
    <t>226073179</t>
  </si>
  <si>
    <t>Dveřní clony</t>
  </si>
  <si>
    <t>11. 1</t>
  </si>
  <si>
    <t>Dveřní clona pro horizontální montáž s vodním ohřevem pro nízkou teplotu vody 65/35°C, s ventilátorem s pětistupňovým vzduchovým výkonem v rozsahu 1530m3/h (max. 42dB(A)) až 3200 m3/h (max. 59dB(A)), s montáží do výšky 2,5m s moderním designem pro viditel</t>
  </si>
  <si>
    <t>1889900645</t>
  </si>
  <si>
    <t>11. 2</t>
  </si>
  <si>
    <t>-1886997896</t>
  </si>
  <si>
    <t>Hygienické místnosti</t>
  </si>
  <si>
    <t>12. 1</t>
  </si>
  <si>
    <t xml:space="preserve">Potrubní radiální ventilátor do kruhového potrubí o vzduchovém výkonu min. 350m3/h, poháněný EC motorem s vestavěným potenciometrem s možností plynulého zaregulování pracovního bodu, celkové hladiny akustického výkonu Lwa sání max. 77 dB(A),  výtlak max. </t>
  </si>
  <si>
    <t>-1491681480</t>
  </si>
  <si>
    <t>12. 2</t>
  </si>
  <si>
    <t xml:space="preserve">Potrubní radiální ventilátor do kruhového potrubí o vzduchovém výkonu min. 800m3/h, poháněný EC motorem s vestavěným potenciometrem s možností plynulého zaregulování pracovního bodu, celkové hladiny akustického výkonu Lwa sání max. 73 dB(A),  výtlak max. </t>
  </si>
  <si>
    <t>597881224</t>
  </si>
  <si>
    <t>12. 3</t>
  </si>
  <si>
    <t xml:space="preserve">Střešní radiální ventilátor o vzduchovém výkonu min. 345m3/h, poháněný EC motorem s vestavěným potenciometrem s možností plynulého zaregulování pracovního bodu, celkové hladiny akustického výkonu Lwa sání max. 71 dB(A),  výtlak max. 71 dB(A), okolí Lpa ma</t>
  </si>
  <si>
    <t>721518052</t>
  </si>
  <si>
    <t>12. 4</t>
  </si>
  <si>
    <t xml:space="preserve">Potrubní radiální ventilátor do kruhového potrubí o vzduchovém výkonu min. 290m3/h, poháněný EC motorem s vestavěným potenciometrem s možností plynulého zaregulování pracovního bodu, celkové hladiny akustického výkonu Lwa sání max. 78 dB(A),  výtlak max. </t>
  </si>
  <si>
    <t>-495340569</t>
  </si>
  <si>
    <t>12. 5</t>
  </si>
  <si>
    <t xml:space="preserve">Potrubní radiální ventilátor do kruhového potrubí o vzduchovém výkonu min. 100m3/h, poháněný EC motorem s vestavěným potenciometrem s možností plynulého zaregulování pracovního bodu, celkové hladiny akustického výkonu Lwa sání max. 65 dB(A),  výtlak max.6</t>
  </si>
  <si>
    <t>1540829869</t>
  </si>
  <si>
    <t>12. 6</t>
  </si>
  <si>
    <t xml:space="preserve">Potrubní radiální ventilátor do kruhového potrubí o vzduchovém výkonu min. 160m3/h, poháněný EC motorem s vestavěným potenciometrem s možností plynulého zaregulování pracovního bodu, celkové hladiny akustického výkonu Lwa sání max.71 dB(A),  výtlak max.69</t>
  </si>
  <si>
    <t>1635567061</t>
  </si>
  <si>
    <t>12. 7</t>
  </si>
  <si>
    <t xml:space="preserve">Potrubní radiální ventilátor do kruhového potrubí o vzduchovém výkonu min. 170m3/h, poháněný EC motorem s vestavěným potenciometrem s možností plynulého zaregulování pracovního bodu, celkové hladiny akustického výkonu Lwa sání max. 71 dB(A),  výtlak max.6</t>
  </si>
  <si>
    <t>1638486556</t>
  </si>
  <si>
    <t>12. 9</t>
  </si>
  <si>
    <t>Požární klapka d160mm v provedení se servopohonem s pružinou 230V AC s koncovými stavy polohy a termoelektrickým spouštěcím zařízením; požární odolnost min. 90 minut</t>
  </si>
  <si>
    <t>-1498328</t>
  </si>
  <si>
    <t>12. 10</t>
  </si>
  <si>
    <t>Kruhový tlumič hluku 125/900 s tloušťkou izolace 50mm, s útlumem Hz/dB(A), 63/4, 125/4, 250/12, 500/33, 1000/45, 2000/50, 4000/30, 8000/17.</t>
  </si>
  <si>
    <t>-448928321</t>
  </si>
  <si>
    <t>12. 11</t>
  </si>
  <si>
    <t>-895773144</t>
  </si>
  <si>
    <t>12. 12</t>
  </si>
  <si>
    <t>Kruhový tlumič hluku 160/900 s tloušťkou izolace 50mm, s útlumem Hz/dB(A), 63/2, 125/4, 250/10, 500/28, 1000/42, 2000/43, 4000/20, 8000/15.</t>
  </si>
  <si>
    <t>-1714761621</t>
  </si>
  <si>
    <t>12. 13</t>
  </si>
  <si>
    <t>Kruhový tlumič hluku 315/900 s tloušťkou izolace 50mm, s útlumem Hz/dB(A), 63/1, 125/3, 250/7, 500/16, 1000/22, 2000/12, 4000/7, 8000/6.</t>
  </si>
  <si>
    <t>1684437934</t>
  </si>
  <si>
    <t>12. 14</t>
  </si>
  <si>
    <t>Protidešťová žaluzie v komfortním Al provedení 315x630mm, vč. síta z drátků tl. 1mm s oky 10x10mm a rámu do potrubí</t>
  </si>
  <si>
    <t>-1653565983</t>
  </si>
  <si>
    <t>12. 15</t>
  </si>
  <si>
    <t>Protidešťová žaluzie v komfortním Al provedení 630x400mm, vč. síta z drátků tl. 1mm s oky 10x10mm a rámu do potrubí</t>
  </si>
  <si>
    <t>-1085536988</t>
  </si>
  <si>
    <t>12. 17</t>
  </si>
  <si>
    <t>Uzavírací jednolistá těsná klapka d160 pro ovládání servomotorem</t>
  </si>
  <si>
    <t>-1214790885</t>
  </si>
  <si>
    <t>12. 18</t>
  </si>
  <si>
    <t>Uzavírací jednolistá těsná klapka d100 vč. servomotoru 230V se signálem polohy</t>
  </si>
  <si>
    <t>28216771</t>
  </si>
  <si>
    <t>12. 19</t>
  </si>
  <si>
    <t>Uzavírací jednolistá těsná klapka d125 vč. servomotoru 230V se signálem polohy</t>
  </si>
  <si>
    <t>150762631</t>
  </si>
  <si>
    <t>12. 20</t>
  </si>
  <si>
    <t>Uzavírací jednolistá těsná klapka d160 vč. servomotoru 230V se signálem polohy</t>
  </si>
  <si>
    <t>-1022162875</t>
  </si>
  <si>
    <t>12. 21</t>
  </si>
  <si>
    <t>Uzavírací jednolistá těsná klapka d315 vč. servomotoru 230V se signálem polohy</t>
  </si>
  <si>
    <t>915758420</t>
  </si>
  <si>
    <t>12. 23</t>
  </si>
  <si>
    <t>2096659151</t>
  </si>
  <si>
    <t>12. 24</t>
  </si>
  <si>
    <t>-1932359763</t>
  </si>
  <si>
    <t>12. 25</t>
  </si>
  <si>
    <t>-2110407599</t>
  </si>
  <si>
    <t>12. 26</t>
  </si>
  <si>
    <t>Kruhový odvodní kovový ventil 125 v RAL 9010, vč. montážního rámečku</t>
  </si>
  <si>
    <t>14882431</t>
  </si>
  <si>
    <t>12. 27</t>
  </si>
  <si>
    <t>-918575035</t>
  </si>
  <si>
    <t>12. 29</t>
  </si>
  <si>
    <t>Pružná manžeta d100</t>
  </si>
  <si>
    <t>314602493</t>
  </si>
  <si>
    <t>12. 30</t>
  </si>
  <si>
    <t>Pružná manžeta d125</t>
  </si>
  <si>
    <t>1341471714</t>
  </si>
  <si>
    <t>12. 31</t>
  </si>
  <si>
    <t>Pružná manžeta d160</t>
  </si>
  <si>
    <t>1254135103</t>
  </si>
  <si>
    <t>12. 32</t>
  </si>
  <si>
    <t>Pružná manžeta d315</t>
  </si>
  <si>
    <t>-646732952</t>
  </si>
  <si>
    <t>12. 33</t>
  </si>
  <si>
    <t>2134366768</t>
  </si>
  <si>
    <t>12. 34</t>
  </si>
  <si>
    <t>2140723371</t>
  </si>
  <si>
    <t>12. 35</t>
  </si>
  <si>
    <t>Kruhové potrubí spirálně vinuté d 140mm z pozinkovaného plechu, vč. tvarovek, montážního, závěsového, spojovacího a těsnícího materiálu, viz. TZ a výkresová dokumentace</t>
  </si>
  <si>
    <t>266391070</t>
  </si>
  <si>
    <t>12. 36</t>
  </si>
  <si>
    <t>1050104144</t>
  </si>
  <si>
    <t>12. 37</t>
  </si>
  <si>
    <t>-1614514213</t>
  </si>
  <si>
    <t>12. 39</t>
  </si>
  <si>
    <t>-149321141</t>
  </si>
  <si>
    <t>12. 40</t>
  </si>
  <si>
    <t>711884761</t>
  </si>
  <si>
    <t>12. 41</t>
  </si>
  <si>
    <t>-822991492</t>
  </si>
  <si>
    <t>12. 42</t>
  </si>
  <si>
    <t>1714100344</t>
  </si>
  <si>
    <t>12. 43</t>
  </si>
  <si>
    <t>-816094050</t>
  </si>
  <si>
    <t>12. 44</t>
  </si>
  <si>
    <t>160797703</t>
  </si>
  <si>
    <t>Kuřárny</t>
  </si>
  <si>
    <t>13. 1</t>
  </si>
  <si>
    <t xml:space="preserve">Střešní radiální ventilátor o vzduchovém výkonu min. 500m3/h, poháněný EC motorem s možností plynulého řízení výkonu signálem 0 až 10, celkové hladiny akustického výkonu Lwa sání max. 71 dB(A),  výtlak max. 75 dB(A), okolí Lpa max. 43 dB(A) v 10m, vč. zpě</t>
  </si>
  <si>
    <t>-1730899587</t>
  </si>
  <si>
    <t>13. 2</t>
  </si>
  <si>
    <t>-1890182732</t>
  </si>
  <si>
    <t>13. 3</t>
  </si>
  <si>
    <t xml:space="preserve">Potrubní radiální ventilátor do kruhového potrubí o vzduchovém výkonu min. 560m3/h, poháněný EC motorem s možností plynulého řízení výkonu signálem 0 až 10, celkové hladiny akustického výkonu Lwa sání max. 75 dB(A),  výtlak max. 73 dB(A), okolí max. 57 dB</t>
  </si>
  <si>
    <t>1291961371</t>
  </si>
  <si>
    <t>13. 5</t>
  </si>
  <si>
    <t>Požární klapka 180x180mm v provedení se servopohonem s pružinou 230V AC s koncovými stavy polohy a termoelektrickým spouštěcím zařízením; požární odolnost min. 90 minut</t>
  </si>
  <si>
    <t>591039634</t>
  </si>
  <si>
    <t>13. 6</t>
  </si>
  <si>
    <t>Kruhový tlumič hluku 200/900 s tloušťkou izolace 50mm, s útlumem Hz/dB(A), 63/2, 125/4, 250/8, 500/24, 1000/32, 2000/34, 4000/13, 8000/10.</t>
  </si>
  <si>
    <t>-891399333</t>
  </si>
  <si>
    <t>13. 7</t>
  </si>
  <si>
    <t>Protidešťová žaluzie v komfortním Al provedení 315x315mm, vč. síta z drátků tl. 1mm s oky 10x10mm a rámu do potrubí</t>
  </si>
  <si>
    <t>-1619720507</t>
  </si>
  <si>
    <t>13. 8</t>
  </si>
  <si>
    <t>Uzavírací vícelistá těsná klapka 400x200 pro ovládání servomotorem</t>
  </si>
  <si>
    <t>41775064</t>
  </si>
  <si>
    <t>13. 9</t>
  </si>
  <si>
    <t>Zpětná klapka těsná d200</t>
  </si>
  <si>
    <t>-1174863825</t>
  </si>
  <si>
    <t>13. 12</t>
  </si>
  <si>
    <t xml:space="preserve">Odvodní jednořadá vyústka 400x200 v komfortním AL provedení  v RAL 9010</t>
  </si>
  <si>
    <t>1179223869</t>
  </si>
  <si>
    <t>13. 13</t>
  </si>
  <si>
    <t>1585692045</t>
  </si>
  <si>
    <t>13. 14</t>
  </si>
  <si>
    <t>772891201</t>
  </si>
  <si>
    <t>13. 15</t>
  </si>
  <si>
    <t xml:space="preserve">Odvodní jednořadá vyústka 400x100 v komfortním AL v provedení  v RAL 9010 s regulací R1</t>
  </si>
  <si>
    <t>1745070862</t>
  </si>
  <si>
    <t>13. 17</t>
  </si>
  <si>
    <t>Pružná manžeta d200</t>
  </si>
  <si>
    <t>-786436322</t>
  </si>
  <si>
    <t>13. 18</t>
  </si>
  <si>
    <t>-1048718706</t>
  </si>
  <si>
    <t>13. 20</t>
  </si>
  <si>
    <t>-43649285</t>
  </si>
  <si>
    <t>13. 21</t>
  </si>
  <si>
    <t>-947785863</t>
  </si>
  <si>
    <t>13. 22</t>
  </si>
  <si>
    <t>-1697104991</t>
  </si>
  <si>
    <t>13. 23</t>
  </si>
  <si>
    <t>-1187918714</t>
  </si>
  <si>
    <t>Sklady</t>
  </si>
  <si>
    <t>14. 1</t>
  </si>
  <si>
    <t xml:space="preserve">Potrubní radiální ventilátor do kruhového potrubí o vzduchovém výkonu min. 200m3/h, poháněný EC motorem s vestavěným potenciometrem s možností plynulého zaregulování pracovního bodu, celkové hladiny akustického výkonu Lwa sání max. 72 dB(A),  výtlak max. </t>
  </si>
  <si>
    <t>-107047929</t>
  </si>
  <si>
    <t>14. 2</t>
  </si>
  <si>
    <t xml:space="preserve">Potrubní radiální ventilátor do kruhového potrubí o vzduchovém výkonu min. 150m3/h, poháněný EC motorem s vestavěným potenciometrem s možností plynulého zaregulování pracovního bodu, celkové hladiny akustického výkonu Lwa sání max. 71 dB(A),  výtlak max. </t>
  </si>
  <si>
    <t>1087736665</t>
  </si>
  <si>
    <t>14. 3</t>
  </si>
  <si>
    <t xml:space="preserve">Potrubní radiální ventilátor do kruhového potrubí o vzduchovém výkonu min. 150m3/h, poháněný EC motorem s vestavěným potenciometrem s možností plynulého zaregulování pracovního bodu, celkové hladiny akustického výkonu Lwa sání max. 71 dB(A),  výtlak max.6</t>
  </si>
  <si>
    <t>-1026504864</t>
  </si>
  <si>
    <t>14. 5</t>
  </si>
  <si>
    <t>Požární klapka d100mm v provedení se servopohonem s pružinou 230V AC s koncovými stavy polohy a termoelektrickým spouštěcím zařízením; požární odolnost min. 90 minut</t>
  </si>
  <si>
    <t>2140815582</t>
  </si>
  <si>
    <t>14. 6</t>
  </si>
  <si>
    <t>Větrací mřížka 300x150 požární s minimální třídou EI30, vypěňovací</t>
  </si>
  <si>
    <t>270087492</t>
  </si>
  <si>
    <t>14. 7</t>
  </si>
  <si>
    <t>-1036019392</t>
  </si>
  <si>
    <t>14. 8</t>
  </si>
  <si>
    <t>1699242893</t>
  </si>
  <si>
    <t>14. 9</t>
  </si>
  <si>
    <t>Protidešťová žaluzie v komfortním Al provedení 200x200mm, vč. síta z drátků tl. 1mm s oky 10x10mm a rámu do potrubí</t>
  </si>
  <si>
    <t>-2061087298</t>
  </si>
  <si>
    <t>14. 11</t>
  </si>
  <si>
    <t>-268109336</t>
  </si>
  <si>
    <t>14. 12</t>
  </si>
  <si>
    <t>Zpětná klapka těsná d125</t>
  </si>
  <si>
    <t>367158589</t>
  </si>
  <si>
    <t>14. 14</t>
  </si>
  <si>
    <t>-1387671809</t>
  </si>
  <si>
    <t>14. 15</t>
  </si>
  <si>
    <t>273759939</t>
  </si>
  <si>
    <t>14. 16</t>
  </si>
  <si>
    <t>-913662720</t>
  </si>
  <si>
    <t>14. 18</t>
  </si>
  <si>
    <t>-207593147</t>
  </si>
  <si>
    <t>14. 19</t>
  </si>
  <si>
    <t>259749267</t>
  </si>
  <si>
    <t>14. 20</t>
  </si>
  <si>
    <t>-273191382</t>
  </si>
  <si>
    <t>14. 21</t>
  </si>
  <si>
    <t>-981015034</t>
  </si>
  <si>
    <t>14. 22</t>
  </si>
  <si>
    <t>-1791280641</t>
  </si>
  <si>
    <t>14. 24</t>
  </si>
  <si>
    <t>-714902229</t>
  </si>
  <si>
    <t>14. 25</t>
  </si>
  <si>
    <t>-1144471554</t>
  </si>
  <si>
    <t>14. 26</t>
  </si>
  <si>
    <t>-1407309085</t>
  </si>
  <si>
    <t>14. 27</t>
  </si>
  <si>
    <t>1927998131</t>
  </si>
  <si>
    <t>359</t>
  </si>
  <si>
    <t>14. 28</t>
  </si>
  <si>
    <t>-1684883409</t>
  </si>
  <si>
    <t>Archiv 1.NP</t>
  </si>
  <si>
    <t>360</t>
  </si>
  <si>
    <t>15. 1</t>
  </si>
  <si>
    <t xml:space="preserve">Potrubní radiální ventilátor do kruhového potrubí o vzduchovém výkonu min. 100m3/h, poháněný EC motorem s vestavěným potenciometrem s možností plynulého zaregulování pracovního bodu, celkové hladiny akustického výkonu Lwa sání max. 68 dB(A),  výtlak max. </t>
  </si>
  <si>
    <t>1927210710</t>
  </si>
  <si>
    <t>361</t>
  </si>
  <si>
    <t>15. 3</t>
  </si>
  <si>
    <t>1634907190</t>
  </si>
  <si>
    <t>362</t>
  </si>
  <si>
    <t>15. 4</t>
  </si>
  <si>
    <t>1622838469</t>
  </si>
  <si>
    <t>363</t>
  </si>
  <si>
    <t>15. 5</t>
  </si>
  <si>
    <t>-885348617</t>
  </si>
  <si>
    <t>364</t>
  </si>
  <si>
    <t>15. 6</t>
  </si>
  <si>
    <t>-664631078</t>
  </si>
  <si>
    <t>365</t>
  </si>
  <si>
    <t>15. 8</t>
  </si>
  <si>
    <t>248387224</t>
  </si>
  <si>
    <t>366</t>
  </si>
  <si>
    <t>15. 9</t>
  </si>
  <si>
    <t>-1097558723</t>
  </si>
  <si>
    <t>367</t>
  </si>
  <si>
    <t>15. 11</t>
  </si>
  <si>
    <t>-680882641</t>
  </si>
  <si>
    <t>368</t>
  </si>
  <si>
    <t>15. 12</t>
  </si>
  <si>
    <t>1571230558</t>
  </si>
  <si>
    <t>369</t>
  </si>
  <si>
    <t>15. 13</t>
  </si>
  <si>
    <t>673170829</t>
  </si>
  <si>
    <t>Odpad 1.NP</t>
  </si>
  <si>
    <t>370</t>
  </si>
  <si>
    <t>16. 1</t>
  </si>
  <si>
    <t>2088086974</t>
  </si>
  <si>
    <t>371</t>
  </si>
  <si>
    <t>16. 3</t>
  </si>
  <si>
    <t>-266081500</t>
  </si>
  <si>
    <t>372</t>
  </si>
  <si>
    <t>16. 4</t>
  </si>
  <si>
    <t>-1461681244</t>
  </si>
  <si>
    <t>373</t>
  </si>
  <si>
    <t>16. 5</t>
  </si>
  <si>
    <t>-1208668516</t>
  </si>
  <si>
    <t>374</t>
  </si>
  <si>
    <t>16. 6</t>
  </si>
  <si>
    <t>-1620292763</t>
  </si>
  <si>
    <t>375</t>
  </si>
  <si>
    <t>16. 8</t>
  </si>
  <si>
    <t>1420533530</t>
  </si>
  <si>
    <t>376</t>
  </si>
  <si>
    <t>16. 9</t>
  </si>
  <si>
    <t>404331755</t>
  </si>
  <si>
    <t>377</t>
  </si>
  <si>
    <t>16. 11</t>
  </si>
  <si>
    <t>1141620127</t>
  </si>
  <si>
    <t>378</t>
  </si>
  <si>
    <t>16. 12</t>
  </si>
  <si>
    <t>-947482298</t>
  </si>
  <si>
    <t>379</t>
  </si>
  <si>
    <t>16. 13</t>
  </si>
  <si>
    <t>-918737649</t>
  </si>
  <si>
    <t>CHÚC</t>
  </si>
  <si>
    <t>380</t>
  </si>
  <si>
    <t>17. 1</t>
  </si>
  <si>
    <t xml:space="preserve">Potrubní radiální ventilátor do hranatého potrubí o vzduchovém výkonu min. 4500m3/h, celkové hladiny akustického výkonu Lwa sání max. 86 dB(A),  výtlak max. 91 dB(A), okolí max. 72 dB(A). Příkon motoru, proudy, externí tlak, viz. hodnoty uvedené v „Tabulc</t>
  </si>
  <si>
    <t>-350770728</t>
  </si>
  <si>
    <t>381</t>
  </si>
  <si>
    <t>17. 2</t>
  </si>
  <si>
    <t xml:space="preserve">Potrubní radiální ventilátor do hranatého potrubí o vzduchovém výkonu min. 4100m3/h, celkové hladiny akustického výkonu Lwa sání max. 86 dB(A),  výtlak max. 91 dB(A), okolí max.73 dB(A). Příkon motoru, proudy, externí tlak, viz. hodnoty uvedené v „Tabulce</t>
  </si>
  <si>
    <t>-196661623</t>
  </si>
  <si>
    <t>382</t>
  </si>
  <si>
    <t>17. 4</t>
  </si>
  <si>
    <t>Protidešťová žaluzie v komfortním Al provedení 630x800mm, vč. síta z drátků tl. 1mm s oky 10x10mm a rámu do potrubí</t>
  </si>
  <si>
    <t>1101294602</t>
  </si>
  <si>
    <t>383</t>
  </si>
  <si>
    <t>17. 5</t>
  </si>
  <si>
    <t>Protidešťová žaluzie v komfortním Al provedení 800x560mm, vč. síta z drátků tl. 1mm s oky 10x10mm a rámu do potrubí</t>
  </si>
  <si>
    <t>-32843031</t>
  </si>
  <si>
    <t>384</t>
  </si>
  <si>
    <t>17. 6</t>
  </si>
  <si>
    <t>Protidešťová žaluzie v komfortním Al provedení 800x710mm, vč. síta z drátků tl. 1mm s oky 10x10mm a rámu do potrubí</t>
  </si>
  <si>
    <t>-1695587710</t>
  </si>
  <si>
    <t>385</t>
  </si>
  <si>
    <t>17. 8</t>
  </si>
  <si>
    <t>Uzavírací vícelistá těsná klapka 600x350 vč. servomotoru 230V se signálem polohy</t>
  </si>
  <si>
    <t>875955967</t>
  </si>
  <si>
    <t>386</t>
  </si>
  <si>
    <t>17. 9</t>
  </si>
  <si>
    <t>Uzavírací vícelistá těsná klapka 630x560 vč. servomotoru 230V se signálem polohy</t>
  </si>
  <si>
    <t>-1463493207</t>
  </si>
  <si>
    <t>387</t>
  </si>
  <si>
    <t>17. 10</t>
  </si>
  <si>
    <t>Přetlaková mechanická klapka 630x560 do potrubí pro nastavení požadovaného otevíracího přetlaku 50Pa</t>
  </si>
  <si>
    <t>758336963</t>
  </si>
  <si>
    <t>388</t>
  </si>
  <si>
    <t>17. 11</t>
  </si>
  <si>
    <t xml:space="preserve">Stěnová mřížka 800x600  v komfortním AL provedení v RAL 9010,  vč. montážního rámečku</t>
  </si>
  <si>
    <t>1502477443</t>
  </si>
  <si>
    <t>389</t>
  </si>
  <si>
    <t>17. 12</t>
  </si>
  <si>
    <t>Krycí mřížka 600x350mm, síto z drátků tl. 1mm s oky 10x10mm a rámu do potrubí</t>
  </si>
  <si>
    <t>-1358207943</t>
  </si>
  <si>
    <t>390</t>
  </si>
  <si>
    <t>17. 13</t>
  </si>
  <si>
    <t>Pružná manžeta 600x350</t>
  </si>
  <si>
    <t>821147546</t>
  </si>
  <si>
    <t>391</t>
  </si>
  <si>
    <t>17. 15</t>
  </si>
  <si>
    <t>512999144</t>
  </si>
  <si>
    <t>392</t>
  </si>
  <si>
    <t>17. 16</t>
  </si>
  <si>
    <t>1537289411</t>
  </si>
  <si>
    <t>393</t>
  </si>
  <si>
    <t>17. 17</t>
  </si>
  <si>
    <t>-2035002438</t>
  </si>
  <si>
    <t>394</t>
  </si>
  <si>
    <t>17. 18</t>
  </si>
  <si>
    <t>-1741964299</t>
  </si>
  <si>
    <t>Technická místnost 0.2</t>
  </si>
  <si>
    <t>395</t>
  </si>
  <si>
    <t>18. 1</t>
  </si>
  <si>
    <t xml:space="preserve">Potrubní radiální ventilátor do kruhového potrubí o vzduchovém výkonu min. 270m3/h, poháněný EC motorem s vestavěným potenciometrem s možností plynulého zaregulování pracovního bodu, celkové hladiny akustického výkonu Lwa sání max. 73 dB(A),  výtlak max. </t>
  </si>
  <si>
    <t>-385242904</t>
  </si>
  <si>
    <t>396</t>
  </si>
  <si>
    <t>18. 2</t>
  </si>
  <si>
    <t xml:space="preserve">Potrubní radiální ventilátor do kruhového potrubí o vzduchovém výkonu min. 300m3/h, poháněný EC motorem s vestavěným potenciometrem s možností plynulého zaregulování pracovního bodu, celkové hladiny akustického výkonu Lwa sání max.73 dB(A),  výtlak max. </t>
  </si>
  <si>
    <t>2073956202</t>
  </si>
  <si>
    <t>397</t>
  </si>
  <si>
    <t>18. 4</t>
  </si>
  <si>
    <t>-884994508</t>
  </si>
  <si>
    <t>398</t>
  </si>
  <si>
    <t>18. 5</t>
  </si>
  <si>
    <t>-688736091</t>
  </si>
  <si>
    <t>399</t>
  </si>
  <si>
    <t>18. 6</t>
  </si>
  <si>
    <t>Krycí mřížka d160mm, síto z drátků tl. 1mm s oky 10x10mm a rámečku</t>
  </si>
  <si>
    <t>659415666</t>
  </si>
  <si>
    <t>400</t>
  </si>
  <si>
    <t>18. 7</t>
  </si>
  <si>
    <t>-1310220104</t>
  </si>
  <si>
    <t>401</t>
  </si>
  <si>
    <t>18. 9</t>
  </si>
  <si>
    <t>950114107</t>
  </si>
  <si>
    <t>402</t>
  </si>
  <si>
    <t>18. 10</t>
  </si>
  <si>
    <t>2107472743</t>
  </si>
  <si>
    <t>Strojovny VZT</t>
  </si>
  <si>
    <t>403</t>
  </si>
  <si>
    <t>19. 1</t>
  </si>
  <si>
    <t xml:space="preserve">Potrubní radiální ventilátor do kruhového potrubí o vzduchovém výkonu min. 620m3/h, poháněný EC motorem s vestavěným potenciometrem s možností plynulého zaregulování pracovního bodu, celkové hladiny akustického výkonu Lwa sání max. 75 dB(A),  výtlak max. </t>
  </si>
  <si>
    <t>1760281006</t>
  </si>
  <si>
    <t>404</t>
  </si>
  <si>
    <t>19. 2</t>
  </si>
  <si>
    <t>1739543386</t>
  </si>
  <si>
    <t>405</t>
  </si>
  <si>
    <t>19. 3</t>
  </si>
  <si>
    <t>2085507987</t>
  </si>
  <si>
    <t>406</t>
  </si>
  <si>
    <t>19. 4</t>
  </si>
  <si>
    <t>1217521212</t>
  </si>
  <si>
    <t>407</t>
  </si>
  <si>
    <t>19. 6</t>
  </si>
  <si>
    <t>-458053101</t>
  </si>
  <si>
    <t>408</t>
  </si>
  <si>
    <t>19. 7</t>
  </si>
  <si>
    <t>Uzavírací jednolistá těsná klapka d200 pro ovládání servomotorem</t>
  </si>
  <si>
    <t>212789277</t>
  </si>
  <si>
    <t>409</t>
  </si>
  <si>
    <t>19. 8</t>
  </si>
  <si>
    <t>Krycí mřížka d200mm, síto z drátků tl. 1mm s oky 10x10mm a rámečku</t>
  </si>
  <si>
    <t>-2078363769</t>
  </si>
  <si>
    <t>410</t>
  </si>
  <si>
    <t>19. 9</t>
  </si>
  <si>
    <t>1570364577</t>
  </si>
  <si>
    <t>411</t>
  </si>
  <si>
    <t>19. 11</t>
  </si>
  <si>
    <t>-1403650144</t>
  </si>
  <si>
    <t>412</t>
  </si>
  <si>
    <t>19. 12</t>
  </si>
  <si>
    <t>-1661677699</t>
  </si>
  <si>
    <t>413</t>
  </si>
  <si>
    <t>19. 13</t>
  </si>
  <si>
    <t>1398606127</t>
  </si>
  <si>
    <t>Místnosti EL 1.NP až 3.NP</t>
  </si>
  <si>
    <t>414</t>
  </si>
  <si>
    <t>20. 1</t>
  </si>
  <si>
    <t xml:space="preserve">Potrubní radiální ventilátor do kruhového potrubí o vzduchovém výkonu min. 300m3/h, poháněný EC motorem s vestavěným potenciometrem s možností plynulého zaregulování pracovního bodu, celkové hladiny akustického výkonu Lwa sání max. 73 dB(A),  výtlak max. </t>
  </si>
  <si>
    <t>526182575</t>
  </si>
  <si>
    <t>415</t>
  </si>
  <si>
    <t>20. 2</t>
  </si>
  <si>
    <t>Venkovní kondenzační jednotka SPLIT o jmenovitém chladícím výkonu min. 2kW, invertorový systém, vč. chladiva R410a, autorestart, pracovní rozsah venkovní teploty -10° do +46°C, energetická třída A, EER min. 4,5(-), hladina hluku Lpa= max. 46dB(A) v 1m, ma</t>
  </si>
  <si>
    <t>-1930169725</t>
  </si>
  <si>
    <t>416</t>
  </si>
  <si>
    <t>20. 3</t>
  </si>
  <si>
    <t xml:space="preserve">Vnitřní výparníková nástěnná jednotka SPLIT o jmenovitém chladícím výkonu min. 2kW, invertorový systém s autonomní regulací a dálkovým ovladačem, vč. chladiva R410a, autorestart, Podrobnější technické parametry, rozměry, uspořádání, požadavky,  viz. techn</t>
  </si>
  <si>
    <t>-1232832538</t>
  </si>
  <si>
    <t>417</t>
  </si>
  <si>
    <t>20. 4</t>
  </si>
  <si>
    <t>Chladivové Cu potrubí 6,35/9,5mm (pár),vč. chladiva, tepelně parotěsné izolace, montážního a závěsového materiálu</t>
  </si>
  <si>
    <t>1848608443</t>
  </si>
  <si>
    <t>418</t>
  </si>
  <si>
    <t>20. 5</t>
  </si>
  <si>
    <t>Ocelová konzola pod venkovní kondenzační jednotku vč. silentbloků</t>
  </si>
  <si>
    <t>584054805</t>
  </si>
  <si>
    <t>419</t>
  </si>
  <si>
    <t>20. 6</t>
  </si>
  <si>
    <t>Měkká požární ucpávka sdruženého prostupu z minerální vlny 120 kg/m3 a z nátěru protipožární lepící hmoty, vč. atestu. Prostupující potrubí bude opatřeno protipožárním nátěrem v délce minimálně 150mm za požárně dělící konstrukci.</t>
  </si>
  <si>
    <t>-821124288</t>
  </si>
  <si>
    <t>420</t>
  </si>
  <si>
    <t>20. 8</t>
  </si>
  <si>
    <t>-1320430183</t>
  </si>
  <si>
    <t>421</t>
  </si>
  <si>
    <t>20. 9</t>
  </si>
  <si>
    <t>-1237265642</t>
  </si>
  <si>
    <t>422</t>
  </si>
  <si>
    <t>20. 10</t>
  </si>
  <si>
    <t xml:space="preserve">Odvodní jednořadá vyústka 200x100 v komfortním AL v provedení  v RAL 9010 s regulací R1</t>
  </si>
  <si>
    <t>-2102261620</t>
  </si>
  <si>
    <t>423</t>
  </si>
  <si>
    <t>20. 11</t>
  </si>
  <si>
    <t>603266193</t>
  </si>
  <si>
    <t>424</t>
  </si>
  <si>
    <t>20. 13</t>
  </si>
  <si>
    <t>-1223448134</t>
  </si>
  <si>
    <t>425</t>
  </si>
  <si>
    <t>20. 14</t>
  </si>
  <si>
    <t>-961227900</t>
  </si>
  <si>
    <t>426</t>
  </si>
  <si>
    <t>20. 15</t>
  </si>
  <si>
    <t>-1574061241</t>
  </si>
  <si>
    <t>SLA</t>
  </si>
  <si>
    <t>427</t>
  </si>
  <si>
    <t>21. 1</t>
  </si>
  <si>
    <t xml:space="preserve">Potrubní radiální ventilátor do kruhového potrubí o vzduchovém výkonu min. 600m3/h, poháněný EC motorem s vestavěným potenciometrem s možností plynulého zaregulování pracovního bodu, celkové hladiny akustického výkonu Lwa sání max. 75 dB(A),  výtlak max. </t>
  </si>
  <si>
    <t>51699040</t>
  </si>
  <si>
    <t>428</t>
  </si>
  <si>
    <t>21. 2</t>
  </si>
  <si>
    <t xml:space="preserve">Potrubní radiální ventilátor do kruhového potrubí o vzduchovém výkonu min. 600m3/h, poháněný EC motorem s vestavěným potenciometrem s možností plynulého zaregulování pracovního bodu,  celkové hladiny akustického výkonu Lwa sání max.75 dB(A),  výtlak max. </t>
  </si>
  <si>
    <t>2099901978</t>
  </si>
  <si>
    <t>429</t>
  </si>
  <si>
    <t>21. 4</t>
  </si>
  <si>
    <t>-975891401</t>
  </si>
  <si>
    <t>430</t>
  </si>
  <si>
    <t>21. 5</t>
  </si>
  <si>
    <t>-1736396813</t>
  </si>
  <si>
    <t>431</t>
  </si>
  <si>
    <t>21. 6</t>
  </si>
  <si>
    <t>1469427360</t>
  </si>
  <si>
    <t>432</t>
  </si>
  <si>
    <t>21. 7</t>
  </si>
  <si>
    <t>Krycí mřížka d250mm, síto z drátků tl. 1mm s oky 10x10mm a rámečku</t>
  </si>
  <si>
    <t>343900333</t>
  </si>
  <si>
    <t>433</t>
  </si>
  <si>
    <t>21. 8</t>
  </si>
  <si>
    <t>-207589291</t>
  </si>
  <si>
    <t>434</t>
  </si>
  <si>
    <t>21. 10</t>
  </si>
  <si>
    <t>1129931936</t>
  </si>
  <si>
    <t>435</t>
  </si>
  <si>
    <t>21. 11</t>
  </si>
  <si>
    <t>-1934064452</t>
  </si>
  <si>
    <t>436</t>
  </si>
  <si>
    <t>21. 12</t>
  </si>
  <si>
    <t>1893944120</t>
  </si>
  <si>
    <t>437</t>
  </si>
  <si>
    <t>21. 13</t>
  </si>
  <si>
    <t>-481871904</t>
  </si>
  <si>
    <t>438</t>
  </si>
  <si>
    <t>21. 14</t>
  </si>
  <si>
    <t>-1244520560</t>
  </si>
  <si>
    <t>Výtahové šachty</t>
  </si>
  <si>
    <t>439</t>
  </si>
  <si>
    <t>22. 1</t>
  </si>
  <si>
    <t>Protidešťová žaluzie v komfortním Al provedení 200x315mm, vč. síta z drátků tl. 1mm s oky 10x10mm a rámu do potrubí</t>
  </si>
  <si>
    <t>-3968861</t>
  </si>
  <si>
    <t>440</t>
  </si>
  <si>
    <t>22. 2</t>
  </si>
  <si>
    <t>Protidešťová žaluzie v komfortním Al provedení 355x315mm, vč. síta z drátků tl. 1mm s oky 10x10mm a rámu do potrubí</t>
  </si>
  <si>
    <t>2130911756</t>
  </si>
  <si>
    <t>441</t>
  </si>
  <si>
    <t>22. 3</t>
  </si>
  <si>
    <t>Krycí mřížka 200x200mm, síto z drátků tl. 1mm s oky 10x10mm a rámečku</t>
  </si>
  <si>
    <t>358413093</t>
  </si>
  <si>
    <t>442</t>
  </si>
  <si>
    <t>22. 4</t>
  </si>
  <si>
    <t>Krycí mřížka 250x200mm, síto z drátků tl. 1mm s oky 10x10mm a rámečku</t>
  </si>
  <si>
    <t>1387430767</t>
  </si>
  <si>
    <t>443</t>
  </si>
  <si>
    <t>22. 5</t>
  </si>
  <si>
    <t>Krycí mřížka 355x250mm, síto z drátků tl. 1mm s oky 10x10mm a rámečku</t>
  </si>
  <si>
    <t>-1403157514</t>
  </si>
  <si>
    <t>444</t>
  </si>
  <si>
    <t>22. 7</t>
  </si>
  <si>
    <t>-1566733294</t>
  </si>
  <si>
    <t>445</t>
  </si>
  <si>
    <t>22. 8</t>
  </si>
  <si>
    <t>1765855619</t>
  </si>
  <si>
    <t>446</t>
  </si>
  <si>
    <t>22. 9</t>
  </si>
  <si>
    <t>-887484784</t>
  </si>
  <si>
    <t>447</t>
  </si>
  <si>
    <t>23.1</t>
  </si>
  <si>
    <t>Doprava</t>
  </si>
  <si>
    <t>-1907384210</t>
  </si>
  <si>
    <t>448</t>
  </si>
  <si>
    <t>23.2</t>
  </si>
  <si>
    <t>Zaregulování, vyzkoušení, předání</t>
  </si>
  <si>
    <t>-1791505066</t>
  </si>
  <si>
    <t>01.4 - SO 01 - Ústřední vytápění</t>
  </si>
  <si>
    <t xml:space="preserve">D1 - SO 01  -  STROJOVNA ÚT</t>
  </si>
  <si>
    <t xml:space="preserve">    D2 - Izolace tepelné</t>
  </si>
  <si>
    <t xml:space="preserve">    D3 - Strojovny</t>
  </si>
  <si>
    <t xml:space="preserve">    D4 - Rozvod potrubí UT</t>
  </si>
  <si>
    <t xml:space="preserve">    D5 - Armatury</t>
  </si>
  <si>
    <t xml:space="preserve">    D6 - Konstrukce zamečnické</t>
  </si>
  <si>
    <t xml:space="preserve">    D7 - Nátěry</t>
  </si>
  <si>
    <t xml:space="preserve">    D8 - HZS</t>
  </si>
  <si>
    <t xml:space="preserve">D9 - SO 01  - PŘIPOJENÍ RS  1.NP  Větev PDL1</t>
  </si>
  <si>
    <t xml:space="preserve">    D10 - Rozvod potrubi UT</t>
  </si>
  <si>
    <t xml:space="preserve">    D11 - Otopná tělesa (OT)</t>
  </si>
  <si>
    <t xml:space="preserve">D12 - SO 01  - PŘIPOJENÍ RS  2.NP  Větev PDL2</t>
  </si>
  <si>
    <t xml:space="preserve">D13 - SO 01  - PŘIPOJENÍ RS  3.NP  Větev PDL3</t>
  </si>
  <si>
    <t xml:space="preserve">    D14 - </t>
  </si>
  <si>
    <t xml:space="preserve">D15 - SO 01  - STROJOVNA VZT1</t>
  </si>
  <si>
    <t xml:space="preserve">D16 - SO 01  - STROJOVNA VZT2</t>
  </si>
  <si>
    <t xml:space="preserve">D17 - SO 01  - STROJOVNA VZT3</t>
  </si>
  <si>
    <t xml:space="preserve">D18 - SO 01  - PŘIPOJENÍ OHŘÍVAČŮ DC</t>
  </si>
  <si>
    <t xml:space="preserve">D19 - SO 01  - PODLAHOVÉ VYTÁPĚNÍ RS1.1</t>
  </si>
  <si>
    <t xml:space="preserve">    D20 - Podlahové vytápění</t>
  </si>
  <si>
    <t xml:space="preserve">D21 - SO 01  - PODLAHOVÉ VYTÁPĚNÍ RS1.2</t>
  </si>
  <si>
    <t xml:space="preserve">D22 - SO 01  - PODLAHOVÉ VYTÁPĚNÍ RS1.3</t>
  </si>
  <si>
    <t xml:space="preserve">D23 - SO 01  - PODLAHOVÉ VYTÁPĚNÍ RS1.4</t>
  </si>
  <si>
    <t xml:space="preserve">D24 - SO 01  - PODLAHOVÉ VYTÁPĚNÍ RS1.5</t>
  </si>
  <si>
    <t xml:space="preserve">D25 - SO 01  - PODLAHOVÉ VYTÁPĚNÍ RS2.1</t>
  </si>
  <si>
    <t xml:space="preserve">D26 - SO 01  - PODLAHOVÉ VYTÁPĚNÍ RS2.2</t>
  </si>
  <si>
    <t xml:space="preserve">D27 - SO 01  - PODLAHOVÉ VYTÁPĚNÍ RS2.3</t>
  </si>
  <si>
    <t xml:space="preserve">D28 - SO 01  - PODLAHOVÉ VYTÁPĚNÍ RS2.4</t>
  </si>
  <si>
    <t xml:space="preserve">D29 - SO 01  - PODLAHOVÉ VYTÁPĚNÍ RS3.1</t>
  </si>
  <si>
    <t xml:space="preserve">D30 - SO 01  - PODLAHOVÉ VYTÁPĚNÍ RS3.2</t>
  </si>
  <si>
    <t xml:space="preserve">D14 - </t>
  </si>
  <si>
    <t xml:space="preserve">D31 - SO 01  - PODLAHOVÉ VYTÁPĚNÍ RS3.3</t>
  </si>
  <si>
    <t xml:space="preserve">D32 - SO 01  - PODLAHOVÉ VYTÁPĚNÍ RS3.4</t>
  </si>
  <si>
    <t xml:space="preserve">SO 01  -  STROJOVNA ÚT</t>
  </si>
  <si>
    <t>01</t>
  </si>
  <si>
    <t xml:space="preserve">Tepelné izolace potrubí - pouzdro z vlaknitého materiálu s Al folií DN15 tl.25mm  25x22</t>
  </si>
  <si>
    <t>1193991343</t>
  </si>
  <si>
    <t>02</t>
  </si>
  <si>
    <t xml:space="preserve">Tepelné izolace potrubí - pouzdro z vlaknitého materiálu s Al folií DN25 tl.25mm  25x35</t>
  </si>
  <si>
    <t>-491249812</t>
  </si>
  <si>
    <t>03</t>
  </si>
  <si>
    <t xml:space="preserve">Tepelné izolace potrubí - pouzdro z vlaknitého materiálu s Al folií DN32 tl.30mm  30x42</t>
  </si>
  <si>
    <t>1447489319</t>
  </si>
  <si>
    <t>04</t>
  </si>
  <si>
    <t xml:space="preserve">Tepelné izolace potrubí - pouzdro z vlaknitého materiálu s Al folii DN40 tl.40mm  40x48</t>
  </si>
  <si>
    <t>-1929120847</t>
  </si>
  <si>
    <t>05</t>
  </si>
  <si>
    <t xml:space="preserve">Tepelné izolace potrubí - pouzdro z vlaknitého materiálu s Al folií DN50 tl.50mm  50x60</t>
  </si>
  <si>
    <t>1452121417</t>
  </si>
  <si>
    <t>06</t>
  </si>
  <si>
    <t>Montáž tepelné izolace potrubí pouzdro z vlaknitého materiálu s Al folií</t>
  </si>
  <si>
    <t>-317442222</t>
  </si>
  <si>
    <t>07</t>
  </si>
  <si>
    <t>Tepelné izolace - lamela z vlaknitého materiálu s Al folií tl.80mm</t>
  </si>
  <si>
    <t>-1753312835</t>
  </si>
  <si>
    <t>08</t>
  </si>
  <si>
    <t>Montáž tepelné izolace - lamela z vlaknitého materiálu s Al folií tl.80mm</t>
  </si>
  <si>
    <t>-24192956</t>
  </si>
  <si>
    <t>998 71-3201</t>
  </si>
  <si>
    <t>Přesun tepelné izolace objekt v -6m</t>
  </si>
  <si>
    <t>2067767634</t>
  </si>
  <si>
    <t>Strojovny</t>
  </si>
  <si>
    <t>732 11-1125</t>
  </si>
  <si>
    <t>Rozdelovače a sberače tělesa DN 80</t>
  </si>
  <si>
    <t>-1561302022</t>
  </si>
  <si>
    <t>732 11-1225</t>
  </si>
  <si>
    <t>Příplatek za dalsích 0,5m délky tělesa DN 80</t>
  </si>
  <si>
    <t>-1285284223</t>
  </si>
  <si>
    <t>732 11-1314</t>
  </si>
  <si>
    <t>Trubková hrdla bez přírub DN 25</t>
  </si>
  <si>
    <t>1960969468</t>
  </si>
  <si>
    <t>732 11-1318</t>
  </si>
  <si>
    <t>Trubková hrdla bez přírub DN 50</t>
  </si>
  <si>
    <t>1992909247</t>
  </si>
  <si>
    <t>732 42-9111</t>
  </si>
  <si>
    <t>Mtž čerpadel oběhových spirálních DN25</t>
  </si>
  <si>
    <t>-102683896</t>
  </si>
  <si>
    <t>Čerpadlo oběhové teplovodní DN25 (40W)</t>
  </si>
  <si>
    <t>-1113459772</t>
  </si>
  <si>
    <t>02.1</t>
  </si>
  <si>
    <t>Čerpadlo oběhové teplovodní DN25 (85W)</t>
  </si>
  <si>
    <t>468903895</t>
  </si>
  <si>
    <t>998 73-2201</t>
  </si>
  <si>
    <t>Presun hmot strojovny objekt v -6m</t>
  </si>
  <si>
    <t>-2029402</t>
  </si>
  <si>
    <t>Rozvod potrubí UT</t>
  </si>
  <si>
    <t>733 11-1113</t>
  </si>
  <si>
    <t>Potrubí ocel závit běžné bezešvé kotelny DN15</t>
  </si>
  <si>
    <t>-519198421</t>
  </si>
  <si>
    <t>733 11-1115</t>
  </si>
  <si>
    <t>Potrubí ocel závit běžné bezešvé kotelny DN25</t>
  </si>
  <si>
    <t>-1913619786</t>
  </si>
  <si>
    <t>733 11-1116</t>
  </si>
  <si>
    <t>Potrubí ocel závit běžné bezešvé kotelny DN32</t>
  </si>
  <si>
    <t>532832165</t>
  </si>
  <si>
    <t>733 11-1117</t>
  </si>
  <si>
    <t>Potrubí ocel závit běžné bezešvé kotelny DN40</t>
  </si>
  <si>
    <t>-125573214</t>
  </si>
  <si>
    <t>733 11-1118</t>
  </si>
  <si>
    <t>Potrubí ocel závit běžné bezešvé kotelny DN50</t>
  </si>
  <si>
    <t>445527506</t>
  </si>
  <si>
    <t>733 12-4113</t>
  </si>
  <si>
    <t>Přechod trubky hladké kovaní 25/15</t>
  </si>
  <si>
    <t>-74635484</t>
  </si>
  <si>
    <t>733 12-4117</t>
  </si>
  <si>
    <t>Přechod trubky hladké kovaní 50/32</t>
  </si>
  <si>
    <t>829504317</t>
  </si>
  <si>
    <t>733 12-4119</t>
  </si>
  <si>
    <t>Přechod trubky hladké kovaní 65/40</t>
  </si>
  <si>
    <t>1901991575</t>
  </si>
  <si>
    <t>733 19-0107</t>
  </si>
  <si>
    <t>Tlak zkouška potrubí závit -DN 40</t>
  </si>
  <si>
    <t>-604335983</t>
  </si>
  <si>
    <t>733 19-0108</t>
  </si>
  <si>
    <t>Tlak zkouška potrubí závit -DN 50</t>
  </si>
  <si>
    <t>-1648428056</t>
  </si>
  <si>
    <t>733 19-1112</t>
  </si>
  <si>
    <t>Manžeta prostupová -DN 32</t>
  </si>
  <si>
    <t>1795695310</t>
  </si>
  <si>
    <t>733 19-4922</t>
  </si>
  <si>
    <t>Navař odbočky potrubí hladké D 76</t>
  </si>
  <si>
    <t>117437516</t>
  </si>
  <si>
    <t>998 73-3201</t>
  </si>
  <si>
    <t>Přesun hmot potrubí objekt v -6m</t>
  </si>
  <si>
    <t>103565066</t>
  </si>
  <si>
    <t>Armatury</t>
  </si>
  <si>
    <t>734 20-9102</t>
  </si>
  <si>
    <t>Mtž armatura 1závit G 3/8</t>
  </si>
  <si>
    <t>-189390686</t>
  </si>
  <si>
    <t>734 20-9103</t>
  </si>
  <si>
    <t>Mtž armatura 1závit G 1/2</t>
  </si>
  <si>
    <t>-337013337</t>
  </si>
  <si>
    <t>734 20-9104</t>
  </si>
  <si>
    <t>Mtž armatura 1závit G 3/4</t>
  </si>
  <si>
    <t>-94783930</t>
  </si>
  <si>
    <t>734 20-9113</t>
  </si>
  <si>
    <t>Mtž armatura 2závity G 1/2</t>
  </si>
  <si>
    <t>472084970</t>
  </si>
  <si>
    <t>734 20-9115</t>
  </si>
  <si>
    <t>Mtž armatura 2závity G 1</t>
  </si>
  <si>
    <t>-1353639153</t>
  </si>
  <si>
    <t>734 20-9116</t>
  </si>
  <si>
    <t>Mtž armatura 2závity G 5/4</t>
  </si>
  <si>
    <t>-904591410</t>
  </si>
  <si>
    <t>734 20-9117</t>
  </si>
  <si>
    <t>Mtž armatura 2závity G 6/4</t>
  </si>
  <si>
    <t>-1155743292</t>
  </si>
  <si>
    <t>734 20-9118</t>
  </si>
  <si>
    <t>Mtž armatura 2závity G 2</t>
  </si>
  <si>
    <t>1381860179</t>
  </si>
  <si>
    <t>734 20-9123</t>
  </si>
  <si>
    <t>Mtž armatura 3závity G 1/2</t>
  </si>
  <si>
    <t>160913958</t>
  </si>
  <si>
    <t>734 20-9124</t>
  </si>
  <si>
    <t>Mtž armatura 3závity G 3/4</t>
  </si>
  <si>
    <t>450186962</t>
  </si>
  <si>
    <t>734 49-4213</t>
  </si>
  <si>
    <t>Návarek trubkový závit G 1/2</t>
  </si>
  <si>
    <t>2021713348</t>
  </si>
  <si>
    <t>Regulátor tlakové diference přímočinný DN25/32</t>
  </si>
  <si>
    <t>694928968</t>
  </si>
  <si>
    <t>02.2</t>
  </si>
  <si>
    <t>Ventil regulační vyvažovací ruční DN25</t>
  </si>
  <si>
    <t>-678441570</t>
  </si>
  <si>
    <t>Ventil regulační vyvažovací ruční DN32</t>
  </si>
  <si>
    <t>1774298866</t>
  </si>
  <si>
    <t>04.1</t>
  </si>
  <si>
    <t>Ventil regulační vyvažovací ruční DN50</t>
  </si>
  <si>
    <t>1593524972</t>
  </si>
  <si>
    <t>05.1</t>
  </si>
  <si>
    <t>Kohout kulový uzavírací DN25</t>
  </si>
  <si>
    <t>-1499466006</t>
  </si>
  <si>
    <t>06.1</t>
  </si>
  <si>
    <t>Kohout kulový uzavírací DN50</t>
  </si>
  <si>
    <t>308094052</t>
  </si>
  <si>
    <t>07.1</t>
  </si>
  <si>
    <t>Filtr DN25</t>
  </si>
  <si>
    <t>1152165025</t>
  </si>
  <si>
    <t>08.1</t>
  </si>
  <si>
    <t>Filtr DN32</t>
  </si>
  <si>
    <t>762724712</t>
  </si>
  <si>
    <t>09</t>
  </si>
  <si>
    <t>Filtr DN50</t>
  </si>
  <si>
    <t>1936050877</t>
  </si>
  <si>
    <t>Klapka zpětná DN25</t>
  </si>
  <si>
    <t>369139753</t>
  </si>
  <si>
    <t>Kompenzator pryžový DN25</t>
  </si>
  <si>
    <t>665771748</t>
  </si>
  <si>
    <t>Kompenzator pryžový DN32</t>
  </si>
  <si>
    <t>1632694196</t>
  </si>
  <si>
    <t>Kohout plnící a vypouštěcí kulový DN15</t>
  </si>
  <si>
    <t>-1926053620</t>
  </si>
  <si>
    <t>Kohout plnící a vypouštěcí kulový DN20</t>
  </si>
  <si>
    <t>-53091246</t>
  </si>
  <si>
    <t>Nádoba odvzdušňovací automatická DN10</t>
  </si>
  <si>
    <t>-1133836734</t>
  </si>
  <si>
    <t xml:space="preserve">Teploměr kruhový D60  L=60 mm  rozsah 0-120°C</t>
  </si>
  <si>
    <t>574648460</t>
  </si>
  <si>
    <t xml:space="preserve">Manometr D100  rozsah 0-600 kPa včetně třícestného tlakoměrného kohoutu</t>
  </si>
  <si>
    <t>-994054920</t>
  </si>
  <si>
    <t>Šroubení přímé G20</t>
  </si>
  <si>
    <t>1995035957</t>
  </si>
  <si>
    <t>Šroubení přímé G25</t>
  </si>
  <si>
    <t>591641704</t>
  </si>
  <si>
    <t>998 73-4201</t>
  </si>
  <si>
    <t>Přesun armatury objekt v -6m</t>
  </si>
  <si>
    <t>1212423023</t>
  </si>
  <si>
    <t>Konstrukce zamečnické</t>
  </si>
  <si>
    <t>767 99-5101</t>
  </si>
  <si>
    <t>Mtž atypická zamečnická kce -5kg</t>
  </si>
  <si>
    <t>-365699991</t>
  </si>
  <si>
    <t>767 99-5103</t>
  </si>
  <si>
    <t>Mtž atypická zamečnická kce -20kg</t>
  </si>
  <si>
    <t>-1691778802</t>
  </si>
  <si>
    <t>Doplňkové konstrukce z profilové oceli</t>
  </si>
  <si>
    <t>1624210059</t>
  </si>
  <si>
    <t>02.3</t>
  </si>
  <si>
    <t>Protipožární tmel kartuš 600 ml</t>
  </si>
  <si>
    <t>kar</t>
  </si>
  <si>
    <t>1766940259</t>
  </si>
  <si>
    <t>998 76-7201</t>
  </si>
  <si>
    <t>Přesun zamecnické kce objekt v -6m</t>
  </si>
  <si>
    <t>373645274</t>
  </si>
  <si>
    <t>Nátěry</t>
  </si>
  <si>
    <t>783 22-1122</t>
  </si>
  <si>
    <t xml:space="preserve">Nátěr syntet KDK  1a+1z+2e</t>
  </si>
  <si>
    <t>-1168308740</t>
  </si>
  <si>
    <t>783 42-5428</t>
  </si>
  <si>
    <t xml:space="preserve">Nátěr synt potr -50  zakl antik</t>
  </si>
  <si>
    <t>712228404</t>
  </si>
  <si>
    <t>783 42-5528</t>
  </si>
  <si>
    <t xml:space="preserve">Nátěr synt potr-100  zakl antik</t>
  </si>
  <si>
    <t>-941361000</t>
  </si>
  <si>
    <t>Orientacní štítky</t>
  </si>
  <si>
    <t>-1578804038</t>
  </si>
  <si>
    <t>HZS</t>
  </si>
  <si>
    <t>Topná zkouska</t>
  </si>
  <si>
    <t>949839674</t>
  </si>
  <si>
    <t>02.4</t>
  </si>
  <si>
    <t>Stavební přípomoci Objekt celkem</t>
  </si>
  <si>
    <t>-1556811402</t>
  </si>
  <si>
    <t xml:space="preserve">SO 01  - PŘIPOJENÍ RS  1.NP  Větev PDL1</t>
  </si>
  <si>
    <t>-273898699</t>
  </si>
  <si>
    <t>2042738676</t>
  </si>
  <si>
    <t xml:space="preserve">Tepelné izolace potrubí - pouzdro z pěnového PE DN15 tl.20mm  20x22</t>
  </si>
  <si>
    <t>-1689643978</t>
  </si>
  <si>
    <t>04.2</t>
  </si>
  <si>
    <t xml:space="preserve">Tepelné izolace potrubí - pouzdro z pěnového PE DN20 tl.20mm  20x28</t>
  </si>
  <si>
    <t>313246368</t>
  </si>
  <si>
    <t>05.2</t>
  </si>
  <si>
    <t xml:space="preserve">Tepelné izolace potrubí - pouzdro z pěnového PE DN25 tl.25mm  25x35</t>
  </si>
  <si>
    <t>-1437430984</t>
  </si>
  <si>
    <t>06.2</t>
  </si>
  <si>
    <t>Montáž tepelné izolace potrubí - pouzdro z vlaknitého materiálu s Al folií</t>
  </si>
  <si>
    <t>157228120</t>
  </si>
  <si>
    <t>07.2</t>
  </si>
  <si>
    <t>Montáž tepelné izolace potrubí - pouzdro z pěnového PE</t>
  </si>
  <si>
    <t>1909791527</t>
  </si>
  <si>
    <t>08.2</t>
  </si>
  <si>
    <t>Tepelné izolace-deska z pěnového PE tl.15mm</t>
  </si>
  <si>
    <t>1847497764</t>
  </si>
  <si>
    <t>09.1</t>
  </si>
  <si>
    <t>Montáž tepelné izolace-deska z pěnového PE tl.15mm</t>
  </si>
  <si>
    <t>1125228272</t>
  </si>
  <si>
    <t>998 71-3201.1</t>
  </si>
  <si>
    <t>Přesun tepel izolace objekt v -6m</t>
  </si>
  <si>
    <t>1244176046</t>
  </si>
  <si>
    <t>732 42-9111.1</t>
  </si>
  <si>
    <t xml:space="preserve">Mtž čerpadel oběhových  spirálních DN25</t>
  </si>
  <si>
    <t>-1793806823</t>
  </si>
  <si>
    <t xml:space="preserve">Čerpadlo oběhové teplovodní DN25/130   (40W)</t>
  </si>
  <si>
    <t>1257965764</t>
  </si>
  <si>
    <t>998 73-2201.1</t>
  </si>
  <si>
    <t>Přesun hmot strojovny objekt v -6m</t>
  </si>
  <si>
    <t>810735032</t>
  </si>
  <si>
    <t>Rozvod potrubi UT</t>
  </si>
  <si>
    <t>733 11-1113.1</t>
  </si>
  <si>
    <t>Potrubí ocel zavit bězné bezešvé kotelny DN15</t>
  </si>
  <si>
    <t>-1913365669</t>
  </si>
  <si>
    <t>733 11-1114</t>
  </si>
  <si>
    <t>Potrubí ocel závit běžné bezešvé kotelny DN20</t>
  </si>
  <si>
    <t>1341196240</t>
  </si>
  <si>
    <t>656707442</t>
  </si>
  <si>
    <t>733 11-3113</t>
  </si>
  <si>
    <t>Příplatek potrubí závit přípojka DN 15</t>
  </si>
  <si>
    <t>944487607</t>
  </si>
  <si>
    <t>733 12-4113.1</t>
  </si>
  <si>
    <t>Přechod trubky hladké kování 25/15</t>
  </si>
  <si>
    <t>1956184814</t>
  </si>
  <si>
    <t>733 12-4114</t>
  </si>
  <si>
    <t>Přechod trubky hladké kovaní 25/10</t>
  </si>
  <si>
    <t>1882890368</t>
  </si>
  <si>
    <t>-486614488</t>
  </si>
  <si>
    <t>1948294650</t>
  </si>
  <si>
    <t>-1293283124</t>
  </si>
  <si>
    <t>1034051321</t>
  </si>
  <si>
    <t>734 20-9112</t>
  </si>
  <si>
    <t>Mtž armatura 2závity G 3/8</t>
  </si>
  <si>
    <t>1056186786</t>
  </si>
  <si>
    <t>1278752131</t>
  </si>
  <si>
    <t>-1212195683</t>
  </si>
  <si>
    <t>-1156762081</t>
  </si>
  <si>
    <t>Ventil regul dvoucestný škrtící bez el pohonu s havar. funkci s vestav. regulátorem tlakové diference DN10</t>
  </si>
  <si>
    <t>-1959027589</t>
  </si>
  <si>
    <t>05.3</t>
  </si>
  <si>
    <t>Kohout kulový uzavirací DN15</t>
  </si>
  <si>
    <t>1277286934</t>
  </si>
  <si>
    <t>07.3</t>
  </si>
  <si>
    <t>Filtr DN15</t>
  </si>
  <si>
    <t>-1235529732</t>
  </si>
  <si>
    <t>592129660</t>
  </si>
  <si>
    <t>11.1</t>
  </si>
  <si>
    <t>Kompenzátor pryžový DN25</t>
  </si>
  <si>
    <t>179680885</t>
  </si>
  <si>
    <t>14.1</t>
  </si>
  <si>
    <t>-142044518</t>
  </si>
  <si>
    <t>-1395119705</t>
  </si>
  <si>
    <t>-1231268598</t>
  </si>
  <si>
    <t>18.1</t>
  </si>
  <si>
    <t>Šroubení přímé G15</t>
  </si>
  <si>
    <t>667050501</t>
  </si>
  <si>
    <t>19.1</t>
  </si>
  <si>
    <t>Plastová rozeta DN15</t>
  </si>
  <si>
    <t>153573491</t>
  </si>
  <si>
    <t>Ventil radiátorový dvojitě regulační s regulátorem tlak diference přímý ponikovaný DN15</t>
  </si>
  <si>
    <t>1286995213</t>
  </si>
  <si>
    <t>Hlavice termostatického ovládání veřejné prostory</t>
  </si>
  <si>
    <t>823634094</t>
  </si>
  <si>
    <t>Šroubení radiátorové uzavirací a regulační přímé poniklované DN15</t>
  </si>
  <si>
    <t>-709774037</t>
  </si>
  <si>
    <t>-611713510</t>
  </si>
  <si>
    <t>Otopná tělesa (OT)</t>
  </si>
  <si>
    <t>OT ocel. desk. 33-090900 s hladkou pohled. plochou, připojení ze strany</t>
  </si>
  <si>
    <t>2119799674</t>
  </si>
  <si>
    <t>02.5</t>
  </si>
  <si>
    <t>Montaž OT ocel. desk. 33-090900 s hladkou pohled. plochou</t>
  </si>
  <si>
    <t>891591008</t>
  </si>
  <si>
    <t>998 73-5201</t>
  </si>
  <si>
    <t>Přesun otop telesa objekt v -6m</t>
  </si>
  <si>
    <t>-1773254416</t>
  </si>
  <si>
    <t>-1728759542</t>
  </si>
  <si>
    <t>-640633631</t>
  </si>
  <si>
    <t>1303456676</t>
  </si>
  <si>
    <t>-2094607069</t>
  </si>
  <si>
    <t>783 42-5412</t>
  </si>
  <si>
    <t>Nátěr synt potr -50 1a+1z+2e</t>
  </si>
  <si>
    <t>-1011404305</t>
  </si>
  <si>
    <t>1946017913</t>
  </si>
  <si>
    <t>1461178824</t>
  </si>
  <si>
    <t>-1974824075</t>
  </si>
  <si>
    <t xml:space="preserve">SO 01  - PŘIPOJENÍ RS  2.NP  Větev PDL2</t>
  </si>
  <si>
    <t>-1467588354</t>
  </si>
  <si>
    <t>746617564</t>
  </si>
  <si>
    <t>-765377810</t>
  </si>
  <si>
    <t>-1490557865</t>
  </si>
  <si>
    <t>-217894277</t>
  </si>
  <si>
    <t>1457549681</t>
  </si>
  <si>
    <t>-1387642973</t>
  </si>
  <si>
    <t>237235174</t>
  </si>
  <si>
    <t>09.2</t>
  </si>
  <si>
    <t>Montaž tepelné izolace-deska z pěnového PE tl.15mm</t>
  </si>
  <si>
    <t>651522574</t>
  </si>
  <si>
    <t>846926420</t>
  </si>
  <si>
    <t>-1493238708</t>
  </si>
  <si>
    <t>1012221299</t>
  </si>
  <si>
    <t>377390690</t>
  </si>
  <si>
    <t>-1681189435</t>
  </si>
  <si>
    <t>-574755841</t>
  </si>
  <si>
    <t>-1533749730</t>
  </si>
  <si>
    <t>733 11-3113.1</t>
  </si>
  <si>
    <t>Příplatel potrubí závit přípojka DN 15</t>
  </si>
  <si>
    <t>396986287</t>
  </si>
  <si>
    <t>319583636</t>
  </si>
  <si>
    <t>733 12-4114.1</t>
  </si>
  <si>
    <t>Přechod trubky hladké kování 25/10</t>
  </si>
  <si>
    <t>-175359645</t>
  </si>
  <si>
    <t>-1288374059</t>
  </si>
  <si>
    <t>-1121931412</t>
  </si>
  <si>
    <t>-443737676</t>
  </si>
  <si>
    <t>991995174</t>
  </si>
  <si>
    <t>1728713902</t>
  </si>
  <si>
    <t>-1447218633</t>
  </si>
  <si>
    <t>-682407364</t>
  </si>
  <si>
    <t>1771114006</t>
  </si>
  <si>
    <t>1452615444</t>
  </si>
  <si>
    <t>01.9</t>
  </si>
  <si>
    <t>Ventil regul dvoucestný škrtící bez el pohonu s havar. funkcí s vestav. regulátorem tlakové diference DN10</t>
  </si>
  <si>
    <t>-291607946</t>
  </si>
  <si>
    <t>2121765864</t>
  </si>
  <si>
    <t>-1102044787</t>
  </si>
  <si>
    <t>503725613</t>
  </si>
  <si>
    <t>681265433</t>
  </si>
  <si>
    <t>-2065914971</t>
  </si>
  <si>
    <t>357190547</t>
  </si>
  <si>
    <t>-330262969</t>
  </si>
  <si>
    <t>611722736</t>
  </si>
  <si>
    <t>20.1</t>
  </si>
  <si>
    <t>Ventil radiatorový dvojitě regulační s regulátorem tlak. diference primý poniklovaný</t>
  </si>
  <si>
    <t>207228263</t>
  </si>
  <si>
    <t>-460018404</t>
  </si>
  <si>
    <t>22.1</t>
  </si>
  <si>
    <t>Šoubení radiátorové uzavirací a regulační přímé poniklované DN15</t>
  </si>
  <si>
    <t>460374267</t>
  </si>
  <si>
    <t>-1223820431</t>
  </si>
  <si>
    <t>1018243172</t>
  </si>
  <si>
    <t>-108834244</t>
  </si>
  <si>
    <t>998 73-5201.1</t>
  </si>
  <si>
    <t>Presun otop telesa objekt v -6m</t>
  </si>
  <si>
    <t>-486297828</t>
  </si>
  <si>
    <t>-307568885</t>
  </si>
  <si>
    <t>01.10</t>
  </si>
  <si>
    <t>Doplnkové konstrukce z profilové oceli</t>
  </si>
  <si>
    <t>-74253461</t>
  </si>
  <si>
    <t>02.6</t>
  </si>
  <si>
    <t xml:space="preserve">Protipožární tmel  kartus    600 ml</t>
  </si>
  <si>
    <t>-1406339194</t>
  </si>
  <si>
    <t>-1868944797</t>
  </si>
  <si>
    <t>39343165</t>
  </si>
  <si>
    <t>864150816</t>
  </si>
  <si>
    <t>-833544286</t>
  </si>
  <si>
    <t>-1108616595</t>
  </si>
  <si>
    <t>-1563417892</t>
  </si>
  <si>
    <t xml:space="preserve">SO 01  - PŘIPOJENÍ RS  3.NP  Větev PDL3</t>
  </si>
  <si>
    <t>2109356196</t>
  </si>
  <si>
    <t>1655102622</t>
  </si>
  <si>
    <t>-1652008503</t>
  </si>
  <si>
    <t>564656784</t>
  </si>
  <si>
    <t>1577355272</t>
  </si>
  <si>
    <t>-116086563</t>
  </si>
  <si>
    <t>1562641247</t>
  </si>
  <si>
    <t>91566718</t>
  </si>
  <si>
    <t>2037440528</t>
  </si>
  <si>
    <t>-54289112</t>
  </si>
  <si>
    <t>732 42-9111.2</t>
  </si>
  <si>
    <t>Mtž cerpadel oběhových spirálních DN25</t>
  </si>
  <si>
    <t>1411981393</t>
  </si>
  <si>
    <t>-1377839691</t>
  </si>
  <si>
    <t>1232634733</t>
  </si>
  <si>
    <t>1679912971</t>
  </si>
  <si>
    <t>-1915701100</t>
  </si>
  <si>
    <t>-1972515893</t>
  </si>
  <si>
    <t>-810477852</t>
  </si>
  <si>
    <t>1140730020</t>
  </si>
  <si>
    <t>-1138735487</t>
  </si>
  <si>
    <t>1479361446</t>
  </si>
  <si>
    <t>291685718</t>
  </si>
  <si>
    <t>-1635395503</t>
  </si>
  <si>
    <t>1731688084</t>
  </si>
  <si>
    <t>63017791</t>
  </si>
  <si>
    <t>978718505</t>
  </si>
  <si>
    <t>-1453590643</t>
  </si>
  <si>
    <t>-567387482</t>
  </si>
  <si>
    <t>01.11</t>
  </si>
  <si>
    <t>Ventil regul dvoucestný škrtící bez el pohonu s havar funkcí s vestav. regulátorem tlakové diference DN10</t>
  </si>
  <si>
    <t>1613507333</t>
  </si>
  <si>
    <t>-1983485978</t>
  </si>
  <si>
    <t>-218910230</t>
  </si>
  <si>
    <t>747458214</t>
  </si>
  <si>
    <t>-55599130</t>
  </si>
  <si>
    <t>304574054</t>
  </si>
  <si>
    <t>1757505877</t>
  </si>
  <si>
    <t>-392458563</t>
  </si>
  <si>
    <t>-1431943747</t>
  </si>
  <si>
    <t>594984271</t>
  </si>
  <si>
    <t>243048397</t>
  </si>
  <si>
    <t>-373077044</t>
  </si>
  <si>
    <t>02.7</t>
  </si>
  <si>
    <t xml:space="preserve">Protipožární tmel  kartuš    600 ml</t>
  </si>
  <si>
    <t>570954064</t>
  </si>
  <si>
    <t>429569729</t>
  </si>
  <si>
    <t>-1083833124</t>
  </si>
  <si>
    <t>420172950</t>
  </si>
  <si>
    <t>617423707</t>
  </si>
  <si>
    <t>-504342686</t>
  </si>
  <si>
    <t xml:space="preserve">SO 01  - STROJOVNA VZT1</t>
  </si>
  <si>
    <t>-1646947226</t>
  </si>
  <si>
    <t>02.8</t>
  </si>
  <si>
    <t xml:space="preserve">Tepelné izolace potrubi - pouzdro z vlaknitého materiálu s Al folií DN20 tl.25mm  25x28</t>
  </si>
  <si>
    <t>348411393</t>
  </si>
  <si>
    <t>-1732726609</t>
  </si>
  <si>
    <t>04.3</t>
  </si>
  <si>
    <t>-2014156765</t>
  </si>
  <si>
    <t>1937947249</t>
  </si>
  <si>
    <t>159310571</t>
  </si>
  <si>
    <t>01.12</t>
  </si>
  <si>
    <t>Čerpadlo oběhové teplovodní DN15/130</t>
  </si>
  <si>
    <t>1969233736</t>
  </si>
  <si>
    <t>-1866778449</t>
  </si>
  <si>
    <t>733 11-1113.2</t>
  </si>
  <si>
    <t>Potrubí ocel závit bšžné bezešvé kotelny DN15</t>
  </si>
  <si>
    <t>-16821664</t>
  </si>
  <si>
    <t>-177086561</t>
  </si>
  <si>
    <t>1158420716</t>
  </si>
  <si>
    <t>-1304124760</t>
  </si>
  <si>
    <t>1867402178</t>
  </si>
  <si>
    <t>112944619</t>
  </si>
  <si>
    <t>140482396</t>
  </si>
  <si>
    <t>1886458016</t>
  </si>
  <si>
    <t>-245519351</t>
  </si>
  <si>
    <t>-1824406324</t>
  </si>
  <si>
    <t>734 20-9114</t>
  </si>
  <si>
    <t>Mtž armatura 2závity G 3/4</t>
  </si>
  <si>
    <t>-1779035003</t>
  </si>
  <si>
    <t>1261760949</t>
  </si>
  <si>
    <t>1953894145</t>
  </si>
  <si>
    <t>01.13</t>
  </si>
  <si>
    <t>Ventil regulačni dvoucestný škrtící bez el. pohonu s regulátorem tlakové diference DN10</t>
  </si>
  <si>
    <t>-34973141</t>
  </si>
  <si>
    <t>02.9</t>
  </si>
  <si>
    <t>Kohout kulový uzavirací DN10</t>
  </si>
  <si>
    <t>-574100200</t>
  </si>
  <si>
    <t>02.10</t>
  </si>
  <si>
    <t>853534915</t>
  </si>
  <si>
    <t>02a</t>
  </si>
  <si>
    <t>Kohout kulový uzavirací DN25</t>
  </si>
  <si>
    <t>1234271807</t>
  </si>
  <si>
    <t>03.4</t>
  </si>
  <si>
    <t>-1906906511</t>
  </si>
  <si>
    <t>03a</t>
  </si>
  <si>
    <t>Klapka zpětná DN15</t>
  </si>
  <si>
    <t>-498058107</t>
  </si>
  <si>
    <t>03aa</t>
  </si>
  <si>
    <t>Omezovač teploty zpětné vody DN15</t>
  </si>
  <si>
    <t>805895932</t>
  </si>
  <si>
    <t>04.4</t>
  </si>
  <si>
    <t>Ventil regulační vyvažovací ruční DN15</t>
  </si>
  <si>
    <t>-772342692</t>
  </si>
  <si>
    <t>04.5</t>
  </si>
  <si>
    <t>Ventil regulační vyvažovací rucní DN20</t>
  </si>
  <si>
    <t>1490301236</t>
  </si>
  <si>
    <t>04a</t>
  </si>
  <si>
    <t>-1336605258</t>
  </si>
  <si>
    <t>05.4</t>
  </si>
  <si>
    <t xml:space="preserve">Teploměr kruhový D60  L=60 mm  rozsah 0-12°C</t>
  </si>
  <si>
    <t>388717244</t>
  </si>
  <si>
    <t>06.3</t>
  </si>
  <si>
    <t>1237217831</t>
  </si>
  <si>
    <t>07.4</t>
  </si>
  <si>
    <t>66883099</t>
  </si>
  <si>
    <t>08.3</t>
  </si>
  <si>
    <t>1071992674</t>
  </si>
  <si>
    <t>11.2</t>
  </si>
  <si>
    <t xml:space="preserve">Hadice nerezová ocelová  L=200mm   DN15</t>
  </si>
  <si>
    <t>2100499798</t>
  </si>
  <si>
    <t>11a</t>
  </si>
  <si>
    <t xml:space="preserve">Hadice nerezová ocelová  L=300mm   DN15</t>
  </si>
  <si>
    <t>-228871078</t>
  </si>
  <si>
    <t>11aa</t>
  </si>
  <si>
    <t xml:space="preserve">Hadice nerezová ocelová  L=300mm   DN20</t>
  </si>
  <si>
    <t>1514394662</t>
  </si>
  <si>
    <t>-1181105628</t>
  </si>
  <si>
    <t>636543522</t>
  </si>
  <si>
    <t>247590815</t>
  </si>
  <si>
    <t>-571845605</t>
  </si>
  <si>
    <t>-1161787672</t>
  </si>
  <si>
    <t>-109535337</t>
  </si>
  <si>
    <t>76247474</t>
  </si>
  <si>
    <t>01.14</t>
  </si>
  <si>
    <t>Orientační štítky</t>
  </si>
  <si>
    <t>500242303</t>
  </si>
  <si>
    <t>01.15</t>
  </si>
  <si>
    <t>Připojení VZT ohřívače</t>
  </si>
  <si>
    <t>1103085542</t>
  </si>
  <si>
    <t>-122893844</t>
  </si>
  <si>
    <t xml:space="preserve">SO 01  - STROJOVNA VZT2</t>
  </si>
  <si>
    <t>1868024231</t>
  </si>
  <si>
    <t>02.11</t>
  </si>
  <si>
    <t xml:space="preserve">Tepelné izolace potrubí - pouzdro z vlaknitého materiálu s Al folií DN20 tl.25mm  25x28</t>
  </si>
  <si>
    <t>1382618154</t>
  </si>
  <si>
    <t>-747391057</t>
  </si>
  <si>
    <t>04.6</t>
  </si>
  <si>
    <t>Montaž tepelné izolace potrubí - pouzdro z vlaknitého materiálu s Al folií</t>
  </si>
  <si>
    <t>-1038856622</t>
  </si>
  <si>
    <t>1524810060</t>
  </si>
  <si>
    <t>06.4</t>
  </si>
  <si>
    <t xml:space="preserve">Tepelné izolace potrubí - pouzdro z pěnového PE DN32 tl.25mm  25x42</t>
  </si>
  <si>
    <t>-797757089</t>
  </si>
  <si>
    <t>07.5</t>
  </si>
  <si>
    <t>Montaž tepelné izolace potrubí - pouzdro z pěnového PE</t>
  </si>
  <si>
    <t>-683727508</t>
  </si>
  <si>
    <t>08.4</t>
  </si>
  <si>
    <t xml:space="preserve">Deska z  pěnového PE  tl.15mm</t>
  </si>
  <si>
    <t>134256784</t>
  </si>
  <si>
    <t>09.3</t>
  </si>
  <si>
    <t xml:space="preserve">Montaž deska z  pěnového PE  tl.15mm</t>
  </si>
  <si>
    <t>-1923531736</t>
  </si>
  <si>
    <t>-1861764740</t>
  </si>
  <si>
    <t>774999131</t>
  </si>
  <si>
    <t>-117606840</t>
  </si>
  <si>
    <t>-1544949725</t>
  </si>
  <si>
    <t>-600781484</t>
  </si>
  <si>
    <t>689835840</t>
  </si>
  <si>
    <t>1968272854</t>
  </si>
  <si>
    <t>-1405835896</t>
  </si>
  <si>
    <t>-537686510</t>
  </si>
  <si>
    <t>1011881997</t>
  </si>
  <si>
    <t>-996773320</t>
  </si>
  <si>
    <t>1817443382</t>
  </si>
  <si>
    <t>-2004554518</t>
  </si>
  <si>
    <t>1832360901</t>
  </si>
  <si>
    <t>-1533359035</t>
  </si>
  <si>
    <t>793117800</t>
  </si>
  <si>
    <t>-1352336486</t>
  </si>
  <si>
    <t>1216744750</t>
  </si>
  <si>
    <t>01.16</t>
  </si>
  <si>
    <t>Ventil regulační dvoucestný škrtící bez el. pohonu s regulátorem tlakové diference DN10</t>
  </si>
  <si>
    <t>-1418948330</t>
  </si>
  <si>
    <t>01a</t>
  </si>
  <si>
    <t>Ventil regulační dvoucestný škrtící bez el. pohonu s regulátorem tlakové diference DN15</t>
  </si>
  <si>
    <t>-90019247</t>
  </si>
  <si>
    <t>-1418879839</t>
  </si>
  <si>
    <t>2105998338</t>
  </si>
  <si>
    <t>-240611279</t>
  </si>
  <si>
    <t>-1667568913</t>
  </si>
  <si>
    <t>-1529461379</t>
  </si>
  <si>
    <t>2102634471</t>
  </si>
  <si>
    <t>04.7</t>
  </si>
  <si>
    <t>Ventil regulacní vyvažovací ruční DN15</t>
  </si>
  <si>
    <t>-1195029471</t>
  </si>
  <si>
    <t>04.8</t>
  </si>
  <si>
    <t>Ventil regulační vyvažovací ruční DN20</t>
  </si>
  <si>
    <t>479495513</t>
  </si>
  <si>
    <t>996721160</t>
  </si>
  <si>
    <t>05.5</t>
  </si>
  <si>
    <t>1744731641</t>
  </si>
  <si>
    <t>-1514944406</t>
  </si>
  <si>
    <t>07.6</t>
  </si>
  <si>
    <t xml:space="preserve">Manometr D100  rozsah 0-600 kPa včetně tříicestného tlakoměrného kohoutu</t>
  </si>
  <si>
    <t>1664252760</t>
  </si>
  <si>
    <t>09.4</t>
  </si>
  <si>
    <t>-1332033655</t>
  </si>
  <si>
    <t>-1595930039</t>
  </si>
  <si>
    <t>1516168864</t>
  </si>
  <si>
    <t>1694086246</t>
  </si>
  <si>
    <t>-991847205</t>
  </si>
  <si>
    <t>-1594020748</t>
  </si>
  <si>
    <t>-1345627410</t>
  </si>
  <si>
    <t>2121947796</t>
  </si>
  <si>
    <t>998 76-7201.1</t>
  </si>
  <si>
    <t>Přesun zamečnické kce objekt v -6m</t>
  </si>
  <si>
    <t>-959693228</t>
  </si>
  <si>
    <t>-134745150</t>
  </si>
  <si>
    <t>1636410270</t>
  </si>
  <si>
    <t>-636399478</t>
  </si>
  <si>
    <t>412622866</t>
  </si>
  <si>
    <t>1891337839</t>
  </si>
  <si>
    <t xml:space="preserve">SO 01  - STROJOVNA VZT3</t>
  </si>
  <si>
    <t>1389433919</t>
  </si>
  <si>
    <t>02.12</t>
  </si>
  <si>
    <t xml:space="preserve">Montaž tepelné izolace potrubí - pouzdro z vlaknitého materiálu s Al folií DN15 tl.25mm  25x22</t>
  </si>
  <si>
    <t>37334909</t>
  </si>
  <si>
    <t>-1112953482</t>
  </si>
  <si>
    <t>1459724519</t>
  </si>
  <si>
    <t>-1956012445</t>
  </si>
  <si>
    <t>1728375653</t>
  </si>
  <si>
    <t>2103289652</t>
  </si>
  <si>
    <t>-2100832203</t>
  </si>
  <si>
    <t>-1436818821</t>
  </si>
  <si>
    <t>-1924755189</t>
  </si>
  <si>
    <t>-1430911312</t>
  </si>
  <si>
    <t>-816049896</t>
  </si>
  <si>
    <t>734 26-1224</t>
  </si>
  <si>
    <t xml:space="preserve">Šroubení příimé  G 3/4</t>
  </si>
  <si>
    <t>275801063</t>
  </si>
  <si>
    <t>481785838</t>
  </si>
  <si>
    <t>01.17</t>
  </si>
  <si>
    <t>Ventil regulacní dvoucestný škrtící bez el. pohonu s regulátorem tlakové diference DN10</t>
  </si>
  <si>
    <t>232218787</t>
  </si>
  <si>
    <t>-778864171</t>
  </si>
  <si>
    <t>2133999060</t>
  </si>
  <si>
    <t>1226874468</t>
  </si>
  <si>
    <t>-1118095650</t>
  </si>
  <si>
    <t>-669968974</t>
  </si>
  <si>
    <t>-1943587320</t>
  </si>
  <si>
    <t>05.6</t>
  </si>
  <si>
    <t xml:space="preserve">Teploměr kruhovy D60  L=60 mm  rozsah 0-120°C</t>
  </si>
  <si>
    <t>800296401</t>
  </si>
  <si>
    <t>330546434</t>
  </si>
  <si>
    <t>-1996369033</t>
  </si>
  <si>
    <t>1953821936</t>
  </si>
  <si>
    <t>-949730951</t>
  </si>
  <si>
    <t>01.18</t>
  </si>
  <si>
    <t>Dopňkové konstrukce z profilové oceli</t>
  </si>
  <si>
    <t>-1619090211</t>
  </si>
  <si>
    <t>1899307775</t>
  </si>
  <si>
    <t>1348588985</t>
  </si>
  <si>
    <t>-1932109610</t>
  </si>
  <si>
    <t>-368427493</t>
  </si>
  <si>
    <t>01.19</t>
  </si>
  <si>
    <t>Připojení VZT ohřívače Objekt celkem</t>
  </si>
  <si>
    <t>-915710173</t>
  </si>
  <si>
    <t xml:space="preserve">SO 01  - PŘIPOJENÍ OHŘÍVAČŮ DC</t>
  </si>
  <si>
    <t>01.20</t>
  </si>
  <si>
    <t>926785942</t>
  </si>
  <si>
    <t>03.5</t>
  </si>
  <si>
    <t>1525310254</t>
  </si>
  <si>
    <t>04.9</t>
  </si>
  <si>
    <t xml:space="preserve">Montaž tepelné izolace potrubí - pouzdro z pěnového PE DN20 tl.20mm  20x28</t>
  </si>
  <si>
    <t>-1811095920</t>
  </si>
  <si>
    <t>05.7</t>
  </si>
  <si>
    <t>Tepelné izolace potrubí - deska z pěnového PE tl.15mm</t>
  </si>
  <si>
    <t>-815136711</t>
  </si>
  <si>
    <t>06.5</t>
  </si>
  <si>
    <t>Montaž tepelné izolace potrubí - deska z pěnového PE tl.15mm</t>
  </si>
  <si>
    <t>-1134964021</t>
  </si>
  <si>
    <t>1477388934</t>
  </si>
  <si>
    <t>-1532875084</t>
  </si>
  <si>
    <t>-750598543</t>
  </si>
  <si>
    <t>733 19-1111</t>
  </si>
  <si>
    <t>Manžeta prostupová -DN 20</t>
  </si>
  <si>
    <t>878140869</t>
  </si>
  <si>
    <t>303017130</t>
  </si>
  <si>
    <t>16502781</t>
  </si>
  <si>
    <t>934600172</t>
  </si>
  <si>
    <t>-305334949</t>
  </si>
  <si>
    <t>734 26-1225</t>
  </si>
  <si>
    <t xml:space="preserve">Šroubení přímé  G 1</t>
  </si>
  <si>
    <t>353836016</t>
  </si>
  <si>
    <t>01.21</t>
  </si>
  <si>
    <t>Ventil regulacní dvoucestný škrtící bez el. pohonu s regulátorem tlakové diference DN20</t>
  </si>
  <si>
    <t>-644053396</t>
  </si>
  <si>
    <t>02.13</t>
  </si>
  <si>
    <t>Kohout kulový uzavirací DN20</t>
  </si>
  <si>
    <t>-641923939</t>
  </si>
  <si>
    <t>03.6</t>
  </si>
  <si>
    <t>Filtr DN20</t>
  </si>
  <si>
    <t>1418237900</t>
  </si>
  <si>
    <t>04.10</t>
  </si>
  <si>
    <t>940434806</t>
  </si>
  <si>
    <t>05.8</t>
  </si>
  <si>
    <t>-1774346567</t>
  </si>
  <si>
    <t>11.3</t>
  </si>
  <si>
    <t>617059070</t>
  </si>
  <si>
    <t>483366713</t>
  </si>
  <si>
    <t>354382915</t>
  </si>
  <si>
    <t>-1745754932</t>
  </si>
  <si>
    <t>02.14</t>
  </si>
  <si>
    <t xml:space="preserve">Protipožární tmel   kartuš 600 ml</t>
  </si>
  <si>
    <t>kartus</t>
  </si>
  <si>
    <t>762251875</t>
  </si>
  <si>
    <t>1496060792</t>
  </si>
  <si>
    <t>-1437317315</t>
  </si>
  <si>
    <t>1667913244</t>
  </si>
  <si>
    <t>-479947417</t>
  </si>
  <si>
    <t>2038779586</t>
  </si>
  <si>
    <t>-682770271</t>
  </si>
  <si>
    <t xml:space="preserve">SO 01  - PODLAHOVÉ VYTÁPĚNÍ RS1.1</t>
  </si>
  <si>
    <t>Podlahové vytápění</t>
  </si>
  <si>
    <t>01.22</t>
  </si>
  <si>
    <t>Rozdělovací stanice - 12 vývodů</t>
  </si>
  <si>
    <t>1748201942</t>
  </si>
  <si>
    <t>02.15</t>
  </si>
  <si>
    <t>Uzavirací kohout 1"</t>
  </si>
  <si>
    <t>par</t>
  </si>
  <si>
    <t>-288331749</t>
  </si>
  <si>
    <t>03.7</t>
  </si>
  <si>
    <t>Adaptér 16x2</t>
  </si>
  <si>
    <t>421855012</t>
  </si>
  <si>
    <t>04.11</t>
  </si>
  <si>
    <t>Vodící oblouk</t>
  </si>
  <si>
    <t>1024966198</t>
  </si>
  <si>
    <t>05.9</t>
  </si>
  <si>
    <t>Trubka 16x2</t>
  </si>
  <si>
    <t>1451572482</t>
  </si>
  <si>
    <t>06.6</t>
  </si>
  <si>
    <t xml:space="preserve">Ochranná trubka  PE25</t>
  </si>
  <si>
    <t>-84559922</t>
  </si>
  <si>
    <t>07.7</t>
  </si>
  <si>
    <t>Systemová deska tl.28mm</t>
  </si>
  <si>
    <t>-709504508</t>
  </si>
  <si>
    <t>08.5</t>
  </si>
  <si>
    <t>Dilatační páska</t>
  </si>
  <si>
    <t>-1169256368</t>
  </si>
  <si>
    <t>09.5</t>
  </si>
  <si>
    <t>Plastifikátor</t>
  </si>
  <si>
    <t>-1979710133</t>
  </si>
  <si>
    <t>10.1</t>
  </si>
  <si>
    <t>Připojovací el. lišta (230V)</t>
  </si>
  <si>
    <t>607994116</t>
  </si>
  <si>
    <t>11.4</t>
  </si>
  <si>
    <t>Elektrotermický pohon (230V)</t>
  </si>
  <si>
    <t>-472131213</t>
  </si>
  <si>
    <t>12.1</t>
  </si>
  <si>
    <t>Prostorový termostat (230V)</t>
  </si>
  <si>
    <t>612770301</t>
  </si>
  <si>
    <t>13.1</t>
  </si>
  <si>
    <t>Propojovací kabel CYKY-J-5x1,5 mm2 (D+M)</t>
  </si>
  <si>
    <t>439783178</t>
  </si>
  <si>
    <t>14.2</t>
  </si>
  <si>
    <t>Montaž pdl vytapení Objekt celkem</t>
  </si>
  <si>
    <t>1584674722</t>
  </si>
  <si>
    <t xml:space="preserve">SO 01  - PODLAHOVÉ VYTÁPĚNÍ RS1.2</t>
  </si>
  <si>
    <t>-1735399997</t>
  </si>
  <si>
    <t>-2022925044</t>
  </si>
  <si>
    <t>1673366232</t>
  </si>
  <si>
    <t>501453909</t>
  </si>
  <si>
    <t>1599485653</t>
  </si>
  <si>
    <t>1307544519</t>
  </si>
  <si>
    <t>994691177</t>
  </si>
  <si>
    <t>-467126462</t>
  </si>
  <si>
    <t>-119907981</t>
  </si>
  <si>
    <t>-1994484832</t>
  </si>
  <si>
    <t>-1703853125</t>
  </si>
  <si>
    <t>-936341920</t>
  </si>
  <si>
    <t>1198258344</t>
  </si>
  <si>
    <t>-1935099473</t>
  </si>
  <si>
    <t xml:space="preserve">SO 01  - PODLAHOVÉ VYTÁPĚNÍ RS1.3</t>
  </si>
  <si>
    <t>477494485</t>
  </si>
  <si>
    <t>-1748327290</t>
  </si>
  <si>
    <t>814031679</t>
  </si>
  <si>
    <t>-1216257883</t>
  </si>
  <si>
    <t>-1267912045</t>
  </si>
  <si>
    <t>-1773248794</t>
  </si>
  <si>
    <t>821789194</t>
  </si>
  <si>
    <t>-2043126649</t>
  </si>
  <si>
    <t>-1782967219</t>
  </si>
  <si>
    <t>-1505560340</t>
  </si>
  <si>
    <t>-897608023</t>
  </si>
  <si>
    <t>-179536979</t>
  </si>
  <si>
    <t>-843352769</t>
  </si>
  <si>
    <t>-430463291</t>
  </si>
  <si>
    <t xml:space="preserve">SO 01  - PODLAHOVÉ VYTÁPĚNÍ RS1.4</t>
  </si>
  <si>
    <t>423723454</t>
  </si>
  <si>
    <t>332865265</t>
  </si>
  <si>
    <t>-562777483</t>
  </si>
  <si>
    <t>1280640122</t>
  </si>
  <si>
    <t>-1277939400</t>
  </si>
  <si>
    <t>-1801750478</t>
  </si>
  <si>
    <t>-954692357</t>
  </si>
  <si>
    <t>1287090386</t>
  </si>
  <si>
    <t>-475849016</t>
  </si>
  <si>
    <t>1841427329</t>
  </si>
  <si>
    <t>-68986232</t>
  </si>
  <si>
    <t>1897115176</t>
  </si>
  <si>
    <t>-265882013</t>
  </si>
  <si>
    <t>1816016776</t>
  </si>
  <si>
    <t xml:space="preserve">SO 01  - PODLAHOVÉ VYTÁPĚNÍ RS1.5</t>
  </si>
  <si>
    <t>-621139850</t>
  </si>
  <si>
    <t>743042233</t>
  </si>
  <si>
    <t>631203426</t>
  </si>
  <si>
    <t>-124172049</t>
  </si>
  <si>
    <t>-2105591299</t>
  </si>
  <si>
    <t>1782208636</t>
  </si>
  <si>
    <t>-444639476</t>
  </si>
  <si>
    <t>128684391</t>
  </si>
  <si>
    <t>-1117504319</t>
  </si>
  <si>
    <t>-504594405</t>
  </si>
  <si>
    <t>-1088627952</t>
  </si>
  <si>
    <t>-864625183</t>
  </si>
  <si>
    <t>1036181989</t>
  </si>
  <si>
    <t>-1060068281</t>
  </si>
  <si>
    <t xml:space="preserve">SO 01  - PODLAHOVÉ VYTÁPĚNÍ RS2.1</t>
  </si>
  <si>
    <t>-885283394</t>
  </si>
  <si>
    <t>617975929</t>
  </si>
  <si>
    <t>560794958</t>
  </si>
  <si>
    <t>1725169860</t>
  </si>
  <si>
    <t>-1111315075</t>
  </si>
  <si>
    <t>557300349</t>
  </si>
  <si>
    <t>742369563</t>
  </si>
  <si>
    <t>-3090787</t>
  </si>
  <si>
    <t>-1442812746</t>
  </si>
  <si>
    <t>-1798711289</t>
  </si>
  <si>
    <t>941020466</t>
  </si>
  <si>
    <t>705874743</t>
  </si>
  <si>
    <t>-844152795</t>
  </si>
  <si>
    <t>13.2</t>
  </si>
  <si>
    <t>-250686661</t>
  </si>
  <si>
    <t xml:space="preserve">SO 01  - PODLAHOVÉ VYTÁPĚNÍ RS2.2</t>
  </si>
  <si>
    <t>-1073011796</t>
  </si>
  <si>
    <t>-1368409722</t>
  </si>
  <si>
    <t>-851666889</t>
  </si>
  <si>
    <t>1000598054</t>
  </si>
  <si>
    <t>1184394240</t>
  </si>
  <si>
    <t>-1933217246</t>
  </si>
  <si>
    <t>1433887950</t>
  </si>
  <si>
    <t>1009096130</t>
  </si>
  <si>
    <t>-1579764708</t>
  </si>
  <si>
    <t>677147203</t>
  </si>
  <si>
    <t>884795221</t>
  </si>
  <si>
    <t>967736193</t>
  </si>
  <si>
    <t>1696239848</t>
  </si>
  <si>
    <t>-1673057642</t>
  </si>
  <si>
    <t xml:space="preserve">SO 01  - PODLAHOVÉ VYTÁPĚNÍ RS2.3</t>
  </si>
  <si>
    <t>-1567604650</t>
  </si>
  <si>
    <t>447269685</t>
  </si>
  <si>
    <t>1062028618</t>
  </si>
  <si>
    <t>-671200415</t>
  </si>
  <si>
    <t>-566688245</t>
  </si>
  <si>
    <t>1422795144</t>
  </si>
  <si>
    <t>-163975134</t>
  </si>
  <si>
    <t>2082726564</t>
  </si>
  <si>
    <t>1329297769</t>
  </si>
  <si>
    <t>-1957456389</t>
  </si>
  <si>
    <t>-740523053</t>
  </si>
  <si>
    <t>2012528103</t>
  </si>
  <si>
    <t>-135986520</t>
  </si>
  <si>
    <t>248570007</t>
  </si>
  <si>
    <t xml:space="preserve">SO 01  - PODLAHOVÉ VYTÁPĚNÍ RS2.4</t>
  </si>
  <si>
    <t>01.23</t>
  </si>
  <si>
    <t>Rozdeěovací stanice - 12 vývodů</t>
  </si>
  <si>
    <t>-1522571321</t>
  </si>
  <si>
    <t>-1389022582</t>
  </si>
  <si>
    <t>-189708055</t>
  </si>
  <si>
    <t>1562506073</t>
  </si>
  <si>
    <t>-552893213</t>
  </si>
  <si>
    <t>2033495048</t>
  </si>
  <si>
    <t>-1149254900</t>
  </si>
  <si>
    <t>-1702502641</t>
  </si>
  <si>
    <t>-1091924050</t>
  </si>
  <si>
    <t>-921551043</t>
  </si>
  <si>
    <t>-1667381313</t>
  </si>
  <si>
    <t>-85890893</t>
  </si>
  <si>
    <t>-1168975494</t>
  </si>
  <si>
    <t>1036694340</t>
  </si>
  <si>
    <t xml:space="preserve">SO 01  - PODLAHOVÉ VYTÁPĚNÍ RS3.1</t>
  </si>
  <si>
    <t>-671549052</t>
  </si>
  <si>
    <t>111630267</t>
  </si>
  <si>
    <t>-1191487019</t>
  </si>
  <si>
    <t>422524148</t>
  </si>
  <si>
    <t>-487923514</t>
  </si>
  <si>
    <t>2107766357</t>
  </si>
  <si>
    <t>963553680</t>
  </si>
  <si>
    <t>1562283563</t>
  </si>
  <si>
    <t>1669168006</t>
  </si>
  <si>
    <t>-1781952363</t>
  </si>
  <si>
    <t>2088361137</t>
  </si>
  <si>
    <t>-658508349</t>
  </si>
  <si>
    <t>469661835</t>
  </si>
  <si>
    <t>1165073981</t>
  </si>
  <si>
    <t xml:space="preserve">SO 01  - PODLAHOVÉ VYTÁPĚNÍ RS3.2</t>
  </si>
  <si>
    <t>-1843918330</t>
  </si>
  <si>
    <t>2019452344</t>
  </si>
  <si>
    <t>31341562</t>
  </si>
  <si>
    <t>-1532844707</t>
  </si>
  <si>
    <t>1045871719</t>
  </si>
  <si>
    <t>-561904773</t>
  </si>
  <si>
    <t>1485723972</t>
  </si>
  <si>
    <t>335385470</t>
  </si>
  <si>
    <t>56414426</t>
  </si>
  <si>
    <t>10.2</t>
  </si>
  <si>
    <t>Pripojovací el. lista (230V)</t>
  </si>
  <si>
    <t>-447533456</t>
  </si>
  <si>
    <t>-811917381</t>
  </si>
  <si>
    <t>550866284</t>
  </si>
  <si>
    <t>-362303898</t>
  </si>
  <si>
    <t>-781564926</t>
  </si>
  <si>
    <t>D31</t>
  </si>
  <si>
    <t xml:space="preserve">SO 01  - PODLAHOVÉ VYTÁPĚNÍ RS3.3</t>
  </si>
  <si>
    <t>139638465</t>
  </si>
  <si>
    <t>-1915875092</t>
  </si>
  <si>
    <t>1633120212</t>
  </si>
  <si>
    <t>-1135656271</t>
  </si>
  <si>
    <t>1316017814</t>
  </si>
  <si>
    <t>-1333351409</t>
  </si>
  <si>
    <t>-104617891</t>
  </si>
  <si>
    <t>-689361090</t>
  </si>
  <si>
    <t>-1875695680</t>
  </si>
  <si>
    <t>-1419774292</t>
  </si>
  <si>
    <t>-1903279517</t>
  </si>
  <si>
    <t>1152169017</t>
  </si>
  <si>
    <t>746335257</t>
  </si>
  <si>
    <t>692399935</t>
  </si>
  <si>
    <t xml:space="preserve">SO 01  - PODLAHOVÉ VYTÁPĚNÍ RS3.4</t>
  </si>
  <si>
    <t>2101577454</t>
  </si>
  <si>
    <t>790437642</t>
  </si>
  <si>
    <t>-1544095985</t>
  </si>
  <si>
    <t>-1955823602</t>
  </si>
  <si>
    <t>-463132597</t>
  </si>
  <si>
    <t>1726327914</t>
  </si>
  <si>
    <t>2043193700</t>
  </si>
  <si>
    <t>-538519498</t>
  </si>
  <si>
    <t>-1991299797</t>
  </si>
  <si>
    <t>607805888</t>
  </si>
  <si>
    <t>1736037016</t>
  </si>
  <si>
    <t>-1469815583</t>
  </si>
  <si>
    <t>-1195943731</t>
  </si>
  <si>
    <t>13.3</t>
  </si>
  <si>
    <t>Montaž pdl vytapení</t>
  </si>
  <si>
    <t>-170868750</t>
  </si>
  <si>
    <t>01.5 - SO 01 - Slaboproudé rozvody</t>
  </si>
  <si>
    <t xml:space="preserve">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 Položky soupisu prací, které nemají ve sloupci "Cenová soustava" uveden žádný údaj nebo "vlastní položka", nepochází z Cenové soustavy ÚRS a jejich cena je stanovena odborným odhadem. Průzkum trhu = Ceníky výrobců, ceníky prodejců, ceny prací montážních firem   </t>
  </si>
  <si>
    <t>D1 - Dodávka EPS</t>
  </si>
  <si>
    <t xml:space="preserve">D2 - Dodávka  EZS</t>
  </si>
  <si>
    <t>D3 - Dodávka STA- SAT</t>
  </si>
  <si>
    <t>D4 - Dodávka Anten</t>
  </si>
  <si>
    <t>D5 - Dodávka ozvučení</t>
  </si>
  <si>
    <t>D6 - Dodávka audio</t>
  </si>
  <si>
    <t xml:space="preserve">D7 - Dodávka  SKS, OK</t>
  </si>
  <si>
    <t>D8 - Dodávka KAM IP</t>
  </si>
  <si>
    <t>D9 - Dodávka SKS</t>
  </si>
  <si>
    <t>D10 - Dodávka ostatních zařízení a materiálu</t>
  </si>
  <si>
    <t>D11 - Montáže dle ceníku C22M</t>
  </si>
  <si>
    <t>D12 - Montáže ostatní</t>
  </si>
  <si>
    <t>D13 - Zemní práce dle ceníku C46M</t>
  </si>
  <si>
    <t>D14 - Ostatní</t>
  </si>
  <si>
    <t>Dodávka EPS</t>
  </si>
  <si>
    <t>cer00590</t>
  </si>
  <si>
    <t>LINKOVÝ VÝSTUPNÍ MODUL KOMPAKTNÍ</t>
  </si>
  <si>
    <t>441656956</t>
  </si>
  <si>
    <t>cer00770</t>
  </si>
  <si>
    <t>TLAČÍTKOVÝ HLÁSIČ</t>
  </si>
  <si>
    <t>2017179397</t>
  </si>
  <si>
    <t>cer00945</t>
  </si>
  <si>
    <t>TEPELNÝ HLÁSIČ</t>
  </si>
  <si>
    <t>1668704633</t>
  </si>
  <si>
    <t>cer00900</t>
  </si>
  <si>
    <t>KOUŘOVÝ HLÁSIČ</t>
  </si>
  <si>
    <t>1595941696</t>
  </si>
  <si>
    <t>PC019480</t>
  </si>
  <si>
    <t xml:space="preserve">Patice  adresovatelná</t>
  </si>
  <si>
    <t>-301543950</t>
  </si>
  <si>
    <t>PC019630</t>
  </si>
  <si>
    <t>-935822326</t>
  </si>
  <si>
    <t>PC021180</t>
  </si>
  <si>
    <t>Ústředna EPS</t>
  </si>
  <si>
    <t>sa</t>
  </si>
  <si>
    <t>-569901922</t>
  </si>
  <si>
    <t>AX1201</t>
  </si>
  <si>
    <t>AKUMULÁTOR 12V/27Ah AX 1201</t>
  </si>
  <si>
    <t>144970769</t>
  </si>
  <si>
    <t xml:space="preserve">Dodávka  EZS</t>
  </si>
  <si>
    <t>adi.002030</t>
  </si>
  <si>
    <t>sestava ústředny včetně dotykové klávesnice (např. typu GALAXYGD-96 )</t>
  </si>
  <si>
    <t>219989030</t>
  </si>
  <si>
    <t>adi.009910</t>
  </si>
  <si>
    <t>Kapacita 18 Ah, nominální napětí 12 Vss, hmotnost 5,5 kg, svorky typ šroubové M6, rozměry 180 x 168 x 77 mm (š x v x h).</t>
  </si>
  <si>
    <t>1936960895</t>
  </si>
  <si>
    <t>adi.002300</t>
  </si>
  <si>
    <t>Modul systémového posilovacího zdroje 2,75A v kovovém krytu</t>
  </si>
  <si>
    <t>-1780054591</t>
  </si>
  <si>
    <t>adi.005660</t>
  </si>
  <si>
    <t>Přepěťová ochrana s integrovaným odrušovacím VF filtrem</t>
  </si>
  <si>
    <t>-355414381</t>
  </si>
  <si>
    <t>adi.005480</t>
  </si>
  <si>
    <t>Miniaturní univerzální releový modul se svorkovnicí a NC/NO kontaktem, rozměry 24 x 16 x 15 mm (š x v x h).</t>
  </si>
  <si>
    <t>-938696827</t>
  </si>
  <si>
    <t>adi.008690</t>
  </si>
  <si>
    <t>Vnitřní nezálohovaná piezoelektrická plastová siréna se čtyřmi piezoměniči, napájení 6 - 15 Vss / odběr 190 mA, akustický výkon 111 dB / 1m, barva slonová kost, rozměry 105 x 105 x 45 mm (v x š x h).</t>
  </si>
  <si>
    <t>-652386216</t>
  </si>
  <si>
    <t>adi.002190</t>
  </si>
  <si>
    <t>Ovládací a programovací LCD klávesnice, 2 řádkový displej, 16 znaků na řádek, česká verze.</t>
  </si>
  <si>
    <t>-2023757447</t>
  </si>
  <si>
    <t>adi.002620</t>
  </si>
  <si>
    <t>Docházkový terminál s LCD displejem k ústředně s vestavěnou bezkontaktní čtečkou (např. typu Indala)</t>
  </si>
  <si>
    <t>-1170619215</t>
  </si>
  <si>
    <t>KABEL9501</t>
  </si>
  <si>
    <t>Datový kabel s krouceným párem vodičů doporučený k použití pro sběrnici RS485, počet vodičů 2, průřez vodičů 0,22 mm2, průměr kabelu 4,7 mm, balení 305 m, lanko, jednotlivé vodiče jsou barevně odlišeny.</t>
  </si>
  <si>
    <t>932267839</t>
  </si>
  <si>
    <t>adi.002570</t>
  </si>
  <si>
    <t>Bezkontaktní karta pro čtečky kompatibilní s Nemocnicí Tábor, rozměry 85mm x 55mm x 1mm</t>
  </si>
  <si>
    <t>-34077658</t>
  </si>
  <si>
    <t>adi.002550</t>
  </si>
  <si>
    <t>Bezkontaktní čtečka pro jednoduché a ekonomické vytvoření přístupového bodu pro jedny dveře.</t>
  </si>
  <si>
    <t>1348372835</t>
  </si>
  <si>
    <t>adi.002560</t>
  </si>
  <si>
    <t>Propojovací krabice pro čtečku kompatibilní s Nemocnicí Tábor, nutná pro správnou funkci čtečky.</t>
  </si>
  <si>
    <t>-77566628</t>
  </si>
  <si>
    <t>adi.002660</t>
  </si>
  <si>
    <t>Řídící modul přístupového systému v kovovém krytu pro jedny nebo dvoje nezávislé dveře.</t>
  </si>
  <si>
    <t>1331642898</t>
  </si>
  <si>
    <t>Dodávka STA- SAT</t>
  </si>
  <si>
    <t>PC004230</t>
  </si>
  <si>
    <t>F - konektor</t>
  </si>
  <si>
    <t>-608652226</t>
  </si>
  <si>
    <t>PC004240</t>
  </si>
  <si>
    <t>Zakončení - F</t>
  </si>
  <si>
    <t>-1073687055</t>
  </si>
  <si>
    <t>PC004260</t>
  </si>
  <si>
    <t>Zakončovací odpor</t>
  </si>
  <si>
    <t>-828823221</t>
  </si>
  <si>
    <t>PC230230</t>
  </si>
  <si>
    <t>Zemnící lišta pro 6 koaxiálních kabelů</t>
  </si>
  <si>
    <t>-1119960913</t>
  </si>
  <si>
    <t>PC003900</t>
  </si>
  <si>
    <t>Anténní stožár vč. uchycení žár. zinkovaný</t>
  </si>
  <si>
    <t>-740926854</t>
  </si>
  <si>
    <t>PC004250</t>
  </si>
  <si>
    <t>Anténní konektor IEC</t>
  </si>
  <si>
    <t>-199973359</t>
  </si>
  <si>
    <t>PC009270</t>
  </si>
  <si>
    <t>Rodbočovač 1/8 XGVS-8 11 dB</t>
  </si>
  <si>
    <t>849596163</t>
  </si>
  <si>
    <t>PC231820</t>
  </si>
  <si>
    <t>Širokopásmový anténní zesilovač</t>
  </si>
  <si>
    <t>622005866</t>
  </si>
  <si>
    <t>PC233760</t>
  </si>
  <si>
    <t>Programovatelný domovní zesilovač pro STA DVB-T a VKV 20 úč.</t>
  </si>
  <si>
    <t>-1786905921</t>
  </si>
  <si>
    <t>Dodávka Anten</t>
  </si>
  <si>
    <t>ant.000100</t>
  </si>
  <si>
    <t>UHF, kanál 21-69, G=15.5 dB</t>
  </si>
  <si>
    <t>425379690</t>
  </si>
  <si>
    <t>ant.000300</t>
  </si>
  <si>
    <t>FM, vertikální i horizontální polarizace</t>
  </si>
  <si>
    <t>255040319</t>
  </si>
  <si>
    <t>ant.001230</t>
  </si>
  <si>
    <t>koncová zásuvka 3,5 dB</t>
  </si>
  <si>
    <t>1692679551</t>
  </si>
  <si>
    <t>ant.206000</t>
  </si>
  <si>
    <t>skříň pro 5 přijímačů DT, montáž na stěnu</t>
  </si>
  <si>
    <t>776523056</t>
  </si>
  <si>
    <t>Dodávka ozvučení</t>
  </si>
  <si>
    <t>PC223810</t>
  </si>
  <si>
    <t>modul pro kontrolu funkcí ústředny - AC, DC napájení, ventilátor</t>
  </si>
  <si>
    <t>1171825326</t>
  </si>
  <si>
    <t>PC223830</t>
  </si>
  <si>
    <t>Vysoce výkonný, proudově řízený zesilovač určený k buzení smyčky v podlaze nebo ve stropu.</t>
  </si>
  <si>
    <t>1626163988</t>
  </si>
  <si>
    <t>PC224040</t>
  </si>
  <si>
    <t>Výkonový zesilovač 4x240W - vč. držáků do racku 19" - slot pro kontrolní modul FD-20</t>
  </si>
  <si>
    <t>498150295</t>
  </si>
  <si>
    <t>PCS11912</t>
  </si>
  <si>
    <t>stropní reproduktor (požární), 6W, 100V, kulatá kovová mřížka</t>
  </si>
  <si>
    <t>294260084</t>
  </si>
  <si>
    <t>PCS11924</t>
  </si>
  <si>
    <t>protipožární kryt pro stropní reproduktor LBC 3086/41</t>
  </si>
  <si>
    <t>1161734036</t>
  </si>
  <si>
    <t>PC226050</t>
  </si>
  <si>
    <t>mixážní předzesilovač</t>
  </si>
  <si>
    <t>1460966001</t>
  </si>
  <si>
    <t>PC226060</t>
  </si>
  <si>
    <t>stanice hlasatele pro všechny zóny</t>
  </si>
  <si>
    <t>1813404723</t>
  </si>
  <si>
    <t>PC226680</t>
  </si>
  <si>
    <t>řídicí jednotka 6 zón</t>
  </si>
  <si>
    <t>-1024129896</t>
  </si>
  <si>
    <t>Dodávka audio</t>
  </si>
  <si>
    <t>PEN-JBC</t>
  </si>
  <si>
    <t>Krabice pro připojení reproduktorů. Osazena keramickou svork</t>
  </si>
  <si>
    <t>1740136029</t>
  </si>
  <si>
    <t xml:space="preserve">Dodávka  SKS, OK</t>
  </si>
  <si>
    <t>DS428080-A</t>
  </si>
  <si>
    <t>19" Rozvaděč 42U 800x800 prosklené dveře</t>
  </si>
  <si>
    <t>-1903991629</t>
  </si>
  <si>
    <t>schr.03041</t>
  </si>
  <si>
    <t>19" rozvaděč nástěný 18U/500mm dělený</t>
  </si>
  <si>
    <t>437903626</t>
  </si>
  <si>
    <t>schr.03541</t>
  </si>
  <si>
    <t>19" Ventilační jednotka s termostatem, 2x ventilátor, 70W, 2U</t>
  </si>
  <si>
    <t>-1805587562</t>
  </si>
  <si>
    <t>schr.03541.1</t>
  </si>
  <si>
    <t>Čelní panel FO vany pevný pro 12 SC spojek, RAL 7035</t>
  </si>
  <si>
    <t>-299604883</t>
  </si>
  <si>
    <t>schr.04011</t>
  </si>
  <si>
    <t xml:space="preserve">FO kabel  universal LSOH 16x9/125</t>
  </si>
  <si>
    <t>-1376015384</t>
  </si>
  <si>
    <t>schr.03991</t>
  </si>
  <si>
    <t xml:space="preserve">FO kabel  universal LSOH 8x9/125</t>
  </si>
  <si>
    <t>1054418191</t>
  </si>
  <si>
    <t>schr.00981</t>
  </si>
  <si>
    <t>Kabel UTP cat.6 venkovní provedení , černý PE plášť</t>
  </si>
  <si>
    <t>-444692382</t>
  </si>
  <si>
    <t>schr.04321</t>
  </si>
  <si>
    <t>Optická kazeta pro 12 svárů, s víčkem</t>
  </si>
  <si>
    <t>1845519137</t>
  </si>
  <si>
    <t>schr.01061</t>
  </si>
  <si>
    <t>Patchkabel cat.6 UTP, 2xRJ45, 1m</t>
  </si>
  <si>
    <t>-1342416292</t>
  </si>
  <si>
    <t>schr.01071</t>
  </si>
  <si>
    <t>Patchkabel cat.6 UTP, 2xRJ45, 2m</t>
  </si>
  <si>
    <t>1531048750</t>
  </si>
  <si>
    <t>schr.04551</t>
  </si>
  <si>
    <t>Pigtail SC, 50/125, délka 2 m</t>
  </si>
  <si>
    <t>127553482</t>
  </si>
  <si>
    <t>schr.01291</t>
  </si>
  <si>
    <t>Propojovací kabel, Cat.6 500 MHz, stíněný, 2xRJ-45, délka 3m, barva šedá</t>
  </si>
  <si>
    <t>1965176005</t>
  </si>
  <si>
    <t>PG16ZE-PLAST</t>
  </si>
  <si>
    <t>Průchodka do vany na optický kabel, plastová</t>
  </si>
  <si>
    <t>-1254441588</t>
  </si>
  <si>
    <t>HLZPZCD-02</t>
  </si>
  <si>
    <t>Víčko k optické kazetě</t>
  </si>
  <si>
    <t>-661127922</t>
  </si>
  <si>
    <t>HSEDO1UW2F</t>
  </si>
  <si>
    <t>Zásuvka modulární pro 1xRJ45 s protiprachovou krytkou, UP</t>
  </si>
  <si>
    <t>-1075346033</t>
  </si>
  <si>
    <t>HSEDU2UW6V</t>
  </si>
  <si>
    <t>Zásuvka Cat. 6, 2xRJ-45, nestíněné kompaktní provedení,80x80mm</t>
  </si>
  <si>
    <t>-1789536368</t>
  </si>
  <si>
    <t>Dodávka KAM IP</t>
  </si>
  <si>
    <t>PC016840</t>
  </si>
  <si>
    <t>POE-KIT Sada pro napájení po ethernetu</t>
  </si>
  <si>
    <t>-875574907</t>
  </si>
  <si>
    <t>PC232950</t>
  </si>
  <si>
    <t xml:space="preserve">Adaptér pro montáž  na roh</t>
  </si>
  <si>
    <t>1723937429</t>
  </si>
  <si>
    <t>PC233640</t>
  </si>
  <si>
    <t>Venkovní IP bullet kamera, TD/N, HD 1080p, 2MP, WDR, f=3.3-12mm, IR, IP66</t>
  </si>
  <si>
    <t>-681583853</t>
  </si>
  <si>
    <t>PC233650</t>
  </si>
  <si>
    <t>Venkovní IP mini dome kamera, D/N, HD 1080p, 2MP, WDR, f=2.8mm, IR přísvit, IP65</t>
  </si>
  <si>
    <t>688931371</t>
  </si>
  <si>
    <t>PC233660</t>
  </si>
  <si>
    <t>Venkovní IP kamera, TD/N, HD 720p, 1.3MP, f=4mm, WDR, IR přísvit, konzole, IP66</t>
  </si>
  <si>
    <t>-353697015</t>
  </si>
  <si>
    <t>PC233670</t>
  </si>
  <si>
    <t>IP mini dome kamera, AV, G6, D/N, HD 1080p, 2MP, f=2.8mm, WDR (View-DR)</t>
  </si>
  <si>
    <t>1937796496</t>
  </si>
  <si>
    <t>PC233720</t>
  </si>
  <si>
    <t xml:space="preserve">LCD LED monitor, 22", Full HD 1920x1080, 16:9,  HDMI, BNC, VGA, 230V</t>
  </si>
  <si>
    <t>1306233565</t>
  </si>
  <si>
    <t>PC233710</t>
  </si>
  <si>
    <t>DVR 16 vstupů, HDD 1TB, 400obr/s (D1), H.264</t>
  </si>
  <si>
    <t>-1368235998</t>
  </si>
  <si>
    <t>Dodávka SKS</t>
  </si>
  <si>
    <t>lex-003330</t>
  </si>
  <si>
    <t>Instalační krabice s vložkou. Typ P1</t>
  </si>
  <si>
    <t>1393912900</t>
  </si>
  <si>
    <t>lex-001050</t>
  </si>
  <si>
    <t xml:space="preserve">UTP Cat. 6  4x2x24 AWG, LSOH Box 305m</t>
  </si>
  <si>
    <t>1056179712</t>
  </si>
  <si>
    <t>lex-001025</t>
  </si>
  <si>
    <t xml:space="preserve">UTP Cat. 5E  4x2x24 AWG, LSOH Box 305m</t>
  </si>
  <si>
    <t>1327322428</t>
  </si>
  <si>
    <t>lex-001150</t>
  </si>
  <si>
    <t xml:space="preserve">Datová zásuvka  - 2 konektory kat 6 UTP, 2 montážní rám</t>
  </si>
  <si>
    <t>-1632686235</t>
  </si>
  <si>
    <t>lex-001125</t>
  </si>
  <si>
    <t xml:space="preserve">Datová zásuvka  - 1 konektor kat 5e UTP, 1 montážní rám</t>
  </si>
  <si>
    <t>-875121209</t>
  </si>
  <si>
    <t>lex-000210</t>
  </si>
  <si>
    <t>Patchpanel 48 ports 3U, grey RAL7035</t>
  </si>
  <si>
    <t>2079564232</t>
  </si>
  <si>
    <t>lex-000220</t>
  </si>
  <si>
    <t>Patchpanel 24 ports 1U, 2. generation</t>
  </si>
  <si>
    <t>186317677</t>
  </si>
  <si>
    <t>lex-000175</t>
  </si>
  <si>
    <t>UTP connector cat.6 568A/568B</t>
  </si>
  <si>
    <t>-1965607932</t>
  </si>
  <si>
    <t>lex-000370</t>
  </si>
  <si>
    <t>Tele Panel 50 port</t>
  </si>
  <si>
    <t>2006247229</t>
  </si>
  <si>
    <t>Dodávka ostatních zařízení a materiálu</t>
  </si>
  <si>
    <t>PC001710</t>
  </si>
  <si>
    <t>Trubka instalační ohebná nárazuvzdorná Js 16mm (např. typu MONOFLEX # 16 1416/1).</t>
  </si>
  <si>
    <t>156705928</t>
  </si>
  <si>
    <t>PC001720</t>
  </si>
  <si>
    <t>Trubka instalační ohebná nárazuvzdorná Js 23mm (např. typu MONOFLEX # 23 1423/1).</t>
  </si>
  <si>
    <t>153671227</t>
  </si>
  <si>
    <t>PC001730</t>
  </si>
  <si>
    <t>Trubka instalační ohebná nárazuvzdorná Js 29mm (např. typu MONOFLEX # 29 1429/1).</t>
  </si>
  <si>
    <t>1871712206</t>
  </si>
  <si>
    <t>PC001740</t>
  </si>
  <si>
    <t>Trubka instalační ohebná nárazuvzdorná Js 36mm (např. typu MONOFLEX # 36 1436/1).</t>
  </si>
  <si>
    <t>-171097705</t>
  </si>
  <si>
    <t>PC001870</t>
  </si>
  <si>
    <t>Trubka kovová ohebná Js 48mm (např.typu KOPEX # 48 3348)</t>
  </si>
  <si>
    <t>163218336</t>
  </si>
  <si>
    <t>PC017240</t>
  </si>
  <si>
    <t xml:space="preserve">Trubka - ohebná chránička Js 61mm (např. typu KOPOFLEX 75 (75/61 mm)  KF 09075)</t>
  </si>
  <si>
    <t>-1723056313</t>
  </si>
  <si>
    <t>PC001360</t>
  </si>
  <si>
    <t>Štítek označovací PVC</t>
  </si>
  <si>
    <t>-1804127007</t>
  </si>
  <si>
    <t>PC002020</t>
  </si>
  <si>
    <t>Krabice KP 68</t>
  </si>
  <si>
    <t>-1433324997</t>
  </si>
  <si>
    <t>PC002000</t>
  </si>
  <si>
    <t>Krabice prázdná KU 68/2 1901 hluboká 40mm</t>
  </si>
  <si>
    <t>-2050202637</t>
  </si>
  <si>
    <t>PC009100</t>
  </si>
  <si>
    <t>Protipožární ucpávková pěna (např. typu INTUMEX MW)</t>
  </si>
  <si>
    <t>ka</t>
  </si>
  <si>
    <t>-1739689392</t>
  </si>
  <si>
    <t>PC002200</t>
  </si>
  <si>
    <t xml:space="preserve">Hmoždinka  HM 8</t>
  </si>
  <si>
    <t>-308179447</t>
  </si>
  <si>
    <t>PC000760</t>
  </si>
  <si>
    <t>Šňůra CYH 2*1</t>
  </si>
  <si>
    <t>-708419224</t>
  </si>
  <si>
    <t>PC002070</t>
  </si>
  <si>
    <t>Krabice s víčkem KO 125</t>
  </si>
  <si>
    <t>872671579</t>
  </si>
  <si>
    <t>PC001490</t>
  </si>
  <si>
    <t>Lišta vkládací LV 18 * 13</t>
  </si>
  <si>
    <t>-689104891</t>
  </si>
  <si>
    <t>PC007500</t>
  </si>
  <si>
    <t xml:space="preserve">Trubka PVC tuha # 23  1523 (3m)</t>
  </si>
  <si>
    <t>-1424409427</t>
  </si>
  <si>
    <t>PC001050</t>
  </si>
  <si>
    <t>Kabel stíněný LAM 6X 0.8 2*0.8+4*0.4</t>
  </si>
  <si>
    <t>2032197793</t>
  </si>
  <si>
    <t>PC000470</t>
  </si>
  <si>
    <t>Kabel stíněný JYTY 2*1</t>
  </si>
  <si>
    <t>64238757</t>
  </si>
  <si>
    <t>PC009390</t>
  </si>
  <si>
    <t>Kabel J-H(St)H Bd 2x2x0,8 bezhalogen. oheň retardující</t>
  </si>
  <si>
    <t>-1105771301</t>
  </si>
  <si>
    <t>610937985</t>
  </si>
  <si>
    <t>PC009405</t>
  </si>
  <si>
    <t>Kabel JE-H(St)H FE 180/E30 12x2x0,8 bezhalogenní ohniodolný</t>
  </si>
  <si>
    <t>-46363001</t>
  </si>
  <si>
    <t>PC009401</t>
  </si>
  <si>
    <t>Kabel JE-H(St)H FE 180/E30 4x2x0,8 bezhalogen. ohniodolný</t>
  </si>
  <si>
    <t>80206602</t>
  </si>
  <si>
    <t>PC020490</t>
  </si>
  <si>
    <t>Kabelová příchytka HFFR trubky o 40</t>
  </si>
  <si>
    <t>608639671</t>
  </si>
  <si>
    <t>PC009105</t>
  </si>
  <si>
    <t>Provozní kniha EPS</t>
  </si>
  <si>
    <t>-1414564178</t>
  </si>
  <si>
    <t>-1105117175</t>
  </si>
  <si>
    <t>PC217000</t>
  </si>
  <si>
    <t xml:space="preserve">Trubka pevná izolační 20mm bezhalogenová (např. typu HFIRM) </t>
  </si>
  <si>
    <t>1591352696</t>
  </si>
  <si>
    <t>PC231000</t>
  </si>
  <si>
    <t xml:space="preserve">Bezhal. sděl. stíněný kabel 1x2x0,8 (např. typu  PRAFlaGuard SSKFH V180)</t>
  </si>
  <si>
    <t>-906562768</t>
  </si>
  <si>
    <t>PC020000</t>
  </si>
  <si>
    <t>Požární ucpávka střední</t>
  </si>
  <si>
    <t>1429715889</t>
  </si>
  <si>
    <t>PC020830</t>
  </si>
  <si>
    <t>Elektromagnet. zámek</t>
  </si>
  <si>
    <t>929670393</t>
  </si>
  <si>
    <t>PC020840</t>
  </si>
  <si>
    <t>Plech čelní k zámku</t>
  </si>
  <si>
    <t>-49058507</t>
  </si>
  <si>
    <t>PC001300</t>
  </si>
  <si>
    <t>Koaxiální kabel KK 110</t>
  </si>
  <si>
    <t>-784171972</t>
  </si>
  <si>
    <t>1190199648</t>
  </si>
  <si>
    <t>-1991021750</t>
  </si>
  <si>
    <t>-1865943978</t>
  </si>
  <si>
    <t>PC007110</t>
  </si>
  <si>
    <t>Zdroj 12V ss/1A na lištu</t>
  </si>
  <si>
    <t>-138711412</t>
  </si>
  <si>
    <t>1202089692</t>
  </si>
  <si>
    <t>PC007400</t>
  </si>
  <si>
    <t>Trafo 8V/AC pro EZ</t>
  </si>
  <si>
    <t>356941237</t>
  </si>
  <si>
    <t>PC233930</t>
  </si>
  <si>
    <t xml:space="preserve">Sestava Dig.videotelefonu  pro 6 účastníků</t>
  </si>
  <si>
    <t>1364104387</t>
  </si>
  <si>
    <t>PC232770</t>
  </si>
  <si>
    <t>Ohniodolný kabel 2x2,5 (např.typu 1-CHKE-V Lamela Chyše)</t>
  </si>
  <si>
    <t>-250205498</t>
  </si>
  <si>
    <t>PC232760</t>
  </si>
  <si>
    <t>Ohniodolný kabel 2x1,5 (např. typu 1-CHKE-V Lamela Chyše)</t>
  </si>
  <si>
    <t>-1733600552</t>
  </si>
  <si>
    <t>PC232750</t>
  </si>
  <si>
    <t>Ohniodolný kabel 2x1 (např. typu 1-CHKE-V Lamela Chyše)</t>
  </si>
  <si>
    <t>-1103265082</t>
  </si>
  <si>
    <t>PC218000</t>
  </si>
  <si>
    <t>Kabel JXKE-V 2x2x0,8 mm sdělovací bezhalogenový ohniodolný</t>
  </si>
  <si>
    <t>442165364</t>
  </si>
  <si>
    <t>PC024687</t>
  </si>
  <si>
    <t>Kovový kabelový úchyt nerez pro 16 kabelů 2033M OBO</t>
  </si>
  <si>
    <t>-1653303111</t>
  </si>
  <si>
    <t>PC024685</t>
  </si>
  <si>
    <t>Kovový kabelový úchyt nerez pro 10 kabelů 2034M OBO</t>
  </si>
  <si>
    <t>-926662317</t>
  </si>
  <si>
    <t>PC024670</t>
  </si>
  <si>
    <t>Protipožární kotva se šroubem (např.typu OBO Bettermann) MMS- 6x50</t>
  </si>
  <si>
    <t>-987643272</t>
  </si>
  <si>
    <t>PC024660</t>
  </si>
  <si>
    <t>Protipožární kotva se šroubem (např. typu OBO Bettermann) MMS-ST M6 6x60</t>
  </si>
  <si>
    <t>1161037739</t>
  </si>
  <si>
    <t>PC234050</t>
  </si>
  <si>
    <t>Terminál u sestry-zákl.modul</t>
  </si>
  <si>
    <t>945368685</t>
  </si>
  <si>
    <t>PC234070</t>
  </si>
  <si>
    <t>Napaječ 1,5A/40W/24 V DC</t>
  </si>
  <si>
    <t>-1527985743</t>
  </si>
  <si>
    <t>PC234090</t>
  </si>
  <si>
    <t>volací tlačítko</t>
  </si>
  <si>
    <t>1360828951</t>
  </si>
  <si>
    <t>U1</t>
  </si>
  <si>
    <t>montážní krabice pod omítku</t>
  </si>
  <si>
    <t>244509480</t>
  </si>
  <si>
    <t>U2</t>
  </si>
  <si>
    <t>1247713679</t>
  </si>
  <si>
    <t>PC000860</t>
  </si>
  <si>
    <t>Kabel stíněný SYKFY 50*2*0.5</t>
  </si>
  <si>
    <t>-632174948</t>
  </si>
  <si>
    <t>PC001630</t>
  </si>
  <si>
    <t xml:space="preserve">Žlab s víkem pozink S22  2x125/38 vč.spoj.XA22</t>
  </si>
  <si>
    <t>-219650629</t>
  </si>
  <si>
    <t>Montáže dle ceníku C22M</t>
  </si>
  <si>
    <t>220 260551</t>
  </si>
  <si>
    <t xml:space="preserve">Trubka PVC  pod omítkou 16 mm</t>
  </si>
  <si>
    <t>1488243455</t>
  </si>
  <si>
    <t>220 260552</t>
  </si>
  <si>
    <t xml:space="preserve">Trubka PVC  pod omítkou 23 mm</t>
  </si>
  <si>
    <t>326981625</t>
  </si>
  <si>
    <t>220 260553</t>
  </si>
  <si>
    <t xml:space="preserve">Trubka PVC  pod omítkou 29 mm</t>
  </si>
  <si>
    <t>1777436052</t>
  </si>
  <si>
    <t>220 260554</t>
  </si>
  <si>
    <t>Trubka PVC pod omítkou 36 mm</t>
  </si>
  <si>
    <t>609352627</t>
  </si>
  <si>
    <t>220 260535</t>
  </si>
  <si>
    <t>1164874122</t>
  </si>
  <si>
    <t>220 260027</t>
  </si>
  <si>
    <t>Krabice KO 125 pod omítku vč. vysekání lůžka</t>
  </si>
  <si>
    <t>520356964</t>
  </si>
  <si>
    <t>220 261622</t>
  </si>
  <si>
    <t>Osazení hmoždinky 8 mm cihla</t>
  </si>
  <si>
    <t>1158198610</t>
  </si>
  <si>
    <t>220 260002</t>
  </si>
  <si>
    <t>Krabice KP 68 pod omítkou</t>
  </si>
  <si>
    <t>1672370251</t>
  </si>
  <si>
    <t>220 301021</t>
  </si>
  <si>
    <t>Elektroinstalační lišta L 20</t>
  </si>
  <si>
    <t>-348668030</t>
  </si>
  <si>
    <t>220 280221</t>
  </si>
  <si>
    <t>Kabel SYKFY 5x2x0,5 v trubkách</t>
  </si>
  <si>
    <t>-1051936602</t>
  </si>
  <si>
    <t>220 321703/S2</t>
  </si>
  <si>
    <t>Montáž ústředny EZS</t>
  </si>
  <si>
    <t>522498556</t>
  </si>
  <si>
    <t>220 321713/S1</t>
  </si>
  <si>
    <t>Montáž ovládací klávesnice</t>
  </si>
  <si>
    <t>1496814164</t>
  </si>
  <si>
    <t>220 321721/S1</t>
  </si>
  <si>
    <t>Montáž náhradního zdroje</t>
  </si>
  <si>
    <t>1747610090</t>
  </si>
  <si>
    <t>220 321761</t>
  </si>
  <si>
    <t>Závěr.oživení,funkční odzkouš.EZS v rozsahu 1 ústř.</t>
  </si>
  <si>
    <t>-870639598</t>
  </si>
  <si>
    <t>220 320332</t>
  </si>
  <si>
    <t>Montáž tabla na stěnu TZN12(18 tlač.,elektr.vrátný)</t>
  </si>
  <si>
    <t>1908714417</t>
  </si>
  <si>
    <t>220 321721/S1.1</t>
  </si>
  <si>
    <t>781737247</t>
  </si>
  <si>
    <t>220 330166</t>
  </si>
  <si>
    <t>Montáž poplachové sirény</t>
  </si>
  <si>
    <t>-796342260</t>
  </si>
  <si>
    <t>220 281251</t>
  </si>
  <si>
    <t>Kabel NCEY 1 mm pod omítku 2 žíly</t>
  </si>
  <si>
    <t>297856804</t>
  </si>
  <si>
    <t>220 731002</t>
  </si>
  <si>
    <t>Montáž konzole na zeď nad 3 m/ 5 kg</t>
  </si>
  <si>
    <t>-1253413748</t>
  </si>
  <si>
    <t>220 731004</t>
  </si>
  <si>
    <t>Montáž konzole na zeď do 3 m/15 kg</t>
  </si>
  <si>
    <t>-324444194</t>
  </si>
  <si>
    <t>220 731021</t>
  </si>
  <si>
    <t>Montáž kamery bez krytu</t>
  </si>
  <si>
    <t>628639748</t>
  </si>
  <si>
    <t>220 731022</t>
  </si>
  <si>
    <t>Montáž kamery v krytu</t>
  </si>
  <si>
    <t>434199471</t>
  </si>
  <si>
    <t>220 731061</t>
  </si>
  <si>
    <t>Zprovoznění kamery vnitřní</t>
  </si>
  <si>
    <t>1243813025</t>
  </si>
  <si>
    <t>220 731062</t>
  </si>
  <si>
    <t>Zprovoznění kamery venkovní</t>
  </si>
  <si>
    <t>-280446497</t>
  </si>
  <si>
    <t>220 731091</t>
  </si>
  <si>
    <t>Montáž monitoru</t>
  </si>
  <si>
    <t>-1765360456</t>
  </si>
  <si>
    <t>220 280244</t>
  </si>
  <si>
    <t>Kabel SYKFY 20x3x0,5 v trubkách</t>
  </si>
  <si>
    <t>1446908967</t>
  </si>
  <si>
    <t>220 280517</t>
  </si>
  <si>
    <t>Kabel SYKFY 50x2x0,5 do žlabu</t>
  </si>
  <si>
    <t>765724616</t>
  </si>
  <si>
    <t>Montáže ostatní</t>
  </si>
  <si>
    <t>PC002850</t>
  </si>
  <si>
    <t>PATCH Panelu</t>
  </si>
  <si>
    <t>-236034503</t>
  </si>
  <si>
    <t>PC002960</t>
  </si>
  <si>
    <t>Montáž 1 vývodu RJ 45</t>
  </si>
  <si>
    <t>-289755799</t>
  </si>
  <si>
    <t>PC002970</t>
  </si>
  <si>
    <t>Měření trasy + protokol</t>
  </si>
  <si>
    <t>944581035</t>
  </si>
  <si>
    <t>PC002870</t>
  </si>
  <si>
    <t xml:space="preserve">Montáž datového kabelu  UTP 4*2 v trubce, liště</t>
  </si>
  <si>
    <t>1544622565</t>
  </si>
  <si>
    <t>PC230400</t>
  </si>
  <si>
    <t>Montáž ovládací klávesnice s dotyk. obrazovkou</t>
  </si>
  <si>
    <t>-127307124</t>
  </si>
  <si>
    <t>PC233300</t>
  </si>
  <si>
    <t>Montáž trubky Kopoflex 70</t>
  </si>
  <si>
    <t>232128216</t>
  </si>
  <si>
    <t>PC018830</t>
  </si>
  <si>
    <t>Uvedení EPS do provozu</t>
  </si>
  <si>
    <t>-993565349</t>
  </si>
  <si>
    <t>PC231650</t>
  </si>
  <si>
    <t>Montáž trubky HFIRM</t>
  </si>
  <si>
    <t>-939926315</t>
  </si>
  <si>
    <t>PC005830</t>
  </si>
  <si>
    <t>Montáž vnitřní sirény</t>
  </si>
  <si>
    <t>-552996706</t>
  </si>
  <si>
    <t>PC233730</t>
  </si>
  <si>
    <t>Montáž docházkového terminálu</t>
  </si>
  <si>
    <t>-1577940265</t>
  </si>
  <si>
    <t>PC015630</t>
  </si>
  <si>
    <t>Montáž čtečky bezkontaktních karet</t>
  </si>
  <si>
    <t>886746186</t>
  </si>
  <si>
    <t>PC002800</t>
  </si>
  <si>
    <t>Montáž skř. rozváděče 42U</t>
  </si>
  <si>
    <t>950822450</t>
  </si>
  <si>
    <t>PC002820</t>
  </si>
  <si>
    <t>Montáž skř. rozváděče 12 - 18U</t>
  </si>
  <si>
    <t>232735967</t>
  </si>
  <si>
    <t>PC002875</t>
  </si>
  <si>
    <t>Koaxiální kabel v trubce, liště</t>
  </si>
  <si>
    <t>-1500716804</t>
  </si>
  <si>
    <t>PC002880</t>
  </si>
  <si>
    <t>Optika v trubce, liště</t>
  </si>
  <si>
    <t>117887046</t>
  </si>
  <si>
    <t>PC002890</t>
  </si>
  <si>
    <t>Zakončení optického vlákna</t>
  </si>
  <si>
    <t>-574855464</t>
  </si>
  <si>
    <t>PC002940</t>
  </si>
  <si>
    <t>Značení trasy vedení</t>
  </si>
  <si>
    <t>-1952197540</t>
  </si>
  <si>
    <t>PC002950</t>
  </si>
  <si>
    <t>Montáž účastnické zásuvky</t>
  </si>
  <si>
    <t>-366802993</t>
  </si>
  <si>
    <t>PC002990</t>
  </si>
  <si>
    <t>Žlab instalační kabelový 125/50 (např. typu MARS)</t>
  </si>
  <si>
    <t>1825229089</t>
  </si>
  <si>
    <t>PC005970</t>
  </si>
  <si>
    <t>Montáž domácího telefonu</t>
  </si>
  <si>
    <t>672461454</t>
  </si>
  <si>
    <t>PC005980</t>
  </si>
  <si>
    <t>Montáž elektrického zámku</t>
  </si>
  <si>
    <t>1600306248</t>
  </si>
  <si>
    <t>PC006040</t>
  </si>
  <si>
    <t>Montáž Venkovní sestavy DTEL</t>
  </si>
  <si>
    <t>1448101681</t>
  </si>
  <si>
    <t>PC016750</t>
  </si>
  <si>
    <t>Montáž VVP do EPS</t>
  </si>
  <si>
    <t>-1579292332</t>
  </si>
  <si>
    <t>PC019155</t>
  </si>
  <si>
    <t>Montáž IP kamery vnitřní</t>
  </si>
  <si>
    <t>-906645158</t>
  </si>
  <si>
    <t>PC019340</t>
  </si>
  <si>
    <t xml:space="preserve">Montáž  kabelu JYTY 4x1 v trubce, liště</t>
  </si>
  <si>
    <t>-1864154714</t>
  </si>
  <si>
    <t>PC019790</t>
  </si>
  <si>
    <t>Montáž OK - ukončení v ODF do 12 vláken</t>
  </si>
  <si>
    <t>1130830378</t>
  </si>
  <si>
    <t>PC019800</t>
  </si>
  <si>
    <t>Montáž OK - ukončení v ODF do 48 vláken</t>
  </si>
  <si>
    <t>553717472</t>
  </si>
  <si>
    <t>PC019820</t>
  </si>
  <si>
    <t>Měření útlumu OK do 48 vláken při montáži</t>
  </si>
  <si>
    <t>470708000</t>
  </si>
  <si>
    <t>PC020990</t>
  </si>
  <si>
    <t>Montáž F konektoru</t>
  </si>
  <si>
    <t>-209565972</t>
  </si>
  <si>
    <t>PC230750</t>
  </si>
  <si>
    <t>Zednické přípomoci</t>
  </si>
  <si>
    <t>h</t>
  </si>
  <si>
    <t>-1137359166</t>
  </si>
  <si>
    <t>PC233000</t>
  </si>
  <si>
    <t>Ovládání od EPS do EZS</t>
  </si>
  <si>
    <t>-736667827</t>
  </si>
  <si>
    <t>PC233920</t>
  </si>
  <si>
    <t>Montáž telefoního přístroje DVTEL</t>
  </si>
  <si>
    <t>-640838520</t>
  </si>
  <si>
    <t>PC234220</t>
  </si>
  <si>
    <t>Montáž SNV systému nouzového volání</t>
  </si>
  <si>
    <t>-1164024469</t>
  </si>
  <si>
    <t>Zemní práce dle ceníku C46M</t>
  </si>
  <si>
    <t>460 680021</t>
  </si>
  <si>
    <t>Průraz zdivem, cihlová zeď, tloušťka 15 cm</t>
  </si>
  <si>
    <t>2071589116</t>
  </si>
  <si>
    <t>460 680022</t>
  </si>
  <si>
    <t>Průraz zdivem, cihlová zeď, tloušťka 30 cm</t>
  </si>
  <si>
    <t>-1589199752</t>
  </si>
  <si>
    <t>460 680042</t>
  </si>
  <si>
    <t>Průraz zdivem z betonu, z tvrdého kamene,tloušťka 30cm</t>
  </si>
  <si>
    <t>538054571</t>
  </si>
  <si>
    <t>460 680033</t>
  </si>
  <si>
    <t>Průraz zdivem z tvrdě pál.cih.,stř.tvrd.kamene,tl.45cm</t>
  </si>
  <si>
    <t>-1764349431</t>
  </si>
  <si>
    <t>460 680025/S1</t>
  </si>
  <si>
    <t>Průraz stropem</t>
  </si>
  <si>
    <t>-1474739112</t>
  </si>
  <si>
    <t>PC001360.1</t>
  </si>
  <si>
    <t>-1456539055</t>
  </si>
  <si>
    <t>Pol111</t>
  </si>
  <si>
    <t>Mimostav. doprava 4.6% z dodávky</t>
  </si>
  <si>
    <t>274952549</t>
  </si>
  <si>
    <t>Pol112</t>
  </si>
  <si>
    <t>Spotřební materiál</t>
  </si>
  <si>
    <t>584457899</t>
  </si>
  <si>
    <t>Pol113</t>
  </si>
  <si>
    <t>Zkušební provoz</t>
  </si>
  <si>
    <t>358560323</t>
  </si>
  <si>
    <t>Pol114</t>
  </si>
  <si>
    <t>Revize</t>
  </si>
  <si>
    <t>-1117231861</t>
  </si>
  <si>
    <t>01.6 - SO 01 - Medicinální plyny</t>
  </si>
  <si>
    <t>Protipožární ucpávky zajistí stavba.	 Stavební přípomocné práce nejsou započítány.	 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 Položky soupisu prací, které nemají ve sloupci "Cenová soustava" uveden žádný údaj nebo "vlastní položka", nepochází z Cenové soustavy ÚRS a jejich cena je stanovena odborným odhadem. Průzkum trhu = Ceníky výrobců, ceníky prodejců, ceny prací montážních firem</t>
  </si>
  <si>
    <t>D1 - Část - kyslík (montáž a dodávka)</t>
  </si>
  <si>
    <t>Část - kyslík (montáž a dodávka)</t>
  </si>
  <si>
    <t>Pol83</t>
  </si>
  <si>
    <t>měděná trubka 8x1</t>
  </si>
  <si>
    <t>-1429139689</t>
  </si>
  <si>
    <t>Pol84</t>
  </si>
  <si>
    <t>měděná trubka 12x1</t>
  </si>
  <si>
    <t>39680256</t>
  </si>
  <si>
    <t>Pol85</t>
  </si>
  <si>
    <t>měděná trubka 18x1</t>
  </si>
  <si>
    <t>2136802285</t>
  </si>
  <si>
    <t>Pol86</t>
  </si>
  <si>
    <t>měděná trubka 22x1</t>
  </si>
  <si>
    <t>1885241378</t>
  </si>
  <si>
    <t>Pol87</t>
  </si>
  <si>
    <t>prořez trubek 3%</t>
  </si>
  <si>
    <t>-1918122793</t>
  </si>
  <si>
    <t>Pol88</t>
  </si>
  <si>
    <t>Ag pájka 45+pasta</t>
  </si>
  <si>
    <t>g</t>
  </si>
  <si>
    <t>-648989419</t>
  </si>
  <si>
    <t>Pol89</t>
  </si>
  <si>
    <t>chránička potrubí-oc.trubka 21.6x2.6 (0,5m)</t>
  </si>
  <si>
    <t>-1397720762</t>
  </si>
  <si>
    <t>Pol90</t>
  </si>
  <si>
    <t>chránička potrubí-oc.trubka 31.8x2.6 (0,5m)</t>
  </si>
  <si>
    <t>2028706836</t>
  </si>
  <si>
    <t>Pol91</t>
  </si>
  <si>
    <t>chránička potrubí-oc.trubka 38x2.6 (0,5m)</t>
  </si>
  <si>
    <t>487519487</t>
  </si>
  <si>
    <t>Pol92</t>
  </si>
  <si>
    <t>chránička potrubí-oc.trubka 38x2.6 (1m)</t>
  </si>
  <si>
    <t>-1728323280</t>
  </si>
  <si>
    <t>Pol93</t>
  </si>
  <si>
    <t>tvarovky Cu</t>
  </si>
  <si>
    <t>-544932669</t>
  </si>
  <si>
    <t>Pol94</t>
  </si>
  <si>
    <t>konzole jednoduchá</t>
  </si>
  <si>
    <t>1237885192</t>
  </si>
  <si>
    <t>Pol95</t>
  </si>
  <si>
    <t>značení potrubí</t>
  </si>
  <si>
    <t>-974665277</t>
  </si>
  <si>
    <t>Pol96</t>
  </si>
  <si>
    <t>ochranný plyn pro pájení Cu trubek</t>
  </si>
  <si>
    <t>381984060</t>
  </si>
  <si>
    <t>Pol97</t>
  </si>
  <si>
    <t>propláchnutí rozvodu dusíkem</t>
  </si>
  <si>
    <t>898706554</t>
  </si>
  <si>
    <t>Pol98</t>
  </si>
  <si>
    <t>úseková tlaková zkouška</t>
  </si>
  <si>
    <t>-1258918015</t>
  </si>
  <si>
    <t>Pol99</t>
  </si>
  <si>
    <t>závěrečná tlaková zkouška</t>
  </si>
  <si>
    <t>410445910</t>
  </si>
  <si>
    <t>Pol100</t>
  </si>
  <si>
    <t>kulový kohout DN15 vč.šroubení</t>
  </si>
  <si>
    <t>391084909</t>
  </si>
  <si>
    <t>Pol101</t>
  </si>
  <si>
    <t>kulový kohout DN20 vč.šroubení</t>
  </si>
  <si>
    <t>82369071</t>
  </si>
  <si>
    <t>Pol102</t>
  </si>
  <si>
    <t>lahvový uzavírací ventil</t>
  </si>
  <si>
    <t>2117559231</t>
  </si>
  <si>
    <t>Pol103</t>
  </si>
  <si>
    <t>čidlo signalizace středotl.</t>
  </si>
  <si>
    <t>-610609444</t>
  </si>
  <si>
    <t>Pol104</t>
  </si>
  <si>
    <t>ventil.krabice pro 1 plyn kompletní (1xuzav.ventil,1xpřip.zálohy,1xčidlo snímání tlaku)</t>
  </si>
  <si>
    <t>-85902093</t>
  </si>
  <si>
    <t>Pol105</t>
  </si>
  <si>
    <t>monitorovací zařízení s dotyk.displejem pro max.12 vstupů</t>
  </si>
  <si>
    <t>1794836508</t>
  </si>
  <si>
    <t>Pol106</t>
  </si>
  <si>
    <t>nástěnná lůžková rampa pro 1 lůžko , délka 1650mm, výbava na 1 lůžko : 2x O2, 1x zásuvka DO, 2x zásuvka MDO, 2x ochr.pospojení, 2x medilišta 400mm, osvětlení přímé (ovládané z rampy)</t>
  </si>
  <si>
    <t>1708496601</t>
  </si>
  <si>
    <t>Pol107</t>
  </si>
  <si>
    <t>dokumentace skut.stavu (3x paré, 1x CD)</t>
  </si>
  <si>
    <t>887386379</t>
  </si>
  <si>
    <t>Pol108</t>
  </si>
  <si>
    <t>zahájení,ukončení a předání</t>
  </si>
  <si>
    <t>1295571329</t>
  </si>
  <si>
    <t>Pol109</t>
  </si>
  <si>
    <t>přesun hmot</t>
  </si>
  <si>
    <t>-1681166351</t>
  </si>
  <si>
    <t>Pol110</t>
  </si>
  <si>
    <t>zkoušky a revize</t>
  </si>
  <si>
    <t>-142368203</t>
  </si>
  <si>
    <t>01.7 - SO 01 - Potrubní pošta</t>
  </si>
  <si>
    <t xml:space="preserve">Celková cena díla zahrnuje montáž a dopravu na místo instalace (ev. vč. potřebných manipulačních prostředků, přípravků nebo pomocných lešení). Součástí dodávky je provedení zkoušek, revizí, komplexní uvedení do provozu, průvodní technické dokumentace jednotlivých zařízení a revize, návody k obsluze, individuální a komplexní vyzkoušení.  Umístění jednotlivých komponentů je patrné z výkresové dokumentace. Pokud zařízení navazují na ostatní systémy stavby je součástí dodávky SW a HW příslušenství a zaintegrování systému do stavebního celku a oživení systému. V celkové ceně musí být zahrnut veškerý související potřebný materiál tak, aby každé zařízení (nebo komplex souvisejících zařízení) bylo funkční dle požadavků popsaných v technické zprávě, ikdyž u daného dodavatele je potřebné dodání dalších, v Soupisu prací neuvedených, komponentů. Související stavební přípomoce jsou zpracovány v samostatných částech projektové dokumentace. Součástí dodávky je finální povrchová úprava všech prvků a dodání atestů, certifikátů, osvědčení dle legislativy platné v době uvádění díla do provozu. 			 		 Podrobný popis jednotlivých komponentů a požadavky na jejich funkčnost jsou uvedeny ve "Specifikaci minimálních požadovaných technických a funkčních standardů technologie / komponentů", která je součástí Technické zprávy. 									 Nedílnou doplňující součástí Soupisu prací je Technická zpráva, Výkresová část a Izometrie technologie potrubní pošty.						 Průzkum trhu = Ceníky výrobců, ceníky prodejců, ceny prací montážních firem  </t>
  </si>
  <si>
    <t>D1 - STANICE</t>
  </si>
  <si>
    <t>D2 - PŘEPRAVNÍ POUZDRA A JEJICH PŘÍSLUŠENSTVÍ</t>
  </si>
  <si>
    <t>D3 - VÝHYBKY</t>
  </si>
  <si>
    <t>D4 - SYSTÉMOVÁ KABELÁŽ</t>
  </si>
  <si>
    <t>D5 - JÍZDNÍ POTRUBÍ</t>
  </si>
  <si>
    <t>D6 - POŽÁRNĚ - BEZPEČNOSTNÍ ŘEŠENÍ</t>
  </si>
  <si>
    <t>D7 - PRŮBĚH REALIZACE</t>
  </si>
  <si>
    <t>STANICE</t>
  </si>
  <si>
    <t>Nástěnná stanice - koncová, se zabezpečeným registrovaným odesláním i příjmem pouzder, se zabezpečeným přístupem. Stanice plně vybavená integrovanou RFID technologií - samostatná identifikace pouzder, samostatná identifikace uživatele (ID karty pracovníků</t>
  </si>
  <si>
    <t>-753699282</t>
  </si>
  <si>
    <t>Nástěnná stanice - průchozí, se zabezpečeným registrovaným odesláním i příjmem pouzder, se zabezpečeným přístupem. Stanice je plně vybavená integrovanou RFID technologií - samostatná identifikace pouzder, samostatná identifikace uživatele (ID karty pracov</t>
  </si>
  <si>
    <t>2069125627</t>
  </si>
  <si>
    <t>Záchytný koš s polstrováním ke stanici</t>
  </si>
  <si>
    <t>434290617</t>
  </si>
  <si>
    <t>Komplet pro odvod vzduchu pro koncové stanice</t>
  </si>
  <si>
    <t>1563608661</t>
  </si>
  <si>
    <t>Opticko-akustická signalizace - do 20m od stanice</t>
  </si>
  <si>
    <t>702514380</t>
  </si>
  <si>
    <t>Nástěnný držák 4ks přepravních pouzder</t>
  </si>
  <si>
    <t>1183831733</t>
  </si>
  <si>
    <t>Montážní a instalační materiál pro kotvení stanic a příslušenství</t>
  </si>
  <si>
    <t>-1147432727</t>
  </si>
  <si>
    <t>Značení komponentů</t>
  </si>
  <si>
    <t>-1534306096</t>
  </si>
  <si>
    <t>PŘEPRAVNÍ POUZDRA A JEJICH PŘÍSLUŠENSTVÍ</t>
  </si>
  <si>
    <t>neobsazeno</t>
  </si>
  <si>
    <t>-484921245</t>
  </si>
  <si>
    <t>-384827769</t>
  </si>
  <si>
    <t>1301039444</t>
  </si>
  <si>
    <t>VÝHYBKY</t>
  </si>
  <si>
    <t>Třícestná elektronická výhybka - systémová</t>
  </si>
  <si>
    <t>79949165</t>
  </si>
  <si>
    <t>Montážní a instalační materiál pro kotvení výhybek</t>
  </si>
  <si>
    <t>-604361568</t>
  </si>
  <si>
    <t>1905590787</t>
  </si>
  <si>
    <t>SYSTÉMOVÁ KABELÁŽ</t>
  </si>
  <si>
    <t>Systémový kabel pro napájení a přenos dat</t>
  </si>
  <si>
    <t>-1970606923</t>
  </si>
  <si>
    <t>Kabel pro napojení signalizace vč. elektromontážní lišty</t>
  </si>
  <si>
    <t>-1557283236</t>
  </si>
  <si>
    <t>Montážní a instalační materiál pro kotvení kabelů</t>
  </si>
  <si>
    <t>-47084011</t>
  </si>
  <si>
    <t>JÍZDNÍ POTRUBÍ</t>
  </si>
  <si>
    <t>Jízdní potrubí plastové - vnější průměr 160 mm, tloušťka stěny 3.2 mm, včetně spojek, šedé</t>
  </si>
  <si>
    <t>-504163178</t>
  </si>
  <si>
    <t xml:space="preserve">Jízdní oblouky plastové - vnější průměr 160 mm, tloušťka stěny 3.2 mm, poloměr oblouku min. 800 mm,  včetně spojek, šedé</t>
  </si>
  <si>
    <t>1853886739</t>
  </si>
  <si>
    <t>Spojky na potrubí, kovové - chromované, k napojení stanic</t>
  </si>
  <si>
    <t>-631799420</t>
  </si>
  <si>
    <t>Značení tras potrubí dle linek a označením "POZOR POTRUBNÍ POŠTA" - nálepka o rozměrech min. 10x4 cm (každých 10 m trasy šedého potrubí)</t>
  </si>
  <si>
    <t>-1760742613</t>
  </si>
  <si>
    <t>Funkční zkouška těsnosti tras jízdního potrubí</t>
  </si>
  <si>
    <t>-168915848</t>
  </si>
  <si>
    <t xml:space="preserve">Montážní a instalační materiál pro kotvení a montáž trasy potrubí (objímky, kabelové stahovací pásky, lepidlo, závitové tyče,  čističe, rozpouštědla)</t>
  </si>
  <si>
    <t>928520540</t>
  </si>
  <si>
    <t>POŽÁRNĚ - BEZPEČNOSTNÍ ŘEŠENÍ</t>
  </si>
  <si>
    <t>Protipožární manžety EI 120</t>
  </si>
  <si>
    <t>1739836344</t>
  </si>
  <si>
    <t>Protipožární zajištění prostupu potrubí ze strany manžety (protipožární tmel, vata, ID štítek)</t>
  </si>
  <si>
    <t>-666337814</t>
  </si>
  <si>
    <t>Protipožární zajištění prostupů kabelů ze strany manžety (protipožární tmel, vata,ID štítek)</t>
  </si>
  <si>
    <t>-591817132</t>
  </si>
  <si>
    <t>Dokumentace protipožárních prostupů (soupis, označení, fotodokumentace)</t>
  </si>
  <si>
    <t>1844306722</t>
  </si>
  <si>
    <t>Montážní a instalační materiál pro kotvení protipožárního systému</t>
  </si>
  <si>
    <t>1805408814</t>
  </si>
  <si>
    <t>PRŮBĚH REALIZACE</t>
  </si>
  <si>
    <t>Individuální zkoušky včetně provádění potřebných měření, zajištění atestů a revizí za účelem prokázání kvality a funkčnosti díla. Provádění a výsledek zkoušek bude denně zachycován v zápisech. O ukončení individuálních zkoušek bude sepsán závěrečný protok</t>
  </si>
  <si>
    <t>2031732461</t>
  </si>
  <si>
    <t>Doprava materiálu včetně nakládky a vykládky, doprava a ubytování techniků/montážníků</t>
  </si>
  <si>
    <t>1285198704</t>
  </si>
  <si>
    <t>Ekologická likvidace a odvoz odpadů</t>
  </si>
  <si>
    <t>736447938</t>
  </si>
  <si>
    <t xml:space="preserve">Projektová dokumentace skutečného stavu  v tištěné i digitální podobě na CD, včetně autorizace</t>
  </si>
  <si>
    <t>paré</t>
  </si>
  <si>
    <t>-289126096</t>
  </si>
  <si>
    <t>Projektová dokumentace - nástěnné 3D barevné izometrie ve formátu minimálně A0 se zalaminováním</t>
  </si>
  <si>
    <t>1436047939</t>
  </si>
  <si>
    <t>01.8 - SO 01 - Měření a regulace</t>
  </si>
  <si>
    <t>M36 - Montáže měřících a regulačních zařízení</t>
  </si>
  <si>
    <t xml:space="preserve">    D1 - Havarijní zabezpečení strojovny ÚT</t>
  </si>
  <si>
    <t xml:space="preserve">    D2 - Ekvitermní regulace teploty OV, PDL1</t>
  </si>
  <si>
    <t xml:space="preserve">    D3 - Ekvitermní regulace teploty OV, PDL2</t>
  </si>
  <si>
    <t xml:space="preserve">    D4 - Ekvitermní regulace teploty OV, PDL3</t>
  </si>
  <si>
    <t xml:space="preserve">    D5 - Ekvitermní regulace teploty OV, VZT1</t>
  </si>
  <si>
    <t xml:space="preserve">    D6 - Ekvitermní regulace teploty OV, VZT2</t>
  </si>
  <si>
    <t xml:space="preserve">    D7 - Měření spotřeby tepla</t>
  </si>
  <si>
    <t xml:space="preserve">    D8 - Ekvitermní regulace teploty OV, LSS1.1</t>
  </si>
  <si>
    <t xml:space="preserve">    D9 - Ekvitermní regulace teploty OV, LSS1.2</t>
  </si>
  <si>
    <t xml:space="preserve">    D10 - Ekvitermní regulace teploty OV, LSS1.3</t>
  </si>
  <si>
    <t xml:space="preserve">    D11 - Ekvitermní regulace teploty OV, LSS1.4</t>
  </si>
  <si>
    <t xml:space="preserve">    D12 - Ekvitermní regulace teploty OV, LSS1.5</t>
  </si>
  <si>
    <t xml:space="preserve">    D13 - Ekvitermní regulace teploty OV, LSS2.1</t>
  </si>
  <si>
    <t xml:space="preserve">    D14 - Ekvitermní regulace teploty OV, LSS2.2</t>
  </si>
  <si>
    <t xml:space="preserve">    D15 - Ekvitermní regulace teploty OV, LSS2.3</t>
  </si>
  <si>
    <t xml:space="preserve">    D16 - Ekvitermní regulace teploty OV, LSS2.4</t>
  </si>
  <si>
    <t xml:space="preserve">    D17 - Ekvitermní regulace teploty OV, LSS3.1</t>
  </si>
  <si>
    <t xml:space="preserve">    D18 - Ekvitermní regulace teploty OV, LSS3.2</t>
  </si>
  <si>
    <t xml:space="preserve">    D19 - Ekvitermní regulace teploty OV, LSS3.3</t>
  </si>
  <si>
    <t xml:space="preserve">    D20 - Ekvitermní regulace teploty OV, LSS3.4</t>
  </si>
  <si>
    <t xml:space="preserve">    D21 - Neobsazeno</t>
  </si>
  <si>
    <t xml:space="preserve">    D22 - Regulace teploty vzduchu na konst. hodnotu, protimrazová ochrana – VZT 1.1 (dětská ambulance 1.NP)</t>
  </si>
  <si>
    <t xml:space="preserve">    D23 - Regulace teploty vzduchu na konst. hodnotu,protimrazová ochrana–VZT 2.1 (ambulance + poradna 1NP)</t>
  </si>
  <si>
    <t xml:space="preserve">    D24 - Regulace teploty vzduchu na konst. hodnotu, protimrazová ochrana – VZT 3.1 (příjem + stacionář 1NP)</t>
  </si>
  <si>
    <t xml:space="preserve">    D25 - Regulace teploty vzduchu na konst. hodnotu,protimrazová ochrana – VZT 4.1 (centrální šatny 1.NP)</t>
  </si>
  <si>
    <t xml:space="preserve">    D26 - Regulace teploty vzduchu na konst. hodnotu,protimrazová ochrana – VZT 5.1 (lůžkové oddělení 2.NP)</t>
  </si>
  <si>
    <t xml:space="preserve">    D27 - Regulace teploty vzduchu na konst. hodnotu,protimrazová ochrana – VZT 6.1 (jídelna + d.m. 2.NP)</t>
  </si>
  <si>
    <t xml:space="preserve">    D28 - Regulace teploty vzduchu na konstantní hodnotu,, protimrazová ochrana – VZT 7.1 (terapie 2.NP)</t>
  </si>
  <si>
    <t xml:space="preserve">    D29 - Regulace teploty vzduchu na kons. hodnotu,, protimrazová ochrana – VZT 8.1 (lůžkové oddělení 3.NP)</t>
  </si>
  <si>
    <t xml:space="preserve">    D30 - Regulace teploty vzduchu na konstantní hodnotu,, protimrazová ochrana – VZT 9.1 (vyšetřovny 3.NP)</t>
  </si>
  <si>
    <t xml:space="preserve">    D31 - Regulace teploty vzduchu na konst. hodnotu, protimrazová ochrana – VZT 10.1 (jídelna + d.m. 3.NP)</t>
  </si>
  <si>
    <t xml:space="preserve">    D32 - Regulace teploty vzduchu na konst. hodnotu, protimrazová ochrana –VZT 11.1 (dveřní clona m.č.1.08.2)</t>
  </si>
  <si>
    <t xml:space="preserve">    D33 - Regulace teploty vzduchu na konst.hodnotu,protimrazová ochrana – VZT 11.2 (dveřní clona m.č.1.07.2)</t>
  </si>
  <si>
    <t xml:space="preserve">    D34 - Větrání hygienických místností 1. až 3.NP , VZT 12.4, 12.6, 12.7</t>
  </si>
  <si>
    <t xml:space="preserve">    D35 - Větrání kuřáren 1. až 3.N – VZT 13.1, 13.2, 13.3</t>
  </si>
  <si>
    <t xml:space="preserve">    D36 - Větrání skladů 1.NP - VZT 14.2</t>
  </si>
  <si>
    <t xml:space="preserve">    D37 - Větrání technické místnosti 0.2 (strojovna ÚT), VZT 18.1, 18.2</t>
  </si>
  <si>
    <t xml:space="preserve">    D38 - Větrání strojovny VZT4.3, VZT 19.1, 19.2</t>
  </si>
  <si>
    <t xml:space="preserve">    D39 - Větrání strojovny VZT4.4, VZT 19.3, 19.4</t>
  </si>
  <si>
    <t xml:space="preserve">    D40 - Větrání strojovny SLA, VZT 21.1, 21.2</t>
  </si>
  <si>
    <t xml:space="preserve">    D41 - Monitorování teploty v místnosti elektro m.č. 1.08.6</t>
  </si>
  <si>
    <t xml:space="preserve">    D42 - Řídící systém umístěný v rozvaděči DT1</t>
  </si>
  <si>
    <t xml:space="preserve">    D43 - Řídící systém umístěný v rozvaděči DT1.1</t>
  </si>
  <si>
    <t xml:space="preserve">    D44 - Řídící systém umístěný v rozvaděči DT2.1</t>
  </si>
  <si>
    <t xml:space="preserve">    D45 - Řídící systém umístěný v rozvaděči DT3.1</t>
  </si>
  <si>
    <t xml:space="preserve">    D46 - Řídící systém umístěný v rozvaděči DT2</t>
  </si>
  <si>
    <t xml:space="preserve">    D47 - Řídící systém umístěný v rozvaděči DT3</t>
  </si>
  <si>
    <t xml:space="preserve">    D48 - ROZVADĚČE</t>
  </si>
  <si>
    <t xml:space="preserve">    D49 - MONTÁŽNÍ MATERIÁL</t>
  </si>
  <si>
    <t xml:space="preserve">    D50 - SLUŽBY</t>
  </si>
  <si>
    <t>M36</t>
  </si>
  <si>
    <t>Montáže měřících a regulačních zařízení</t>
  </si>
  <si>
    <t>Havarijní zabezpečení strojovny ÚT</t>
  </si>
  <si>
    <t>Pol1</t>
  </si>
  <si>
    <t>Prostorový termostat, rozsah 0 až 40°C, krytí IP33,, max.provozní teplota 80°C, teplota okolí -40…+65°C</t>
  </si>
  <si>
    <t>606279455</t>
  </si>
  <si>
    <t>Pol2</t>
  </si>
  <si>
    <t>Elektrodové zařízení 220V,50Hz, vč. 2ks elektrod</t>
  </si>
  <si>
    <t>-1835115368</t>
  </si>
  <si>
    <t>Pol3</t>
  </si>
  <si>
    <t>Plastový ovladač jednotlačítkový, hřibová hlavice, s aretací</t>
  </si>
  <si>
    <t>2073261571</t>
  </si>
  <si>
    <t>Pol4</t>
  </si>
  <si>
    <t>Elektrická houkačka 24V, 50Hz, vč.svítidla</t>
  </si>
  <si>
    <t>-272423677</t>
  </si>
  <si>
    <t>Ekvitermní regulace teploty OV, PDL1</t>
  </si>
  <si>
    <t>Pol5</t>
  </si>
  <si>
    <t>Elektronický teplotní snímač a převodník (do jímky),, výstup 0-10V, rozsah 0/100°C</t>
  </si>
  <si>
    <t>-1876401799</t>
  </si>
  <si>
    <t>Pol6</t>
  </si>
  <si>
    <t>Ponorná jímka, měď, délka 120 mm</t>
  </si>
  <si>
    <t>-252167507</t>
  </si>
  <si>
    <t>Pol7</t>
  </si>
  <si>
    <t>Elektronický teplotní snímač, venkovní,, výstup 0-10V, rozsah -20/40°C</t>
  </si>
  <si>
    <t>-791965543</t>
  </si>
  <si>
    <t>Pol8</t>
  </si>
  <si>
    <t>Bronzový ventil řady VG 7000, třícestný směšovací,, PN 16, DN 15, kv=4,0</t>
  </si>
  <si>
    <t>1509949561</t>
  </si>
  <si>
    <t>Pol9</t>
  </si>
  <si>
    <t>Elektrický pohon, synchr. s magn. spojkou, IP54,, pro řadu VG7000, napájení 24 VAC, proporcionální ovládání 0-10 VDC nebo 0-20mA</t>
  </si>
  <si>
    <t>-1187945417</t>
  </si>
  <si>
    <t>Pol10</t>
  </si>
  <si>
    <t>Čerpadlo, el.připojení</t>
  </si>
  <si>
    <t>-1399090429</t>
  </si>
  <si>
    <t>Ekvitermní regulace teploty OV, PDL2</t>
  </si>
  <si>
    <t>-1671432721</t>
  </si>
  <si>
    <t>740204883</t>
  </si>
  <si>
    <t>Pol11</t>
  </si>
  <si>
    <t>Bronzový ventil řady VG 7000, třícestný směšovací, , PN 16, DN 15, kv=2,5</t>
  </si>
  <si>
    <t>-1903621522</t>
  </si>
  <si>
    <t>1719735601</t>
  </si>
  <si>
    <t>-340685689</t>
  </si>
  <si>
    <t>Ekvitermní regulace teploty OV, PDL3</t>
  </si>
  <si>
    <t>812026539</t>
  </si>
  <si>
    <t>-1889072378</t>
  </si>
  <si>
    <t>1606630599</t>
  </si>
  <si>
    <t>620211131</t>
  </si>
  <si>
    <t>-195879724</t>
  </si>
  <si>
    <t>Ekvitermní regulace teploty OV, VZT1</t>
  </si>
  <si>
    <t>-1558275329</t>
  </si>
  <si>
    <t>-33707858</t>
  </si>
  <si>
    <t>Pol12</t>
  </si>
  <si>
    <t>Bronzový ventil řady VG 7000, třícestný směšovací,, PN 16, DN 20, kv=6,3</t>
  </si>
  <si>
    <t>1955013802</t>
  </si>
  <si>
    <t>1181095747</t>
  </si>
  <si>
    <t>-314946590</t>
  </si>
  <si>
    <t>Ekvitermní regulace teploty OV, VZT2</t>
  </si>
  <si>
    <t>2122740469</t>
  </si>
  <si>
    <t>639038669</t>
  </si>
  <si>
    <t>602019769</t>
  </si>
  <si>
    <t>-141810576</t>
  </si>
  <si>
    <t>443328577</t>
  </si>
  <si>
    <t>Měření spotřeby tepla</t>
  </si>
  <si>
    <t>Pol13</t>
  </si>
  <si>
    <t>Ultrazvukový měřič spotřeby tepla, přírubové provedení,, bateriové napájení, qn=10,0 (m3/hod), DN40</t>
  </si>
  <si>
    <t>-422723207</t>
  </si>
  <si>
    <t>Pol14</t>
  </si>
  <si>
    <t>Sada teplotních čidel Pt 500 pro, ultrazvukový měřič spotřeby tepla,, 100mm, O 6mm, kabel 2m</t>
  </si>
  <si>
    <t>-1850481262</t>
  </si>
  <si>
    <t>Pol15</t>
  </si>
  <si>
    <t>Jímka čidla, nerezová ocel, G1/2”, vestavná délka 100mm</t>
  </si>
  <si>
    <t>-191640510</t>
  </si>
  <si>
    <t>Pol16</t>
  </si>
  <si>
    <t>Varný nátrubek pro jímku 100mm, G1/2”</t>
  </si>
  <si>
    <t>-432985483</t>
  </si>
  <si>
    <t>Pol17</t>
  </si>
  <si>
    <t>Inpulzní modul</t>
  </si>
  <si>
    <t>1341720649</t>
  </si>
  <si>
    <t>Ekvitermní regulace teploty OV, LSS1.1</t>
  </si>
  <si>
    <t>-1385486399</t>
  </si>
  <si>
    <t>-130327168</t>
  </si>
  <si>
    <t>Pol18</t>
  </si>
  <si>
    <t>Kapilárový termostat, rozsah 20 až 60°C, krytí IP33,, délka kapiláry 2m, vč. jímky, max.provozní teplota 150°C, teplota okolí -40…+65°C</t>
  </si>
  <si>
    <t>-1703301308</t>
  </si>
  <si>
    <t>Pol19</t>
  </si>
  <si>
    <t xml:space="preserve">Modulačně řízený servopohon s havarijní funkcí,, napájení 24 VAC, ovládání 0-10 VDC, síla 300N,, rychlost 14s/mm,  max teplota média 130°C, (ventil je součástí dodávky profese ÚT)</t>
  </si>
  <si>
    <t>-2000959001</t>
  </si>
  <si>
    <t>Pol20</t>
  </si>
  <si>
    <t>Adaptér pro montáž el. pohonu k regulačnímu ventilu</t>
  </si>
  <si>
    <t>1638701321</t>
  </si>
  <si>
    <t>1066641070</t>
  </si>
  <si>
    <t>Ekvitermní regulace teploty OV, LSS1.2</t>
  </si>
  <si>
    <t>1693749746</t>
  </si>
  <si>
    <t>-1845658553</t>
  </si>
  <si>
    <t>-2132469214</t>
  </si>
  <si>
    <t>1544041961</t>
  </si>
  <si>
    <t>97540959</t>
  </si>
  <si>
    <t>1550353305</t>
  </si>
  <si>
    <t>Ekvitermní regulace teploty OV, LSS1.3</t>
  </si>
  <si>
    <t>316378501</t>
  </si>
  <si>
    <t>1714050299</t>
  </si>
  <si>
    <t>1381013749</t>
  </si>
  <si>
    <t>132148136</t>
  </si>
  <si>
    <t>1304547472</t>
  </si>
  <si>
    <t>1878818625</t>
  </si>
  <si>
    <t>Ekvitermní regulace teploty OV, LSS1.4</t>
  </si>
  <si>
    <t>-1736979933</t>
  </si>
  <si>
    <t>1738429566</t>
  </si>
  <si>
    <t>-2127779841</t>
  </si>
  <si>
    <t>-168097960</t>
  </si>
  <si>
    <t>660058720</t>
  </si>
  <si>
    <t>Ekvitermní regulace teploty OV, LSS1.5</t>
  </si>
  <si>
    <t>889842865</t>
  </si>
  <si>
    <t>1678609392</t>
  </si>
  <si>
    <t>1900204826</t>
  </si>
  <si>
    <t>2069258916</t>
  </si>
  <si>
    <t>-339546272</t>
  </si>
  <si>
    <t>-1328139329</t>
  </si>
  <si>
    <t>-700614511</t>
  </si>
  <si>
    <t>Ekvitermní regulace teploty OV, LSS2.1</t>
  </si>
  <si>
    <t>-898943633</t>
  </si>
  <si>
    <t>-1766353691</t>
  </si>
  <si>
    <t>1801894834</t>
  </si>
  <si>
    <t>1724336</t>
  </si>
  <si>
    <t>2055695285</t>
  </si>
  <si>
    <t>-447219109</t>
  </si>
  <si>
    <t>Ekvitermní regulace teploty OV, LSS2.2</t>
  </si>
  <si>
    <t>-833116952</t>
  </si>
  <si>
    <t>1624226789</t>
  </si>
  <si>
    <t>-803362192</t>
  </si>
  <si>
    <t>-1866347921</t>
  </si>
  <si>
    <t>-548531256</t>
  </si>
  <si>
    <t>501036236</t>
  </si>
  <si>
    <t>Ekvitermní regulace teploty OV, LSS2.3</t>
  </si>
  <si>
    <t>2045232190</t>
  </si>
  <si>
    <t>-263772234</t>
  </si>
  <si>
    <t>-836750206</t>
  </si>
  <si>
    <t>-855919714</t>
  </si>
  <si>
    <t>-1606115392</t>
  </si>
  <si>
    <t>-1445226367</t>
  </si>
  <si>
    <t>Ekvitermní regulace teploty OV, LSS2.4</t>
  </si>
  <si>
    <t>-5335966</t>
  </si>
  <si>
    <t>1483002567</t>
  </si>
  <si>
    <t>-465854409</t>
  </si>
  <si>
    <t>789689021</t>
  </si>
  <si>
    <t>904386279</t>
  </si>
  <si>
    <t>2057889150</t>
  </si>
  <si>
    <t>Ekvitermní regulace teploty OV, LSS3.1</t>
  </si>
  <si>
    <t>1203540111</t>
  </si>
  <si>
    <t>-1316594823</t>
  </si>
  <si>
    <t>1163990833</t>
  </si>
  <si>
    <t>-920975243</t>
  </si>
  <si>
    <t>-44613135</t>
  </si>
  <si>
    <t>643422231</t>
  </si>
  <si>
    <t>Ekvitermní regulace teploty OV, LSS3.2</t>
  </si>
  <si>
    <t>70933896</t>
  </si>
  <si>
    <t>1214987773</t>
  </si>
  <si>
    <t>114456322</t>
  </si>
  <si>
    <t>121202948</t>
  </si>
  <si>
    <t>801510936</t>
  </si>
  <si>
    <t>-1904518417</t>
  </si>
  <si>
    <t>Ekvitermní regulace teploty OV, LSS3.3</t>
  </si>
  <si>
    <t>968809479</t>
  </si>
  <si>
    <t>1175014926</t>
  </si>
  <si>
    <t>2068784214</t>
  </si>
  <si>
    <t>1241763811</t>
  </si>
  <si>
    <t>-347527027</t>
  </si>
  <si>
    <t>1895588686</t>
  </si>
  <si>
    <t>Ekvitermní regulace teploty OV, LSS3.4</t>
  </si>
  <si>
    <t>1964298662</t>
  </si>
  <si>
    <t>-1126289211</t>
  </si>
  <si>
    <t>-1694969150</t>
  </si>
  <si>
    <t>1811707236</t>
  </si>
  <si>
    <t>669324888</t>
  </si>
  <si>
    <t>-2022787596</t>
  </si>
  <si>
    <t>Neobsazeno</t>
  </si>
  <si>
    <t>Regulace teploty vzduchu na konst. hodnotu, protimrazová ochrana – VZT 1.1 (dětská ambulance 1.NP)</t>
  </si>
  <si>
    <t>Pol21</t>
  </si>
  <si>
    <t xml:space="preserve">Elektronický teplotní snímač a převodník,  0-10 V,, tyč s rychl. odezv., 200 mm, rozsah -20/40°C</t>
  </si>
  <si>
    <t>-1298150185</t>
  </si>
  <si>
    <t>Pol22</t>
  </si>
  <si>
    <t xml:space="preserve">Elektronický teplotní snímač a převodník,  0-10 V,, tyč s rychl. odezv., 200 mm, rozsah 0/40°C</t>
  </si>
  <si>
    <t>983874174</t>
  </si>
  <si>
    <t>Pol23</t>
  </si>
  <si>
    <t>Příruba na VZT potrubí pro tyčové snímače teploty</t>
  </si>
  <si>
    <t>1604287359</t>
  </si>
  <si>
    <t>Pol24</t>
  </si>
  <si>
    <t>Elektronický teplotní snímač pro vnitřní použití,, výstup 0-10V, rozsah 0-40°C</t>
  </si>
  <si>
    <t>385137760</t>
  </si>
  <si>
    <t>Pol25</t>
  </si>
  <si>
    <t>Termostat mrazové ochrany, rozsah -10/12°C,, kapilára 6m, vč. příchytek KIT 012N600</t>
  </si>
  <si>
    <t>1182442686</t>
  </si>
  <si>
    <t>-945014693</t>
  </si>
  <si>
    <t>Pol26</t>
  </si>
  <si>
    <t>Diferenční manostat vzduchu, rozsah 50-400 Pa,, spínací diference max. 0,25mbar, , vč.montážního držáku BKT024N002R, a potrubní montážní sady GMT008N600R</t>
  </si>
  <si>
    <t>-739946884</t>
  </si>
  <si>
    <t>-859679044</t>
  </si>
  <si>
    <t>Pol27</t>
  </si>
  <si>
    <t>Sada pro montáž na potrubí (rovná)</t>
  </si>
  <si>
    <t>289624544</t>
  </si>
  <si>
    <t>Pol28</t>
  </si>
  <si>
    <t>Sada pro montáž na potrubí (ohnutá)</t>
  </si>
  <si>
    <t>1836811044</t>
  </si>
  <si>
    <t>Pol29</t>
  </si>
  <si>
    <t>Pohon s pružinovým zpětným chodem a havarijní funkcí, pro přestavování klapek v technickém zařízení budov,, napájení AC/DC 24, 50 Hz, ovládání 0-10VDC, krytí IP54, kroutící moment 20Nm, velikost klapky do cca 4m2</t>
  </si>
  <si>
    <t>-605031757</t>
  </si>
  <si>
    <t>-1377574563</t>
  </si>
  <si>
    <t>-882443255</t>
  </si>
  <si>
    <t>Pol30</t>
  </si>
  <si>
    <t>Frekvenční měnič pro třífázové asynchroní motory, , napájení 3x380-480 VAC, 50/60 Hz, motor 1,0kW/2,1A, - el. připojení (napájecí a ovládací kabely),, - nastavení parametrů FM, (frekv.měnič je součástí dodávky profese VZT)</t>
  </si>
  <si>
    <t>701674678</t>
  </si>
  <si>
    <t>Pol31</t>
  </si>
  <si>
    <t>Frekvenční měnič pro rotační rekuperátor, , napájení 1x230 VAC, 50/60 Hz, motor 40,0W, - el. připojení (napájecí a ovládací kabely),, - nastavení parametrů FM, (frekv.měnič je součástí dodávky profese VZT)</t>
  </si>
  <si>
    <t>-1722534803</t>
  </si>
  <si>
    <t>1168109873</t>
  </si>
  <si>
    <t>Pol32</t>
  </si>
  <si>
    <t>Připojení signalizačního kontaktu požární klapky</t>
  </si>
  <si>
    <t>-1309122965</t>
  </si>
  <si>
    <t>Regulace teploty vzduchu na konst. hodnotu,protimrazová ochrana–VZT 2.1 (ambulance + poradna 1NP)</t>
  </si>
  <si>
    <t>-2033927284</t>
  </si>
  <si>
    <t>716361896</t>
  </si>
  <si>
    <t>1486397837</t>
  </si>
  <si>
    <t>917450943</t>
  </si>
  <si>
    <t>697119083</t>
  </si>
  <si>
    <t>1108908297</t>
  </si>
  <si>
    <t>1557170582</t>
  </si>
  <si>
    <t>1747407712</t>
  </si>
  <si>
    <t>894791086</t>
  </si>
  <si>
    <t>442937176</t>
  </si>
  <si>
    <t>-1184199590</t>
  </si>
  <si>
    <t>-832717629</t>
  </si>
  <si>
    <t>1847830744</t>
  </si>
  <si>
    <t>-1025990992</t>
  </si>
  <si>
    <t>-418746008</t>
  </si>
  <si>
    <t>-628701555</t>
  </si>
  <si>
    <t>1447658746</t>
  </si>
  <si>
    <t>Regulace teploty vzduchu na konst. hodnotu, protimrazová ochrana – VZT 3.1 (příjem + stacionář 1NP)</t>
  </si>
  <si>
    <t>1519339579</t>
  </si>
  <si>
    <t>818283864</t>
  </si>
  <si>
    <t>-1456865945</t>
  </si>
  <si>
    <t>-158369361</t>
  </si>
  <si>
    <t>122691783</t>
  </si>
  <si>
    <t>1589672226</t>
  </si>
  <si>
    <t>-1137555769</t>
  </si>
  <si>
    <t>-1910323899</t>
  </si>
  <si>
    <t>238908549</t>
  </si>
  <si>
    <t>416613150</t>
  </si>
  <si>
    <t>979970681</t>
  </si>
  <si>
    <t>-434517394</t>
  </si>
  <si>
    <t>1492269735</t>
  </si>
  <si>
    <t>-280112366</t>
  </si>
  <si>
    <t>-1670605604</t>
  </si>
  <si>
    <t>-1792132818</t>
  </si>
  <si>
    <t>2116743348</t>
  </si>
  <si>
    <t>Regulace teploty vzduchu na konst. hodnotu,protimrazová ochrana – VZT 4.1 (centrální šatny 1.NP)</t>
  </si>
  <si>
    <t>-505504591</t>
  </si>
  <si>
    <t>-575497985</t>
  </si>
  <si>
    <t>1387936406</t>
  </si>
  <si>
    <t>-1423450853</t>
  </si>
  <si>
    <t>68822673</t>
  </si>
  <si>
    <t>-341520322</t>
  </si>
  <si>
    <t>78642930</t>
  </si>
  <si>
    <t>-1711456039</t>
  </si>
  <si>
    <t>-395822002</t>
  </si>
  <si>
    <t>-508250710</t>
  </si>
  <si>
    <t>-1920507934</t>
  </si>
  <si>
    <t>Pol33</t>
  </si>
  <si>
    <t>Klapkový pohon pro přestavování klapek v technickém, zařízení budov, napájení AC/DC 24, 50 Hz,, ovládání 0-10VDC, krytí IP54, velikost klapky do cca 2m2</t>
  </si>
  <si>
    <t>799449468</t>
  </si>
  <si>
    <t>-1496031236</t>
  </si>
  <si>
    <t>1376660571</t>
  </si>
  <si>
    <t>-786952893</t>
  </si>
  <si>
    <t>795182842</t>
  </si>
  <si>
    <t>-204772258</t>
  </si>
  <si>
    <t>Regulace teploty vzduchu na konst. hodnotu,protimrazová ochrana – VZT 5.1 (lůžkové oddělení 2.NP)</t>
  </si>
  <si>
    <t>1501167032</t>
  </si>
  <si>
    <t>-1074238900</t>
  </si>
  <si>
    <t>-975481314</t>
  </si>
  <si>
    <t>307632691</t>
  </si>
  <si>
    <t>-1685846056</t>
  </si>
  <si>
    <t>1465636002</t>
  </si>
  <si>
    <t>108468490</t>
  </si>
  <si>
    <t>1393058312</t>
  </si>
  <si>
    <t>-1002050761</t>
  </si>
  <si>
    <t>-2043603359</t>
  </si>
  <si>
    <t>-2012528649</t>
  </si>
  <si>
    <t>-939862237</t>
  </si>
  <si>
    <t>-279382036</t>
  </si>
  <si>
    <t>-2106232257</t>
  </si>
  <si>
    <t>1761220919</t>
  </si>
  <si>
    <t>-2040130614</t>
  </si>
  <si>
    <t>1325185001</t>
  </si>
  <si>
    <t>Regulace teploty vzduchu na konst. hodnotu,protimrazová ochrana – VZT 6.1 (jídelna + d.m. 2.NP)</t>
  </si>
  <si>
    <t>-1268107023</t>
  </si>
  <si>
    <t>1686682586</t>
  </si>
  <si>
    <t>-836672066</t>
  </si>
  <si>
    <t>826374084</t>
  </si>
  <si>
    <t>-747074832</t>
  </si>
  <si>
    <t>-1126397903</t>
  </si>
  <si>
    <t>1612428315</t>
  </si>
  <si>
    <t>1492024332</t>
  </si>
  <si>
    <t>1663490582</t>
  </si>
  <si>
    <t>-2067945511</t>
  </si>
  <si>
    <t>-271307827</t>
  </si>
  <si>
    <t>-316125216</t>
  </si>
  <si>
    <t>-399956889</t>
  </si>
  <si>
    <t>1188712995</t>
  </si>
  <si>
    <t>2008296060</t>
  </si>
  <si>
    <t>1078157351</t>
  </si>
  <si>
    <t>-2086151602</t>
  </si>
  <si>
    <t>Regulace teploty vzduchu na konstantní hodnotu,, protimrazová ochrana – VZT 7.1 (terapie 2.NP)</t>
  </si>
  <si>
    <t>549166493</t>
  </si>
  <si>
    <t>-2098688430</t>
  </si>
  <si>
    <t>1335690446</t>
  </si>
  <si>
    <t>2094464902</t>
  </si>
  <si>
    <t>-1905949751</t>
  </si>
  <si>
    <t>-1564955772</t>
  </si>
  <si>
    <t>560599505</t>
  </si>
  <si>
    <t>177624603</t>
  </si>
  <si>
    <t>408289801</t>
  </si>
  <si>
    <t>-564555605</t>
  </si>
  <si>
    <t>-46778279</t>
  </si>
  <si>
    <t>65192578</t>
  </si>
  <si>
    <t>-102121411</t>
  </si>
  <si>
    <t>-919704271</t>
  </si>
  <si>
    <t>-775545821</t>
  </si>
  <si>
    <t>1253906973</t>
  </si>
  <si>
    <t>-2755521</t>
  </si>
  <si>
    <t>Regulace teploty vzduchu na kons. hodnotu,, protimrazová ochrana – VZT 8.1 (lůžkové oddělení 3.NP)</t>
  </si>
  <si>
    <t>1001144724</t>
  </si>
  <si>
    <t>-846112632</t>
  </si>
  <si>
    <t>-889482069</t>
  </si>
  <si>
    <t>1199486258</t>
  </si>
  <si>
    <t>338229647</t>
  </si>
  <si>
    <t>-1379476584</t>
  </si>
  <si>
    <t>1428324406</t>
  </si>
  <si>
    <t>-1533097045</t>
  </si>
  <si>
    <t>2118733722</t>
  </si>
  <si>
    <t>1183588138</t>
  </si>
  <si>
    <t>94857962</t>
  </si>
  <si>
    <t>1347742465</t>
  </si>
  <si>
    <t>154272397</t>
  </si>
  <si>
    <t>-1784703538</t>
  </si>
  <si>
    <t>849032425</t>
  </si>
  <si>
    <t>1551220218</t>
  </si>
  <si>
    <t>1591834641</t>
  </si>
  <si>
    <t>Regulace teploty vzduchu na konstantní hodnotu,, protimrazová ochrana – VZT 9.1 (vyšetřovny 3.NP)</t>
  </si>
  <si>
    <t>-1084959613</t>
  </si>
  <si>
    <t>-773714777</t>
  </si>
  <si>
    <t>-1883731399</t>
  </si>
  <si>
    <t>858119170</t>
  </si>
  <si>
    <t>96622074</t>
  </si>
  <si>
    <t>647973016</t>
  </si>
  <si>
    <t>913673929</t>
  </si>
  <si>
    <t>1372685953</t>
  </si>
  <si>
    <t>1420829003</t>
  </si>
  <si>
    <t>1599246720</t>
  </si>
  <si>
    <t>-1011646950</t>
  </si>
  <si>
    <t>-1178940304</t>
  </si>
  <si>
    <t>-851374613</t>
  </si>
  <si>
    <t>869464501</t>
  </si>
  <si>
    <t>-421576296</t>
  </si>
  <si>
    <t>1726918885</t>
  </si>
  <si>
    <t>-1816030113</t>
  </si>
  <si>
    <t>Regulace teploty vzduchu na konst. hodnotu, protimrazová ochrana – VZT 10.1 (jídelna + d.m. 3.NP)</t>
  </si>
  <si>
    <t>2010691605</t>
  </si>
  <si>
    <t>-258016843</t>
  </si>
  <si>
    <t>1036667145</t>
  </si>
  <si>
    <t>-1546855963</t>
  </si>
  <si>
    <t>1252709296</t>
  </si>
  <si>
    <t>1711456127</t>
  </si>
  <si>
    <t>-1290319049</t>
  </si>
  <si>
    <t>1037631963</t>
  </si>
  <si>
    <t>1547151443</t>
  </si>
  <si>
    <t>-84295064</t>
  </si>
  <si>
    <t>1100764714</t>
  </si>
  <si>
    <t>-1160034267</t>
  </si>
  <si>
    <t>1067663852</t>
  </si>
  <si>
    <t>-1510729311</t>
  </si>
  <si>
    <t>740798477</t>
  </si>
  <si>
    <t>-906799816</t>
  </si>
  <si>
    <t>-648535003</t>
  </si>
  <si>
    <t>Regulace teploty vzduchu na konst. hodnotu, protimrazová ochrana –VZT 11.1 (dveřní clona m.č.1.08.2)</t>
  </si>
  <si>
    <t>-902571264</t>
  </si>
  <si>
    <t>-667325321</t>
  </si>
  <si>
    <t>-665814712</t>
  </si>
  <si>
    <t>1571140884</t>
  </si>
  <si>
    <t>-448119706</t>
  </si>
  <si>
    <t>-1231910694</t>
  </si>
  <si>
    <t>-936114892</t>
  </si>
  <si>
    <t>Pol34</t>
  </si>
  <si>
    <t>Dveřní clona, 5°otáček, , napájení 1x230, - el. připojení (napájecí a ovládací kabely)</t>
  </si>
  <si>
    <t>1512529968</t>
  </si>
  <si>
    <t>Regulace teploty vzduchu na konst.hodnotu,protimrazová ochrana – VZT 11.2 (dveřní clona m.č.1.07.2)</t>
  </si>
  <si>
    <t>-2074076174</t>
  </si>
  <si>
    <t>-419258471</t>
  </si>
  <si>
    <t>1477775218</t>
  </si>
  <si>
    <t>-307866023</t>
  </si>
  <si>
    <t>1884872652</t>
  </si>
  <si>
    <t>-1217352333</t>
  </si>
  <si>
    <t>-1961259032</t>
  </si>
  <si>
    <t>-617406102</t>
  </si>
  <si>
    <t>Větrání hygienických místností 1. až 3.NP , VZT 12.4, 12.6, 12.7</t>
  </si>
  <si>
    <t>-281875654</t>
  </si>
  <si>
    <t>41309186</t>
  </si>
  <si>
    <t>757897207</t>
  </si>
  <si>
    <t>1061375434</t>
  </si>
  <si>
    <t>Pol35</t>
  </si>
  <si>
    <t>Klapkový pohon pro přestavování vzduchotechnických, klapek ve vzduchotechnických a klimatizačních, zařízeních budov, napájení AC/DC 24V, 50Hz,, ovládání ON/Off nebo tříbodové řízení, krytí IP54, kroutící moment 5Nm, velikost klapky do cca 1m2</t>
  </si>
  <si>
    <t>-1237136551</t>
  </si>
  <si>
    <t>Pol36</t>
  </si>
  <si>
    <t>Ventilátor 230VAC, ovládání</t>
  </si>
  <si>
    <t>-1696015795</t>
  </si>
  <si>
    <t>Pol37</t>
  </si>
  <si>
    <t>Ventilátor 230VAC, el.připojení, ovládání (EC motor)</t>
  </si>
  <si>
    <t>-947063655</t>
  </si>
  <si>
    <t>Větrání kuřáren 1. až 3.N – VZT 13.1, 13.2, 13.3</t>
  </si>
  <si>
    <t>Pol38</t>
  </si>
  <si>
    <t>Pohybový senzor, napájení 230VAC, , krytí IP20, reléový výstup</t>
  </si>
  <si>
    <t>113561107</t>
  </si>
  <si>
    <t>1458960805</t>
  </si>
  <si>
    <t>-12486262</t>
  </si>
  <si>
    <t>-56485276</t>
  </si>
  <si>
    <t>-384192077</t>
  </si>
  <si>
    <t>-601636255</t>
  </si>
  <si>
    <t>Větrání skladů 1.NP - VZT 14.2</t>
  </si>
  <si>
    <t>1340774618</t>
  </si>
  <si>
    <t>-1332546558</t>
  </si>
  <si>
    <t>Větrání technické místnosti 0.2 (strojovna ÚT), VZT 18.1, 18.2</t>
  </si>
  <si>
    <t>-1835212873</t>
  </si>
  <si>
    <t>1173369395</t>
  </si>
  <si>
    <t>-119906012</t>
  </si>
  <si>
    <t>-1519551349</t>
  </si>
  <si>
    <t>254558825</t>
  </si>
  <si>
    <t>Pol39</t>
  </si>
  <si>
    <t>Plastový ovladač pomocných obvodů, otočný,, se signálizací LED (provoz/porucha), krytí IP30, design nutno konzultovat s gen. projektentem</t>
  </si>
  <si>
    <t>-895632749</t>
  </si>
  <si>
    <t>525896845</t>
  </si>
  <si>
    <t>Větrání strojovny VZT4.3, VZT 19.1, 19.2</t>
  </si>
  <si>
    <t>-411163017</t>
  </si>
  <si>
    <t>-736082009</t>
  </si>
  <si>
    <t>187635307</t>
  </si>
  <si>
    <t>-1289078931</t>
  </si>
  <si>
    <t>-1410173261</t>
  </si>
  <si>
    <t>-212651486</t>
  </si>
  <si>
    <t>1496963822</t>
  </si>
  <si>
    <t>Větrání strojovny VZT4.4, VZT 19.3, 19.4</t>
  </si>
  <si>
    <t>2024620534</t>
  </si>
  <si>
    <t>-541065085</t>
  </si>
  <si>
    <t>-1934654064</t>
  </si>
  <si>
    <t>739783590</t>
  </si>
  <si>
    <t>-1299138356</t>
  </si>
  <si>
    <t>185585075</t>
  </si>
  <si>
    <t>-1782646716</t>
  </si>
  <si>
    <t>Větrání strojovny SLA, VZT 21.1, 21.2</t>
  </si>
  <si>
    <t>-1954996725</t>
  </si>
  <si>
    <t>-1684954803</t>
  </si>
  <si>
    <t>-1910914730</t>
  </si>
  <si>
    <t>-577277827</t>
  </si>
  <si>
    <t>-812905839</t>
  </si>
  <si>
    <t>-95340883</t>
  </si>
  <si>
    <t>-1539509634</t>
  </si>
  <si>
    <t>Monitorování teploty v místnosti elektro m.č. 1.08.6</t>
  </si>
  <si>
    <t>1114588782</t>
  </si>
  <si>
    <t>Řídící systém umístěný v rozvaděči DT1</t>
  </si>
  <si>
    <t>Pol40</t>
  </si>
  <si>
    <t>Síťová jednotka NCE s displejem, 33IO + 128 IO po SA BUS, , napojení až 32x BACnet® MS/TP zařízení,, 1xRS-232, 1xRS-485SA, 1xUSB, 1xEthernet, WEBserver</t>
  </si>
  <si>
    <t>-1293409518</t>
  </si>
  <si>
    <t>Pol41</t>
  </si>
  <si>
    <t>Regulátor FAC: 8UI, 6DI, 6DO (triak), 6AO, 24 VAC; SA Bus;, montážní základna</t>
  </si>
  <si>
    <t>-1855088942</t>
  </si>
  <si>
    <t>Pol42</t>
  </si>
  <si>
    <t>Ovládací displej regulátorů FEC, FAC a NCE</t>
  </si>
  <si>
    <t>1276292780</t>
  </si>
  <si>
    <t>Pol43</t>
  </si>
  <si>
    <t xml:space="preserve">16-bodový  IOM, 16 DI, 24 VAC</t>
  </si>
  <si>
    <t>1221604693</t>
  </si>
  <si>
    <t>Pol44</t>
  </si>
  <si>
    <t xml:space="preserve">16-bodový  IOM, 8 DI, 8 DO, 24 VAC</t>
  </si>
  <si>
    <t>1625875912</t>
  </si>
  <si>
    <t>Pol45</t>
  </si>
  <si>
    <t xml:space="preserve">17-bodový  IOM, 6UI, 2DI, 3DO (triak), 2AO, 4CO;, 24 VAC; SA Bus</t>
  </si>
  <si>
    <t>-437092137</t>
  </si>
  <si>
    <t>Pol46</t>
  </si>
  <si>
    <t xml:space="preserve">Software Metasys ADS Lite,,  max. připojení 5 síťových jednotek, max. 5 uživatelů</t>
  </si>
  <si>
    <t>-478833850</t>
  </si>
  <si>
    <t>Řídící systém umístěný v rozvaděči DT1.1</t>
  </si>
  <si>
    <t>-1752680776</t>
  </si>
  <si>
    <t>Pol47</t>
  </si>
  <si>
    <t xml:space="preserve">6-bodový  IOM, 2 UI, 2 DO, 2 CO, 24 VAC</t>
  </si>
  <si>
    <t>1119737389</t>
  </si>
  <si>
    <t>Řídící systém umístěný v rozvaděči DT2.1</t>
  </si>
  <si>
    <t>751082236</t>
  </si>
  <si>
    <t>-711012196</t>
  </si>
  <si>
    <t>Řídící systém umístěný v rozvaděči DT3.1</t>
  </si>
  <si>
    <t>-1397396309</t>
  </si>
  <si>
    <t>92254593</t>
  </si>
  <si>
    <t>Řídící systém umístěný v rozvaděči DT2</t>
  </si>
  <si>
    <t>2049575452</t>
  </si>
  <si>
    <t>-1211058342</t>
  </si>
  <si>
    <t>Pol48</t>
  </si>
  <si>
    <t xml:space="preserve">12-bodový  IOM, 4 UI, 4 DO, 4 CO, 24 VAC</t>
  </si>
  <si>
    <t>397246064</t>
  </si>
  <si>
    <t>85679965</t>
  </si>
  <si>
    <t>945927645</t>
  </si>
  <si>
    <t>1735466323</t>
  </si>
  <si>
    <t>Řídící systém umístěný v rozvaděči DT3</t>
  </si>
  <si>
    <t>1079888076</t>
  </si>
  <si>
    <t>1771385410</t>
  </si>
  <si>
    <t>-2058581840</t>
  </si>
  <si>
    <t>-1659679474</t>
  </si>
  <si>
    <t>870182518</t>
  </si>
  <si>
    <t>-1572285068</t>
  </si>
  <si>
    <t>ROZVADĚČE</t>
  </si>
  <si>
    <t>Pol49</t>
  </si>
  <si>
    <t>ocelová rozvodnice, 2 pole, š.2x1000, v.2000, hl.400,, podstavec 100/mm/, odnímatelný horní díl, odnímatelná zadní stěna,, dveře: 2mm lakovaný plech,úprava RAL 7032,, montážní deska: 3 mm pozinkovaný plech,, nastavitelná hloubka po 25 mm, bočnice 1,5 mm l</t>
  </si>
  <si>
    <t>-1732228113</t>
  </si>
  <si>
    <t>Pol50</t>
  </si>
  <si>
    <t>Výroba rozváděče</t>
  </si>
  <si>
    <t>1358335387</t>
  </si>
  <si>
    <t>Pol51</t>
  </si>
  <si>
    <t>Plastová rozvodnice, š.600, v.600, hl.250,, odnímatelný horní díl, odnímatelná zadní stěna,, dveře: 2mm lakovaný plech,úprava RAL 7032,, montážní deska: 3 mm pozinkovaný plech,, úprava RAL 7032, krytí IP 54, vč.přístrojové náplně</t>
  </si>
  <si>
    <t>1304050645</t>
  </si>
  <si>
    <t>Pol52</t>
  </si>
  <si>
    <t>-2033486789</t>
  </si>
  <si>
    <t>Pol53</t>
  </si>
  <si>
    <t>1669457349</t>
  </si>
  <si>
    <t>-982548274</t>
  </si>
  <si>
    <t>Pol54</t>
  </si>
  <si>
    <t>-389931624</t>
  </si>
  <si>
    <t>-669914325</t>
  </si>
  <si>
    <t>Pol55</t>
  </si>
  <si>
    <t>2097026871</t>
  </si>
  <si>
    <t>-620903313</t>
  </si>
  <si>
    <t>Pol56</t>
  </si>
  <si>
    <t>-737964063</t>
  </si>
  <si>
    <t>-998899130</t>
  </si>
  <si>
    <t>MONTÁŽNÍ MATERIÁL</t>
  </si>
  <si>
    <t>Pol57</t>
  </si>
  <si>
    <t>JYTY 2x1 - Propojovací kabel stíněný</t>
  </si>
  <si>
    <t>96776507</t>
  </si>
  <si>
    <t>Pol58</t>
  </si>
  <si>
    <t>JYTY 4x1 - Propojovací kabel stíněný</t>
  </si>
  <si>
    <t>1729436006</t>
  </si>
  <si>
    <t>Pol59</t>
  </si>
  <si>
    <t>CYKY 3Jx1,5 - Propojovací kabel silový</t>
  </si>
  <si>
    <t>-399529692</t>
  </si>
  <si>
    <t>Pol60</t>
  </si>
  <si>
    <t>CYKY 5Jx1,5 - Propojovací kabel silový</t>
  </si>
  <si>
    <t>446428274</t>
  </si>
  <si>
    <t>Pol61</t>
  </si>
  <si>
    <t>CYKY 7Jx1,5 - Propojovací kabel silový</t>
  </si>
  <si>
    <t>-1459768181</t>
  </si>
  <si>
    <t>Pol62</t>
  </si>
  <si>
    <t>Lam Flexo Twin 2x2x0,35</t>
  </si>
  <si>
    <t>-2085556245</t>
  </si>
  <si>
    <t>Pol63</t>
  </si>
  <si>
    <t>CY6 - Propojovací vodič zelenožlutý pevný průřez 6mm</t>
  </si>
  <si>
    <t>-1111154964</t>
  </si>
  <si>
    <t>Pol64</t>
  </si>
  <si>
    <t>trubka z PVC, samozhášivá, s hrdlem pro lehké, mechanické zatížení VRM 20, vč.příslušenství</t>
  </si>
  <si>
    <t>1127813823</t>
  </si>
  <si>
    <t>Pol65</t>
  </si>
  <si>
    <t>trubka z PVC, samozhášivá, s hrdlem pro lehké, mechanické zatížení VRM 25, vč.příslušenství</t>
  </si>
  <si>
    <t>430751497</t>
  </si>
  <si>
    <t>Pol66</t>
  </si>
  <si>
    <t>trubka z PVC, samozhášivá, s hrdlem pro lehké, mechanické zatížení VRM 32, vč.příslušenství</t>
  </si>
  <si>
    <t>677032479</t>
  </si>
  <si>
    <t>Pol67</t>
  </si>
  <si>
    <t>kabelový žlab 62/50 vč.víka,, vč. drobného pomocného spojovací a závěsného materiálu</t>
  </si>
  <si>
    <t>-285552610</t>
  </si>
  <si>
    <t>Pol68</t>
  </si>
  <si>
    <t>kabelový žlab 125/100 vč.víka,, vč. drobného pomocného spojovací a závěsného materiálu</t>
  </si>
  <si>
    <t>-1019458214</t>
  </si>
  <si>
    <t>Pol69</t>
  </si>
  <si>
    <t>kabelový žlab 250/100 vč.víka,, vč. drobného pomocného spojovací a závěsného materiálu</t>
  </si>
  <si>
    <t>-1777660833</t>
  </si>
  <si>
    <t>Pol70</t>
  </si>
  <si>
    <t>montáž kovových nosných a doplňkových konstr.5-10 kg</t>
  </si>
  <si>
    <t>1088345633</t>
  </si>
  <si>
    <t>SLUŽBY</t>
  </si>
  <si>
    <t>Pol71</t>
  </si>
  <si>
    <t>Montáž zařízení MaR</t>
  </si>
  <si>
    <t>373084744</t>
  </si>
  <si>
    <t>Pol72</t>
  </si>
  <si>
    <t>Zpracování výrobní dokumentace</t>
  </si>
  <si>
    <t>-2093724915</t>
  </si>
  <si>
    <t>Pol73</t>
  </si>
  <si>
    <t>Koordinace MaR a ostatní technologie</t>
  </si>
  <si>
    <t>1475500441</t>
  </si>
  <si>
    <t>Pol74</t>
  </si>
  <si>
    <t>Softwarové vybavení řídícího systému, pracoviště Tábor</t>
  </si>
  <si>
    <t>-412027677</t>
  </si>
  <si>
    <t>Pol75</t>
  </si>
  <si>
    <t>Rozšíření SW stávající řídící centrály + vizualizace, pracoviště Tábor</t>
  </si>
  <si>
    <t>1419145061</t>
  </si>
  <si>
    <t>Pol76</t>
  </si>
  <si>
    <t>Rozšíření SW stávající řídící centrály + vizualizace, pracoviště České Budějovice</t>
  </si>
  <si>
    <t>-372166012</t>
  </si>
  <si>
    <t>Pol77</t>
  </si>
  <si>
    <t>Oživení vstupů/výstupů, včetně odladění software na stavbě</t>
  </si>
  <si>
    <t>523120392</t>
  </si>
  <si>
    <t>Pol78</t>
  </si>
  <si>
    <t>Výchozí revize elektrických zařízení</t>
  </si>
  <si>
    <t>-63069601</t>
  </si>
  <si>
    <t>Pol79</t>
  </si>
  <si>
    <t>Funkční zkoušky, uvedení do provozu</t>
  </si>
  <si>
    <t>1656996075</t>
  </si>
  <si>
    <t>Pol80</t>
  </si>
  <si>
    <t>-1082374520</t>
  </si>
  <si>
    <t>Pol81</t>
  </si>
  <si>
    <t>Zaškolení personálu obsluhy a údržby</t>
  </si>
  <si>
    <t>1942638486</t>
  </si>
  <si>
    <t>Pol82</t>
  </si>
  <si>
    <t>Vyhotovení dokumentace skutečného stavu,, návodu pro obsluhu a podkladů pro provozní řád</t>
  </si>
  <si>
    <t>849042269</t>
  </si>
  <si>
    <t>SO02 - SO 02 - Areálové zpevněné plochy</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</si>
  <si>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 Položky soupisu prací, které nemají ve sloupci "Cenová soustava" uveden žádný údaj nebo "vlastní položka", nepochází z Cenové soustavy ÚRS a jejich cena je stanovena odborným odhadem.</t>
  </si>
  <si>
    <t xml:space="preserve">    5 - Komunikace</t>
  </si>
  <si>
    <t xml:space="preserve">    9 - Ostatní konstrukce a práce-bourání</t>
  </si>
  <si>
    <t>N00 - Ostatní práce</t>
  </si>
  <si>
    <t xml:space="preserve">    N01 - HZS</t>
  </si>
  <si>
    <t>113107162</t>
  </si>
  <si>
    <t>Odstranění podkladu pl přes 50 do 200 m2 z kameniva drceného tl 200 mm</t>
  </si>
  <si>
    <t>-1323956670</t>
  </si>
  <si>
    <t>113107181</t>
  </si>
  <si>
    <t>Odstranění podkladu pl přes 50 do 200 m2 živičných tl 50 mm</t>
  </si>
  <si>
    <t>1122141316</t>
  </si>
  <si>
    <t>121101101</t>
  </si>
  <si>
    <t>Sejmutí ornice s přemístěním na vzdálenost do 50 m</t>
  </si>
  <si>
    <t>1448483694</t>
  </si>
  <si>
    <t>122201102</t>
  </si>
  <si>
    <t>Odkopávky a prokopávky nezapažené v hornině tř. 3 objem do 1000 m3</t>
  </si>
  <si>
    <t>-920889722</t>
  </si>
  <si>
    <t>122201109</t>
  </si>
  <si>
    <t>Příplatek za lepivost u odkopávek v hornině tř. 1 až 3</t>
  </si>
  <si>
    <t>-1391235442</t>
  </si>
  <si>
    <t>130001101</t>
  </si>
  <si>
    <t>Příplatek za ztížení vykopávky v blízkosti podzemního vedení</t>
  </si>
  <si>
    <t>73065602</t>
  </si>
  <si>
    <t>2070543612</t>
  </si>
  <si>
    <t>1502227977</t>
  </si>
  <si>
    <t>171101105</t>
  </si>
  <si>
    <t>Uložení sypaniny z hornin soudržných do násypů zhutněných do 103 % PS</t>
  </si>
  <si>
    <t>1534269646</t>
  </si>
  <si>
    <t>561642746</t>
  </si>
  <si>
    <t>1393598271</t>
  </si>
  <si>
    <t>339921131</t>
  </si>
  <si>
    <t>Osazování betonových palisád do betonového základu v řadě výšky prvku do 0,5 m</t>
  </si>
  <si>
    <t>-311675325</t>
  </si>
  <si>
    <t>592284070.1</t>
  </si>
  <si>
    <t>palisáda betonová přírodní 11x11x40 cm</t>
  </si>
  <si>
    <t>-1016812670</t>
  </si>
  <si>
    <t>592284090.1</t>
  </si>
  <si>
    <t>palisáda betonová přírodní 16X16X40 cm</t>
  </si>
  <si>
    <t>-1067145035</t>
  </si>
  <si>
    <t>Komunikace</t>
  </si>
  <si>
    <t>181202305</t>
  </si>
  <si>
    <t>Úprava pláně na násypech se zhutněním</t>
  </si>
  <si>
    <t>1473635568</t>
  </si>
  <si>
    <t>564851111R01</t>
  </si>
  <si>
    <t>Podklad ze štěrkodrtě ŠDa tl 150 mm</t>
  </si>
  <si>
    <t>74594394</t>
  </si>
  <si>
    <t>564851111R02</t>
  </si>
  <si>
    <t>Podklad ze štěrkodrtě ŠDb tl 150 mm</t>
  </si>
  <si>
    <t>1571183341</t>
  </si>
  <si>
    <t>564861111</t>
  </si>
  <si>
    <t>Podklad ze štěrkodrtě ŠD tl 200 mm</t>
  </si>
  <si>
    <t>-1825812737</t>
  </si>
  <si>
    <t>565135121</t>
  </si>
  <si>
    <t>Asfaltový beton vrstva podkladní ACP 16 (obalované kamenivo OKS) tl 50 mm š přes 3 m</t>
  </si>
  <si>
    <t>332274673</t>
  </si>
  <si>
    <t>571908111</t>
  </si>
  <si>
    <t>Kryt vymývaným dekoračním kamenivem (kačírkem) tl 200 mm</t>
  </si>
  <si>
    <t>666312879</t>
  </si>
  <si>
    <t>577134121.1</t>
  </si>
  <si>
    <t>Asfaltový beton vrstva obrusná ACO 11 (ABS) tř. I tl 40 mm š přes 3 m z nemodifikovaného asfaltu</t>
  </si>
  <si>
    <t>-379618949</t>
  </si>
  <si>
    <t>596211111</t>
  </si>
  <si>
    <t>Kladení zámkové dlažby komunikací pro pěší tl 60 mm skupiny A pl do 100 m2</t>
  </si>
  <si>
    <t>-1022502498</t>
  </si>
  <si>
    <t>592453080.1</t>
  </si>
  <si>
    <t>dlažba zámková betonová 20 x 10 x 6 cm přírodní</t>
  </si>
  <si>
    <t>-1007581698</t>
  </si>
  <si>
    <t>592453090.1</t>
  </si>
  <si>
    <t>dlažba zámková betonová pro nevidomé 20 x 10 x 6 cm přírodní</t>
  </si>
  <si>
    <t>140076163</t>
  </si>
  <si>
    <t>596212213</t>
  </si>
  <si>
    <t>Kladení zámkové dlažby pozemních komunikací tl 80 mm skupiny A pl přes 300 m2</t>
  </si>
  <si>
    <t>-1570739255</t>
  </si>
  <si>
    <t>592452660.1</t>
  </si>
  <si>
    <t>dlažba zámková betonová 20 x 10 x 8 cm barevná antracit</t>
  </si>
  <si>
    <t>169120478</t>
  </si>
  <si>
    <t>Ostatní konstrukce a práce-bourání</t>
  </si>
  <si>
    <t>912111121</t>
  </si>
  <si>
    <t>Montáž zábrany parkovací tvaru U přichycené šrouby</t>
  </si>
  <si>
    <t>-1288226310</t>
  </si>
  <si>
    <t>7491910.1</t>
  </si>
  <si>
    <t>parkovací doraz (zarážka pod kola)</t>
  </si>
  <si>
    <t>1625323880</t>
  </si>
  <si>
    <t>914111111</t>
  </si>
  <si>
    <t>Montáž svislé dopravní značky do velikosti 1 m2 objímkami na sloupek nebo konzolu</t>
  </si>
  <si>
    <t>-1819916782</t>
  </si>
  <si>
    <t>404441040</t>
  </si>
  <si>
    <t>značka svislá reflexní zákazová B AL- 3M 500 mm</t>
  </si>
  <si>
    <t>2103706988</t>
  </si>
  <si>
    <t>914511111</t>
  </si>
  <si>
    <t>Montáž sloupku dopravních značek délky do 3,5 m s betonovým základem</t>
  </si>
  <si>
    <t>2091299105</t>
  </si>
  <si>
    <t>404452250</t>
  </si>
  <si>
    <t>sloupek Zn 60 - 350</t>
  </si>
  <si>
    <t>-189544213</t>
  </si>
  <si>
    <t>915111111</t>
  </si>
  <si>
    <t>Vodorovné dopravní značení šířky 125 mm bílou barvou dělící čáry souvislé</t>
  </si>
  <si>
    <t>1596372974</t>
  </si>
  <si>
    <t>916131213</t>
  </si>
  <si>
    <t>Osazení silničního obrubníku betonového stojatého s boční opěrou do lože z betonu prostého</t>
  </si>
  <si>
    <t>-1446521787</t>
  </si>
  <si>
    <t>592175050.1</t>
  </si>
  <si>
    <t>obrubník, přírodní 50x15/12x25 cm</t>
  </si>
  <si>
    <t>-1350479690</t>
  </si>
  <si>
    <t>916231213</t>
  </si>
  <si>
    <t>Osazení chodníkového obrubníku betonového stojatého s boční opěrou do lože z betonu prostého</t>
  </si>
  <si>
    <t>333995730</t>
  </si>
  <si>
    <t>592175090.1</t>
  </si>
  <si>
    <t>obrubník 50x8x25 cm přírodní</t>
  </si>
  <si>
    <t>1512781957</t>
  </si>
  <si>
    <t>919122132</t>
  </si>
  <si>
    <t>Těsnění spár zálivkou za tepla pro komůrky š 20 mm hl 40 mm s těsnicím profilem</t>
  </si>
  <si>
    <t>10122357</t>
  </si>
  <si>
    <t>919726201</t>
  </si>
  <si>
    <t>Geotextilie pro vyztužení, separaci a filtraci tkaná z PP podélná pevnost v tahu do 15 kN/m</t>
  </si>
  <si>
    <t>-1773595041</t>
  </si>
  <si>
    <t>919731122</t>
  </si>
  <si>
    <t>Zarovnání styčné plochy podkladu nebo krytu živičného tl do 100 mm</t>
  </si>
  <si>
    <t>-718172576</t>
  </si>
  <si>
    <t>919735112</t>
  </si>
  <si>
    <t>Řezání stávajícího živičného krytu hl do 100 mm</t>
  </si>
  <si>
    <t>2130250214</t>
  </si>
  <si>
    <t>966006132</t>
  </si>
  <si>
    <t>Odstranění značek dopravních nebo orientačních se sloupky s betonovými patkami</t>
  </si>
  <si>
    <t>-1205278025</t>
  </si>
  <si>
    <t>966006211</t>
  </si>
  <si>
    <t>Odstranění svislých dopravních značek ze sloupů, sloupků nebo konzol</t>
  </si>
  <si>
    <t>239797862</t>
  </si>
  <si>
    <t>998223011</t>
  </si>
  <si>
    <t>Přesun hmot pro pozemní komunikace s krytem dlážděným</t>
  </si>
  <si>
    <t>327920954</t>
  </si>
  <si>
    <t>N00</t>
  </si>
  <si>
    <t>Ostatní práce</t>
  </si>
  <si>
    <t>N01</t>
  </si>
  <si>
    <t>001020R01</t>
  </si>
  <si>
    <t>Nespecifikované práce nutné k řádnému dokončení díla- vliv koordinace na staveništi, stav konstrukcí po rozkrytí</t>
  </si>
  <si>
    <t>262144</t>
  </si>
  <si>
    <t>-393826480</t>
  </si>
  <si>
    <t>SO03 - SO 03 - Terenní a sadové úpravy</t>
  </si>
  <si>
    <t>03.1 - Montáž</t>
  </si>
  <si>
    <t>část A02 - Sadovnické a krajinářské úpravy</t>
  </si>
  <si>
    <t xml:space="preserve">    D1 - ATRIUM</t>
  </si>
  <si>
    <t xml:space="preserve">    D2 - 2.np</t>
  </si>
  <si>
    <t xml:space="preserve">    D3 - 3.np</t>
  </si>
  <si>
    <t xml:space="preserve">    D4 - OKOLÍ</t>
  </si>
  <si>
    <t>část A02</t>
  </si>
  <si>
    <t>Sadovnické a krajinářské úpravy</t>
  </si>
  <si>
    <t>ATRIUM</t>
  </si>
  <si>
    <t>Výměna zeminy v profilu 30 cm,91,2m2, výměna zeminy pro výsadbu solitérního stromu – 2m3, včetně odvozu stávajícího materiálu na skládku</t>
  </si>
  <si>
    <t>-197210295</t>
  </si>
  <si>
    <t>Kvalitní zahradnický substrát pro výsadby</t>
  </si>
  <si>
    <t>-462377294</t>
  </si>
  <si>
    <t>1831111</t>
  </si>
  <si>
    <t>Hloubení jam pro stromy – 0,4 – 1m3 bez výměny půdy</t>
  </si>
  <si>
    <t>-323018350</t>
  </si>
  <si>
    <t>1831113</t>
  </si>
  <si>
    <t>Hloubení jam pro keře –0,002-0,05m3 bez výměny půdy</t>
  </si>
  <si>
    <t>1056114269</t>
  </si>
  <si>
    <t>18311-1111</t>
  </si>
  <si>
    <t>Hloubení jam pro trvalky –0,002m3 bez výměny půdy</t>
  </si>
  <si>
    <t>482806880</t>
  </si>
  <si>
    <t>18410-2117</t>
  </si>
  <si>
    <t>Výsadba rostlinného materiálu - stromy, včetně materiálu na ukotvení, bal do 1m</t>
  </si>
  <si>
    <t>-1313109968</t>
  </si>
  <si>
    <t>1831114</t>
  </si>
  <si>
    <t>Výsadba rostlinného materiálu - keře</t>
  </si>
  <si>
    <t>2081731759</t>
  </si>
  <si>
    <t>18321-1312</t>
  </si>
  <si>
    <t>Výsadba rostlinného materiálu – traviny</t>
  </si>
  <si>
    <t>-160097706</t>
  </si>
  <si>
    <t>18321-1313</t>
  </si>
  <si>
    <t>Výsadba rostlinného materiálu –cibuloviny</t>
  </si>
  <si>
    <t>1015985085</t>
  </si>
  <si>
    <t>-1417664911</t>
  </si>
  <si>
    <t xml:space="preserve">Doprava zahradnického substrátu  a rosltin</t>
  </si>
  <si>
    <t>612551506</t>
  </si>
  <si>
    <t>184911151</t>
  </si>
  <si>
    <t>Mulčování výsadby kačírkem fr 8/11, tl. 5Cm,</t>
  </si>
  <si>
    <t>530432460</t>
  </si>
  <si>
    <t>Kačírrekna mulčování, fr.8/11</t>
  </si>
  <si>
    <t>-1945130600</t>
  </si>
  <si>
    <t>185851121</t>
  </si>
  <si>
    <t>Dovoz vody pro zálivku</t>
  </si>
  <si>
    <t>538798108</t>
  </si>
  <si>
    <t>2.np</t>
  </si>
  <si>
    <t>Založení vegetačních vrstev, přesun substrátu po střeše - vodorovný přesun, rozprostření, urovnání (ochranná folie, nopková folie, filtrační folie – typ Střešní zahrada)</t>
  </si>
  <si>
    <t>-1918716175</t>
  </si>
  <si>
    <t>konstrukční vrstvy střešní zahrady nad hydroizolací – typ Střešní zahrada + 10% na prořezy</t>
  </si>
  <si>
    <t>465156931</t>
  </si>
  <si>
    <t>18321-1312.1</t>
  </si>
  <si>
    <t>Výsadba rostlinného materiálu - trvalky</t>
  </si>
  <si>
    <t>-1494800516</t>
  </si>
  <si>
    <t>18321-1313.1</t>
  </si>
  <si>
    <t>Výsadba rostlinného materiálu – cibuloviny</t>
  </si>
  <si>
    <t>1809313064</t>
  </si>
  <si>
    <t>intenzivní substrát vhodný pro střechy ( mocnost 30cm2</t>
  </si>
  <si>
    <t>-431786459</t>
  </si>
  <si>
    <t>Doprava zahradnického substrátu na místo určení - adresa stavby, nikoliv svislý přesun na střechu) + 10% na sléhavost</t>
  </si>
  <si>
    <t>929119977</t>
  </si>
  <si>
    <t>661365901</t>
  </si>
  <si>
    <t>Kačírrek na mulčování, fr.8/11, ne ostré hrany</t>
  </si>
  <si>
    <t>830598592</t>
  </si>
  <si>
    <t>3.np</t>
  </si>
  <si>
    <t>Založení vegetačních vrstev, přesun substrátu po střeše - vodorovný přesun, rozprostření, urovnání</t>
  </si>
  <si>
    <t>332440439</t>
  </si>
  <si>
    <t xml:space="preserve">vegetační nosné vrstvy  střešní zahrady nad hydroizolací – typ Střešní zahrada + 10% na prořezy</t>
  </si>
  <si>
    <t>-1249675461</t>
  </si>
  <si>
    <t>184102114</t>
  </si>
  <si>
    <t>Výsadba nízkých a zakrslých stromů</t>
  </si>
  <si>
    <t>-26378573</t>
  </si>
  <si>
    <t>18410-2112</t>
  </si>
  <si>
    <t>Výsadba keřů</t>
  </si>
  <si>
    <t>-742407618</t>
  </si>
  <si>
    <t>-1987536283</t>
  </si>
  <si>
    <t>18321-1313.1.1</t>
  </si>
  <si>
    <t>-520357970</t>
  </si>
  <si>
    <t xml:space="preserve">intenzivní  substrát vhodný pro střechy ( mocnost 30cm +10 % na sléhavostt)</t>
  </si>
  <si>
    <t>-206387732</t>
  </si>
  <si>
    <t>Doprava zahradnického substrátu na místo určení - adresa stavby, nikoliv svislý přesun na střechu.</t>
  </si>
  <si>
    <t>908085335</t>
  </si>
  <si>
    <t>-1180297932</t>
  </si>
  <si>
    <t>-1832964433</t>
  </si>
  <si>
    <t>OKOLÍ</t>
  </si>
  <si>
    <t>18111-1111</t>
  </si>
  <si>
    <t>urovnání terénu</t>
  </si>
  <si>
    <t>-534174106</t>
  </si>
  <si>
    <t>18141-1131</t>
  </si>
  <si>
    <t>založení trávníku na urovnaných plochách výsevem</t>
  </si>
  <si>
    <t>1160936700</t>
  </si>
  <si>
    <t>trávníková směs parková , 25g/m2</t>
  </si>
  <si>
    <t>904093360</t>
  </si>
  <si>
    <t>18321-1313.2</t>
  </si>
  <si>
    <t>výsadba cibulovin</t>
  </si>
  <si>
    <t>1595312641</t>
  </si>
  <si>
    <t>03.2 - Rostliny</t>
  </si>
  <si>
    <t>D1 - SPECIFIKACE ROSTLIN</t>
  </si>
  <si>
    <t xml:space="preserve">    PLOCHA 1NP - Atrium- 91,2m2</t>
  </si>
  <si>
    <t xml:space="preserve">    PLOCHA 2NP - Upravené trávobylinné společenstvo Růžový ráj – 119m2</t>
  </si>
  <si>
    <t xml:space="preserve">    PLOCHA 3NP - Kombinovaný záhon dřevin a travin  střešní zahrada 43,5m2</t>
  </si>
  <si>
    <t>SPECIFIKACE ROSTLIN</t>
  </si>
  <si>
    <t>PLOCHA 1NP</t>
  </si>
  <si>
    <t>Atrium- 91,2m2</t>
  </si>
  <si>
    <t>S1</t>
  </si>
  <si>
    <t>Acer ginala javor amurský 300/350</t>
  </si>
  <si>
    <t>37001520</t>
  </si>
  <si>
    <t>K1</t>
  </si>
  <si>
    <t>Buxus sempervirens zimopstráz 60/80</t>
  </si>
  <si>
    <t>1028476442</t>
  </si>
  <si>
    <t>T1</t>
  </si>
  <si>
    <t>Hakonechloa macra hakonechloa 20</t>
  </si>
  <si>
    <t>-823989396</t>
  </si>
  <si>
    <t>C1</t>
  </si>
  <si>
    <t>Allium aflatuense´Purple sensation´ okrasný česnek</t>
  </si>
  <si>
    <t>1695843207</t>
  </si>
  <si>
    <t>C2</t>
  </si>
  <si>
    <t>Allium sphaerocephalon okrasný česnek</t>
  </si>
  <si>
    <t>1994044804</t>
  </si>
  <si>
    <t>C3</t>
  </si>
  <si>
    <t>Tulipa bakeri ´Lilac Wonder´ tulipán</t>
  </si>
  <si>
    <t>245813459</t>
  </si>
  <si>
    <t>PLOCHA 2NP</t>
  </si>
  <si>
    <t>Upravené trávobylinné společenstvo Růžový ráj – 119m2</t>
  </si>
  <si>
    <t>kosterní</t>
  </si>
  <si>
    <t>Calamagrostis acutiflora ´Karl Foerster´ třtina</t>
  </si>
  <si>
    <t>2068174801</t>
  </si>
  <si>
    <t>Echinacea pupurea ´Magnus´ třapatka</t>
  </si>
  <si>
    <t>641414146</t>
  </si>
  <si>
    <t>Hakonechloa macra hakonechloa</t>
  </si>
  <si>
    <t>-491102374</t>
  </si>
  <si>
    <t>dopl?ková</t>
  </si>
  <si>
    <t>Anemone japonica Koenigin Charlotte sasanka</t>
  </si>
  <si>
    <t>1697072706</t>
  </si>
  <si>
    <t>Chelone obligua´Alba´ želonice</t>
  </si>
  <si>
    <t>-297771197</t>
  </si>
  <si>
    <t>Iris sibirica ´Red Flame´ kosatec</t>
  </si>
  <si>
    <t>992019635</t>
  </si>
  <si>
    <t>Persicaria bistorta rdesno</t>
  </si>
  <si>
    <t>1576646540</t>
  </si>
  <si>
    <t>Stachys grandiflora ´Superba´ žitec</t>
  </si>
  <si>
    <t>802951700</t>
  </si>
  <si>
    <t>pokryvné</t>
  </si>
  <si>
    <t>Aster dumosus ´Rosenwichtel´ hvězdice</t>
  </si>
  <si>
    <t>151969261</t>
  </si>
  <si>
    <t>Geranium cantabrikiense ´Berggarten´ kakost</t>
  </si>
  <si>
    <t>571729212</t>
  </si>
  <si>
    <t>Geranium magnificum ´Rosemoor´ kakost</t>
  </si>
  <si>
    <t>-482193105</t>
  </si>
  <si>
    <t>cibuloviny</t>
  </si>
  <si>
    <t>Allium aflatuense´Purple sensation´ česnek</t>
  </si>
  <si>
    <t>-1228300740</t>
  </si>
  <si>
    <t>Anemone blanda ´Blue Shades´ sasanka</t>
  </si>
  <si>
    <t>-1604947464</t>
  </si>
  <si>
    <t>Anemone blanda ´White Splendour´´ sasanka</t>
  </si>
  <si>
    <t>1082525967</t>
  </si>
  <si>
    <t>-563912960</t>
  </si>
  <si>
    <t>PLOCHA 3NP</t>
  </si>
  <si>
    <t xml:space="preserve">Kombinovaný záhon dřevin a travin  střešní zahrada 43,5m2</t>
  </si>
  <si>
    <t>S2</t>
  </si>
  <si>
    <t>Picea abies ´Formánek´ převislý smrk 60/80</t>
  </si>
  <si>
    <t>-1456703488</t>
  </si>
  <si>
    <t>S3</t>
  </si>
  <si>
    <t>Picea abies ´Inversa´ převislý smrk 150</t>
  </si>
  <si>
    <t>-1599060049</t>
  </si>
  <si>
    <t>S4</t>
  </si>
  <si>
    <t>Pinus mugo borovice kleč 60/80</t>
  </si>
  <si>
    <t>493113259</t>
  </si>
  <si>
    <t>S5</t>
  </si>
  <si>
    <t>Larix decidua ´Pendula´ převislý modřín 120</t>
  </si>
  <si>
    <t>732400491</t>
  </si>
  <si>
    <t>S6</t>
  </si>
  <si>
    <t>Larix decidua ´Globe´ zakrslý kulovitý 100</t>
  </si>
  <si>
    <t>317211884</t>
  </si>
  <si>
    <t>K2</t>
  </si>
  <si>
    <t>Jasminum nudiflorum jasmín 30/40</t>
  </si>
  <si>
    <t>-204808995</t>
  </si>
  <si>
    <t>K3</t>
  </si>
  <si>
    <t xml:space="preserve">Syringa mayerii ´Palibin´  100/120</t>
  </si>
  <si>
    <t>-601563057</t>
  </si>
  <si>
    <t>T2</t>
  </si>
  <si>
    <t>Miscanthus sinensin ´Gracilimus´ ozdobnice čínská</t>
  </si>
  <si>
    <t>206276240</t>
  </si>
  <si>
    <t>T3</t>
  </si>
  <si>
    <t>Molinia caerulea ´Strahlenquelle bezkolenec</t>
  </si>
  <si>
    <t>2007830536</t>
  </si>
  <si>
    <t>T4</t>
  </si>
  <si>
    <t>Lavandula angustifolia levandule</t>
  </si>
  <si>
    <t>834649352</t>
  </si>
  <si>
    <t>T5</t>
  </si>
  <si>
    <t>Veronica prostrata rozrazil</t>
  </si>
  <si>
    <t>810800360</t>
  </si>
  <si>
    <t>T6</t>
  </si>
  <si>
    <t>Aster ´Pale?ek´ hvězdnice</t>
  </si>
  <si>
    <t>1675659204</t>
  </si>
  <si>
    <t>T7</t>
  </si>
  <si>
    <t>Aster ´Miobe´ hvězdnice</t>
  </si>
  <si>
    <t>623962348</t>
  </si>
  <si>
    <t>C1.1</t>
  </si>
  <si>
    <t>Allium aflatuense Purple Sensation česnek</t>
  </si>
  <si>
    <t>794725868</t>
  </si>
  <si>
    <t>C3.1</t>
  </si>
  <si>
    <t>1189094086</t>
  </si>
  <si>
    <t>03.3 - Závlahy</t>
  </si>
  <si>
    <t>HSV - HSV</t>
  </si>
  <si>
    <t xml:space="preserve">    I - ČÁST I. ZEMNÍ PRÁCE</t>
  </si>
  <si>
    <t xml:space="preserve">    II. - ČÁST II. POTRUBÍ A PŘÍSLUŠENSTVÍ</t>
  </si>
  <si>
    <t xml:space="preserve">      D1 - Hlavní řady</t>
  </si>
  <si>
    <t xml:space="preserve">      D2 - Distribuční vedení</t>
  </si>
  <si>
    <t xml:space="preserve">    III. - ČÁST III. UZAVÍRACÍ ARMATURY</t>
  </si>
  <si>
    <t xml:space="preserve">    IV - ČÁST IV. POSTŘIKOVAČE A PŘÍSLUŠENSTVÍ</t>
  </si>
  <si>
    <t xml:space="preserve">    V. - ČÁST V. OVLÁDACÍ SYSTÉM</t>
  </si>
  <si>
    <t xml:space="preserve">    VI - ČÁST VI. ČERPÁNÍ</t>
  </si>
  <si>
    <t>I</t>
  </si>
  <si>
    <t>ČÁST I. ZEMNÍ PRÁCE</t>
  </si>
  <si>
    <t>Vypracování prováděcí dokumentace</t>
  </si>
  <si>
    <t>1238025454</t>
  </si>
  <si>
    <t>Vytyčení tras pro položení potrubí, umístění</t>
  </si>
  <si>
    <t>903946869</t>
  </si>
  <si>
    <t>Přechod zpevněné. komunikace</t>
  </si>
  <si>
    <t>324197183</t>
  </si>
  <si>
    <t>Výkopy pro ventilové boxy 1., 2. a 3.</t>
  </si>
  <si>
    <t>253094430</t>
  </si>
  <si>
    <t>Osazení ventilových boxů vč. štěrk. podsypu</t>
  </si>
  <si>
    <t>-388915796</t>
  </si>
  <si>
    <t>Box</t>
  </si>
  <si>
    <t>ventilová šachtice (např. typu RAIN BIRD , VB-708)</t>
  </si>
  <si>
    <t>-1344224866</t>
  </si>
  <si>
    <t>Box.1</t>
  </si>
  <si>
    <t>ventilová šachtice (např. typu RAIN BIRD , VB-910)</t>
  </si>
  <si>
    <t>-755809091</t>
  </si>
  <si>
    <t>Box.2</t>
  </si>
  <si>
    <t>ventilová šachtice obdélníková (např. typu RAIN BIRD , VB-1419)</t>
  </si>
  <si>
    <t>-1341401112</t>
  </si>
  <si>
    <t>Box.3</t>
  </si>
  <si>
    <t>ventilová šachtice velká (např. typu RAIN BIRD , VB-1220)</t>
  </si>
  <si>
    <t>273959175</t>
  </si>
  <si>
    <t>II.</t>
  </si>
  <si>
    <t>ČÁST II. POTRUBÍ A PŘÍSLUŠENSTVÍ</t>
  </si>
  <si>
    <t>Hlavní řady</t>
  </si>
  <si>
    <t>Dodávka a montáž tlakového potrubí HD-PE</t>
  </si>
  <si>
    <t>1195567078</t>
  </si>
  <si>
    <t>Pol32B</t>
  </si>
  <si>
    <t>Tvarovky a spojovací prvky pro potrubí HD-PE</t>
  </si>
  <si>
    <t>-364675559</t>
  </si>
  <si>
    <t>Chránička DN 80 - 1m (pro potrubí)</t>
  </si>
  <si>
    <t>-714578891</t>
  </si>
  <si>
    <t>Distribuční vedení</t>
  </si>
  <si>
    <t>1257095184</t>
  </si>
  <si>
    <t>Pol32a</t>
  </si>
  <si>
    <t>-2096323826</t>
  </si>
  <si>
    <t>III.</t>
  </si>
  <si>
    <t>ČÁST III. UZAVÍRACÍ ARMATURY</t>
  </si>
  <si>
    <t>Montáž kompletní ventilové sestavy</t>
  </si>
  <si>
    <t>-132301164</t>
  </si>
  <si>
    <t>Montáž kompletní odbětné místo</t>
  </si>
  <si>
    <t>1582099200</t>
  </si>
  <si>
    <t>QCV</t>
  </si>
  <si>
    <t>elektromagnetický ventil 9V sestava</t>
  </si>
  <si>
    <t>1244161977</t>
  </si>
  <si>
    <t>Valve</t>
  </si>
  <si>
    <t>PVC T-kus pro elektromagnetické ventily 1" (např. typu RAIN BIRD MTT-100)</t>
  </si>
  <si>
    <t>1193171558</t>
  </si>
  <si>
    <t>Provedení tlakové zkoušky potrubí</t>
  </si>
  <si>
    <t>1786150104</t>
  </si>
  <si>
    <t>IV</t>
  </si>
  <si>
    <t>ČÁST IV. POSTŘIKOVAČE A PŘÍSLUŠENSTVÍ</t>
  </si>
  <si>
    <t>Přísl</t>
  </si>
  <si>
    <t>vodotěs. konektory 2,5 mm2</t>
  </si>
  <si>
    <t>-1060514411</t>
  </si>
  <si>
    <t>Drip</t>
  </si>
  <si>
    <t>Kapkovací potrubí 16/33/2,0 litry</t>
  </si>
  <si>
    <t>141236425</t>
  </si>
  <si>
    <t>Drip.1</t>
  </si>
  <si>
    <t>Kapkovací potrubí 16/30/2,0 litry bez kompenzace tlaku</t>
  </si>
  <si>
    <t>1940475572</t>
  </si>
  <si>
    <t>Montáž kapkovacího potrubí</t>
  </si>
  <si>
    <t>124142029</t>
  </si>
  <si>
    <t>Drip.2</t>
  </si>
  <si>
    <t>zajišťovací bodec pro kapk. potrubí</t>
  </si>
  <si>
    <t>-2025800752</t>
  </si>
  <si>
    <t>Drip.3</t>
  </si>
  <si>
    <t>zajišťovací spona pro tvarovky</t>
  </si>
  <si>
    <t>-2039939694</t>
  </si>
  <si>
    <t>Drip.4</t>
  </si>
  <si>
    <t>Regulátor tlaku (např. typu RAIN BIRD PSI M xx)</t>
  </si>
  <si>
    <t>2086140567</t>
  </si>
  <si>
    <t>Regulátor tlaku - montáž</t>
  </si>
  <si>
    <t>794727534</t>
  </si>
  <si>
    <t>V.</t>
  </si>
  <si>
    <t>ČÁST V. OVLÁDACÍ SYSTÉM</t>
  </si>
  <si>
    <t>Ovládací kabel 24V, 3x0,8mm2</t>
  </si>
  <si>
    <t>1169937721</t>
  </si>
  <si>
    <t>montáž a měření průchodnosti</t>
  </si>
  <si>
    <t>-157602767</t>
  </si>
  <si>
    <t>Ovládací kabel 24V, 8x0,8mm2</t>
  </si>
  <si>
    <t>657148662</t>
  </si>
  <si>
    <t>montáže a proměření průchodnosti</t>
  </si>
  <si>
    <t>-375223869</t>
  </si>
  <si>
    <t>Contr</t>
  </si>
  <si>
    <t>čidlo srážek (např. typu RAIN CHECK)</t>
  </si>
  <si>
    <t>-2667705</t>
  </si>
  <si>
    <t>Contr.1</t>
  </si>
  <si>
    <t>čidlo srážek (např. typu RSD-Bex)</t>
  </si>
  <si>
    <t>1392368754</t>
  </si>
  <si>
    <t>Montážní práce na ovládacím systému</t>
  </si>
  <si>
    <t>-1030462412</t>
  </si>
  <si>
    <t>Programování a zprovoznění systému,</t>
  </si>
  <si>
    <t>-2114929200</t>
  </si>
  <si>
    <t>První zazimování</t>
  </si>
  <si>
    <t>-104246234</t>
  </si>
  <si>
    <t>VI</t>
  </si>
  <si>
    <t>ČÁST VI. ČERPÁNÍ</t>
  </si>
  <si>
    <t>napojení na tlakovou vodu</t>
  </si>
  <si>
    <t>-438211219</t>
  </si>
  <si>
    <t>doprava</t>
  </si>
  <si>
    <t>-149805935</t>
  </si>
  <si>
    <t>Ostatní příslušenství</t>
  </si>
  <si>
    <t>-1221734062</t>
  </si>
  <si>
    <t>SO04 - SO 04 - Areálový rozvod vody</t>
  </si>
  <si>
    <t>8 - Trubní vedení</t>
  </si>
  <si>
    <t>722 - Zdravotechnika - vnitřní vodovod</t>
  </si>
  <si>
    <t>857242121</t>
  </si>
  <si>
    <t>Montáž litinových tvarovek jednoosých přírubových otevřený výkop DN 80</t>
  </si>
  <si>
    <t>-1730001109</t>
  </si>
  <si>
    <t>7,00</t>
  </si>
  <si>
    <t>857242192</t>
  </si>
  <si>
    <t>Příplatek za práci ve štole při montáži litinových tvarovek jednoosých přírubových DN 80 až 250</t>
  </si>
  <si>
    <t>-514543343</t>
  </si>
  <si>
    <t>857244121</t>
  </si>
  <si>
    <t>Montáž litinových tvarovek odbočných přírubových otevřený výkop DN 80</t>
  </si>
  <si>
    <t>-968623520</t>
  </si>
  <si>
    <t>1,00</t>
  </si>
  <si>
    <t>857244192</t>
  </si>
  <si>
    <t>Příplatek za práci ve štole při montáži litinových tvarovek odbočných přírubových DN 80 až 250</t>
  </si>
  <si>
    <t>-2115135811</t>
  </si>
  <si>
    <t>891181295</t>
  </si>
  <si>
    <t>Příplatek za montáž šoupátek v objektech DN 40 až 1200</t>
  </si>
  <si>
    <t>-1818169424</t>
  </si>
  <si>
    <t>891184121</t>
  </si>
  <si>
    <t>Montáž kompenzátorů nebo montážních vložek DN 40</t>
  </si>
  <si>
    <t>-2013459497</t>
  </si>
  <si>
    <t>891184195</t>
  </si>
  <si>
    <t>Příplatek za montáž kompenzátorů v objektech DN 40 až 1200</t>
  </si>
  <si>
    <t>-1551140715</t>
  </si>
  <si>
    <t>891185395</t>
  </si>
  <si>
    <t>Příplatek za montáž klapek v objektech DN 40 až 1000</t>
  </si>
  <si>
    <t>585401201</t>
  </si>
  <si>
    <t>891241221</t>
  </si>
  <si>
    <t>Montáž vodovodních šoupátek s ručním kolečkem v šachtách DN 80</t>
  </si>
  <si>
    <t>1889927066</t>
  </si>
  <si>
    <t>1,00+1,00</t>
  </si>
  <si>
    <t>891245321</t>
  </si>
  <si>
    <t>Montáž zpětných klapek DN 80</t>
  </si>
  <si>
    <t>-1899597143</t>
  </si>
  <si>
    <t>8913</t>
  </si>
  <si>
    <t>Montáž filtru přírubového DN 40 v objektu</t>
  </si>
  <si>
    <t>44647299</t>
  </si>
  <si>
    <t>552532040</t>
  </si>
  <si>
    <t>trouba přírubová litinová práškovýepoxid tl.250µm FF DN 40 mm délka 200 mm</t>
  </si>
  <si>
    <t>-1274364216</t>
  </si>
  <si>
    <t>552535080</t>
  </si>
  <si>
    <t>tvarovka přírubová litinová s přírubovou odbočkou,práškový epoxid, tl.250µm T-kus DN 80/50 mm</t>
  </si>
  <si>
    <t>-146051758</t>
  </si>
  <si>
    <t>552536070</t>
  </si>
  <si>
    <t>přechod přírubový,práškový epoxid, tl.250µm FFR-kus litinový délka 200 mm DN 80/40 mm</t>
  </si>
  <si>
    <t>1705070418</t>
  </si>
  <si>
    <t>552536750</t>
  </si>
  <si>
    <t>příruba zaslepovací z tvárné litiny,práškový epoxid, tl.250µm XG DN 50 mm závit 3/4'</t>
  </si>
  <si>
    <t>-2012216348</t>
  </si>
  <si>
    <t>422607820</t>
  </si>
  <si>
    <t>filtr litinový přírubogvý DN40</t>
  </si>
  <si>
    <t>1269976513</t>
  </si>
  <si>
    <t>551287010</t>
  </si>
  <si>
    <t xml:space="preserve">kompenzátor pryžový  přírubový DN 40</t>
  </si>
  <si>
    <t>-2137284391</t>
  </si>
  <si>
    <t>551280530</t>
  </si>
  <si>
    <t xml:space="preserve">klapka zpětná přírubová  DN 80</t>
  </si>
  <si>
    <t>-687246752</t>
  </si>
  <si>
    <t>pc1</t>
  </si>
  <si>
    <t>Šoupě vodárenské z tvárné litiny č. 4000 - DN 80</t>
  </si>
  <si>
    <t>-1359797807</t>
  </si>
  <si>
    <t>pc2</t>
  </si>
  <si>
    <t>Příruba přechodová z tvárné litiny č. 0400 - DN 80 / prům. 90 mm</t>
  </si>
  <si>
    <t>-1761004366</t>
  </si>
  <si>
    <t>pc3</t>
  </si>
  <si>
    <t>Ruční kolo šoupátkové z tvárné litiny č. 7800 pro DN 80</t>
  </si>
  <si>
    <t>-1820309919</t>
  </si>
  <si>
    <t>pc4</t>
  </si>
  <si>
    <t>Dodávka + montáž - Vodoměr přírubový horizontální DN 40</t>
  </si>
  <si>
    <t>-1083892262</t>
  </si>
  <si>
    <t>-1395509809</t>
  </si>
  <si>
    <t>11,00+8,00+4,00+7,50+1,50+1,00</t>
  </si>
  <si>
    <t>-233487253</t>
  </si>
  <si>
    <t>(11,00+8,00+4,00+7,50+1,50+1,00)*2</t>
  </si>
  <si>
    <t>722224116</t>
  </si>
  <si>
    <t>Kohout plnicí nebo vypouštěcí G 3/4 PN 10 s jedním závitem</t>
  </si>
  <si>
    <t>1106276118</t>
  </si>
  <si>
    <t>722229102</t>
  </si>
  <si>
    <t>Montáž vodovodních armatur s jedním závitem G 3/4 ostatní typ</t>
  </si>
  <si>
    <t>714100800</t>
  </si>
  <si>
    <t>Zkouška těsnosti vodovodního potrubí do DN 50</t>
  </si>
  <si>
    <t>1763807418</t>
  </si>
  <si>
    <t>Zkouška těsnosti vodovodního potrubí do DN 100</t>
  </si>
  <si>
    <t>-1326310197</t>
  </si>
  <si>
    <t>1299745631</t>
  </si>
  <si>
    <t>(11,00+8,00+4,00+7,50+1,50+1,00)*3</t>
  </si>
  <si>
    <t>72230</t>
  </si>
  <si>
    <t>Izolace potrubí pouzdry z minerální vlny - prům. 63 mm, tl. 40 mm</t>
  </si>
  <si>
    <t>1977323277</t>
  </si>
  <si>
    <t>72231</t>
  </si>
  <si>
    <t>Izolace potrubí pouzdry z minerální vlny - prům. 90 mm, tl. 40 mm</t>
  </si>
  <si>
    <t>-809450499</t>
  </si>
  <si>
    <t>72232</t>
  </si>
  <si>
    <t>Izolace potrubí pouzdry z minerální vlny - prům. 90 mm, tl. 25 mm</t>
  </si>
  <si>
    <t>-111555725</t>
  </si>
  <si>
    <t>72233</t>
  </si>
  <si>
    <t>Upevnění a zavěšení vodovodního potrubí (konzoly, závěsy, objímky)</t>
  </si>
  <si>
    <t>-1238094739</t>
  </si>
  <si>
    <t>66,00</t>
  </si>
  <si>
    <t>1744703793</t>
  </si>
  <si>
    <t xml:space="preserve">SO05 - SO 05 - Areálový rozvod kanalizace </t>
  </si>
  <si>
    <t xml:space="preserve">    5 - Komunikace pozemní</t>
  </si>
  <si>
    <t>113107012</t>
  </si>
  <si>
    <t>Odstranění podkladu plochy do 15 m2 z kameniva těženého tl 200 mm při překopech inž sítí</t>
  </si>
  <si>
    <t>166083855</t>
  </si>
  <si>
    <t>10,50*1,50</t>
  </si>
  <si>
    <t>113107022</t>
  </si>
  <si>
    <t>Odstranění podkladu plochy do 15 m2 z kameniva drceného tl 200 mm při překopech inž sítí</t>
  </si>
  <si>
    <t>661490494</t>
  </si>
  <si>
    <t>4,50*1,50</t>
  </si>
  <si>
    <t>113107031</t>
  </si>
  <si>
    <t>Odstranění podkladu plochy do 15 m2 z betonu prostého tl 150 mm při překopech inž sítí</t>
  </si>
  <si>
    <t>-474175875</t>
  </si>
  <si>
    <t>113107042</t>
  </si>
  <si>
    <t>Odstranění podkladu plochy do 15 m2 živičných tl 100 mm při překopech inž sítí</t>
  </si>
  <si>
    <t>-810339728</t>
  </si>
  <si>
    <t>119001401</t>
  </si>
  <si>
    <t>Dočasné zajištění potrubí ocelového nebo litinového DN do 200</t>
  </si>
  <si>
    <t>1410865570</t>
  </si>
  <si>
    <t>1+1</t>
  </si>
  <si>
    <t>119001421</t>
  </si>
  <si>
    <t>Dočasné zajištění kabelů a kabelových tratí ze 3 volně ložených kabelů</t>
  </si>
  <si>
    <t>1813813475</t>
  </si>
  <si>
    <t>1+1+1</t>
  </si>
  <si>
    <t>1032295298</t>
  </si>
  <si>
    <t xml:space="preserve">(3+1+1)*1,10*1,60  "potrubí+kabely"</t>
  </si>
  <si>
    <t xml:space="preserve">1,00*0,90*1,50  "napojení"</t>
  </si>
  <si>
    <t xml:space="preserve">1,00*1,10*2,21  "napojení"</t>
  </si>
  <si>
    <t>412304462</t>
  </si>
  <si>
    <t xml:space="preserve">2,00*0,50  "napojení do stáv. šachty"</t>
  </si>
  <si>
    <t>132201202</t>
  </si>
  <si>
    <t>Hloubení rýh š do 2000 mm v hornině tř. 3 objemu do 1000 m3</t>
  </si>
  <si>
    <t>325505820</t>
  </si>
  <si>
    <t>2,05*15,00*1,10 "kanalizace"</t>
  </si>
  <si>
    <t>1,58*12,50*1,10</t>
  </si>
  <si>
    <t>1,19*6,00*1,10</t>
  </si>
  <si>
    <t>1,19*27,50*1,10</t>
  </si>
  <si>
    <t>1,51*8,00*0,90</t>
  </si>
  <si>
    <t>1,51*6,00*0,90</t>
  </si>
  <si>
    <t>1,32*5,00*0,90</t>
  </si>
  <si>
    <t>1,16*1,00*0,90</t>
  </si>
  <si>
    <t>133201101</t>
  </si>
  <si>
    <t>Hloubení šachet v hornině tř. 3 objemu do 100 m3</t>
  </si>
  <si>
    <t>1785137197</t>
  </si>
  <si>
    <t xml:space="preserve">1,15*1,15*2,25  "šachty"</t>
  </si>
  <si>
    <t>1,33*1,15*2,25</t>
  </si>
  <si>
    <t xml:space="preserve">(1,55*1,55*1,60)*4,00  "vpustě"</t>
  </si>
  <si>
    <t>151101101</t>
  </si>
  <si>
    <t>Zřízení příložného pažení a rozepření stěn rýh hl do 2 m</t>
  </si>
  <si>
    <t>-159345226</t>
  </si>
  <si>
    <t xml:space="preserve">1,58*12,50*2,00  "kanalizace"</t>
  </si>
  <si>
    <t>1,19*6,00*2,00</t>
  </si>
  <si>
    <t>1,19*27,50*2,00</t>
  </si>
  <si>
    <t xml:space="preserve">1,15*1,15*2,00  "šachty"</t>
  </si>
  <si>
    <t>1,33*1,15*2,00</t>
  </si>
  <si>
    <t xml:space="preserve">(1,55*1,60*4,00)*4,00  "vpustě"</t>
  </si>
  <si>
    <t xml:space="preserve">1,51*8,00*2,00  "přípojky"</t>
  </si>
  <si>
    <t>1,51*6,00*2,00</t>
  </si>
  <si>
    <t>1,32*5,00*2,00</t>
  </si>
  <si>
    <t>1,16*1,00*2,00</t>
  </si>
  <si>
    <t>151101102</t>
  </si>
  <si>
    <t>Zřízení příložného pažení a rozepření stěn rýh hl do 4 m</t>
  </si>
  <si>
    <t>127624373</t>
  </si>
  <si>
    <t xml:space="preserve">2,05*15,00*2,00  "kanalizace"</t>
  </si>
  <si>
    <t>151101111</t>
  </si>
  <si>
    <t>Odstranění příložného pažení a rozepření stěn rýh hl do 2 m</t>
  </si>
  <si>
    <t>-637752355</t>
  </si>
  <si>
    <t>151101112</t>
  </si>
  <si>
    <t>Odstranění příložného pažení a rozepření stěn rýh hl do 4 m</t>
  </si>
  <si>
    <t>-1924959848</t>
  </si>
  <si>
    <t>61,50</t>
  </si>
  <si>
    <t>974045315</t>
  </si>
  <si>
    <t>125,412+21,793</t>
  </si>
  <si>
    <t>161101151</t>
  </si>
  <si>
    <t>Svislé přemístění výkopku z horniny tř. 5 až 7 hl výkopu do 2,5 m</t>
  </si>
  <si>
    <t>-2104283688</t>
  </si>
  <si>
    <t>2,00*0,50</t>
  </si>
  <si>
    <t>892595792</t>
  </si>
  <si>
    <t>vytlačená kubatura</t>
  </si>
  <si>
    <t xml:space="preserve">61,00*0,06  "potrubí"</t>
  </si>
  <si>
    <t>20,00*0,04</t>
  </si>
  <si>
    <t xml:space="preserve">61,00*0,11  "lože"</t>
  </si>
  <si>
    <t>20,00*0,14</t>
  </si>
  <si>
    <t xml:space="preserve">61,00*0,54  "obsyp"</t>
  </si>
  <si>
    <t>20,00*0,41</t>
  </si>
  <si>
    <t xml:space="preserve">(3,14*0,62*0,62)*2,48  "šachty"</t>
  </si>
  <si>
    <t xml:space="preserve">(3,14*0,275*0,275*1,60)*4,00  "vpustě"</t>
  </si>
  <si>
    <t>-2141954643</t>
  </si>
  <si>
    <t>1595935860</t>
  </si>
  <si>
    <t>59,623</t>
  </si>
  <si>
    <t>167101151</t>
  </si>
  <si>
    <t>Nakládání výkopku z hornin tř. 5 až 7 do 100 m3</t>
  </si>
  <si>
    <t>700554410</t>
  </si>
  <si>
    <t>316185734</t>
  </si>
  <si>
    <t>59,623+1,00</t>
  </si>
  <si>
    <t>17121</t>
  </si>
  <si>
    <t>Poplatek za uložení na skládce</t>
  </si>
  <si>
    <t>-1270153262</t>
  </si>
  <si>
    <t>-894123439</t>
  </si>
  <si>
    <t xml:space="preserve">125,412+21,793  "celkový výkop"</t>
  </si>
  <si>
    <t>-4,46 "potrubí"</t>
  </si>
  <si>
    <t xml:space="preserve">-9,51  "lože"</t>
  </si>
  <si>
    <t xml:space="preserve">-41,14  "obsyp"</t>
  </si>
  <si>
    <t xml:space="preserve">-2,99  "šachty"</t>
  </si>
  <si>
    <t xml:space="preserve">-1,52  "vpustě"</t>
  </si>
  <si>
    <t>175111101</t>
  </si>
  <si>
    <t>Obsypání potrubí ručně sypaninou bez prohození, uloženou do 3 m</t>
  </si>
  <si>
    <t>1090040399</t>
  </si>
  <si>
    <t>61,00*0,54</t>
  </si>
  <si>
    <t>583313450</t>
  </si>
  <si>
    <t>kamenivo těžené drobné tříděné frakce 0-4</t>
  </si>
  <si>
    <t>884877200</t>
  </si>
  <si>
    <t>41,140*1,670</t>
  </si>
  <si>
    <t>-1580655271</t>
  </si>
  <si>
    <t>61,00*0,11</t>
  </si>
  <si>
    <t>452112111</t>
  </si>
  <si>
    <t>Osazení betonových prstenců nebo rámů v do 100 mm</t>
  </si>
  <si>
    <t>128367862</t>
  </si>
  <si>
    <t>Betonový vyrovnávací prstenec pod poklopy TBW-Q.1 - 63/80</t>
  </si>
  <si>
    <t>-849951009</t>
  </si>
  <si>
    <t>Betonový vyrovnávací prstenec pod poklopy TBW-Q.1 - 63/100</t>
  </si>
  <si>
    <t>677461939</t>
  </si>
  <si>
    <t>452311141</t>
  </si>
  <si>
    <t>Podkladní desky z betonu prostého tř. C 16/20 otevřený výkop</t>
  </si>
  <si>
    <t>1017137166</t>
  </si>
  <si>
    <t>(0,65*0,65*0,10)*4,00</t>
  </si>
  <si>
    <t>452351101</t>
  </si>
  <si>
    <t>Bednění podkladních desek nebo bloků nebo sedlového lože otevřený výkop</t>
  </si>
  <si>
    <t>320283446</t>
  </si>
  <si>
    <t>(4,00*0,65*0,10)*4,00</t>
  </si>
  <si>
    <t>Komunikace pozemní</t>
  </si>
  <si>
    <t>566901171</t>
  </si>
  <si>
    <t>Vyspravení podkladu po překopech ing sítí plochy do 15 m2 betonem tř. PB I (C 20/25) tl 100 mm</t>
  </si>
  <si>
    <t>-1085700129</t>
  </si>
  <si>
    <t>566901172</t>
  </si>
  <si>
    <t>Vyspravení podkladu po překopech ing sítí plochy do 15 m2 betonem tř. PB I (C 20/25) tl 150 mm</t>
  </si>
  <si>
    <t>-951966080</t>
  </si>
  <si>
    <t>566901223</t>
  </si>
  <si>
    <t>Vyspravení podkladu po překopech ing sítí plochy přes 15 m2 štěrkopískem tl. 200 mm</t>
  </si>
  <si>
    <t>1065182942</t>
  </si>
  <si>
    <t>566901243</t>
  </si>
  <si>
    <t>Vyspravení podkladu po překopech ing sítí plochy přes 15 m2 kamenivem hrubým drceným tl. 200 mm</t>
  </si>
  <si>
    <t>388836546</t>
  </si>
  <si>
    <t>572330111</t>
  </si>
  <si>
    <t>Vyspravení krytu komunikací po překopech plochy do 15 m2 obalovaným kamenivem tl 50 mm</t>
  </si>
  <si>
    <t>-1622395332</t>
  </si>
  <si>
    <t>572340111</t>
  </si>
  <si>
    <t>Vyspravení krytu komunikací po překopech plochy do 15 m2 asfaltovým betonem ACO (AB) tl 50 mm</t>
  </si>
  <si>
    <t>-1084557777</t>
  </si>
  <si>
    <t>871350410</t>
  </si>
  <si>
    <t xml:space="preserve">Montáž kanalizačního potrubí korugovaného SN 10  z polypropylenu DN 200</t>
  </si>
  <si>
    <t>1765879394</t>
  </si>
  <si>
    <t>8,00+6,00+5,00+1,00</t>
  </si>
  <si>
    <t>871360410</t>
  </si>
  <si>
    <t>Montáž kanalizačního potrubí korugovaného SN 10 z polypropylenu DN 250</t>
  </si>
  <si>
    <t>-2065923245</t>
  </si>
  <si>
    <t>33,50+27,50</t>
  </si>
  <si>
    <t>877350410</t>
  </si>
  <si>
    <t>Montáž kolen na potrubí z PP trub korugovaných DN 200</t>
  </si>
  <si>
    <t>244369117</t>
  </si>
  <si>
    <t>877350420</t>
  </si>
  <si>
    <t>Montáž odboček na potrubí z PP trub korugovaných DN 200</t>
  </si>
  <si>
    <t>-331892738</t>
  </si>
  <si>
    <t>877360410</t>
  </si>
  <si>
    <t>Montáž kolen na potrubí z PP trub korugovaných DN 250</t>
  </si>
  <si>
    <t>540746177</t>
  </si>
  <si>
    <t>877360420</t>
  </si>
  <si>
    <t>Montáž odboček na potrubí z PP trub korugovaných DN 250</t>
  </si>
  <si>
    <t>2134038482</t>
  </si>
  <si>
    <t>877360430</t>
  </si>
  <si>
    <t xml:space="preserve">Montáž redukcí na potrubí z PP trub korugovaných  DN 250</t>
  </si>
  <si>
    <t>194696620</t>
  </si>
  <si>
    <t>894411121</t>
  </si>
  <si>
    <t>Zřízení šachet kanalizačních z betonových dílců na potrubí DN nad 200 do 300 dno beton tř. C 25/30</t>
  </si>
  <si>
    <t>896842017</t>
  </si>
  <si>
    <t>895941311</t>
  </si>
  <si>
    <t>Zřízení vpusti kanalizační uliční z betonových dílců typ UVB-50</t>
  </si>
  <si>
    <t>-1872289792</t>
  </si>
  <si>
    <t>1,00+1,00+1,00+1,00</t>
  </si>
  <si>
    <t>899104111</t>
  </si>
  <si>
    <t>Osazení poklopů litinových nebo ocelových včetně rámů hmotnosti nad 150 kg</t>
  </si>
  <si>
    <t>67001485</t>
  </si>
  <si>
    <t>899203111</t>
  </si>
  <si>
    <t>Osazení mříží litinových včetně rámů a košů na bahno hmotnosti nad 100 do 150 kg</t>
  </si>
  <si>
    <t>-45550858</t>
  </si>
  <si>
    <t>Poklop litinový kanalizační s rámem zámkový DN 600 - zatížení D400</t>
  </si>
  <si>
    <t>-426185764</t>
  </si>
  <si>
    <t>Mříž litinová pro uliční vpusti s rámem 500 x 500 - zatížení D400</t>
  </si>
  <si>
    <t>-1790485251</t>
  </si>
  <si>
    <t>286152060</t>
  </si>
  <si>
    <t>trubka kanalizační z PP žebrovaná SN10 - DN 200 mm/ 2 m</t>
  </si>
  <si>
    <t>1299065368</t>
  </si>
  <si>
    <t>286152080</t>
  </si>
  <si>
    <t xml:space="preserve">trubka kanalizační z PP žebrovaná SN10  DN 200 mm/ 3 m</t>
  </si>
  <si>
    <t>1089574157</t>
  </si>
  <si>
    <t>286152100</t>
  </si>
  <si>
    <t xml:space="preserve">trubka kanalizační z PP žebrovaná SN10  DN 200 mm/ 5 m</t>
  </si>
  <si>
    <t>481609642</t>
  </si>
  <si>
    <t>1,00+1,00+1,00</t>
  </si>
  <si>
    <t>286152120</t>
  </si>
  <si>
    <t>trubka kanalizační z PP žebrovaná SN10 DN 250 mm/ 2 m</t>
  </si>
  <si>
    <t>1109123591</t>
  </si>
  <si>
    <t>2,00</t>
  </si>
  <si>
    <t>286152140</t>
  </si>
  <si>
    <t xml:space="preserve">trubka kanalizační z PP žebrovaná SN10  DN 250 mm/ 3 m</t>
  </si>
  <si>
    <t>1226760584</t>
  </si>
  <si>
    <t>286152160</t>
  </si>
  <si>
    <t xml:space="preserve">trubka kanalizační z PP žebrovaná SN10  DN 250 mm/ 5 m</t>
  </si>
  <si>
    <t>-30339730</t>
  </si>
  <si>
    <t>6,00+5,00</t>
  </si>
  <si>
    <t>286154220</t>
  </si>
  <si>
    <t>koleno z PP žebrované DN 250/45°</t>
  </si>
  <si>
    <t>1071437457</t>
  </si>
  <si>
    <t>286154140</t>
  </si>
  <si>
    <t>koleno z PP žebrované DN 200/45°</t>
  </si>
  <si>
    <t>-372019807</t>
  </si>
  <si>
    <t>286154640</t>
  </si>
  <si>
    <t>odbočka z PP žebrovaná 45° DN 200/200 mm</t>
  </si>
  <si>
    <t>1524956304</t>
  </si>
  <si>
    <t>286154680</t>
  </si>
  <si>
    <t>odbočka z PP žebrovaná 45° DN 250/250 mm</t>
  </si>
  <si>
    <t>-2065379187</t>
  </si>
  <si>
    <t>286155040</t>
  </si>
  <si>
    <t>redukce z PP žebrovaná DN 250/200 mm</t>
  </si>
  <si>
    <t>1732752927</t>
  </si>
  <si>
    <t>pc5</t>
  </si>
  <si>
    <t>Betonový konus šachtový TBR-Q.1 - 100/63/58/12 KPS</t>
  </si>
  <si>
    <t>-696775133</t>
  </si>
  <si>
    <t>pc6</t>
  </si>
  <si>
    <t>Deska betonová zákrytová šachtová TZK-Q.1 - 100 - 63/17</t>
  </si>
  <si>
    <t>-1203006495</t>
  </si>
  <si>
    <t>pc7</t>
  </si>
  <si>
    <t>Dno šachtové betonové TBZ-Q.1 - 100/50 - V25</t>
  </si>
  <si>
    <t>2007022801</t>
  </si>
  <si>
    <t>pc8</t>
  </si>
  <si>
    <t>Příplatek za boční přítok + těsnění</t>
  </si>
  <si>
    <t>-707122762</t>
  </si>
  <si>
    <t>pc9</t>
  </si>
  <si>
    <t>Těsnění elastomerové pro šachty DN 1000</t>
  </si>
  <si>
    <t>-1250080461</t>
  </si>
  <si>
    <t>pc10</t>
  </si>
  <si>
    <t>Uliční vpust z betonových dílců TBV-Q 450, odtok -1,03 m</t>
  </si>
  <si>
    <t>-782915671</t>
  </si>
  <si>
    <t>pc11</t>
  </si>
  <si>
    <t>Koš pro uliční vpustě z pozink. plechu</t>
  </si>
  <si>
    <t>1047245257</t>
  </si>
  <si>
    <t>89930</t>
  </si>
  <si>
    <t>Výšková úprava poklopu hydrantu a uzavíracího šoupěte s úpravou ovládací soupravy</t>
  </si>
  <si>
    <t>-899819015</t>
  </si>
  <si>
    <t xml:space="preserve">1,00+1,00  "v parkovišti"</t>
  </si>
  <si>
    <t>-1342878524</t>
  </si>
  <si>
    <t>10,50*2,00</t>
  </si>
  <si>
    <t>919735123</t>
  </si>
  <si>
    <t>Řezání stávajícího betonového krytu hl do 150 mm</t>
  </si>
  <si>
    <t>-1736359584</t>
  </si>
  <si>
    <t>(4,50*2,00)+1,50</t>
  </si>
  <si>
    <t>997221551</t>
  </si>
  <si>
    <t>Vodorovná doprava suti ze sypkých materiálů do 1 km</t>
  </si>
  <si>
    <t>793707590</t>
  </si>
  <si>
    <t>997221559</t>
  </si>
  <si>
    <t>Příplatek ZKD 1 km u vodorovné dopravy suti ze sypkých materiálů</t>
  </si>
  <si>
    <t>-1136140554</t>
  </si>
  <si>
    <t>9,736*9,00</t>
  </si>
  <si>
    <t>997221611</t>
  </si>
  <si>
    <t>Nakládání suti na dopravní prostředky pro vodorovnou dopravu</t>
  </si>
  <si>
    <t>2041531047</t>
  </si>
  <si>
    <t>9,736</t>
  </si>
  <si>
    <t>998276101</t>
  </si>
  <si>
    <t>Přesun hmot pro trubní vedení z trub z plastických hmot otevřený výkop</t>
  </si>
  <si>
    <t>1490424289</t>
  </si>
  <si>
    <t xml:space="preserve">SO06 - SO 06 - Retence </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</si>
  <si>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podmínky.Položky soupisu prací, které nemají ve sloupci "Cenová soustava" uveden žádný údaj nebo "vlastní položka", nepochází z Cenové soustavy ÚRS a jejich cena je stanovena odborným odhadem.</t>
  </si>
  <si>
    <t>-1335591983</t>
  </si>
  <si>
    <t xml:space="preserve">1,00*0,90*1,28  "napojení"</t>
  </si>
  <si>
    <t xml:space="preserve">2,00*1,00  "napojení"</t>
  </si>
  <si>
    <t>-488043911</t>
  </si>
  <si>
    <t xml:space="preserve">2,00*0,50  "stěny bazénu"</t>
  </si>
  <si>
    <t>-1171937454</t>
  </si>
  <si>
    <t>1,28*6,50*0,90</t>
  </si>
  <si>
    <t>1,81*20,50*0,90</t>
  </si>
  <si>
    <t>1,50*5,00*0,90</t>
  </si>
  <si>
    <t>335947504</t>
  </si>
  <si>
    <t>1,59*1,60*2,50</t>
  </si>
  <si>
    <t>610279831</t>
  </si>
  <si>
    <t xml:space="preserve">1,28*6,50*2,00  "potrubí"</t>
  </si>
  <si>
    <t>1,81*20,50*2,00</t>
  </si>
  <si>
    <t>1,50*5,00*2,00</t>
  </si>
  <si>
    <t xml:space="preserve">1,59*1,60*2,00  "šachta"</t>
  </si>
  <si>
    <t>-1558449195</t>
  </si>
  <si>
    <t>110,938</t>
  </si>
  <si>
    <t>-1810962714</t>
  </si>
  <si>
    <t>47,633+6,360</t>
  </si>
  <si>
    <t>134235816</t>
  </si>
  <si>
    <t>-871251383</t>
  </si>
  <si>
    <t xml:space="preserve">(6,50+20,50)*0,04  "potrubí"</t>
  </si>
  <si>
    <t xml:space="preserve">(6,50++20,50+5,00)*0,09  "lože"</t>
  </si>
  <si>
    <t xml:space="preserve">(6,50+20,50+5,00)*0,37  "obsyp"</t>
  </si>
  <si>
    <t xml:space="preserve">1,50*1,50*2,04  "šachta"</t>
  </si>
  <si>
    <t>495630801</t>
  </si>
  <si>
    <t>307576820</t>
  </si>
  <si>
    <t>20,390</t>
  </si>
  <si>
    <t>-262542211</t>
  </si>
  <si>
    <t>-107069193</t>
  </si>
  <si>
    <t>20,390+1,00</t>
  </si>
  <si>
    <t>259204018</t>
  </si>
  <si>
    <t>13076626</t>
  </si>
  <si>
    <t xml:space="preserve">47,633+6,260  "celkový výkop"</t>
  </si>
  <si>
    <t>odpočet vytlačené kubatury</t>
  </si>
  <si>
    <t xml:space="preserve">-1,08  "potrubí"</t>
  </si>
  <si>
    <t xml:space="preserve">-2,88  "lože"</t>
  </si>
  <si>
    <t xml:space="preserve">-11,84  "obsyp"</t>
  </si>
  <si>
    <t xml:space="preserve">-4,59  "šachta"</t>
  </si>
  <si>
    <t xml:space="preserve">10,70*4,30*0,20  "bloky"</t>
  </si>
  <si>
    <t>10,70*2,70*0,20</t>
  </si>
  <si>
    <t>-88271907</t>
  </si>
  <si>
    <t>(9,202+5,778)*1,67</t>
  </si>
  <si>
    <t>688437747</t>
  </si>
  <si>
    <t>(6,50+27,00+17,00)*0,37</t>
  </si>
  <si>
    <t>-1520362878</t>
  </si>
  <si>
    <t>18,685*1,670</t>
  </si>
  <si>
    <t>451541111</t>
  </si>
  <si>
    <t>Lože pod retenční vsakovací bloky ze štěrku fr. 8-16 mm</t>
  </si>
  <si>
    <t>-1588508024</t>
  </si>
  <si>
    <t xml:space="preserve">10,70*2,70*0,20  "bloky"</t>
  </si>
  <si>
    <t>-1362475256</t>
  </si>
  <si>
    <t>(6,50+27,00+17,00)*0,09</t>
  </si>
  <si>
    <t>871313121</t>
  </si>
  <si>
    <t>Montáž kanalizačního potrubí z PVC těsněné gumovým kroužkem otevřený výkop sklon do 20 % do DN 150</t>
  </si>
  <si>
    <t>-1628926394</t>
  </si>
  <si>
    <t xml:space="preserve">10,00+7,00  "odvzdušnění"</t>
  </si>
  <si>
    <t xml:space="preserve">Montáž kanalizačního potrubí korugovaného SN 10  z polypropylenu do DN 200</t>
  </si>
  <si>
    <t>-1431300074</t>
  </si>
  <si>
    <t>6,50</t>
  </si>
  <si>
    <t>1783478237</t>
  </si>
  <si>
    <t>27,00+1,00+1,00</t>
  </si>
  <si>
    <t>-1025964667</t>
  </si>
  <si>
    <t>894411111</t>
  </si>
  <si>
    <t>Zřízení šachet kanalizačních z betonových dílců na potrubí DN do 200 dno beton tř. C 25/30</t>
  </si>
  <si>
    <t>-1570926456</t>
  </si>
  <si>
    <t>-1852947448</t>
  </si>
  <si>
    <t>1017427247</t>
  </si>
  <si>
    <t xml:space="preserve">trubka kanalizační  z PP žebrovaná SN10 DN 250 mm/ 2 m</t>
  </si>
  <si>
    <t>958350229</t>
  </si>
  <si>
    <t xml:space="preserve">trubka kanalizační z  PP žebrovaná SN10  DN 250 mm/ 5 m</t>
  </si>
  <si>
    <t>401867855</t>
  </si>
  <si>
    <t>5,00</t>
  </si>
  <si>
    <t>286152000</t>
  </si>
  <si>
    <t>trubka kanalizační z PP žebrovaná SN10 DN 150 mm/ 2 m</t>
  </si>
  <si>
    <t>417300151</t>
  </si>
  <si>
    <t>286152040</t>
  </si>
  <si>
    <t>trubka kanalizační z PP žebrovaná SN10 DN 150 mm/ 5 m</t>
  </si>
  <si>
    <t>-803739309</t>
  </si>
  <si>
    <t>286112320</t>
  </si>
  <si>
    <t>trubka PVC s hrdlem 110X3,2X5M SN4KOEX,PVC</t>
  </si>
  <si>
    <t>612839336</t>
  </si>
  <si>
    <t>2,00+3,00</t>
  </si>
  <si>
    <t>286113530</t>
  </si>
  <si>
    <t xml:space="preserve">koleno kanalizace plastové PVC  100x87°</t>
  </si>
  <si>
    <t>1606446045</t>
  </si>
  <si>
    <t>762030087</t>
  </si>
  <si>
    <t>Betonová zákrytová deska prefabrikovaná 1500 x 1500 mm, tloušťka 285 mm,otvor průměru 625 mm pro kanalizační poklop kruhový</t>
  </si>
  <si>
    <t>-1054503932</t>
  </si>
  <si>
    <t>Dno šachtové betonové prefabrikované , vitřní rozměr 1200 x 1200 x 1500, tloušťka stěny 150 mm</t>
  </si>
  <si>
    <t>2142195019</t>
  </si>
  <si>
    <t>pc12</t>
  </si>
  <si>
    <t xml:space="preserve">Dodávka + montáž - Retenční vsakovací blok z polypropylénu 800 x 800 x 320 mm </t>
  </si>
  <si>
    <t>-169651890</t>
  </si>
  <si>
    <t>2,00*(5,00*13,00)</t>
  </si>
  <si>
    <t>2,00*(3,00*13,00)</t>
  </si>
  <si>
    <t>pc13</t>
  </si>
  <si>
    <t xml:space="preserve">Dodávka + montáž - Dno retenčních vsakovacích bloků z polypropylénu 800 x 800 x 40 mm </t>
  </si>
  <si>
    <t>-1310313286</t>
  </si>
  <si>
    <t>(5,00*13,00)+(3,00*13,00)</t>
  </si>
  <si>
    <t>pc14</t>
  </si>
  <si>
    <t xml:space="preserve">Dodávka + montáž - Zakončení retenčních  vsakovacích  bloků z polypropylénu  </t>
  </si>
  <si>
    <t>-1967383735</t>
  </si>
  <si>
    <t>(5,00+5,00+3,00+3,00)*2,00</t>
  </si>
  <si>
    <t>pc15</t>
  </si>
  <si>
    <t xml:space="preserve">Dodávka + montáž - Spojka retenčních  vsakovacích  bloků   </t>
  </si>
  <si>
    <t>-21997198</t>
  </si>
  <si>
    <t>2,00*(3,00*12,00)</t>
  </si>
  <si>
    <t>2,00*(5,00*12,00)</t>
  </si>
  <si>
    <t>pc16</t>
  </si>
  <si>
    <t xml:space="preserve">Dodávka + montáž - Odvětrávací hlavice retenčních  vsakovacích  bloků   </t>
  </si>
  <si>
    <t>-1228944496</t>
  </si>
  <si>
    <t>pc17</t>
  </si>
  <si>
    <t xml:space="preserve">Dodávka + montáž - Filtrační geotextilie hmotnost 300 g / m2 na obalení bloků   </t>
  </si>
  <si>
    <t>104633641</t>
  </si>
  <si>
    <t xml:space="preserve">(10,40*4,00)*2,00*1,20  "dna"</t>
  </si>
  <si>
    <t>(10,40*2,40)*2,00*1,20</t>
  </si>
  <si>
    <t xml:space="preserve">(10,40+4,00)*2,00*0,68*2,00*1,20  "stěny"</t>
  </si>
  <si>
    <t>(10,40+2,40)*2,00*0,68*2,00*1,20</t>
  </si>
  <si>
    <t xml:space="preserve">(10,40*4,00)*2,00*1,20  "stropy"</t>
  </si>
  <si>
    <t>pc18</t>
  </si>
  <si>
    <t xml:space="preserve">Dodávka + montáž - Hydroizolační fólie HD-PE tl. 1,5 mm na obalení bloků   </t>
  </si>
  <si>
    <t>1573082432</t>
  </si>
  <si>
    <t xml:space="preserve">10,40*4,00*1,20  "dna"</t>
  </si>
  <si>
    <t>10,40*2,40*1,20</t>
  </si>
  <si>
    <t xml:space="preserve">(10,40+4,00)*2,00*0,68*1,20  "stěny"</t>
  </si>
  <si>
    <t>(10,40+2,40)*2,00*0,68*1,20</t>
  </si>
  <si>
    <t xml:space="preserve">10,40*4,00*1,20  "stropy"</t>
  </si>
  <si>
    <t>pc19</t>
  </si>
  <si>
    <t>Dodávka + montáž - Vertiákální vírový ventil jmenovitá světlost 65 mm, tlaková výška 0,99 m, odtok 5,0 l/s, včetně dopravného</t>
  </si>
  <si>
    <t>-1289574813</t>
  </si>
  <si>
    <t>-14550857</t>
  </si>
  <si>
    <t>SO07 - SO 07 - Areálový teplovod</t>
  </si>
  <si>
    <t xml:space="preserve">Cenová soustava: CS ÚRS 2015 01     = Katalog popisů a směrných cen stavebních prací ÚRS Praha 		 Průzkum trhu = Ceníky výrobců, ceníky prodejců, ceny prací montážních firem		 </t>
  </si>
  <si>
    <t>D2 - Izolace tepelné</t>
  </si>
  <si>
    <t>D3 - Rozvod potrubi UT</t>
  </si>
  <si>
    <t>D4 - Armatury</t>
  </si>
  <si>
    <t>D5 - Konstrukce zamečnické</t>
  </si>
  <si>
    <t>D6 - Nátěry</t>
  </si>
  <si>
    <t>D7 - HZS</t>
  </si>
  <si>
    <t xml:space="preserve">Tepelné izolace potrubí - pouzdro z vlaknitého materiálu s Al folií pr.76/3,2 tl.60mm  60x76</t>
  </si>
  <si>
    <t>1359894189</t>
  </si>
  <si>
    <t xml:space="preserve">Montaž tepelné izolace potrubí - pouzdro z vlaknitého materiálu s Al folií pr.76/3,2 tl.60mm  60x76</t>
  </si>
  <si>
    <t>-1779486774</t>
  </si>
  <si>
    <t>-1855364584</t>
  </si>
  <si>
    <t>733 12-1222</t>
  </si>
  <si>
    <t>Potrubi hladké ocel bezešvé kotelny D76/3,2</t>
  </si>
  <si>
    <t>-715817966</t>
  </si>
  <si>
    <t>733 19-0225</t>
  </si>
  <si>
    <t>Tlak zkouška potrubí hlad -D89/5,0</t>
  </si>
  <si>
    <t>-1800530742</t>
  </si>
  <si>
    <t>1188533956</t>
  </si>
  <si>
    <t>734 10-9215</t>
  </si>
  <si>
    <t>Mtž armatur 2příiruby PN 16 DN 65</t>
  </si>
  <si>
    <t>1337409819</t>
  </si>
  <si>
    <t>Klapka motýlová uzavirací (připojení mezipřírubové) DN65</t>
  </si>
  <si>
    <t>-1098925239</t>
  </si>
  <si>
    <t>-1322456674</t>
  </si>
  <si>
    <t>-704642300</t>
  </si>
  <si>
    <t>895291599</t>
  </si>
  <si>
    <t xml:space="preserve">Protipožární tmel  kartuš  600 ml</t>
  </si>
  <si>
    <t>-1383946566</t>
  </si>
  <si>
    <t>1394142109</t>
  </si>
  <si>
    <t>783 22-1121</t>
  </si>
  <si>
    <t xml:space="preserve">Nátěr syntet KDK  1a+1z+1e</t>
  </si>
  <si>
    <t>672534202</t>
  </si>
  <si>
    <t>-820518677</t>
  </si>
  <si>
    <t>Provozní zkouška, proplach, odtlakovaní, dilatace</t>
  </si>
  <si>
    <t>453964753</t>
  </si>
  <si>
    <t>Stavební přípomoci</t>
  </si>
  <si>
    <t>-18056393</t>
  </si>
  <si>
    <t>SO08 - SO 08 - Potrubní pošta-propojovací kolektor</t>
  </si>
  <si>
    <t xml:space="preserve">Celková cena díla zahrnuje montáž a dopravu na místo instalace (ev. vč. potřebných manipulačních prostředků, přípravků nebo pomocných lešení). Součástí dodávky je provedení zkoušek, revizí, komplexní uvedení do provozu, průvodní technické dokumentace jednotlivých zařízení a revize, návody k obsluze, individuální a komplexní vyzkoušení.  Umístění jednotlivých komponentů je patrné z výkresové dokumentace. Pokud zařízení navazují na ostatní systémy stavby je součástí dodávky SW a HW příslušenství a zaintegrování systému do stavebního celku a oživení systému. V celkové ceně musí být zahrnut veškerý související potřebný materiál tak, aby každé zařízení (nebo komplex souvisejících zařízení) bylo funkční dle požadavků popsaných v technické zprávě, ikdyž u daného dodavatele je potřebné dodání dalších, v Soupisu prací neuvedených, komponentů. Související stavební přípomoce jsou zpracovány v samostatných částech projektové dokumentace. Součástí dodávky je finální povrchová úprava všech prvků a dodání atestů, certifikátů, osvědčení dle legislativy platné v době uvádění díla do provozu. 			 						 Podrobný popis jednotlivých komponentů a požadavky na jejich funkčnost jsou uvedeny ve "Specifikaci minimálních požadovaných technických a funkčních standardů technologie / komponentů", která je součástí Technické zprávy. 											 Nedílnou doplňující součástí Soupisu prací je Technická zpráva, Výkresová část a Izometrie technologie potrubní pošty.						  Průzkum trhu = Ceníky výrobců, ceníky prodejců, ceny prací montážních firem  </t>
  </si>
  <si>
    <t>D1 - SYSTÉMOVÁ KABELÁŽ</t>
  </si>
  <si>
    <t>D2 - JÍZDNÍ POTRUBÍ</t>
  </si>
  <si>
    <t>D3 - POŽÁRNĚ - BEZPEČNOSTNÍ ŘEŠENÍ</t>
  </si>
  <si>
    <t>D4 - PRŮBĚH REALIZACE</t>
  </si>
  <si>
    <t>646501659</t>
  </si>
  <si>
    <t>-825321703</t>
  </si>
  <si>
    <t>15997092</t>
  </si>
  <si>
    <t>-1688090659</t>
  </si>
  <si>
    <t>780988470</t>
  </si>
  <si>
    <t>-55498235</t>
  </si>
  <si>
    <t>-1240140491</t>
  </si>
  <si>
    <t>-695778342</t>
  </si>
  <si>
    <t>223088763</t>
  </si>
  <si>
    <t>2026763324</t>
  </si>
  <si>
    <t>1296707420</t>
  </si>
  <si>
    <t>-635660669</t>
  </si>
  <si>
    <t>9910302</t>
  </si>
  <si>
    <t>1205641130</t>
  </si>
  <si>
    <t>-1574781485</t>
  </si>
  <si>
    <t>-1572749428</t>
  </si>
  <si>
    <t>SO09 - SO 09 - Areálové elektrorozvody</t>
  </si>
  <si>
    <t>D1 - Elektromontáže - montáž a dodávka</t>
  </si>
  <si>
    <t xml:space="preserve">    D2 - Trubky, krabice, lišty</t>
  </si>
  <si>
    <t xml:space="preserve">    D3 - Kabely, ukončení kabelů</t>
  </si>
  <si>
    <t xml:space="preserve">      D4 - KABEL SILOVÝ,IZOLACE PVC,1kV</t>
  </si>
  <si>
    <t xml:space="preserve">      D5 - Ukončení vodičů izol. s ozn. a zapoj. v rozv. nebo na přístroji</t>
  </si>
  <si>
    <t xml:space="preserve">      D6 - Kabelová průchodky</t>
  </si>
  <si>
    <t xml:space="preserve">    D7 - Přístroje</t>
  </si>
  <si>
    <t xml:space="preserve">      D8 - POJISTKOVÉ VLOŽKY 500V AC</t>
  </si>
  <si>
    <t xml:space="preserve">    D9 - HZS a revize</t>
  </si>
  <si>
    <t xml:space="preserve">      D10 - PROVEDENÍ REVIZNÍCH ZKOUŠEK DLE CSN 331500</t>
  </si>
  <si>
    <t xml:space="preserve">      D11 - HODINOVE ZUCTOVACI SAZBY</t>
  </si>
  <si>
    <t xml:space="preserve">      D11A - Ostatní</t>
  </si>
  <si>
    <t>D12 - Zemní práce</t>
  </si>
  <si>
    <t xml:space="preserve">    D13 - HLOUBENÍ KABELOVÉ RÝHY  V ZEMINĚ TŘÍDY 3</t>
  </si>
  <si>
    <t xml:space="preserve">      D14 - VYTÝČENÍ TRATI VENKOVNÍHO VEDENÍ V NEPŘEHLEDNÉM TERÉNU</t>
  </si>
  <si>
    <t xml:space="preserve">      D15 - FOLIE VÝSTRAŽNÁ Z PVC</t>
  </si>
  <si>
    <t xml:space="preserve">      D16 - ZÁHOZ KABEL.RÝHY-ZEMINA TŘ.3</t>
  </si>
  <si>
    <t xml:space="preserve">      D17 - PROVIZORNÍ ÚPRAVA TERÉNU V PŘÍRODNÍ ZEMINĚ</t>
  </si>
  <si>
    <t xml:space="preserve">      D18 - ZŘÍZENÍ KABEL.LOŽE Z KOPANÉHO PÍSKU BEZ ZAKRYTÍ</t>
  </si>
  <si>
    <t xml:space="preserve">      D19 - ŘEZÁNÍ SPÁRY</t>
  </si>
  <si>
    <t xml:space="preserve">      D20 - BOURANÍ ŽIVIČNÝCH POVRCHŮ</t>
  </si>
  <si>
    <t xml:space="preserve">      D21 - Odstranění podkladu komunikace</t>
  </si>
  <si>
    <t xml:space="preserve">      D22 - ODVOZ ZEMINY</t>
  </si>
  <si>
    <t xml:space="preserve">      D23 - ZŘÍZENÍ PODKLADNÍ VRSTVY VOZOVKY</t>
  </si>
  <si>
    <t xml:space="preserve">      D24 - ZŘÍZENÍ KRYTU VOZOVKY Z ASFALTU</t>
  </si>
  <si>
    <t>Elektromontáže - montáž a dodávka</t>
  </si>
  <si>
    <t>Trubky, krabice, lišty</t>
  </si>
  <si>
    <t>TRUBKA pr.110</t>
  </si>
  <si>
    <t>Vlastní položka</t>
  </si>
  <si>
    <t>-1081311534</t>
  </si>
  <si>
    <t>Kabely, ukončení kabelů</t>
  </si>
  <si>
    <t>KABEL SILOVÝ,IZOLACE PVC,1kV</t>
  </si>
  <si>
    <t>AYKY-J 4x50 mm2</t>
  </si>
  <si>
    <t>-1900948939</t>
  </si>
  <si>
    <t>AYKY-J 3x120+70 mm2</t>
  </si>
  <si>
    <t>270117605</t>
  </si>
  <si>
    <t>Ukončení vodičů izol. s ozn. a zapoj. v rozv. nebo na přístroji</t>
  </si>
  <si>
    <t>do 70 mm2</t>
  </si>
  <si>
    <t>-1394628211</t>
  </si>
  <si>
    <t>do 240 mm2</t>
  </si>
  <si>
    <t>-473711291</t>
  </si>
  <si>
    <t>Kabelová průchodky</t>
  </si>
  <si>
    <t>pro kabely do 120mm2</t>
  </si>
  <si>
    <t>121959077</t>
  </si>
  <si>
    <t>Přístroje</t>
  </si>
  <si>
    <t>POJISTKOVÉ VLOŽKY 500V AC</t>
  </si>
  <si>
    <t>PN2(02) 80A gG</t>
  </si>
  <si>
    <t>300753653</t>
  </si>
  <si>
    <t>PN2(02) 160A gG</t>
  </si>
  <si>
    <t>1449471283</t>
  </si>
  <si>
    <t>HZS a revize</t>
  </si>
  <si>
    <t>PROVEDENÍ REVIZNÍCH ZKOUŠEK DLE CSN 331500</t>
  </si>
  <si>
    <t>-1221634207</t>
  </si>
  <si>
    <t>1534383361</t>
  </si>
  <si>
    <t>Úprava vývodů ze stávající kabelové skříně pro nové kabely</t>
  </si>
  <si>
    <t>220182987</t>
  </si>
  <si>
    <t>Koordinace prací s ostatnimi profesemi (stavba)</t>
  </si>
  <si>
    <t>-1582311468</t>
  </si>
  <si>
    <t>D11A</t>
  </si>
  <si>
    <t>PM</t>
  </si>
  <si>
    <t>Podružný materiál 3% z ceny materiálu</t>
  </si>
  <si>
    <t>673152225</t>
  </si>
  <si>
    <t>PPV6</t>
  </si>
  <si>
    <t>PPV 6% z montáže</t>
  </si>
  <si>
    <t>1127388617</t>
  </si>
  <si>
    <t>PPV1</t>
  </si>
  <si>
    <t>PPV 1% ze zemních prací</t>
  </si>
  <si>
    <t>1884740118</t>
  </si>
  <si>
    <t xml:space="preserve">HLOUBENÍ KABELOVÉ RÝHY  V ZEMINĚ TŘÍDY 3</t>
  </si>
  <si>
    <t>Šíře 500mm,hloubka 1000mm</t>
  </si>
  <si>
    <t>2102591749</t>
  </si>
  <si>
    <t>Šíře 500mm,hloubka 1400mm</t>
  </si>
  <si>
    <t>1030495453</t>
  </si>
  <si>
    <t>Vytyčení trasy</t>
  </si>
  <si>
    <t>-1784928482</t>
  </si>
  <si>
    <t>Pol63A</t>
  </si>
  <si>
    <t>Vytýčení stávajících kabelových vedení, kanalizace, vody, plynu, venkovního osvětlení</t>
  </si>
  <si>
    <t>-857728086</t>
  </si>
  <si>
    <t>FOLIE VÝSTRAŽNÁ Z PVC</t>
  </si>
  <si>
    <t>Šířka 33cm</t>
  </si>
  <si>
    <t>1832674492</t>
  </si>
  <si>
    <t>72153825</t>
  </si>
  <si>
    <t>-1121864119</t>
  </si>
  <si>
    <t>PROVIZORNÍ ÚPRAVA TERÉNU V PŘÍRODNÍ ZEMINĚ</t>
  </si>
  <si>
    <t>Zemina třídy 3</t>
  </si>
  <si>
    <t>978483174</t>
  </si>
  <si>
    <t>Šíře do 65cm,tloušťka 20cm</t>
  </si>
  <si>
    <t>-1278064723</t>
  </si>
  <si>
    <t>ŘEZÁNÍ SPÁRY</t>
  </si>
  <si>
    <t>V asfaltu nebo betonu</t>
  </si>
  <si>
    <t>-900704617</t>
  </si>
  <si>
    <t>BOURANÍ ŽIVIČNÝCH POVRCHŮ</t>
  </si>
  <si>
    <t>Síla vrstvy 3-5cm</t>
  </si>
  <si>
    <t>1309775276</t>
  </si>
  <si>
    <t>Odstranění podkladu komunikace</t>
  </si>
  <si>
    <t>odstrnění</t>
  </si>
  <si>
    <t>516090520</t>
  </si>
  <si>
    <t>ODVOZ ZEMINY</t>
  </si>
  <si>
    <t>Za každý další km</t>
  </si>
  <si>
    <t>1819847824</t>
  </si>
  <si>
    <t>Do vzdálenosti 1 km</t>
  </si>
  <si>
    <t>465713382</t>
  </si>
  <si>
    <t>ZŘÍZENÍ PODKLADNÍ VRSTVY VOZOVKY</t>
  </si>
  <si>
    <t>vrstvy</t>
  </si>
  <si>
    <t>-1811587521</t>
  </si>
  <si>
    <t>ZŘÍZENÍ KRYTU VOZOVKY Z ASFALTU</t>
  </si>
  <si>
    <t>443801627</t>
  </si>
  <si>
    <t xml:space="preserve">SO10 - SO 10 - Areálové slaboproudé rozvody </t>
  </si>
  <si>
    <t xml:space="preserve">    21-M - Elektromontáže</t>
  </si>
  <si>
    <t>21-M</t>
  </si>
  <si>
    <t>Elektromontáže</t>
  </si>
  <si>
    <t>210001</t>
  </si>
  <si>
    <t>Součást objektu SO-01</t>
  </si>
  <si>
    <t>Kč</t>
  </si>
  <si>
    <t>-471921953</t>
  </si>
  <si>
    <t>SO11 - SO 11 - Demolice</t>
  </si>
  <si>
    <t>Soupis prací je sestaven s využitím Cenové soustavy ÚRS. Položky, které pochází z této cenové soustavy, jsou ve sloupci 'Cenová soustava' označeny popisem 'CS ÚRS' a úrovní příslušného kalendářního pololetí. Veškeré další informace vymezující popis a podmínky použití těchto položek z Cenové soustavy, které nejsou uvedeny přímo v soupisu prací, jsou neomezeně dálkově k dispozici na www.cs-urs.cz, sekce Cenové a technické podmínky.</t>
  </si>
  <si>
    <t>113106242</t>
  </si>
  <si>
    <t>Rozebrání vozovek ze silničních dílců pl přes 200 m2 se spárami zalitými cementovou maltou</t>
  </si>
  <si>
    <t>CS ÚRS 2017 01</t>
  </si>
  <si>
    <t>1496319284</t>
  </si>
  <si>
    <t>84,0*2,0</t>
  </si>
  <si>
    <t>981011112</t>
  </si>
  <si>
    <t>Demolice budov dřevěných ostatních oboustranně obitých nebo omítnutých postupným rozebíráním</t>
  </si>
  <si>
    <t>460630180</t>
  </si>
  <si>
    <t xml:space="preserve">"střecha bazénu"  26,76*11,82*1,5*0,5+3,42*2,55*1,5*0,5*2</t>
  </si>
  <si>
    <t>981011311</t>
  </si>
  <si>
    <t>Demolice budov zděných na MVC podíl konstrukcí do 10 % postupným rozebíráním</t>
  </si>
  <si>
    <t>-874482053</t>
  </si>
  <si>
    <t>"starý výměník" 3,85*4,15*3,85"</t>
  </si>
  <si>
    <t xml:space="preserve">"objekt pro technologii bazénu"  3,85*3,5*3,25</t>
  </si>
  <si>
    <t>-550901191</t>
  </si>
  <si>
    <t>142,765</t>
  </si>
  <si>
    <t>2121964940</t>
  </si>
  <si>
    <t>391986471</t>
  </si>
  <si>
    <t>142,765*4</t>
  </si>
  <si>
    <t>997013831</t>
  </si>
  <si>
    <t>Poplatek za uložení stavebního směsného odpadu na skládce (skládkovné)</t>
  </si>
  <si>
    <t>-1024623842</t>
  </si>
  <si>
    <t>SO12 - SO12-Vedlejší rozpočtové náklady</t>
  </si>
  <si>
    <t>VRN - Vedlejší rozpočtové náklady</t>
  </si>
  <si>
    <t xml:space="preserve">    VRN1 - Průzkumné, geodetické a projektové práce</t>
  </si>
  <si>
    <t xml:space="preserve">    VRN3 - Zařízení staveniště</t>
  </si>
  <si>
    <t xml:space="preserve">    VRN4 - Inženýrská činnost</t>
  </si>
  <si>
    <t xml:space="preserve">    VRN5 - Finanční náklady</t>
  </si>
  <si>
    <t>VRN</t>
  </si>
  <si>
    <t>Vedlejší rozpočtové náklady</t>
  </si>
  <si>
    <t>VRN1</t>
  </si>
  <si>
    <t>Průzkumné, geodetické a projektové práce</t>
  </si>
  <si>
    <t>012002000</t>
  </si>
  <si>
    <t xml:space="preserve">Geodetické práce-vytýčení stavby a inž.sítí,geodet. zaměření dokončených stav. objektů vč. geometr. plánu pro vklad do KN </t>
  </si>
  <si>
    <t>1024</t>
  </si>
  <si>
    <t>346718870</t>
  </si>
  <si>
    <t>013002000</t>
  </si>
  <si>
    <t xml:space="preserve">Projektové práce-dokumentace skutečného provedení,výrobní dokumentace,fotodokumentace průběhu stavby </t>
  </si>
  <si>
    <t>-788834097</t>
  </si>
  <si>
    <t>013003000</t>
  </si>
  <si>
    <t xml:space="preserve">Zajištění bezpečnosti práce a ochrany životního prostředí </t>
  </si>
  <si>
    <t>-140590660</t>
  </si>
  <si>
    <t>013004001</t>
  </si>
  <si>
    <t xml:space="preserve">Zpracování dílenské dokumentace </t>
  </si>
  <si>
    <t>-454994484</t>
  </si>
  <si>
    <t>013004002</t>
  </si>
  <si>
    <t>Geometr. zaměření skuteč. provedení dokončené stavby a zpracování geom. plánu dokonč. stavby pro vklad do KN</t>
  </si>
  <si>
    <t>732554050</t>
  </si>
  <si>
    <t>013004003</t>
  </si>
  <si>
    <t>Fotodokumentace o průběhu výstavby v digitální podobě</t>
  </si>
  <si>
    <t>-1923122837</t>
  </si>
  <si>
    <t>013203000</t>
  </si>
  <si>
    <t>Dokumentace stavby bez rozlišení-výrobní dokumentace pro OK a inž. sítě</t>
  </si>
  <si>
    <t>1785920919</t>
  </si>
  <si>
    <t>VRN3</t>
  </si>
  <si>
    <t>Zařízení staveniště</t>
  </si>
  <si>
    <t>032002000</t>
  </si>
  <si>
    <t xml:space="preserve">Vybavení staveniště vč. informační tabule zhotovitele s údaji o stavbě </t>
  </si>
  <si>
    <t>-1880070640</t>
  </si>
  <si>
    <t>033002000</t>
  </si>
  <si>
    <t>Připojení staveniště na inženýrské sítě-voda,elektro</t>
  </si>
  <si>
    <t>9663816</t>
  </si>
  <si>
    <t>034002000</t>
  </si>
  <si>
    <t>Zabezpečení staveniště-provizorní oplocení,výkopové práce</t>
  </si>
  <si>
    <t>-2132349044</t>
  </si>
  <si>
    <t>039002000</t>
  </si>
  <si>
    <t xml:space="preserve">Zrušení zařízení staveniště vč. uvedení všech ploch zařízenístaveniště do původního stavu </t>
  </si>
  <si>
    <t>-430792455</t>
  </si>
  <si>
    <t>VRN4</t>
  </si>
  <si>
    <t>Inženýrská činnost</t>
  </si>
  <si>
    <t>043002000</t>
  </si>
  <si>
    <t>Zkoušky a ostatní měření(měření hluku,radonu,mikroklima a pod. )</t>
  </si>
  <si>
    <t>-991672175</t>
  </si>
  <si>
    <t>VRN5</t>
  </si>
  <si>
    <t>Finanční náklady</t>
  </si>
  <si>
    <t>056002000</t>
  </si>
  <si>
    <t>Finanční náklady (bankovní záruky a pod. )</t>
  </si>
  <si>
    <t>1999529782</t>
  </si>
  <si>
    <t>Struktura údajů, formát souboru a metodika pro zpracování</t>
  </si>
  <si>
    <t>Struktura</t>
  </si>
  <si>
    <t>Soubor je složen ze záložky Rekapitulace stavby a záložek s názvem soupisu prací pro jednotlivé objekty ve formátu XLSX. Každá ze záložek přitom obsahuje</t>
  </si>
  <si>
    <t>ještě samostatné sestavy vymezené orámovaním a nadpisem sestavy.</t>
  </si>
  <si>
    <r>
      <rPr>
        <rFont val="Trebuchet MS"/>
        <charset val="238"/>
        <i val="1"/>
        <color auto="1"/>
        <sz val="9"/>
        <scheme val="none"/>
      </rPr>
      <t xml:space="preserve">Rekapitulace stavby </t>
    </r>
    <r>
      <rPr>
        <rFont val="Trebuchet MS"/>
        <charset val="238"/>
        <color auto="1"/>
        <sz val="9"/>
        <scheme val="none"/>
      </rPr>
      <t>obsahuje sestavu Rekapitulace stavby a Rekapitulace objektů stavby a soupisů prací.</t>
    </r>
  </si>
  <si>
    <r>
      <t xml:space="preserve">V sestavě </t>
    </r>
    <r>
      <rPr>
        <rFont val="Trebuchet MS"/>
        <charset val="238"/>
        <b val="1"/>
        <color auto="1"/>
        <sz val="9"/>
        <scheme val="none"/>
      </rPr>
      <t>Rekapitulace stavby</t>
    </r>
    <r>
      <rPr>
        <rFont val="Trebuchet MS"/>
        <charset val="238"/>
        <color auto="1"/>
        <sz val="9"/>
        <scheme val="none"/>
      </rPr>
      <t xml:space="preserve"> jsou uvedeny informace identifikující předmět veřejné zakázky na stavební práce, KSO, CC-CZ, CZ-CPV, CZ-CPA a rekapitulaci </t>
    </r>
  </si>
  <si>
    <t>celkové nabídkové ceny uchazeče.</t>
  </si>
  <si>
    <r>
      <t xml:space="preserve">V sestavě </t>
    </r>
    <r>
      <rPr>
        <rFont val="Trebuchet MS"/>
        <charset val="238"/>
        <b val="1"/>
        <color auto="1"/>
        <sz val="9"/>
        <scheme val="none"/>
      </rPr>
      <t>Rekapitulace objektů stavby a soupisů prací</t>
    </r>
    <r>
      <rPr>
        <rFont val="Trebuchet MS"/>
        <charset val="238"/>
        <color auto="1"/>
        <sz val="9"/>
        <scheme val="none"/>
      </rPr>
      <t xml:space="preserve"> je uvedena rekapitulace stavebních objektů, inženýrských objektů, provozních souborů,</t>
    </r>
  </si>
  <si>
    <t>vedlejších a ostatních nákladů a ostatních nákladů s rekapitulací nabídkové ceny za jednotlivé soupisy prací. Na základě údaje Typ je možné</t>
  </si>
  <si>
    <t>identifikovat, zda se jedná o objekt nebo soupis prací pro daný objekt:</t>
  </si>
  <si>
    <t>Stavební objekt pozemní</t>
  </si>
  <si>
    <t>ING</t>
  </si>
  <si>
    <t>Stavební objekt inženýrský</t>
  </si>
  <si>
    <t>PRO</t>
  </si>
  <si>
    <t>Provozní soubor</t>
  </si>
  <si>
    <t>VON</t>
  </si>
  <si>
    <t>Vedlejší a ostatní náklady</t>
  </si>
  <si>
    <t>OST</t>
  </si>
  <si>
    <t>Soupis prací pro daný typ objektu</t>
  </si>
  <si>
    <r>
      <rPr>
        <rFont val="Trebuchet MS"/>
        <charset val="238"/>
        <i val="1"/>
        <color auto="1"/>
        <sz val="9"/>
        <scheme val="none"/>
      </rPr>
      <t xml:space="preserve">Soupis prací </t>
    </r>
    <r>
      <rPr>
        <rFont val="Trebuchet MS"/>
        <charset val="238"/>
        <color auto="1"/>
        <sz val="9"/>
        <scheme val="none"/>
      </rPr>
      <t>pro jednotlivé objekty obsahuje sestavy Krycí list soupisu, Rekapitulace členění soupisu prací, Soupis prací. Za soupis prací může být považován</t>
    </r>
  </si>
  <si>
    <t>i objekt stavby v případě, že neobsahuje podřízenou zakázku.</t>
  </si>
  <si>
    <r>
      <rPr>
        <rFont val="Trebuchet MS"/>
        <charset val="238"/>
        <b val="1"/>
        <color auto="1"/>
        <sz val="9"/>
        <scheme val="none"/>
      </rPr>
      <t>Krycí list soupisu</t>
    </r>
    <r>
      <rPr>
        <rFont val="Trebuchet MS"/>
        <charset val="238"/>
        <color auto="1"/>
        <sz val="9"/>
        <scheme val="none"/>
      </rPr>
      <t xml:space="preserve"> obsahuje rekapitulaci informací o předmětu veřejné zakázky ze sestavy Rekapitulace stavby, informaci o zařazení objektu do KSO, </t>
    </r>
  </si>
  <si>
    <t>CC-CZ, CZ-CPV, CZ-CPA a rekapitulaci celkové nabídkové ceny uchazeče za aktuální soupis prací.</t>
  </si>
  <si>
    <r>
      <rPr>
        <rFont val="Trebuchet MS"/>
        <charset val="238"/>
        <b val="1"/>
        <color auto="1"/>
        <sz val="9"/>
        <scheme val="none"/>
      </rPr>
      <t>Rekapitulace členění soupisu prací</t>
    </r>
    <r>
      <rPr>
        <rFont val="Trebuchet MS"/>
        <charset val="238"/>
        <color auto="1"/>
        <sz val="9"/>
        <scheme val="none"/>
      </rPr>
      <t xml:space="preserve"> obsahuje rekapitulaci soupisu prací ve všech úrovních členění soupisu tak, jak byla tato členění použita (např. </t>
    </r>
  </si>
  <si>
    <t>stavební díly, funkční díly, případně jiné členění) s rekapitulací nabídkové ceny.</t>
  </si>
  <si>
    <r>
      <rPr>
        <rFont val="Trebuchet MS"/>
        <charset val="238"/>
        <b val="1"/>
        <color auto="1"/>
        <sz val="9"/>
        <scheme val="none"/>
      </rPr>
      <t xml:space="preserve">Soupis prací </t>
    </r>
    <r>
      <rPr>
        <rFont val="Trebuchet MS"/>
        <charset val="238"/>
        <color auto="1"/>
        <sz val="9"/>
        <scheme val="none"/>
      </rPr>
      <t>obsahuje položky veškerých stavebních nebo montážních prací, dodávek materiálů a služeb nezbytných pro zhotovení stavebního objektu,</t>
    </r>
  </si>
  <si>
    <t>inženýrského objektu, provozního souboru, vedlejších a ostatních nákladů.</t>
  </si>
  <si>
    <t>Pro položky soupisu prací se zobrazují následující informace:</t>
  </si>
  <si>
    <t>Pořadové číslo položky v aktuálním soupisu</t>
  </si>
  <si>
    <t>TYP</t>
  </si>
  <si>
    <t xml:space="preserve">Typ položky: K - konstrukce, M - materiál, PP - plný popis, PSC - poznámka k souboru cen,  P - poznámka k položce, VV - výkaz výměr</t>
  </si>
  <si>
    <t>Kód položky</t>
  </si>
  <si>
    <t>Zkrácený popis položky</t>
  </si>
  <si>
    <t>Měrná jednotka položky</t>
  </si>
  <si>
    <t>Množství v měrné jednotce</t>
  </si>
  <si>
    <t>J.cena</t>
  </si>
  <si>
    <t xml:space="preserve">Jednotková cena položky. Zadaní může obsahovat namísto J.ceny sloupce J.materiál a J.montáž, jejichž součet definuje </t>
  </si>
  <si>
    <t>J.cenu položky.</t>
  </si>
  <si>
    <t xml:space="preserve">Cena celkem </t>
  </si>
  <si>
    <t>Celková cena položky daná jako součin množství a j.ceny</t>
  </si>
  <si>
    <t>Příslušnost položky do cenové soustavy</t>
  </si>
  <si>
    <t>Ke každé položce soupisu prací se na samostatných řádcích může zobrazovat:</t>
  </si>
  <si>
    <t>Plný popis položky</t>
  </si>
  <si>
    <t>Poznámka k souboru cen a poznámka zadavatele</t>
  </si>
  <si>
    <t>Výkaz výměr</t>
  </si>
  <si>
    <t>Pokud je k řádku výkazu výměr evidovaný údaj ve sloupci Kód, jedná se o definovaný odkaz, na který se může odvolávat výkaz výměr z jiné položky.</t>
  </si>
  <si>
    <t xml:space="preserve">Metodika pro zpracování </t>
  </si>
  <si>
    <t>Jednotlivé sestavy jsou v souboru provázány. Editovatelné pole jsou zvýrazněny žlutým podbarvením, ostatní pole neslouží k editaci a nesmí být jakkoliv</t>
  </si>
  <si>
    <t>modifikovány.</t>
  </si>
  <si>
    <t xml:space="preserve">Uchazeč je pro podání nabídky povinen vyplnit žlutě podbarvená pole: </t>
  </si>
  <si>
    <t xml:space="preserve">Pole Uchazeč v sestavě Rekapitulace stavby - zde uchazeč vyplní svůj název (název subjektu) </t>
  </si>
  <si>
    <t>Pole IČ a DIČ v sestavě Rekapitulace stavby - zde uchazeč vyplní svoje IČ a DIČ</t>
  </si>
  <si>
    <t>Datum v sestavě Rekapitulace stavby - zde uchazeč vyplní datum vytvoření nabídky</t>
  </si>
  <si>
    <t>J.cena = jednotková cena v sestavě Soupis prací o maximálním počtu desetinných míst uvedených v poli</t>
  </si>
  <si>
    <t>- pokud sestavy soupisů prací obsahují pole J.cena, musí být všechna tato pole vyplněna nenulovými kladnými číslicemi</t>
  </si>
  <si>
    <t>Poznámka - nepovinný údaj pro položku soupisu</t>
  </si>
  <si>
    <t>V případě, že sestavy soupisů prací neobsahují pole J.cena, potom ve všech soupisech prací obsahují pole:</t>
  </si>
  <si>
    <t xml:space="preserve"> - J.materiál - jednotková cena materiálu </t>
  </si>
  <si>
    <t xml:space="preserve"> - J.montáž - jednotková cena montáže</t>
  </si>
  <si>
    <t>Uchazeč je v tomto případě povinen vyplnit všechna pole J.materiál a pole J.montáž nenulovými kladnými číslicemi. V případech, kdy položka</t>
  </si>
  <si>
    <t>neobsahuje žádný materiál je přípustné, aby pole J.materiál bylo vyplněno nulou. V případech, kdy položka neobsahuje žádnou montáž je přípustné,</t>
  </si>
  <si>
    <t>aby pole J.montáž bylo vyplněno nulou. Není však přípustné, aby obě pole - J.materiál, J.Montáž byly u jedné položky vyplněny nulou.</t>
  </si>
  <si>
    <t>Název</t>
  </si>
  <si>
    <t>Povinný</t>
  </si>
  <si>
    <t>Max. počet</t>
  </si>
  <si>
    <t>atributu</t>
  </si>
  <si>
    <t>(A/N)</t>
  </si>
  <si>
    <t>znaků</t>
  </si>
  <si>
    <t>A</t>
  </si>
  <si>
    <t>Kód stavby</t>
  </si>
  <si>
    <t>String</t>
  </si>
  <si>
    <t>Stavba</t>
  </si>
  <si>
    <t>Název stavby</t>
  </si>
  <si>
    <t>Místo</t>
  </si>
  <si>
    <t>N</t>
  </si>
  <si>
    <t>Místo stavby</t>
  </si>
  <si>
    <t>Datum</t>
  </si>
  <si>
    <t>Datum vykonaného exportu</t>
  </si>
  <si>
    <t>Date</t>
  </si>
  <si>
    <t>KSO</t>
  </si>
  <si>
    <t>Klasifikace stavebního objektu</t>
  </si>
  <si>
    <t>CC-CZ</t>
  </si>
  <si>
    <t>Klasifikace stavbeních děl</t>
  </si>
  <si>
    <t>CZ-CPV</t>
  </si>
  <si>
    <t>Společný slovník pro veřejné zakázky</t>
  </si>
  <si>
    <t>CZ-CPA</t>
  </si>
  <si>
    <t>Klasifikace produkce podle činností</t>
  </si>
  <si>
    <t>Zadavatel</t>
  </si>
  <si>
    <t>Zadavatel zadaní</t>
  </si>
  <si>
    <t>IČ</t>
  </si>
  <si>
    <t>IČ zadavatele zadaní</t>
  </si>
  <si>
    <t>DIČ</t>
  </si>
  <si>
    <t>DIČ zadavatele zadaní</t>
  </si>
  <si>
    <t>Uchazeč</t>
  </si>
  <si>
    <t>Uchazeč veřejné zakázky</t>
  </si>
  <si>
    <t>Projektant</t>
  </si>
  <si>
    <t>Poznámka k zadání</t>
  </si>
  <si>
    <t>Sazba DPH</t>
  </si>
  <si>
    <t>Rekapitulace sazeb DPH u položek soupisů</t>
  </si>
  <si>
    <t>eGSazbaDph</t>
  </si>
  <si>
    <t>Základna DPH</t>
  </si>
  <si>
    <t>Základna DPH určena součtem celkové ceny z položek soupisů</t>
  </si>
  <si>
    <t>Double</t>
  </si>
  <si>
    <t>Hodnota DPH</t>
  </si>
  <si>
    <t>Celková cena bez DPH za celou stavbu. Sčítává se ze všech listů.</t>
  </si>
  <si>
    <t>Celková cena s DPH za celou stavbu</t>
  </si>
  <si>
    <t>Rekapitulace objektů stavby a soupisů prací</t>
  </si>
  <si>
    <t>Přebírá se z Rekapitulace stavby</t>
  </si>
  <si>
    <t>Kód objektu</t>
  </si>
  <si>
    <t>Objektu, Soupis prací</t>
  </si>
  <si>
    <t>Název objektu</t>
  </si>
  <si>
    <t>Cena bez DPH za daný objekt</t>
  </si>
  <si>
    <t>Cena spolu s DPH za daný objekt</t>
  </si>
  <si>
    <t>Typ zakázky</t>
  </si>
  <si>
    <t>eGTypZakazky</t>
  </si>
  <si>
    <t>Krycí list soupisu</t>
  </si>
  <si>
    <t>Objekt</t>
  </si>
  <si>
    <t>Kód a název objektu</t>
  </si>
  <si>
    <t>20 + 120</t>
  </si>
  <si>
    <t>Kód a název soupisu</t>
  </si>
  <si>
    <t>Poznámka k soupisu prací</t>
  </si>
  <si>
    <t>Rekapitulace sazeb DPH na položkách aktuálního soupisu</t>
  </si>
  <si>
    <t>Základna DPH určena součtem celkové ceny z položek aktuálního soupisu</t>
  </si>
  <si>
    <t>Cena bez DPH za daný soupis</t>
  </si>
  <si>
    <t>Cena s DPH</t>
  </si>
  <si>
    <t>Cena s DPH za daný soupis</t>
  </si>
  <si>
    <t>Rekapitulace členění soupisu prací</t>
  </si>
  <si>
    <t>Kód a název objektu, přebírá se z Krycího listu soupisu</t>
  </si>
  <si>
    <t>Kód a název objektu, přebírá se z Krycího listu soupisu</t>
  </si>
  <si>
    <t>Kód a název dílu ze soupisu</t>
  </si>
  <si>
    <t>20 + 100</t>
  </si>
  <si>
    <t>Cena celkem</t>
  </si>
  <si>
    <t>Cena celkem za díl ze soupisu</t>
  </si>
  <si>
    <t>Soupis prací</t>
  </si>
  <si>
    <t>Přebírá se z Krycího listu soupisu</t>
  </si>
  <si>
    <t>Pořadové číslo položky soupisu</t>
  </si>
  <si>
    <t>Long</t>
  </si>
  <si>
    <t>Typ položky soupisu</t>
  </si>
  <si>
    <t>eGTypPolozky</t>
  </si>
  <si>
    <t>Kód položky ze soupisu</t>
  </si>
  <si>
    <t>Popis položky ze soupisu</t>
  </si>
  <si>
    <t>Množství položky soupisu</t>
  </si>
  <si>
    <t>J.Cena</t>
  </si>
  <si>
    <t>Jednotková cena položky</t>
  </si>
  <si>
    <t>Cena celkem vyčíslena jako J.Cena * Množství</t>
  </si>
  <si>
    <t>Zařazení položky do cenové soustavy</t>
  </si>
  <si>
    <t>p</t>
  </si>
  <si>
    <t>Poznámka položky ze soupisu</t>
  </si>
  <si>
    <t>Memo</t>
  </si>
  <si>
    <t>psc</t>
  </si>
  <si>
    <t>Poznámka k souboru cen ze soupisu</t>
  </si>
  <si>
    <t>pp</t>
  </si>
  <si>
    <t>Plný popis položky ze soupisu</t>
  </si>
  <si>
    <t>vv</t>
  </si>
  <si>
    <t>Výkaz výměr (figura, výraz, výměra) ze soupisu</t>
  </si>
  <si>
    <t>Text,Text,Double</t>
  </si>
  <si>
    <t>20, 150</t>
  </si>
  <si>
    <t>Sazba DPH pro položku</t>
  </si>
  <si>
    <t>eGSazbaDPH</t>
  </si>
  <si>
    <t>Hmotnost</t>
  </si>
  <si>
    <t>Hmotnost položky ze soupisu</t>
  </si>
  <si>
    <t>Suť</t>
  </si>
  <si>
    <t>Suť položky ze soupisu</t>
  </si>
  <si>
    <t>Nh</t>
  </si>
  <si>
    <t>Normohodiny položky ze soupisu</t>
  </si>
  <si>
    <t>Datová věta</t>
  </si>
  <si>
    <t>Typ věty</t>
  </si>
  <si>
    <t>Hodnota</t>
  </si>
  <si>
    <t>Význam</t>
  </si>
  <si>
    <t>Základní sazba DPH</t>
  </si>
  <si>
    <t>Snížená sazba DPH</t>
  </si>
  <si>
    <t>Nulová sazba DPH</t>
  </si>
  <si>
    <t>Základní sazba DPH přenesená</t>
  </si>
  <si>
    <t>Snížená sazba DPH přenesená</t>
  </si>
  <si>
    <t>Stavební objekt</t>
  </si>
  <si>
    <t>Inženýrský objekt</t>
  </si>
  <si>
    <t>Ostatní náklady</t>
  </si>
  <si>
    <t>Položka typu HSV</t>
  </si>
  <si>
    <t>Položka typu PSV</t>
  </si>
  <si>
    <t>Položka typu M</t>
  </si>
  <si>
    <t>Položka typu OST</t>
  </si>
</sst>
</file>

<file path=xl/styles.xml><?xml version="1.0" encoding="utf-8"?>
<styleSheet xmlns="http://schemas.openxmlformats.org/spreadsheetml/2006/main">
  <numFmts count="4">
    <numFmt numFmtId="164" formatCode="#,##0.00%"/>
    <numFmt numFmtId="165" formatCode="dd\.mm\.yyyy"/>
    <numFmt numFmtId="166" formatCode="#,##0.00000"/>
    <numFmt numFmtId="167" formatCode="#,##0.000"/>
  </numFmts>
  <fonts count="49">
    <font>
      <sz val="8"/>
      <name val="Trebuchet MS"/>
      <family val="2"/>
    </font>
    <font>
      <sz val="8"/>
      <color rgb="FF969696"/>
      <name val="Trebuchet MS"/>
    </font>
    <font>
      <sz val="9"/>
      <name val="Trebuchet MS"/>
    </font>
    <font>
      <b/>
      <sz val="12"/>
      <name val="Trebuchet MS"/>
    </font>
    <font>
      <sz val="11"/>
      <name val="Trebuchet MS"/>
    </font>
    <font>
      <sz val="10"/>
      <name val="Trebuchet MS"/>
    </font>
    <font>
      <sz val="12"/>
      <color rgb="FF003366"/>
      <name val="Trebuchet MS"/>
    </font>
    <font>
      <sz val="10"/>
      <color rgb="FF003366"/>
      <name val="Trebuchet MS"/>
    </font>
    <font>
      <sz val="8"/>
      <color rgb="FF003366"/>
      <name val="Trebuchet MS"/>
    </font>
    <font>
      <sz val="8"/>
      <color rgb="FF505050"/>
      <name val="Trebuchet MS"/>
    </font>
    <font>
      <sz val="8"/>
      <color rgb="FFFF0000"/>
      <name val="Trebuchet MS"/>
    </font>
    <font>
      <sz val="8"/>
      <color rgb="FF800080"/>
      <name val="Trebuchet MS"/>
    </font>
    <font>
      <sz val="8"/>
      <color rgb="FF0000A8"/>
      <name val="Trebuchet MS"/>
    </font>
    <font>
      <sz val="8"/>
      <name val="Trebuchet MS"/>
      <family val="0"/>
      <charset val="238"/>
    </font>
    <font>
      <sz val="8"/>
      <color rgb="FFFAE682"/>
      <name val="Trebuchet MS"/>
    </font>
    <font>
      <sz val="10"/>
      <color rgb="FF960000"/>
      <name val="Trebuchet MS"/>
    </font>
    <font>
      <u/>
      <sz val="10"/>
      <color theme="10"/>
      <name val="Trebuchet MS"/>
    </font>
    <font>
      <b/>
      <sz val="16"/>
      <name val="Trebuchet MS"/>
    </font>
    <font>
      <sz val="8"/>
      <color rgb="FF3366FF"/>
      <name val="Trebuchet MS"/>
    </font>
    <font>
      <b/>
      <sz val="12"/>
      <color rgb="FF969696"/>
      <name val="Trebuchet MS"/>
    </font>
    <font>
      <sz val="9"/>
      <color rgb="FF969696"/>
      <name val="Trebuchet MS"/>
    </font>
    <font>
      <b/>
      <sz val="8"/>
      <color rgb="FF969696"/>
      <name val="Trebuchet MS"/>
    </font>
    <font>
      <b/>
      <sz val="10"/>
      <name val="Trebuchet MS"/>
    </font>
    <font>
      <b/>
      <sz val="9"/>
      <name val="Trebuchet MS"/>
    </font>
    <font>
      <sz val="12"/>
      <color rgb="FF969696"/>
      <name val="Trebuchet MS"/>
    </font>
    <font>
      <b/>
      <sz val="12"/>
      <color rgb="FF960000"/>
      <name val="Trebuchet MS"/>
    </font>
    <font>
      <sz val="12"/>
      <name val="Trebuchet MS"/>
    </font>
    <font>
      <b/>
      <sz val="11"/>
      <color rgb="FF003366"/>
      <name val="Trebuchet MS"/>
    </font>
    <font>
      <sz val="11"/>
      <color rgb="FF003366"/>
      <name val="Trebuchet MS"/>
    </font>
    <font>
      <b/>
      <sz val="11"/>
      <name val="Trebuchet MS"/>
    </font>
    <font>
      <sz val="11"/>
      <color rgb="FF969696"/>
      <name val="Trebuchet MS"/>
    </font>
    <font>
      <sz val="18"/>
      <color theme="10"/>
      <name val="Wingdings 2"/>
    </font>
    <font>
      <b/>
      <sz val="10"/>
      <color rgb="FF003366"/>
      <name val="Trebuchet MS"/>
    </font>
    <font>
      <sz val="10"/>
      <color rgb="FF969696"/>
      <name val="Trebuchet MS"/>
    </font>
    <font>
      <sz val="10"/>
      <color theme="10"/>
      <name val="Trebuchet MS"/>
    </font>
    <font>
      <b/>
      <sz val="12"/>
      <color rgb="FF800000"/>
      <name val="Trebuchet MS"/>
    </font>
    <font>
      <sz val="8"/>
      <color rgb="FF960000"/>
      <name val="Trebuchet MS"/>
    </font>
    <font>
      <b/>
      <sz val="8"/>
      <name val="Trebuchet MS"/>
    </font>
    <font>
      <sz val="7"/>
      <color rgb="FF969696"/>
      <name val="Trebuchet MS"/>
    </font>
    <font>
      <i/>
      <sz val="8"/>
      <color rgb="FF0000FF"/>
      <name val="Trebuchet MS"/>
    </font>
    <font>
      <i/>
      <sz val="7"/>
      <color rgb="FF969696"/>
      <name val="Trebuchet MS"/>
    </font>
    <font>
      <sz val="8"/>
      <name val="Trebuchet MS"/>
      <charset val="238"/>
    </font>
    <font>
      <b/>
      <sz val="16"/>
      <name val="Trebuchet MS"/>
      <charset val="238"/>
    </font>
    <font>
      <b/>
      <sz val="11"/>
      <name val="Trebuchet MS"/>
      <charset val="238"/>
    </font>
    <font>
      <sz val="9"/>
      <name val="Trebuchet MS"/>
      <charset val="238"/>
    </font>
    <font>
      <sz val="10"/>
      <name val="Trebuchet MS"/>
      <charset val="238"/>
    </font>
    <font>
      <sz val="11"/>
      <name val="Trebuchet MS"/>
      <charset val="238"/>
    </font>
    <font>
      <b/>
      <sz val="9"/>
      <name val="Trebuchet MS"/>
      <charset val="238"/>
    </font>
    <font>
      <u/>
      <sz val="11"/>
      <color theme="10"/>
      <name val="Calibri"/>
      <scheme val="minor"/>
    </font>
  </fonts>
  <fills count="6">
    <fill>
      <patternFill patternType="none"/>
    </fill>
    <fill>
      <patternFill patternType="gray125"/>
    </fill>
    <fill>
      <patternFill patternType="solid">
        <fgColor rgb="FFFAE682"/>
      </patternFill>
    </fill>
    <fill>
      <patternFill patternType="solid">
        <fgColor rgb="FFFFFFCC"/>
      </patternFill>
    </fill>
    <fill>
      <patternFill patternType="solid">
        <fgColor rgb="FFBEBEBE"/>
      </patternFill>
    </fill>
    <fill>
      <patternFill patternType="solid">
        <fgColor rgb="FFD2D2D2"/>
      </patternFill>
    </fill>
  </fills>
  <borders count="37">
    <border/>
    <border>
      <left>
        <color indexed="0"/>
      </left>
      <right>
        <color indexed="0"/>
      </right>
      <top>
        <color indexed="0"/>
      </top>
      <bottom>
        <color indexed="0"/>
      </bottom>
      <diagonal>
        <color indexed="0"/>
      </diagonal>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top style="hair">
        <color rgb="FF000000"/>
      </top>
    </border>
    <border>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hair">
        <color rgb="FF000000"/>
      </right>
      <top style="hair">
        <color rgb="FF000000"/>
      </top>
      <bottom style="hair">
        <color rgb="FF000000"/>
      </bottom>
    </border>
    <border>
      <left style="thin">
        <color rgb="FF000000"/>
      </left>
      <bottom style="thin">
        <color rgb="FF000000"/>
      </bottom>
    </border>
    <border>
      <bottom style="thin">
        <color rgb="FF000000"/>
      </bottom>
    </border>
    <border>
      <right style="thin">
        <color rgb="FF000000"/>
      </right>
      <bottom style="thin">
        <color rgb="FF000000"/>
      </bottom>
    </border>
    <border>
      <left style="hair">
        <color rgb="FF969696"/>
      </left>
      <top style="hair">
        <color rgb="FF969696"/>
      </top>
    </border>
    <border>
      <top style="hair">
        <color rgb="FF969696"/>
      </top>
    </border>
    <border>
      <right style="hair">
        <color rgb="FF969696"/>
      </right>
      <top style="hair">
        <color rgb="FF969696"/>
      </top>
    </border>
    <border>
      <left style="hair">
        <color rgb="FF969696"/>
      </left>
    </border>
    <border>
      <right style="hair">
        <color rgb="FF969696"/>
      </right>
    </border>
    <border>
      <left style="hair">
        <color rgb="FF969696"/>
      </left>
      <top style="hair">
        <color rgb="FF969696"/>
      </top>
      <bottom style="hair">
        <color rgb="FF969696"/>
      </bottom>
    </border>
    <border>
      <top style="hair">
        <color rgb="FF969696"/>
      </top>
      <bottom style="hair">
        <color rgb="FF969696"/>
      </bottom>
    </border>
    <border>
      <right style="hair">
        <color rgb="FF969696"/>
      </right>
      <top style="hair">
        <color rgb="FF969696"/>
      </top>
      <bottom style="hair">
        <color rgb="FF969696"/>
      </bottom>
    </border>
    <border>
      <left style="hair">
        <color rgb="FF969696"/>
      </left>
      <bottom style="hair">
        <color rgb="FF969696"/>
      </bottom>
    </border>
    <border>
      <bottom style="hair">
        <color rgb="FF969696"/>
      </bottom>
    </border>
    <border>
      <right style="hair">
        <color rgb="FF969696"/>
      </right>
      <bottom style="hair">
        <color rgb="FF969696"/>
      </bottom>
    </border>
    <border>
      <right style="thin">
        <color rgb="FF000000"/>
      </right>
      <top style="hair">
        <color rgb="FF969696"/>
      </top>
    </border>
    <border>
      <right style="thin">
        <color rgb="FF000000"/>
      </right>
      <top style="hair">
        <color rgb="FF000000"/>
      </top>
      <bottom style="hair">
        <color rgb="FF000000"/>
      </bottom>
    </border>
    <border>
      <left style="hair">
        <color rgb="FF969696"/>
      </left>
      <right style="hair">
        <color rgb="FF969696"/>
      </right>
      <top style="hair">
        <color rgb="FF969696"/>
      </top>
      <bottom style="hair">
        <color rgb="FF969696"/>
      </bottom>
    </border>
    <border>
      <left style="thin">
        <color indexed="64"/>
      </left>
      <right>
        <color indexed="0"/>
      </right>
      <top style="thin">
        <color indexed="64"/>
      </top>
      <bottom>
        <color indexed="0"/>
      </bottom>
      <diagonal>
        <color indexed="0"/>
      </diagonal>
    </border>
    <border>
      <left>
        <color indexed="0"/>
      </left>
      <right>
        <color indexed="0"/>
      </right>
      <top style="thin">
        <color indexed="64"/>
      </top>
      <bottom>
        <color indexed="0"/>
      </bottom>
      <diagonal>
        <color indexed="0"/>
      </diagonal>
    </border>
    <border>
      <left>
        <color indexed="0"/>
      </left>
      <right style="thin">
        <color indexed="64"/>
      </right>
      <top style="thin">
        <color indexed="64"/>
      </top>
      <bottom>
        <color indexed="0"/>
      </bottom>
      <diagonal>
        <color indexed="0"/>
      </diagonal>
    </border>
    <border>
      <left style="thin">
        <color indexed="64"/>
      </left>
      <right>
        <color indexed="0"/>
      </right>
      <top>
        <color indexed="0"/>
      </top>
      <bottom>
        <color indexed="0"/>
      </bottom>
      <diagonal>
        <color indexed="0"/>
      </diagonal>
    </border>
    <border>
      <left>
        <color indexed="0"/>
      </left>
      <right style="thin">
        <color indexed="64"/>
      </right>
      <top>
        <color indexed="0"/>
      </top>
      <bottom>
        <color indexed="0"/>
      </bottom>
      <diagonal>
        <color indexed="0"/>
      </diagonal>
    </border>
    <border>
      <left>
        <color indexed="0"/>
      </left>
      <right>
        <color indexed="0"/>
      </right>
      <top>
        <color indexed="0"/>
      </top>
      <bottom style="thin">
        <color indexed="64"/>
      </bottom>
      <diagonal>
        <color indexed="0"/>
      </diagonal>
    </border>
    <border>
      <left style="thin">
        <color indexed="64"/>
      </left>
      <right>
        <color indexed="0"/>
      </right>
      <top>
        <color indexed="0"/>
      </top>
      <bottom style="thin">
        <color indexed="64"/>
      </bottom>
      <diagonal>
        <color indexed="0"/>
      </diagonal>
    </border>
    <border>
      <left>
        <color indexed="0"/>
      </left>
      <right style="thin">
        <color indexed="64"/>
      </right>
      <top>
        <color indexed="0"/>
      </top>
      <bottom style="thin">
        <color indexed="64"/>
      </bottom>
      <diagonal>
        <color indexed="0"/>
      </diagonal>
    </border>
  </borders>
  <cellStyleXfs count="2">
    <xf numFmtId="0" fontId="0" fillId="0" borderId="0"/>
    <xf numFmtId="0" fontId="48" fillId="0" borderId="0" applyNumberFormat="0" applyFill="0" applyBorder="0" applyAlignment="0" applyProtection="0"/>
  </cellStyleXfs>
  <cellXfs count="398">
    <xf numFmtId="0" fontId="0" fillId="0" borderId="0" xfId="0"/>
    <xf numFmtId="0" fontId="0" fillId="0" borderId="0" xfId="0" applyFont="1"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4" fillId="0" borderId="0" xfId="0" applyFont="1" applyAlignment="1">
      <alignment vertical="center"/>
    </xf>
    <xf numFmtId="0" fontId="5" fillId="0" borderId="0" xfId="0" applyFont="1" applyAlignment="1">
      <alignment vertical="center"/>
    </xf>
    <xf numFmtId="0" fontId="0" fillId="0" borderId="0" xfId="0" applyFont="1" applyAlignment="1">
      <alignment vertical="center" wrapText="1"/>
    </xf>
    <xf numFmtId="0" fontId="6" fillId="0" borderId="0" xfId="0" applyFont="1" applyAlignment="1">
      <alignment vertical="center"/>
    </xf>
    <xf numFmtId="0" fontId="7" fillId="0" borderId="0" xfId="0" applyFont="1" applyAlignment="1">
      <alignment vertical="center"/>
    </xf>
    <xf numFmtId="0" fontId="0" fillId="0" borderId="0" xfId="0" applyFont="1" applyAlignment="1">
      <alignment horizontal="center" vertical="center" wrapText="1"/>
    </xf>
    <xf numFmtId="0" fontId="8" fillId="0" borderId="0" xfId="0" applyFont="1" applyAlignment="1"/>
    <xf numFmtId="0" fontId="9" fillId="0" borderId="0" xfId="0" applyFont="1" applyAlignment="1">
      <alignment vertical="center"/>
    </xf>
    <xf numFmtId="0" fontId="10" fillId="0" borderId="0" xfId="0" applyFont="1" applyAlignment="1">
      <alignment vertical="center"/>
    </xf>
    <xf numFmtId="0" fontId="11" fillId="0" borderId="0" xfId="0" applyFont="1" applyAlignment="1">
      <alignment vertical="center"/>
    </xf>
    <xf numFmtId="0" fontId="12" fillId="0" borderId="0" xfId="0" applyFont="1" applyAlignment="1">
      <alignment vertical="center"/>
    </xf>
    <xf numFmtId="0" fontId="0" fillId="0" borderId="0" xfId="0" applyAlignment="1">
      <alignment horizontal="center" vertical="center"/>
      <protection locked="0"/>
    </xf>
    <xf numFmtId="0" fontId="14" fillId="2" borderId="0" xfId="0" applyFont="1" applyFill="1" applyAlignment="1" applyProtection="1">
      <alignment horizontal="left" vertical="center"/>
    </xf>
    <xf numFmtId="0" fontId="5" fillId="2" borderId="0" xfId="0" applyFont="1" applyFill="1" applyAlignment="1" applyProtection="1">
      <alignment vertical="center"/>
    </xf>
    <xf numFmtId="0" fontId="15" fillId="2" borderId="0" xfId="0" applyFont="1" applyFill="1" applyAlignment="1" applyProtection="1">
      <alignment horizontal="left" vertical="center"/>
    </xf>
    <xf numFmtId="0" fontId="16" fillId="2" borderId="0" xfId="1" applyFont="1" applyFill="1" applyAlignment="1" applyProtection="1">
      <alignment vertical="center"/>
    </xf>
    <xf numFmtId="0" fontId="48" fillId="2" borderId="0" xfId="1" applyFill="1"/>
    <xf numFmtId="0" fontId="0" fillId="2" borderId="0" xfId="0" applyFill="1"/>
    <xf numFmtId="0" fontId="14" fillId="2" borderId="0" xfId="0" applyFont="1" applyFill="1" applyAlignment="1">
      <alignment horizontal="left" vertical="center"/>
    </xf>
    <xf numFmtId="0" fontId="14" fillId="0" borderId="0" xfId="0" applyFont="1" applyAlignment="1">
      <alignment horizontal="left" vertical="center"/>
    </xf>
    <xf numFmtId="0" fontId="0" fillId="0" borderId="0" xfId="0" applyFont="1" applyAlignment="1">
      <alignment horizontal="left" vertical="center"/>
    </xf>
    <xf numFmtId="0" fontId="0" fillId="0" borderId="2" xfId="0" applyBorder="1" applyProtection="1"/>
    <xf numFmtId="0" fontId="0" fillId="0" borderId="3" xfId="0" applyBorder="1" applyProtection="1"/>
    <xf numFmtId="0" fontId="0" fillId="0" borderId="4" xfId="0" applyBorder="1" applyProtection="1"/>
    <xf numFmtId="0" fontId="0" fillId="0" borderId="5" xfId="0" applyBorder="1" applyProtection="1"/>
    <xf numFmtId="0" fontId="0" fillId="0" borderId="0" xfId="0" applyBorder="1" applyProtection="1"/>
    <xf numFmtId="0" fontId="17" fillId="0" borderId="0" xfId="0" applyFont="1" applyBorder="1" applyAlignment="1" applyProtection="1">
      <alignment horizontal="left" vertical="center"/>
    </xf>
    <xf numFmtId="0" fontId="0" fillId="0" borderId="6" xfId="0" applyBorder="1" applyProtection="1"/>
    <xf numFmtId="0" fontId="18" fillId="0" borderId="0" xfId="0" applyFont="1" applyAlignment="1">
      <alignment horizontal="left" vertical="center"/>
    </xf>
    <xf numFmtId="0" fontId="19" fillId="0" borderId="0" xfId="0" applyFont="1" applyAlignment="1">
      <alignment horizontal="left" vertical="center"/>
    </xf>
    <xf numFmtId="0" fontId="20" fillId="0" borderId="0" xfId="0" applyFont="1" applyBorder="1" applyAlignment="1" applyProtection="1">
      <alignment horizontal="left" vertical="top"/>
    </xf>
    <xf numFmtId="0" fontId="2" fillId="0" borderId="0" xfId="0" applyFont="1" applyBorder="1" applyAlignment="1" applyProtection="1">
      <alignment horizontal="left" vertical="center"/>
    </xf>
    <xf numFmtId="0" fontId="21" fillId="0" borderId="0" xfId="0" applyFont="1" applyAlignment="1">
      <alignment horizontal="left" vertical="top" wrapText="1"/>
    </xf>
    <xf numFmtId="0" fontId="3" fillId="0" borderId="0" xfId="0" applyFont="1" applyBorder="1" applyAlignment="1" applyProtection="1">
      <alignment horizontal="left" vertical="top"/>
    </xf>
    <xf numFmtId="0" fontId="3" fillId="0" borderId="0" xfId="0" applyFont="1" applyBorder="1" applyAlignment="1" applyProtection="1">
      <alignment horizontal="left" vertical="top" wrapText="1"/>
    </xf>
    <xf numFmtId="0" fontId="21" fillId="0" borderId="0" xfId="0" applyFont="1" applyAlignment="1">
      <alignment horizontal="left" vertical="center"/>
    </xf>
    <xf numFmtId="0" fontId="20" fillId="0" borderId="0" xfId="0" applyFont="1" applyBorder="1" applyAlignment="1" applyProtection="1">
      <alignment horizontal="left" vertical="center"/>
    </xf>
    <xf numFmtId="0" fontId="2" fillId="3" borderId="0" xfId="0" applyFont="1" applyFill="1" applyBorder="1" applyAlignment="1" applyProtection="1">
      <alignment horizontal="left" vertical="center"/>
      <protection locked="0"/>
    </xf>
    <xf numFmtId="49" fontId="2" fillId="3" borderId="0" xfId="0" applyNumberFormat="1" applyFont="1" applyFill="1" applyBorder="1" applyAlignment="1" applyProtection="1">
      <alignment horizontal="left" vertical="center"/>
      <protection locked="0"/>
    </xf>
    <xf numFmtId="49" fontId="2" fillId="0" borderId="0" xfId="0" applyNumberFormat="1" applyFont="1" applyBorder="1" applyAlignment="1" applyProtection="1">
      <alignment horizontal="left" vertical="center"/>
    </xf>
    <xf numFmtId="0" fontId="2" fillId="0" borderId="0" xfId="0" applyFont="1" applyBorder="1" applyAlignment="1" applyProtection="1">
      <alignment horizontal="left" vertical="center" wrapText="1"/>
    </xf>
    <xf numFmtId="0" fontId="0" fillId="0" borderId="7" xfId="0" applyBorder="1" applyProtection="1"/>
    <xf numFmtId="0" fontId="0" fillId="0" borderId="5" xfId="0" applyFont="1" applyBorder="1" applyAlignment="1" applyProtection="1">
      <alignment vertical="center"/>
    </xf>
    <xf numFmtId="0" fontId="0" fillId="0" borderId="0" xfId="0" applyFont="1" applyBorder="1" applyAlignment="1" applyProtection="1">
      <alignment vertical="center"/>
    </xf>
    <xf numFmtId="0" fontId="22" fillId="0" borderId="8" xfId="0" applyFont="1" applyBorder="1" applyAlignment="1" applyProtection="1">
      <alignment horizontal="left" vertical="center"/>
    </xf>
    <xf numFmtId="0" fontId="0" fillId="0" borderId="8" xfId="0" applyFont="1" applyBorder="1" applyAlignment="1" applyProtection="1">
      <alignment vertical="center"/>
    </xf>
    <xf numFmtId="4" fontId="22" fillId="0" borderId="8" xfId="0" applyNumberFormat="1" applyFont="1" applyBorder="1" applyAlignment="1" applyProtection="1">
      <alignment vertical="center"/>
    </xf>
    <xf numFmtId="0" fontId="0" fillId="0" borderId="6" xfId="0" applyFont="1" applyBorder="1" applyAlignment="1" applyProtection="1">
      <alignment vertical="center"/>
    </xf>
    <xf numFmtId="0" fontId="1" fillId="0" borderId="0" xfId="0" applyFont="1" applyBorder="1" applyAlignment="1" applyProtection="1">
      <alignment horizontal="right" vertical="center"/>
    </xf>
    <xf numFmtId="0" fontId="1" fillId="0" borderId="5" xfId="0" applyFont="1" applyBorder="1" applyAlignment="1" applyProtection="1">
      <alignment vertical="center"/>
    </xf>
    <xf numFmtId="0" fontId="1" fillId="0" borderId="0" xfId="0" applyFont="1" applyBorder="1" applyAlignment="1" applyProtection="1">
      <alignment vertical="center"/>
    </xf>
    <xf numFmtId="0" fontId="1" fillId="0" borderId="0" xfId="0" applyFont="1" applyBorder="1" applyAlignment="1" applyProtection="1">
      <alignment horizontal="left" vertical="center"/>
    </xf>
    <xf numFmtId="164" fontId="1" fillId="0" borderId="0" xfId="0" applyNumberFormat="1" applyFont="1" applyBorder="1" applyAlignment="1" applyProtection="1">
      <alignment horizontal="center" vertical="center"/>
    </xf>
    <xf numFmtId="4" fontId="21" fillId="0" borderId="0" xfId="0" applyNumberFormat="1" applyFont="1" applyBorder="1" applyAlignment="1" applyProtection="1">
      <alignment vertical="center"/>
    </xf>
    <xf numFmtId="0" fontId="1" fillId="0" borderId="6" xfId="0" applyFont="1" applyBorder="1" applyAlignment="1" applyProtection="1">
      <alignment vertical="center"/>
    </xf>
    <xf numFmtId="0" fontId="0" fillId="4" borderId="0" xfId="0" applyFont="1" applyFill="1" applyBorder="1" applyAlignment="1" applyProtection="1">
      <alignment vertical="center"/>
    </xf>
    <xf numFmtId="0" fontId="3" fillId="4" borderId="9" xfId="0" applyFont="1" applyFill="1" applyBorder="1" applyAlignment="1" applyProtection="1">
      <alignment horizontal="left" vertical="center"/>
    </xf>
    <xf numFmtId="0" fontId="0" fillId="4" borderId="10" xfId="0" applyFont="1" applyFill="1" applyBorder="1" applyAlignment="1" applyProtection="1">
      <alignment vertical="center"/>
    </xf>
    <xf numFmtId="0" fontId="3" fillId="4" borderId="10" xfId="0" applyFont="1" applyFill="1" applyBorder="1" applyAlignment="1" applyProtection="1">
      <alignment horizontal="center" vertical="center"/>
    </xf>
    <xf numFmtId="0" fontId="3" fillId="4" borderId="10" xfId="0" applyFont="1" applyFill="1" applyBorder="1" applyAlignment="1" applyProtection="1">
      <alignment horizontal="left" vertical="center"/>
    </xf>
    <xf numFmtId="4" fontId="3" fillId="4" borderId="10" xfId="0" applyNumberFormat="1" applyFont="1" applyFill="1" applyBorder="1" applyAlignment="1" applyProtection="1">
      <alignment vertical="center"/>
    </xf>
    <xf numFmtId="0" fontId="0" fillId="4" borderId="11" xfId="0" applyFont="1" applyFill="1" applyBorder="1" applyAlignment="1" applyProtection="1">
      <alignment vertical="center"/>
    </xf>
    <xf numFmtId="0" fontId="0" fillId="4" borderId="6" xfId="0" applyFont="1" applyFill="1" applyBorder="1" applyAlignment="1" applyProtection="1">
      <alignment vertical="center"/>
    </xf>
    <xf numFmtId="0" fontId="0" fillId="0" borderId="12" xfId="0" applyFont="1" applyBorder="1" applyAlignment="1" applyProtection="1">
      <alignment vertical="center"/>
    </xf>
    <xf numFmtId="0" fontId="0" fillId="0" borderId="13" xfId="0" applyFont="1" applyBorder="1" applyAlignment="1" applyProtection="1">
      <alignment vertical="center"/>
    </xf>
    <xf numFmtId="0" fontId="0" fillId="0" borderId="14" xfId="0" applyFont="1" applyBorder="1" applyAlignment="1" applyProtection="1">
      <alignment vertical="center"/>
    </xf>
    <xf numFmtId="0" fontId="0" fillId="0" borderId="2" xfId="0" applyFont="1" applyBorder="1" applyAlignment="1" applyProtection="1">
      <alignment vertical="center"/>
    </xf>
    <xf numFmtId="0" fontId="0" fillId="0" borderId="3" xfId="0" applyFont="1" applyBorder="1" applyAlignment="1" applyProtection="1">
      <alignment vertical="center"/>
    </xf>
    <xf numFmtId="0" fontId="0" fillId="0" borderId="5" xfId="0" applyFont="1" applyBorder="1" applyAlignment="1">
      <alignment vertical="center"/>
    </xf>
    <xf numFmtId="0" fontId="17" fillId="0" borderId="0" xfId="0" applyFont="1" applyAlignment="1" applyProtection="1">
      <alignment horizontal="left" vertical="center"/>
    </xf>
    <xf numFmtId="0" fontId="0" fillId="0" borderId="0" xfId="0" applyFont="1" applyAlignment="1" applyProtection="1">
      <alignment vertical="center"/>
    </xf>
    <xf numFmtId="0" fontId="2" fillId="0" borderId="5" xfId="0" applyFont="1" applyBorder="1" applyAlignment="1" applyProtection="1">
      <alignment vertical="center"/>
    </xf>
    <xf numFmtId="0" fontId="20" fillId="0" borderId="0" xfId="0" applyFont="1" applyAlignment="1" applyProtection="1">
      <alignment horizontal="left" vertical="center"/>
    </xf>
    <xf numFmtId="0" fontId="2" fillId="0" borderId="0" xfId="0" applyFont="1" applyAlignment="1" applyProtection="1">
      <alignment vertical="center"/>
    </xf>
    <xf numFmtId="0" fontId="2" fillId="0" borderId="5" xfId="0" applyFont="1" applyBorder="1" applyAlignment="1">
      <alignment vertical="center"/>
    </xf>
    <xf numFmtId="0" fontId="3" fillId="0" borderId="5" xfId="0" applyFont="1" applyBorder="1" applyAlignment="1" applyProtection="1">
      <alignment vertical="center"/>
    </xf>
    <xf numFmtId="0" fontId="3" fillId="0" borderId="0" xfId="0" applyFont="1" applyAlignment="1" applyProtection="1">
      <alignment horizontal="left" vertical="center"/>
    </xf>
    <xf numFmtId="0" fontId="3" fillId="0" borderId="0" xfId="0" applyFont="1" applyAlignment="1" applyProtection="1">
      <alignment vertical="center"/>
    </xf>
    <xf numFmtId="0" fontId="3" fillId="0" borderId="0" xfId="0" applyFont="1" applyAlignment="1" applyProtection="1">
      <alignment horizontal="left" vertical="center" wrapText="1"/>
    </xf>
    <xf numFmtId="0" fontId="3" fillId="0" borderId="5" xfId="0" applyFont="1" applyBorder="1" applyAlignment="1">
      <alignment vertical="center"/>
    </xf>
    <xf numFmtId="0" fontId="23" fillId="0" borderId="0" xfId="0" applyFont="1" applyAlignment="1" applyProtection="1">
      <alignment vertical="center"/>
    </xf>
    <xf numFmtId="165" fontId="2" fillId="0" borderId="0" xfId="0" applyNumberFormat="1" applyFont="1" applyAlignment="1" applyProtection="1">
      <alignment horizontal="left" vertical="center"/>
    </xf>
    <xf numFmtId="0" fontId="24" fillId="0" borderId="15" xfId="0" applyFont="1" applyBorder="1" applyAlignment="1">
      <alignment horizontal="center" vertical="center"/>
    </xf>
    <xf numFmtId="0" fontId="24" fillId="0" borderId="16" xfId="0" applyFont="1" applyBorder="1" applyAlignment="1">
      <alignment horizontal="left" vertical="center"/>
    </xf>
    <xf numFmtId="0" fontId="0" fillId="0" borderId="16" xfId="0" applyFont="1" applyBorder="1" applyAlignment="1">
      <alignment vertical="center"/>
    </xf>
    <xf numFmtId="0" fontId="0" fillId="0" borderId="17" xfId="0" applyFont="1" applyBorder="1" applyAlignment="1">
      <alignment vertical="center"/>
    </xf>
    <xf numFmtId="0" fontId="1" fillId="0" borderId="18" xfId="0" applyFont="1" applyBorder="1" applyAlignment="1">
      <alignment horizontal="left" vertical="center"/>
    </xf>
    <xf numFmtId="0" fontId="1" fillId="0" borderId="0" xfId="0" applyFont="1" applyBorder="1" applyAlignment="1">
      <alignment horizontal="left" vertical="center"/>
    </xf>
    <xf numFmtId="0" fontId="0" fillId="0" borderId="0" xfId="0" applyFont="1" applyBorder="1" applyAlignment="1">
      <alignment vertical="center"/>
    </xf>
    <xf numFmtId="0" fontId="0" fillId="0" borderId="19" xfId="0" applyFont="1" applyBorder="1" applyAlignment="1">
      <alignment vertical="center"/>
    </xf>
    <xf numFmtId="0" fontId="1" fillId="0" borderId="18" xfId="0" applyFont="1" applyBorder="1" applyAlignment="1" applyProtection="1">
      <alignment horizontal="left" vertical="center"/>
    </xf>
    <xf numFmtId="0" fontId="0" fillId="0" borderId="19" xfId="0" applyFont="1" applyBorder="1" applyAlignment="1" applyProtection="1">
      <alignment vertical="center"/>
    </xf>
    <xf numFmtId="0" fontId="2" fillId="5" borderId="9" xfId="0" applyFont="1" applyFill="1" applyBorder="1" applyAlignment="1" applyProtection="1">
      <alignment horizontal="center" vertical="center"/>
    </xf>
    <xf numFmtId="0" fontId="2" fillId="5" borderId="10" xfId="0" applyFont="1" applyFill="1" applyBorder="1" applyAlignment="1" applyProtection="1">
      <alignment horizontal="left" vertical="center"/>
    </xf>
    <xf numFmtId="0" fontId="0" fillId="5" borderId="10" xfId="0" applyFont="1" applyFill="1" applyBorder="1" applyAlignment="1" applyProtection="1">
      <alignment vertical="center"/>
    </xf>
    <xf numFmtId="0" fontId="2" fillId="5" borderId="10" xfId="0" applyFont="1" applyFill="1" applyBorder="1" applyAlignment="1" applyProtection="1">
      <alignment horizontal="center" vertical="center"/>
    </xf>
    <xf numFmtId="0" fontId="2" fillId="5" borderId="10" xfId="0" applyFont="1" applyFill="1" applyBorder="1" applyAlignment="1" applyProtection="1">
      <alignment horizontal="right" vertical="center"/>
    </xf>
    <xf numFmtId="0" fontId="2" fillId="5" borderId="11" xfId="0" applyFont="1" applyFill="1" applyBorder="1" applyAlignment="1" applyProtection="1">
      <alignment horizontal="center" vertical="center"/>
    </xf>
    <xf numFmtId="0" fontId="20" fillId="0" borderId="20" xfId="0" applyFont="1" applyBorder="1" applyAlignment="1" applyProtection="1">
      <alignment horizontal="center" vertical="center" wrapText="1"/>
    </xf>
    <xf numFmtId="0" fontId="20" fillId="0" borderId="21" xfId="0" applyFont="1" applyBorder="1" applyAlignment="1" applyProtection="1">
      <alignment horizontal="center" vertical="center" wrapText="1"/>
    </xf>
    <xf numFmtId="0" fontId="20" fillId="0" borderId="22" xfId="0" applyFont="1" applyBorder="1" applyAlignment="1" applyProtection="1">
      <alignment horizontal="center" vertical="center" wrapText="1"/>
    </xf>
    <xf numFmtId="0" fontId="0" fillId="0" borderId="15" xfId="0" applyFont="1" applyBorder="1" applyAlignment="1" applyProtection="1">
      <alignment vertical="center"/>
    </xf>
    <xf numFmtId="0" fontId="0" fillId="0" borderId="16" xfId="0" applyFont="1" applyBorder="1" applyAlignment="1" applyProtection="1">
      <alignment vertical="center"/>
    </xf>
    <xf numFmtId="0" fontId="0" fillId="0" borderId="17" xfId="0" applyFont="1" applyBorder="1" applyAlignment="1" applyProtection="1">
      <alignment vertical="center"/>
    </xf>
    <xf numFmtId="0" fontId="25" fillId="0" borderId="0" xfId="0" applyFont="1" applyAlignment="1" applyProtection="1">
      <alignment horizontal="left" vertical="center"/>
    </xf>
    <xf numFmtId="0" fontId="25" fillId="0" borderId="0" xfId="0" applyFont="1" applyAlignment="1" applyProtection="1">
      <alignment vertical="center"/>
    </xf>
    <xf numFmtId="4" fontId="25" fillId="0" borderId="0" xfId="0" applyNumberFormat="1" applyFont="1" applyAlignment="1" applyProtection="1">
      <alignment horizontal="right" vertical="center"/>
    </xf>
    <xf numFmtId="4" fontId="25" fillId="0" borderId="0" xfId="0" applyNumberFormat="1" applyFont="1" applyAlignment="1" applyProtection="1">
      <alignment vertical="center"/>
    </xf>
    <xf numFmtId="0" fontId="3" fillId="0" borderId="0" xfId="0" applyFont="1" applyAlignment="1" applyProtection="1">
      <alignment horizontal="center" vertical="center"/>
    </xf>
    <xf numFmtId="4" fontId="24" fillId="0" borderId="18" xfId="0" applyNumberFormat="1" applyFont="1" applyBorder="1" applyAlignment="1" applyProtection="1">
      <alignment vertical="center"/>
    </xf>
    <xf numFmtId="4" fontId="24" fillId="0" borderId="0" xfId="0" applyNumberFormat="1" applyFont="1" applyBorder="1" applyAlignment="1" applyProtection="1">
      <alignment vertical="center"/>
    </xf>
    <xf numFmtId="166" fontId="24" fillId="0" borderId="0" xfId="0" applyNumberFormat="1" applyFont="1" applyBorder="1" applyAlignment="1" applyProtection="1">
      <alignment vertical="center"/>
    </xf>
    <xf numFmtId="4" fontId="24" fillId="0" borderId="19" xfId="0" applyNumberFormat="1" applyFont="1" applyBorder="1" applyAlignment="1" applyProtection="1">
      <alignment vertical="center"/>
    </xf>
    <xf numFmtId="0" fontId="3" fillId="0" borderId="0" xfId="0" applyFont="1" applyAlignment="1">
      <alignment horizontal="left" vertical="center"/>
    </xf>
    <xf numFmtId="0" fontId="26" fillId="0" borderId="0" xfId="0" applyFont="1" applyAlignment="1">
      <alignment horizontal="left" vertical="center"/>
    </xf>
    <xf numFmtId="0" fontId="4" fillId="0" borderId="5" xfId="0" applyFont="1" applyBorder="1" applyAlignment="1" applyProtection="1">
      <alignment vertical="center"/>
    </xf>
    <xf numFmtId="0" fontId="27" fillId="0" borderId="0" xfId="0" applyFont="1" applyAlignment="1" applyProtection="1">
      <alignment vertical="center"/>
    </xf>
    <xf numFmtId="0" fontId="27" fillId="0" borderId="0" xfId="0" applyFont="1" applyAlignment="1" applyProtection="1">
      <alignment horizontal="left" vertical="center" wrapText="1"/>
    </xf>
    <xf numFmtId="0" fontId="28" fillId="0" borderId="0" xfId="0" applyFont="1" applyAlignment="1" applyProtection="1">
      <alignment vertical="center"/>
    </xf>
    <xf numFmtId="4" fontId="28" fillId="0" borderId="0" xfId="0" applyNumberFormat="1" applyFont="1" applyAlignment="1" applyProtection="1">
      <alignment horizontal="right" vertical="center"/>
    </xf>
    <xf numFmtId="4" fontId="28" fillId="0" borderId="0" xfId="0" applyNumberFormat="1" applyFont="1" applyAlignment="1" applyProtection="1">
      <alignment vertical="center"/>
    </xf>
    <xf numFmtId="0" fontId="29" fillId="0" borderId="0" xfId="0" applyFont="1" applyAlignment="1" applyProtection="1">
      <alignment horizontal="center" vertical="center"/>
    </xf>
    <xf numFmtId="0" fontId="4" fillId="0" borderId="5" xfId="0" applyFont="1" applyBorder="1" applyAlignment="1">
      <alignment vertical="center"/>
    </xf>
    <xf numFmtId="4" fontId="30" fillId="0" borderId="18" xfId="0" applyNumberFormat="1" applyFont="1" applyBorder="1" applyAlignment="1" applyProtection="1">
      <alignment vertical="center"/>
    </xf>
    <xf numFmtId="4" fontId="30" fillId="0" borderId="0" xfId="0" applyNumberFormat="1" applyFont="1" applyBorder="1" applyAlignment="1" applyProtection="1">
      <alignment vertical="center"/>
    </xf>
    <xf numFmtId="166" fontId="30" fillId="0" borderId="0" xfId="0" applyNumberFormat="1" applyFont="1" applyBorder="1" applyAlignment="1" applyProtection="1">
      <alignment vertical="center"/>
    </xf>
    <xf numFmtId="4" fontId="30" fillId="0" borderId="19" xfId="0" applyNumberFormat="1" applyFont="1" applyBorder="1" applyAlignment="1" applyProtection="1">
      <alignment vertical="center"/>
    </xf>
    <xf numFmtId="0" fontId="4" fillId="0" borderId="0" xfId="0" applyFont="1" applyAlignment="1">
      <alignment horizontal="left" vertical="center"/>
    </xf>
    <xf numFmtId="0" fontId="31" fillId="0" borderId="0" xfId="1" applyFont="1" applyAlignment="1">
      <alignment horizontal="center" vertical="center"/>
    </xf>
    <xf numFmtId="0" fontId="5" fillId="0" borderId="5" xfId="0" applyFont="1" applyBorder="1" applyAlignment="1" applyProtection="1">
      <alignment vertical="center"/>
    </xf>
    <xf numFmtId="0" fontId="7" fillId="0" borderId="0" xfId="0" applyFont="1" applyAlignment="1" applyProtection="1">
      <alignment vertical="center"/>
    </xf>
    <xf numFmtId="0" fontId="32" fillId="0" borderId="0" xfId="0" applyFont="1" applyAlignment="1" applyProtection="1">
      <alignment horizontal="left" vertical="center" wrapText="1"/>
    </xf>
    <xf numFmtId="4" fontId="7" fillId="0" borderId="0" xfId="0" applyNumberFormat="1" applyFont="1" applyAlignment="1" applyProtection="1">
      <alignment vertical="center"/>
    </xf>
    <xf numFmtId="0" fontId="5" fillId="0" borderId="0" xfId="0" applyFont="1" applyAlignment="1" applyProtection="1">
      <alignment horizontal="center" vertical="center"/>
    </xf>
    <xf numFmtId="0" fontId="5" fillId="0" borderId="5" xfId="0" applyFont="1" applyBorder="1" applyAlignment="1">
      <alignment vertical="center"/>
    </xf>
    <xf numFmtId="4" fontId="33" fillId="0" borderId="18" xfId="0" applyNumberFormat="1" applyFont="1" applyBorder="1" applyAlignment="1" applyProtection="1">
      <alignment vertical="center"/>
    </xf>
    <xf numFmtId="4" fontId="33" fillId="0" borderId="0" xfId="0" applyNumberFormat="1" applyFont="1" applyBorder="1" applyAlignment="1" applyProtection="1">
      <alignment vertical="center"/>
    </xf>
    <xf numFmtId="166" fontId="33" fillId="0" borderId="0" xfId="0" applyNumberFormat="1" applyFont="1" applyBorder="1" applyAlignment="1" applyProtection="1">
      <alignment vertical="center"/>
    </xf>
    <xf numFmtId="4" fontId="33" fillId="0" borderId="19" xfId="0" applyNumberFormat="1" applyFont="1" applyBorder="1" applyAlignment="1" applyProtection="1">
      <alignment vertical="center"/>
    </xf>
    <xf numFmtId="0" fontId="5" fillId="0" borderId="0" xfId="0" applyFont="1" applyAlignment="1">
      <alignment horizontal="left" vertical="center"/>
    </xf>
    <xf numFmtId="4" fontId="7" fillId="0" borderId="0" xfId="0" applyNumberFormat="1" applyFont="1" applyAlignment="1" applyProtection="1">
      <alignment horizontal="right" vertical="center"/>
    </xf>
    <xf numFmtId="4" fontId="30" fillId="0" borderId="23" xfId="0" applyNumberFormat="1" applyFont="1" applyBorder="1" applyAlignment="1" applyProtection="1">
      <alignment vertical="center"/>
    </xf>
    <xf numFmtId="4" fontId="30" fillId="0" borderId="24" xfId="0" applyNumberFormat="1" applyFont="1" applyBorder="1" applyAlignment="1" applyProtection="1">
      <alignment vertical="center"/>
    </xf>
    <xf numFmtId="166" fontId="30" fillId="0" borderId="24" xfId="0" applyNumberFormat="1" applyFont="1" applyBorder="1" applyAlignment="1" applyProtection="1">
      <alignment vertical="center"/>
    </xf>
    <xf numFmtId="4" fontId="30" fillId="0" borderId="25" xfId="0" applyNumberFormat="1" applyFont="1" applyBorder="1" applyAlignment="1" applyProtection="1">
      <alignment vertical="center"/>
    </xf>
    <xf numFmtId="0" fontId="0" fillId="0" borderId="0" xfId="0" applyProtection="1">
      <protection locked="0"/>
    </xf>
    <xf numFmtId="0" fontId="5" fillId="2" borderId="0" xfId="0" applyFont="1" applyFill="1" applyAlignment="1">
      <alignment vertical="center"/>
    </xf>
    <xf numFmtId="0" fontId="15" fillId="2" borderId="0" xfId="0" applyFont="1" applyFill="1" applyAlignment="1">
      <alignment horizontal="left" vertical="center"/>
    </xf>
    <xf numFmtId="0" fontId="34" fillId="2" borderId="0" xfId="1" applyFont="1" applyFill="1" applyAlignment="1">
      <alignment vertical="center"/>
    </xf>
    <xf numFmtId="0" fontId="5" fillId="2" borderId="0" xfId="0" applyFont="1" applyFill="1" applyAlignment="1" applyProtection="1">
      <alignment vertical="center"/>
      <protection locked="0"/>
    </xf>
    <xf numFmtId="0" fontId="0" fillId="0" borderId="3" xfId="0" applyBorder="1" applyProtection="1">
      <protection locked="0"/>
    </xf>
    <xf numFmtId="0" fontId="0" fillId="0" borderId="0" xfId="0" applyBorder="1" applyProtection="1">
      <protection locked="0"/>
    </xf>
    <xf numFmtId="0" fontId="20" fillId="0" borderId="0" xfId="0" applyFont="1" applyBorder="1" applyAlignment="1" applyProtection="1">
      <alignment horizontal="left" vertical="center" wrapText="1"/>
    </xf>
    <xf numFmtId="0" fontId="0" fillId="0" borderId="0" xfId="0" applyFont="1" applyBorder="1" applyAlignment="1" applyProtection="1">
      <alignment vertical="center"/>
      <protection locked="0"/>
    </xf>
    <xf numFmtId="0" fontId="3" fillId="0" borderId="0" xfId="0" applyFont="1" applyBorder="1" applyAlignment="1" applyProtection="1">
      <alignment horizontal="left" vertical="center" wrapText="1"/>
    </xf>
    <xf numFmtId="0" fontId="20" fillId="0" borderId="0" xfId="0" applyFont="1" applyBorder="1" applyAlignment="1" applyProtection="1">
      <alignment horizontal="left" vertical="center"/>
      <protection locked="0"/>
    </xf>
    <xf numFmtId="165" fontId="2" fillId="0" borderId="0" xfId="0" applyNumberFormat="1" applyFont="1" applyBorder="1" applyAlignment="1" applyProtection="1">
      <alignment horizontal="left" vertical="center"/>
    </xf>
    <xf numFmtId="0" fontId="0" fillId="0" borderId="5" xfId="0" applyFont="1" applyBorder="1" applyAlignment="1" applyProtection="1">
      <alignment vertical="center" wrapText="1"/>
    </xf>
    <xf numFmtId="0" fontId="0" fillId="0" borderId="0" xfId="0" applyFont="1" applyBorder="1" applyAlignment="1" applyProtection="1">
      <alignment vertical="center" wrapText="1"/>
    </xf>
    <xf numFmtId="0" fontId="0" fillId="0" borderId="0" xfId="0" applyFont="1" applyBorder="1" applyAlignment="1" applyProtection="1">
      <alignment vertical="center" wrapText="1"/>
      <protection locked="0"/>
    </xf>
    <xf numFmtId="0" fontId="0" fillId="0" borderId="6" xfId="0" applyFont="1" applyBorder="1" applyAlignment="1" applyProtection="1">
      <alignment vertical="center" wrapText="1"/>
    </xf>
    <xf numFmtId="0" fontId="0" fillId="0" borderId="16" xfId="0" applyFont="1" applyBorder="1" applyAlignment="1" applyProtection="1">
      <alignment vertical="center"/>
      <protection locked="0"/>
    </xf>
    <xf numFmtId="0" fontId="0" fillId="0" borderId="26" xfId="0" applyFont="1" applyBorder="1" applyAlignment="1" applyProtection="1">
      <alignment vertical="center"/>
    </xf>
    <xf numFmtId="0" fontId="22" fillId="0" borderId="0" xfId="0" applyFont="1" applyBorder="1" applyAlignment="1" applyProtection="1">
      <alignment horizontal="left" vertical="center"/>
    </xf>
    <xf numFmtId="4" fontId="25" fillId="0" borderId="0" xfId="0" applyNumberFormat="1" applyFont="1" applyBorder="1" applyAlignment="1" applyProtection="1">
      <alignment vertical="center"/>
    </xf>
    <xf numFmtId="0" fontId="1" fillId="0" borderId="0" xfId="0" applyFont="1" applyBorder="1" applyAlignment="1" applyProtection="1">
      <alignment horizontal="right" vertical="center"/>
      <protection locked="0"/>
    </xf>
    <xf numFmtId="4" fontId="1" fillId="0" borderId="0" xfId="0" applyNumberFormat="1" applyFont="1" applyBorder="1" applyAlignment="1" applyProtection="1">
      <alignment vertical="center"/>
    </xf>
    <xf numFmtId="164" fontId="1" fillId="0" borderId="0" xfId="0" applyNumberFormat="1" applyFont="1" applyBorder="1" applyAlignment="1" applyProtection="1">
      <alignment horizontal="right" vertical="center"/>
      <protection locked="0"/>
    </xf>
    <xf numFmtId="0" fontId="0" fillId="5" borderId="0" xfId="0" applyFont="1" applyFill="1" applyBorder="1" applyAlignment="1" applyProtection="1">
      <alignment vertical="center"/>
    </xf>
    <xf numFmtId="0" fontId="3" fillId="5" borderId="9" xfId="0" applyFont="1" applyFill="1" applyBorder="1" applyAlignment="1" applyProtection="1">
      <alignment horizontal="left" vertical="center"/>
    </xf>
    <xf numFmtId="0" fontId="3" fillId="5" borderId="10" xfId="0" applyFont="1" applyFill="1" applyBorder="1" applyAlignment="1" applyProtection="1">
      <alignment horizontal="right" vertical="center"/>
    </xf>
    <xf numFmtId="0" fontId="3" fillId="5" borderId="10" xfId="0" applyFont="1" applyFill="1" applyBorder="1" applyAlignment="1" applyProtection="1">
      <alignment horizontal="center" vertical="center"/>
    </xf>
    <xf numFmtId="0" fontId="0" fillId="5" borderId="10" xfId="0" applyFont="1" applyFill="1" applyBorder="1" applyAlignment="1" applyProtection="1">
      <alignment vertical="center"/>
      <protection locked="0"/>
    </xf>
    <xf numFmtId="4" fontId="3" fillId="5" borderId="10" xfId="0" applyNumberFormat="1" applyFont="1" applyFill="1" applyBorder="1" applyAlignment="1" applyProtection="1">
      <alignment vertical="center"/>
    </xf>
    <xf numFmtId="0" fontId="0" fillId="5" borderId="27" xfId="0" applyFont="1" applyFill="1" applyBorder="1" applyAlignment="1" applyProtection="1">
      <alignment vertical="center"/>
    </xf>
    <xf numFmtId="0" fontId="0" fillId="0" borderId="13" xfId="0" applyFont="1" applyBorder="1" applyAlignment="1" applyProtection="1">
      <alignment vertical="center"/>
      <protection locked="0"/>
    </xf>
    <xf numFmtId="0" fontId="0" fillId="0" borderId="2" xfId="0" applyFont="1" applyBorder="1" applyAlignment="1">
      <alignment vertical="center"/>
    </xf>
    <xf numFmtId="0" fontId="0" fillId="0" borderId="3" xfId="0" applyFont="1" applyBorder="1" applyAlignment="1">
      <alignment vertical="center"/>
    </xf>
    <xf numFmtId="0" fontId="0" fillId="0" borderId="3" xfId="0" applyFont="1" applyBorder="1" applyAlignment="1" applyProtection="1">
      <alignment vertical="center"/>
      <protection locked="0"/>
    </xf>
    <xf numFmtId="0" fontId="0" fillId="0" borderId="4" xfId="0" applyFont="1" applyBorder="1" applyAlignment="1">
      <alignment vertical="center"/>
    </xf>
    <xf numFmtId="0" fontId="0" fillId="0" borderId="0" xfId="0" applyFont="1" applyBorder="1" applyAlignment="1" applyProtection="1">
      <alignment horizontal="left" vertical="center"/>
    </xf>
    <xf numFmtId="0" fontId="2" fillId="5" borderId="0" xfId="0" applyFont="1" applyFill="1" applyBorder="1" applyAlignment="1" applyProtection="1">
      <alignment horizontal="left" vertical="center"/>
    </xf>
    <xf numFmtId="0" fontId="0" fillId="5" borderId="0" xfId="0" applyFont="1" applyFill="1" applyBorder="1" applyAlignment="1" applyProtection="1">
      <alignment vertical="center"/>
      <protection locked="0"/>
    </xf>
    <xf numFmtId="0" fontId="2" fillId="5" borderId="0" xfId="0" applyFont="1" applyFill="1" applyBorder="1" applyAlignment="1" applyProtection="1">
      <alignment horizontal="right" vertical="center"/>
    </xf>
    <xf numFmtId="0" fontId="0" fillId="5" borderId="6" xfId="0" applyFont="1" applyFill="1" applyBorder="1" applyAlignment="1" applyProtection="1">
      <alignment vertical="center"/>
    </xf>
    <xf numFmtId="0" fontId="35" fillId="0" borderId="0" xfId="0" applyFont="1" applyBorder="1" applyAlignment="1" applyProtection="1">
      <alignment horizontal="left" vertical="center"/>
    </xf>
    <xf numFmtId="0" fontId="6" fillId="0" borderId="5" xfId="0" applyFont="1" applyBorder="1" applyAlignment="1" applyProtection="1">
      <alignment vertical="center"/>
    </xf>
    <xf numFmtId="0" fontId="6" fillId="0" borderId="0" xfId="0" applyFont="1" applyBorder="1" applyAlignment="1" applyProtection="1">
      <alignment vertical="center"/>
    </xf>
    <xf numFmtId="0" fontId="6" fillId="0" borderId="24" xfId="0" applyFont="1" applyBorder="1" applyAlignment="1" applyProtection="1">
      <alignment horizontal="left" vertical="center"/>
    </xf>
    <xf numFmtId="0" fontId="6" fillId="0" borderId="24" xfId="0" applyFont="1" applyBorder="1" applyAlignment="1" applyProtection="1">
      <alignment vertical="center"/>
    </xf>
    <xf numFmtId="0" fontId="6" fillId="0" borderId="24" xfId="0" applyFont="1" applyBorder="1" applyAlignment="1" applyProtection="1">
      <alignment vertical="center"/>
      <protection locked="0"/>
    </xf>
    <xf numFmtId="4" fontId="6" fillId="0" borderId="24" xfId="0" applyNumberFormat="1" applyFont="1" applyBorder="1" applyAlignment="1" applyProtection="1">
      <alignment vertical="center"/>
    </xf>
    <xf numFmtId="0" fontId="6" fillId="0" borderId="6" xfId="0" applyFont="1" applyBorder="1" applyAlignment="1" applyProtection="1">
      <alignment vertical="center"/>
    </xf>
    <xf numFmtId="0" fontId="7" fillId="0" borderId="5" xfId="0" applyFont="1" applyBorder="1" applyAlignment="1" applyProtection="1">
      <alignment vertical="center"/>
    </xf>
    <xf numFmtId="0" fontId="7" fillId="0" borderId="0" xfId="0" applyFont="1" applyBorder="1" applyAlignment="1" applyProtection="1">
      <alignment vertical="center"/>
    </xf>
    <xf numFmtId="0" fontId="7" fillId="0" borderId="24" xfId="0" applyFont="1" applyBorder="1" applyAlignment="1" applyProtection="1">
      <alignment horizontal="left" vertical="center"/>
    </xf>
    <xf numFmtId="0" fontId="7" fillId="0" borderId="24" xfId="0" applyFont="1" applyBorder="1" applyAlignment="1" applyProtection="1">
      <alignment vertical="center"/>
    </xf>
    <xf numFmtId="0" fontId="7" fillId="0" borderId="24" xfId="0" applyFont="1" applyBorder="1" applyAlignment="1" applyProtection="1">
      <alignment vertical="center"/>
      <protection locked="0"/>
    </xf>
    <xf numFmtId="4" fontId="7" fillId="0" borderId="24" xfId="0" applyNumberFormat="1" applyFont="1" applyBorder="1" applyAlignment="1" applyProtection="1">
      <alignment vertical="center"/>
    </xf>
    <xf numFmtId="0" fontId="7" fillId="0" borderId="6" xfId="0" applyFont="1" applyBorder="1" applyAlignment="1" applyProtection="1">
      <alignment vertical="center"/>
    </xf>
    <xf numFmtId="0" fontId="0" fillId="0" borderId="0" xfId="0" applyFont="1" applyAlignment="1" applyProtection="1">
      <alignment vertical="center"/>
      <protection locked="0"/>
    </xf>
    <xf numFmtId="0" fontId="20" fillId="0" borderId="0" xfId="0" applyFont="1" applyAlignment="1" applyProtection="1">
      <alignment horizontal="left" vertical="center" wrapText="1"/>
    </xf>
    <xf numFmtId="0" fontId="0" fillId="0" borderId="0" xfId="0" applyProtection="1"/>
    <xf numFmtId="0" fontId="0" fillId="0" borderId="5" xfId="0" applyBorder="1"/>
    <xf numFmtId="0" fontId="2" fillId="0" borderId="0" xfId="0" applyFont="1" applyAlignment="1" applyProtection="1">
      <alignment horizontal="left" vertical="center"/>
    </xf>
    <xf numFmtId="0" fontId="20" fillId="0" borderId="0" xfId="0" applyFont="1" applyAlignment="1" applyProtection="1">
      <alignment horizontal="left" vertical="center"/>
      <protection locked="0"/>
    </xf>
    <xf numFmtId="0" fontId="0" fillId="0" borderId="5" xfId="0" applyFont="1" applyBorder="1" applyAlignment="1" applyProtection="1">
      <alignment horizontal="center" vertical="center" wrapText="1"/>
    </xf>
    <xf numFmtId="0" fontId="2" fillId="5" borderId="20" xfId="0" applyFont="1" applyFill="1" applyBorder="1" applyAlignment="1" applyProtection="1">
      <alignment horizontal="center" vertical="center" wrapText="1"/>
    </xf>
    <xf numFmtId="0" fontId="2" fillId="5" borderId="21" xfId="0" applyFont="1" applyFill="1" applyBorder="1" applyAlignment="1" applyProtection="1">
      <alignment horizontal="center" vertical="center" wrapText="1"/>
    </xf>
    <xf numFmtId="0" fontId="2" fillId="5" borderId="21" xfId="0" applyFont="1" applyFill="1" applyBorder="1" applyAlignment="1" applyProtection="1">
      <alignment horizontal="center" vertical="center" wrapText="1"/>
      <protection locked="0"/>
    </xf>
    <xf numFmtId="0" fontId="2" fillId="5" borderId="22" xfId="0" applyFont="1" applyFill="1" applyBorder="1" applyAlignment="1" applyProtection="1">
      <alignment horizontal="center" vertical="center" wrapText="1"/>
    </xf>
    <xf numFmtId="0" fontId="0" fillId="0" borderId="5" xfId="0" applyFont="1" applyBorder="1" applyAlignment="1">
      <alignment horizontal="center" vertical="center" wrapText="1"/>
    </xf>
    <xf numFmtId="4" fontId="25" fillId="0" borderId="0" xfId="0" applyNumberFormat="1" applyFont="1" applyAlignment="1" applyProtection="1"/>
    <xf numFmtId="166" fontId="36" fillId="0" borderId="16" xfId="0" applyNumberFormat="1" applyFont="1" applyBorder="1" applyAlignment="1" applyProtection="1"/>
    <xf numFmtId="166" fontId="36" fillId="0" borderId="17" xfId="0" applyNumberFormat="1" applyFont="1" applyBorder="1" applyAlignment="1" applyProtection="1"/>
    <xf numFmtId="4" fontId="37" fillId="0" borderId="0" xfId="0" applyNumberFormat="1" applyFont="1" applyAlignment="1">
      <alignment vertical="center"/>
    </xf>
    <xf numFmtId="0" fontId="8" fillId="0" borderId="5" xfId="0" applyFont="1" applyBorder="1" applyAlignment="1" applyProtection="1"/>
    <xf numFmtId="0" fontId="8" fillId="0" borderId="0" xfId="0" applyFont="1" applyAlignment="1" applyProtection="1"/>
    <xf numFmtId="0" fontId="8" fillId="0" borderId="0" xfId="0" applyFont="1" applyAlignment="1" applyProtection="1">
      <alignment horizontal="left"/>
    </xf>
    <xf numFmtId="0" fontId="6" fillId="0" borderId="0" xfId="0" applyFont="1" applyAlignment="1" applyProtection="1">
      <alignment horizontal="left"/>
    </xf>
    <xf numFmtId="0" fontId="8" fillId="0" borderId="0" xfId="0" applyFont="1" applyAlignment="1" applyProtection="1">
      <protection locked="0"/>
    </xf>
    <xf numFmtId="4" fontId="6" fillId="0" borderId="0" xfId="0" applyNumberFormat="1" applyFont="1" applyAlignment="1" applyProtection="1"/>
    <xf numFmtId="0" fontId="8" fillId="0" borderId="5" xfId="0" applyFont="1" applyBorder="1" applyAlignment="1"/>
    <xf numFmtId="0" fontId="8" fillId="0" borderId="18" xfId="0" applyFont="1" applyBorder="1" applyAlignment="1" applyProtection="1"/>
    <xf numFmtId="0" fontId="8" fillId="0" borderId="0" xfId="0" applyFont="1" applyBorder="1" applyAlignment="1" applyProtection="1"/>
    <xf numFmtId="166" fontId="8" fillId="0" borderId="0" xfId="0" applyNumberFormat="1" applyFont="1" applyBorder="1" applyAlignment="1" applyProtection="1"/>
    <xf numFmtId="166" fontId="8" fillId="0" borderId="19" xfId="0" applyNumberFormat="1" applyFont="1" applyBorder="1" applyAlignment="1" applyProtection="1"/>
    <xf numFmtId="0" fontId="8" fillId="0" borderId="0" xfId="0" applyFont="1" applyAlignment="1">
      <alignment horizontal="left"/>
    </xf>
    <xf numFmtId="0" fontId="8" fillId="0" borderId="0" xfId="0" applyFont="1" applyAlignment="1">
      <alignment horizontal="center"/>
    </xf>
    <xf numFmtId="4" fontId="8" fillId="0" borderId="0" xfId="0" applyNumberFormat="1" applyFont="1" applyAlignment="1">
      <alignment vertical="center"/>
    </xf>
    <xf numFmtId="0" fontId="7" fillId="0" borderId="0" xfId="0" applyFont="1" applyAlignment="1" applyProtection="1">
      <alignment horizontal="left"/>
    </xf>
    <xf numFmtId="4" fontId="7" fillId="0" borderId="0" xfId="0" applyNumberFormat="1" applyFont="1" applyAlignment="1" applyProtection="1"/>
    <xf numFmtId="0" fontId="0" fillId="0" borderId="28" xfId="0" applyFont="1" applyBorder="1" applyAlignment="1" applyProtection="1">
      <alignment horizontal="center" vertical="center"/>
    </xf>
    <xf numFmtId="49" fontId="0" fillId="0" borderId="28" xfId="0" applyNumberFormat="1" applyFont="1" applyBorder="1" applyAlignment="1" applyProtection="1">
      <alignment horizontal="left" vertical="center" wrapText="1"/>
    </xf>
    <xf numFmtId="0" fontId="0" fillId="0" borderId="28" xfId="0" applyFont="1" applyBorder="1" applyAlignment="1" applyProtection="1">
      <alignment horizontal="left" vertical="center" wrapText="1"/>
    </xf>
    <xf numFmtId="0" fontId="0" fillId="0" borderId="28" xfId="0" applyFont="1" applyBorder="1" applyAlignment="1" applyProtection="1">
      <alignment horizontal="center" vertical="center" wrapText="1"/>
    </xf>
    <xf numFmtId="167" fontId="0" fillId="0" borderId="28" xfId="0" applyNumberFormat="1" applyFont="1" applyBorder="1" applyAlignment="1" applyProtection="1">
      <alignment vertical="center"/>
    </xf>
    <xf numFmtId="4" fontId="0" fillId="3" borderId="28" xfId="0" applyNumberFormat="1" applyFont="1" applyFill="1" applyBorder="1" applyAlignment="1" applyProtection="1">
      <alignment vertical="center"/>
      <protection locked="0"/>
    </xf>
    <xf numFmtId="4" fontId="0" fillId="0" borderId="28" xfId="0" applyNumberFormat="1" applyFont="1" applyBorder="1" applyAlignment="1" applyProtection="1">
      <alignment vertical="center"/>
    </xf>
    <xf numFmtId="0" fontId="1" fillId="3" borderId="28" xfId="0" applyFont="1" applyFill="1" applyBorder="1" applyAlignment="1" applyProtection="1">
      <alignment horizontal="left" vertical="center"/>
      <protection locked="0"/>
    </xf>
    <xf numFmtId="0" fontId="1" fillId="0" borderId="0" xfId="0" applyFont="1" applyBorder="1" applyAlignment="1" applyProtection="1">
      <alignment horizontal="center" vertical="center"/>
    </xf>
    <xf numFmtId="166" fontId="1" fillId="0" borderId="0" xfId="0" applyNumberFormat="1" applyFont="1" applyBorder="1" applyAlignment="1" applyProtection="1">
      <alignment vertical="center"/>
    </xf>
    <xf numFmtId="166" fontId="1" fillId="0" borderId="19" xfId="0" applyNumberFormat="1" applyFont="1" applyBorder="1" applyAlignment="1" applyProtection="1">
      <alignment vertical="center"/>
    </xf>
    <xf numFmtId="4" fontId="0" fillId="0" borderId="0" xfId="0" applyNumberFormat="1" applyFont="1" applyAlignment="1">
      <alignment vertical="center"/>
    </xf>
    <xf numFmtId="0" fontId="9" fillId="0" borderId="5" xfId="0" applyFont="1" applyBorder="1" applyAlignment="1" applyProtection="1">
      <alignment vertical="center"/>
    </xf>
    <xf numFmtId="0" fontId="9" fillId="0" borderId="0" xfId="0" applyFont="1" applyAlignment="1" applyProtection="1">
      <alignment vertical="center"/>
    </xf>
    <xf numFmtId="0" fontId="38" fillId="0" borderId="0" xfId="0" applyFont="1" applyAlignment="1" applyProtection="1">
      <alignment horizontal="left" vertical="center"/>
    </xf>
    <xf numFmtId="0" fontId="9" fillId="0" borderId="0" xfId="0" applyFont="1" applyAlignment="1" applyProtection="1">
      <alignment horizontal="left" vertical="center"/>
    </xf>
    <xf numFmtId="0" fontId="9" fillId="0" borderId="0" xfId="0" applyFont="1" applyAlignment="1" applyProtection="1">
      <alignment horizontal="left" vertical="center" wrapText="1"/>
    </xf>
    <xf numFmtId="167" fontId="9" fillId="0" borderId="0" xfId="0" applyNumberFormat="1" applyFont="1" applyAlignment="1" applyProtection="1">
      <alignment vertical="center"/>
    </xf>
    <xf numFmtId="0" fontId="9" fillId="0" borderId="0" xfId="0" applyFont="1" applyAlignment="1" applyProtection="1">
      <alignment vertical="center"/>
      <protection locked="0"/>
    </xf>
    <xf numFmtId="0" fontId="9" fillId="0" borderId="5" xfId="0" applyFont="1" applyBorder="1" applyAlignment="1">
      <alignment vertical="center"/>
    </xf>
    <xf numFmtId="0" fontId="9" fillId="0" borderId="18" xfId="0" applyFont="1" applyBorder="1" applyAlignment="1" applyProtection="1">
      <alignment vertical="center"/>
    </xf>
    <xf numFmtId="0" fontId="9" fillId="0" borderId="0" xfId="0" applyFont="1" applyBorder="1" applyAlignment="1" applyProtection="1">
      <alignment vertical="center"/>
    </xf>
    <xf numFmtId="0" fontId="9" fillId="0" borderId="19" xfId="0" applyFont="1" applyBorder="1" applyAlignment="1" applyProtection="1">
      <alignment vertical="center"/>
    </xf>
    <xf numFmtId="0" fontId="9" fillId="0" borderId="0" xfId="0" applyFont="1" applyAlignment="1">
      <alignment horizontal="left" vertical="center"/>
    </xf>
    <xf numFmtId="0" fontId="39" fillId="0" borderId="28" xfId="0" applyFont="1" applyBorder="1" applyAlignment="1" applyProtection="1">
      <alignment horizontal="center" vertical="center"/>
    </xf>
    <xf numFmtId="49" fontId="39" fillId="0" borderId="28" xfId="0" applyNumberFormat="1" applyFont="1" applyBorder="1" applyAlignment="1" applyProtection="1">
      <alignment horizontal="left" vertical="center" wrapText="1"/>
    </xf>
    <xf numFmtId="0" fontId="39" fillId="0" borderId="28" xfId="0" applyFont="1" applyBorder="1" applyAlignment="1" applyProtection="1">
      <alignment horizontal="left" vertical="center" wrapText="1"/>
    </xf>
    <xf numFmtId="0" fontId="39" fillId="0" borderId="28" xfId="0" applyFont="1" applyBorder="1" applyAlignment="1" applyProtection="1">
      <alignment horizontal="center" vertical="center" wrapText="1"/>
    </xf>
    <xf numFmtId="167" fontId="39" fillId="0" borderId="28" xfId="0" applyNumberFormat="1" applyFont="1" applyBorder="1" applyAlignment="1" applyProtection="1">
      <alignment vertical="center"/>
    </xf>
    <xf numFmtId="4" fontId="39" fillId="3" borderId="28" xfId="0" applyNumberFormat="1" applyFont="1" applyFill="1" applyBorder="1" applyAlignment="1" applyProtection="1">
      <alignment vertical="center"/>
      <protection locked="0"/>
    </xf>
    <xf numFmtId="4" fontId="39" fillId="0" borderId="28" xfId="0" applyNumberFormat="1" applyFont="1" applyBorder="1" applyAlignment="1" applyProtection="1">
      <alignment vertical="center"/>
    </xf>
    <xf numFmtId="0" fontId="39" fillId="0" borderId="5" xfId="0" applyFont="1" applyBorder="1" applyAlignment="1">
      <alignment vertical="center"/>
    </xf>
    <xf numFmtId="0" fontId="39" fillId="3" borderId="28" xfId="0" applyFont="1" applyFill="1" applyBorder="1" applyAlignment="1" applyProtection="1">
      <alignment horizontal="left" vertical="center"/>
      <protection locked="0"/>
    </xf>
    <xf numFmtId="0" fontId="39" fillId="0" borderId="0" xfId="0" applyFont="1" applyBorder="1" applyAlignment="1" applyProtection="1">
      <alignment horizontal="center" vertical="center"/>
    </xf>
    <xf numFmtId="0" fontId="10" fillId="0" borderId="5" xfId="0" applyFont="1" applyBorder="1" applyAlignment="1" applyProtection="1">
      <alignment vertical="center"/>
    </xf>
    <xf numFmtId="0" fontId="10" fillId="0" borderId="0" xfId="0" applyFont="1" applyAlignment="1" applyProtection="1">
      <alignment vertical="center"/>
    </xf>
    <xf numFmtId="0" fontId="10" fillId="0" borderId="0" xfId="0" applyFont="1" applyAlignment="1" applyProtection="1">
      <alignment horizontal="left" vertical="center"/>
    </xf>
    <xf numFmtId="0" fontId="10" fillId="0" borderId="0" xfId="0" applyFont="1" applyAlignment="1" applyProtection="1">
      <alignment horizontal="left" vertical="center" wrapText="1"/>
    </xf>
    <xf numFmtId="167" fontId="10" fillId="0" borderId="0" xfId="0" applyNumberFormat="1" applyFont="1" applyAlignment="1" applyProtection="1">
      <alignment vertical="center"/>
    </xf>
    <xf numFmtId="0" fontId="10" fillId="0" borderId="0" xfId="0" applyFont="1" applyAlignment="1" applyProtection="1">
      <alignment vertical="center"/>
      <protection locked="0"/>
    </xf>
    <xf numFmtId="0" fontId="10" fillId="0" borderId="5" xfId="0" applyFont="1" applyBorder="1" applyAlignment="1">
      <alignment vertical="center"/>
    </xf>
    <xf numFmtId="0" fontId="10" fillId="0" borderId="18" xfId="0" applyFont="1" applyBorder="1" applyAlignment="1" applyProtection="1">
      <alignment vertical="center"/>
    </xf>
    <xf numFmtId="0" fontId="10" fillId="0" borderId="0" xfId="0" applyFont="1" applyBorder="1" applyAlignment="1" applyProtection="1">
      <alignment vertical="center"/>
    </xf>
    <xf numFmtId="0" fontId="10" fillId="0" borderId="19" xfId="0" applyFont="1" applyBorder="1" applyAlignment="1" applyProtection="1">
      <alignment vertical="center"/>
    </xf>
    <xf numFmtId="0" fontId="10" fillId="0" borderId="0" xfId="0" applyFont="1" applyAlignment="1">
      <alignment horizontal="left" vertical="center"/>
    </xf>
    <xf numFmtId="0" fontId="40" fillId="0" borderId="0" xfId="0" applyFont="1" applyAlignment="1" applyProtection="1">
      <alignment vertical="center" wrapText="1"/>
    </xf>
    <xf numFmtId="0" fontId="0" fillId="0" borderId="18" xfId="0" applyFont="1" applyBorder="1" applyAlignment="1" applyProtection="1">
      <alignment vertical="center"/>
    </xf>
    <xf numFmtId="0" fontId="40" fillId="0" borderId="0" xfId="0" applyFont="1" applyAlignment="1" applyProtection="1">
      <alignment vertical="top" wrapText="1"/>
    </xf>
    <xf numFmtId="0" fontId="11" fillId="0" borderId="5" xfId="0" applyFont="1" applyBorder="1" applyAlignment="1" applyProtection="1">
      <alignment vertical="center"/>
    </xf>
    <xf numFmtId="0" fontId="11" fillId="0" borderId="0" xfId="0" applyFont="1" applyAlignment="1" applyProtection="1">
      <alignment vertical="center"/>
    </xf>
    <xf numFmtId="0" fontId="11" fillId="0" borderId="0" xfId="0" applyFont="1" applyAlignment="1" applyProtection="1">
      <alignment horizontal="left" vertical="center"/>
    </xf>
    <xf numFmtId="0" fontId="11" fillId="0" borderId="0" xfId="0" applyFont="1" applyAlignment="1" applyProtection="1">
      <alignment horizontal="left" vertical="center" wrapText="1"/>
    </xf>
    <xf numFmtId="0" fontId="11" fillId="0" borderId="0" xfId="0" applyFont="1" applyAlignment="1" applyProtection="1">
      <alignment vertical="center"/>
      <protection locked="0"/>
    </xf>
    <xf numFmtId="0" fontId="11" fillId="0" borderId="5" xfId="0" applyFont="1" applyBorder="1" applyAlignment="1">
      <alignment vertical="center"/>
    </xf>
    <xf numFmtId="0" fontId="11" fillId="0" borderId="18" xfId="0" applyFont="1" applyBorder="1" applyAlignment="1" applyProtection="1">
      <alignment vertical="center"/>
    </xf>
    <xf numFmtId="0" fontId="11" fillId="0" borderId="0" xfId="0" applyFont="1" applyBorder="1" applyAlignment="1" applyProtection="1">
      <alignment vertical="center"/>
    </xf>
    <xf numFmtId="0" fontId="11" fillId="0" borderId="19" xfId="0" applyFont="1" applyBorder="1" applyAlignment="1" applyProtection="1">
      <alignment vertical="center"/>
    </xf>
    <xf numFmtId="0" fontId="11" fillId="0" borderId="0" xfId="0" applyFont="1" applyAlignment="1">
      <alignment horizontal="left" vertical="center"/>
    </xf>
    <xf numFmtId="0" fontId="12" fillId="0" borderId="5" xfId="0" applyFont="1" applyBorder="1" applyAlignment="1" applyProtection="1">
      <alignment vertical="center"/>
    </xf>
    <xf numFmtId="0" fontId="12" fillId="0" borderId="0" xfId="0" applyFont="1" applyAlignment="1" applyProtection="1">
      <alignment vertical="center"/>
    </xf>
    <xf numFmtId="0" fontId="12" fillId="0" borderId="0" xfId="0" applyFont="1" applyAlignment="1" applyProtection="1">
      <alignment horizontal="left" vertical="center"/>
    </xf>
    <xf numFmtId="0" fontId="12" fillId="0" borderId="0" xfId="0" applyFont="1" applyAlignment="1" applyProtection="1">
      <alignment horizontal="left" vertical="center" wrapText="1"/>
    </xf>
    <xf numFmtId="167" fontId="12" fillId="0" borderId="0" xfId="0" applyNumberFormat="1" applyFont="1" applyAlignment="1" applyProtection="1">
      <alignment vertical="center"/>
    </xf>
    <xf numFmtId="0" fontId="12" fillId="0" borderId="0" xfId="0" applyFont="1" applyAlignment="1" applyProtection="1">
      <alignment vertical="center"/>
      <protection locked="0"/>
    </xf>
    <xf numFmtId="0" fontId="12" fillId="0" borderId="5" xfId="0" applyFont="1" applyBorder="1" applyAlignment="1">
      <alignment vertical="center"/>
    </xf>
    <xf numFmtId="0" fontId="12" fillId="0" borderId="18" xfId="0" applyFont="1" applyBorder="1" applyAlignment="1" applyProtection="1">
      <alignment vertical="center"/>
    </xf>
    <xf numFmtId="0" fontId="12" fillId="0" borderId="0" xfId="0" applyFont="1" applyBorder="1" applyAlignment="1" applyProtection="1">
      <alignment vertical="center"/>
    </xf>
    <xf numFmtId="0" fontId="12" fillId="0" borderId="19" xfId="0" applyFont="1" applyBorder="1" applyAlignment="1" applyProtection="1">
      <alignment vertical="center"/>
    </xf>
    <xf numFmtId="0" fontId="12" fillId="0" borderId="0" xfId="0" applyFont="1" applyAlignment="1">
      <alignment horizontal="left" vertical="center"/>
    </xf>
    <xf numFmtId="167" fontId="0" fillId="3" borderId="28" xfId="0" applyNumberFormat="1" applyFont="1" applyFill="1" applyBorder="1" applyAlignment="1" applyProtection="1">
      <alignment vertical="center"/>
      <protection locked="0"/>
    </xf>
    <xf numFmtId="0" fontId="9" fillId="0" borderId="23" xfId="0" applyFont="1" applyBorder="1" applyAlignment="1" applyProtection="1">
      <alignment vertical="center"/>
    </xf>
    <xf numFmtId="0" fontId="9" fillId="0" borderId="24" xfId="0" applyFont="1" applyBorder="1" applyAlignment="1" applyProtection="1">
      <alignment vertical="center"/>
    </xf>
    <xf numFmtId="0" fontId="9" fillId="0" borderId="25" xfId="0" applyFont="1" applyBorder="1" applyAlignment="1" applyProtection="1">
      <alignment vertical="center"/>
    </xf>
    <xf numFmtId="0" fontId="1" fillId="0" borderId="24" xfId="0" applyFont="1" applyBorder="1" applyAlignment="1" applyProtection="1">
      <alignment horizontal="center" vertical="center"/>
    </xf>
    <xf numFmtId="0" fontId="0" fillId="0" borderId="24" xfId="0" applyFont="1" applyBorder="1" applyAlignment="1" applyProtection="1">
      <alignment vertical="center"/>
    </xf>
    <xf numFmtId="166" fontId="1" fillId="0" borderId="24" xfId="0" applyNumberFormat="1" applyFont="1" applyBorder="1" applyAlignment="1" applyProtection="1">
      <alignment vertical="center"/>
    </xf>
    <xf numFmtId="166" fontId="1" fillId="0" borderId="25" xfId="0" applyNumberFormat="1" applyFont="1" applyBorder="1" applyAlignment="1" applyProtection="1">
      <alignment vertical="center"/>
    </xf>
    <xf numFmtId="0" fontId="1" fillId="0" borderId="0" xfId="0" applyFont="1" applyAlignment="1" applyProtection="1">
      <alignment horizontal="left" vertical="center"/>
    </xf>
    <xf numFmtId="0" fontId="39" fillId="0" borderId="24" xfId="0" applyFont="1" applyBorder="1" applyAlignment="1" applyProtection="1">
      <alignment horizontal="center" vertical="center"/>
    </xf>
    <xf numFmtId="0" fontId="0" fillId="0" borderId="0" xfId="0" applyAlignment="1">
      <alignment vertical="top"/>
      <protection locked="0"/>
    </xf>
    <xf numFmtId="0" fontId="41" fillId="0" borderId="29" xfId="0" applyFont="1" applyBorder="1" applyAlignment="1">
      <alignment vertical="center" wrapText="1"/>
      <protection locked="0"/>
    </xf>
    <xf numFmtId="0" fontId="41" fillId="0" borderId="30" xfId="0" applyFont="1" applyBorder="1" applyAlignment="1">
      <alignment vertical="center" wrapText="1"/>
      <protection locked="0"/>
    </xf>
    <xf numFmtId="0" fontId="41" fillId="0" borderId="31" xfId="0" applyFont="1" applyBorder="1" applyAlignment="1">
      <alignment vertical="center" wrapText="1"/>
      <protection locked="0"/>
    </xf>
    <xf numFmtId="0" fontId="41" fillId="0" borderId="32" xfId="0" applyFont="1" applyBorder="1" applyAlignment="1">
      <alignment horizontal="center" vertical="center" wrapText="1"/>
      <protection locked="0"/>
    </xf>
    <xf numFmtId="0" fontId="42" fillId="0" borderId="1" xfId="0" applyFont="1" applyBorder="1" applyAlignment="1">
      <alignment horizontal="center" vertical="center" wrapText="1"/>
      <protection locked="0"/>
    </xf>
    <xf numFmtId="0" fontId="41" fillId="0" borderId="33" xfId="0" applyFont="1" applyBorder="1" applyAlignment="1">
      <alignment horizontal="center" vertical="center" wrapText="1"/>
      <protection locked="0"/>
    </xf>
    <xf numFmtId="0" fontId="41" fillId="0" borderId="32" xfId="0" applyFont="1" applyBorder="1" applyAlignment="1">
      <alignment vertical="center" wrapText="1"/>
      <protection locked="0"/>
    </xf>
    <xf numFmtId="0" fontId="43" fillId="0" borderId="34" xfId="0" applyFont="1" applyBorder="1" applyAlignment="1">
      <alignment horizontal="left" wrapText="1"/>
      <protection locked="0"/>
    </xf>
    <xf numFmtId="0" fontId="41" fillId="0" borderId="33" xfId="0" applyFont="1" applyBorder="1" applyAlignment="1">
      <alignment vertical="center" wrapText="1"/>
      <protection locked="0"/>
    </xf>
    <xf numFmtId="0" fontId="43" fillId="0" borderId="1" xfId="0" applyFont="1" applyBorder="1" applyAlignment="1">
      <alignment horizontal="left" vertical="center" wrapText="1"/>
      <protection locked="0"/>
    </xf>
    <xf numFmtId="0" fontId="44" fillId="0" borderId="1" xfId="0" applyFont="1" applyBorder="1" applyAlignment="1">
      <alignment horizontal="left" vertical="center" wrapText="1"/>
      <protection locked="0"/>
    </xf>
    <xf numFmtId="0" fontId="44" fillId="0" borderId="32" xfId="0" applyFont="1" applyBorder="1" applyAlignment="1">
      <alignment vertical="center" wrapText="1"/>
      <protection locked="0"/>
    </xf>
    <xf numFmtId="0" fontId="44" fillId="0" borderId="1" xfId="0" applyFont="1" applyBorder="1" applyAlignment="1">
      <alignment vertical="center" wrapText="1"/>
      <protection locked="0"/>
    </xf>
    <xf numFmtId="0" fontId="44" fillId="0" borderId="1" xfId="0" applyFont="1" applyBorder="1" applyAlignment="1">
      <alignment vertical="center"/>
      <protection locked="0"/>
    </xf>
    <xf numFmtId="0" fontId="44" fillId="0" borderId="1" xfId="0" applyFont="1" applyBorder="1" applyAlignment="1">
      <alignment horizontal="left" vertical="center"/>
      <protection locked="0"/>
    </xf>
    <xf numFmtId="49" fontId="44" fillId="0" borderId="1" xfId="0" applyNumberFormat="1" applyFont="1" applyBorder="1" applyAlignment="1">
      <alignment horizontal="left" vertical="center" wrapText="1"/>
      <protection locked="0"/>
    </xf>
    <xf numFmtId="49" fontId="44" fillId="0" borderId="1" xfId="0" applyNumberFormat="1" applyFont="1" applyBorder="1" applyAlignment="1">
      <alignment vertical="center" wrapText="1"/>
      <protection locked="0"/>
    </xf>
    <xf numFmtId="0" fontId="41" fillId="0" borderId="35" xfId="0" applyFont="1" applyBorder="1" applyAlignment="1">
      <alignment vertical="center" wrapText="1"/>
      <protection locked="0"/>
    </xf>
    <xf numFmtId="0" fontId="45" fillId="0" borderId="34" xfId="0" applyFont="1" applyBorder="1" applyAlignment="1">
      <alignment vertical="center" wrapText="1"/>
      <protection locked="0"/>
    </xf>
    <xf numFmtId="0" fontId="41" fillId="0" borderId="36" xfId="0" applyFont="1" applyBorder="1" applyAlignment="1">
      <alignment vertical="center" wrapText="1"/>
      <protection locked="0"/>
    </xf>
    <xf numFmtId="0" fontId="41" fillId="0" borderId="1" xfId="0" applyFont="1" applyBorder="1" applyAlignment="1">
      <alignment vertical="top"/>
      <protection locked="0"/>
    </xf>
    <xf numFmtId="0" fontId="41" fillId="0" borderId="0" xfId="0" applyFont="1" applyAlignment="1">
      <alignment vertical="top"/>
      <protection locked="0"/>
    </xf>
    <xf numFmtId="0" fontId="41" fillId="0" borderId="29" xfId="0" applyFont="1" applyBorder="1" applyAlignment="1">
      <alignment horizontal="left" vertical="center"/>
      <protection locked="0"/>
    </xf>
    <xf numFmtId="0" fontId="41" fillId="0" borderId="30" xfId="0" applyFont="1" applyBorder="1" applyAlignment="1">
      <alignment horizontal="left" vertical="center"/>
      <protection locked="0"/>
    </xf>
    <xf numFmtId="0" fontId="41" fillId="0" borderId="31" xfId="0" applyFont="1" applyBorder="1" applyAlignment="1">
      <alignment horizontal="left" vertical="center"/>
      <protection locked="0"/>
    </xf>
    <xf numFmtId="0" fontId="41" fillId="0" borderId="32" xfId="0" applyFont="1" applyBorder="1" applyAlignment="1">
      <alignment horizontal="left" vertical="center"/>
      <protection locked="0"/>
    </xf>
    <xf numFmtId="0" fontId="42" fillId="0" borderId="1" xfId="0" applyFont="1" applyBorder="1" applyAlignment="1">
      <alignment horizontal="center" vertical="center"/>
      <protection locked="0"/>
    </xf>
    <xf numFmtId="0" fontId="41" fillId="0" borderId="33" xfId="0" applyFont="1" applyBorder="1" applyAlignment="1">
      <alignment horizontal="left" vertical="center"/>
      <protection locked="0"/>
    </xf>
    <xf numFmtId="0" fontId="43" fillId="0" borderId="1" xfId="0" applyFont="1" applyBorder="1" applyAlignment="1">
      <alignment horizontal="left" vertical="center"/>
      <protection locked="0"/>
    </xf>
    <xf numFmtId="0" fontId="46" fillId="0" borderId="0" xfId="0" applyFont="1" applyAlignment="1">
      <alignment horizontal="left" vertical="center"/>
      <protection locked="0"/>
    </xf>
    <xf numFmtId="0" fontId="43" fillId="0" borderId="34" xfId="0" applyFont="1" applyBorder="1" applyAlignment="1">
      <alignment horizontal="left" vertical="center"/>
      <protection locked="0"/>
    </xf>
    <xf numFmtId="0" fontId="43" fillId="0" borderId="34" xfId="0" applyFont="1" applyBorder="1" applyAlignment="1">
      <alignment horizontal="center" vertical="center"/>
      <protection locked="0"/>
    </xf>
    <xf numFmtId="0" fontId="46" fillId="0" borderId="34" xfId="0" applyFont="1" applyBorder="1" applyAlignment="1">
      <alignment horizontal="left" vertical="center"/>
      <protection locked="0"/>
    </xf>
    <xf numFmtId="0" fontId="47" fillId="0" borderId="1" xfId="0" applyFont="1" applyBorder="1" applyAlignment="1">
      <alignment horizontal="left" vertical="center"/>
      <protection locked="0"/>
    </xf>
    <xf numFmtId="0" fontId="44" fillId="0" borderId="0" xfId="0" applyFont="1" applyAlignment="1">
      <alignment horizontal="left" vertical="center"/>
      <protection locked="0"/>
    </xf>
    <xf numFmtId="0" fontId="44" fillId="0" borderId="1" xfId="0" applyFont="1" applyBorder="1" applyAlignment="1">
      <alignment horizontal="center" vertical="center"/>
      <protection locked="0"/>
    </xf>
    <xf numFmtId="0" fontId="44" fillId="0" borderId="32" xfId="0" applyFont="1" applyBorder="1" applyAlignment="1">
      <alignment horizontal="left" vertical="center"/>
      <protection locked="0"/>
    </xf>
    <xf numFmtId="0" fontId="44" fillId="0" borderId="1" xfId="0" applyFont="1" applyFill="1" applyBorder="1" applyAlignment="1">
      <alignment horizontal="left" vertical="center"/>
      <protection locked="0"/>
    </xf>
    <xf numFmtId="0" fontId="44" fillId="0" borderId="1" xfId="0" applyFont="1" applyFill="1" applyBorder="1" applyAlignment="1">
      <alignment horizontal="center" vertical="center"/>
      <protection locked="0"/>
    </xf>
    <xf numFmtId="0" fontId="41" fillId="0" borderId="35" xfId="0" applyFont="1" applyBorder="1" applyAlignment="1">
      <alignment horizontal="left" vertical="center"/>
      <protection locked="0"/>
    </xf>
    <xf numFmtId="0" fontId="45" fillId="0" borderId="34" xfId="0" applyFont="1" applyBorder="1" applyAlignment="1">
      <alignment horizontal="left" vertical="center"/>
      <protection locked="0"/>
    </xf>
    <xf numFmtId="0" fontId="41" fillId="0" borderId="36" xfId="0" applyFont="1" applyBorder="1" applyAlignment="1">
      <alignment horizontal="left" vertical="center"/>
      <protection locked="0"/>
    </xf>
    <xf numFmtId="0" fontId="41" fillId="0" borderId="1" xfId="0" applyFont="1" applyBorder="1" applyAlignment="1">
      <alignment horizontal="left" vertical="center"/>
      <protection locked="0"/>
    </xf>
    <xf numFmtId="0" fontId="45" fillId="0" borderId="1" xfId="0" applyFont="1" applyBorder="1" applyAlignment="1">
      <alignment horizontal="left" vertical="center"/>
      <protection locked="0"/>
    </xf>
    <xf numFmtId="0" fontId="46" fillId="0" borderId="1" xfId="0" applyFont="1" applyBorder="1" applyAlignment="1">
      <alignment horizontal="left" vertical="center"/>
      <protection locked="0"/>
    </xf>
    <xf numFmtId="0" fontId="44" fillId="0" borderId="34" xfId="0" applyFont="1" applyBorder="1" applyAlignment="1">
      <alignment horizontal="left" vertical="center"/>
      <protection locked="0"/>
    </xf>
    <xf numFmtId="0" fontId="41" fillId="0" borderId="1" xfId="0" applyFont="1" applyBorder="1" applyAlignment="1">
      <alignment horizontal="left" vertical="center" wrapText="1"/>
      <protection locked="0"/>
    </xf>
    <xf numFmtId="0" fontId="44" fillId="0" borderId="1" xfId="0" applyFont="1" applyBorder="1" applyAlignment="1">
      <alignment horizontal="center" vertical="center" wrapText="1"/>
      <protection locked="0"/>
    </xf>
    <xf numFmtId="0" fontId="41" fillId="0" borderId="29" xfId="0" applyFont="1" applyBorder="1" applyAlignment="1">
      <alignment horizontal="left" vertical="center" wrapText="1"/>
      <protection locked="0"/>
    </xf>
    <xf numFmtId="0" fontId="41" fillId="0" borderId="30" xfId="0" applyFont="1" applyBorder="1" applyAlignment="1">
      <alignment horizontal="left" vertical="center" wrapText="1"/>
      <protection locked="0"/>
    </xf>
    <xf numFmtId="0" fontId="41" fillId="0" borderId="31" xfId="0" applyFont="1" applyBorder="1" applyAlignment="1">
      <alignment horizontal="left" vertical="center" wrapText="1"/>
      <protection locked="0"/>
    </xf>
    <xf numFmtId="0" fontId="41" fillId="0" borderId="32" xfId="0" applyFont="1" applyBorder="1" applyAlignment="1">
      <alignment horizontal="left" vertical="center" wrapText="1"/>
      <protection locked="0"/>
    </xf>
    <xf numFmtId="0" fontId="41" fillId="0" borderId="33" xfId="0" applyFont="1" applyBorder="1" applyAlignment="1">
      <alignment horizontal="left" vertical="center" wrapText="1"/>
      <protection locked="0"/>
    </xf>
    <xf numFmtId="0" fontId="46" fillId="0" borderId="32" xfId="0" applyFont="1" applyBorder="1" applyAlignment="1">
      <alignment horizontal="left" vertical="center" wrapText="1"/>
      <protection locked="0"/>
    </xf>
    <xf numFmtId="0" fontId="46" fillId="0" borderId="33" xfId="0" applyFont="1" applyBorder="1" applyAlignment="1">
      <alignment horizontal="left" vertical="center" wrapText="1"/>
      <protection locked="0"/>
    </xf>
    <xf numFmtId="0" fontId="44" fillId="0" borderId="32" xfId="0" applyFont="1" applyBorder="1" applyAlignment="1">
      <alignment horizontal="left" vertical="center" wrapText="1"/>
      <protection locked="0"/>
    </xf>
    <xf numFmtId="0" fontId="44" fillId="0" borderId="33" xfId="0" applyFont="1" applyBorder="1" applyAlignment="1">
      <alignment horizontal="left" vertical="center" wrapText="1"/>
      <protection locked="0"/>
    </xf>
    <xf numFmtId="0" fontId="44" fillId="0" borderId="33" xfId="0" applyFont="1" applyBorder="1" applyAlignment="1">
      <alignment horizontal="left" vertical="center"/>
      <protection locked="0"/>
    </xf>
    <xf numFmtId="0" fontId="44" fillId="0" borderId="35" xfId="0" applyFont="1" applyBorder="1" applyAlignment="1">
      <alignment horizontal="left" vertical="center" wrapText="1"/>
      <protection locked="0"/>
    </xf>
    <xf numFmtId="0" fontId="44" fillId="0" borderId="34" xfId="0" applyFont="1" applyBorder="1" applyAlignment="1">
      <alignment horizontal="left" vertical="center" wrapText="1"/>
      <protection locked="0"/>
    </xf>
    <xf numFmtId="0" fontId="44" fillId="0" borderId="36" xfId="0" applyFont="1" applyBorder="1" applyAlignment="1">
      <alignment horizontal="left" vertical="center" wrapText="1"/>
      <protection locked="0"/>
    </xf>
    <xf numFmtId="0" fontId="44" fillId="0" borderId="1" xfId="0" applyFont="1" applyBorder="1" applyAlignment="1">
      <alignment horizontal="left" vertical="top"/>
      <protection locked="0"/>
    </xf>
    <xf numFmtId="0" fontId="44" fillId="0" borderId="1" xfId="0" applyFont="1" applyBorder="1" applyAlignment="1">
      <alignment horizontal="center" vertical="top"/>
      <protection locked="0"/>
    </xf>
    <xf numFmtId="0" fontId="44" fillId="0" borderId="35" xfId="0" applyFont="1" applyBorder="1" applyAlignment="1">
      <alignment horizontal="left" vertical="center"/>
      <protection locked="0"/>
    </xf>
    <xf numFmtId="0" fontId="44" fillId="0" borderId="36" xfId="0" applyFont="1" applyBorder="1" applyAlignment="1">
      <alignment horizontal="left" vertical="center"/>
      <protection locked="0"/>
    </xf>
    <xf numFmtId="0" fontId="46" fillId="0" borderId="0" xfId="0" applyFont="1" applyAlignment="1">
      <alignment vertical="center"/>
      <protection locked="0"/>
    </xf>
    <xf numFmtId="0" fontId="43" fillId="0" borderId="1" xfId="0" applyFont="1" applyBorder="1" applyAlignment="1">
      <alignment vertical="center"/>
      <protection locked="0"/>
    </xf>
    <xf numFmtId="0" fontId="46" fillId="0" borderId="34" xfId="0" applyFont="1" applyBorder="1" applyAlignment="1">
      <alignment vertical="center"/>
      <protection locked="0"/>
    </xf>
    <xf numFmtId="0" fontId="43" fillId="0" borderId="34" xfId="0" applyFont="1" applyBorder="1" applyAlignment="1">
      <alignment vertical="center"/>
      <protection locked="0"/>
    </xf>
    <xf numFmtId="0" fontId="0" fillId="0" borderId="1" xfId="0" applyBorder="1" applyAlignment="1">
      <alignment vertical="top"/>
      <protection locked="0"/>
    </xf>
    <xf numFmtId="49" fontId="44" fillId="0" borderId="1" xfId="0" applyNumberFormat="1" applyFont="1" applyBorder="1" applyAlignment="1">
      <alignment horizontal="left" vertical="center"/>
      <protection locked="0"/>
    </xf>
    <xf numFmtId="0" fontId="0" fillId="0" borderId="34" xfId="0" applyBorder="1" applyAlignment="1">
      <alignment vertical="top"/>
      <protection locked="0"/>
    </xf>
    <xf numFmtId="0" fontId="43" fillId="0" borderId="34" xfId="0" applyFont="1" applyBorder="1" applyAlignment="1">
      <alignment horizontal="left"/>
      <protection locked="0"/>
    </xf>
    <xf numFmtId="0" fontId="46" fillId="0" borderId="34" xfId="0" applyFont="1" applyBorder="1" applyAlignment="1">
      <protection locked="0"/>
    </xf>
    <xf numFmtId="0" fontId="41" fillId="0" borderId="32" xfId="0" applyFont="1" applyBorder="1" applyAlignment="1">
      <alignment vertical="top"/>
      <protection locked="0"/>
    </xf>
    <xf numFmtId="0" fontId="41" fillId="0" borderId="33" xfId="0" applyFont="1" applyBorder="1" applyAlignment="1">
      <alignment vertical="top"/>
      <protection locked="0"/>
    </xf>
    <xf numFmtId="0" fontId="41" fillId="0" borderId="1" xfId="0" applyFont="1" applyBorder="1" applyAlignment="1">
      <alignment horizontal="center" vertical="center"/>
      <protection locked="0"/>
    </xf>
    <xf numFmtId="0" fontId="41" fillId="0" borderId="1" xfId="0" applyFont="1" applyBorder="1" applyAlignment="1">
      <alignment horizontal="left" vertical="top"/>
      <protection locked="0"/>
    </xf>
    <xf numFmtId="0" fontId="41" fillId="0" borderId="35" xfId="0" applyFont="1" applyBorder="1" applyAlignment="1">
      <alignment vertical="top"/>
      <protection locked="0"/>
    </xf>
    <xf numFmtId="0" fontId="41" fillId="0" borderId="34" xfId="0" applyFont="1" applyBorder="1" applyAlignment="1">
      <alignment vertical="top"/>
      <protection locked="0"/>
    </xf>
    <xf numFmtId="0" fontId="41" fillId="0" borderId="36" xfId="0" applyFont="1" applyBorder="1" applyAlignment="1">
      <alignment vertical="top"/>
      <protection locked="0"/>
    </xf>
  </cellXfs>
  <cellStyles count="2">
    <cellStyle name="Normal" xfId="0" builtinId="0" customBuiltin="1"/>
    <cellStyle name="Hyperlink" xfId="1" builtinId="8"/>
  </cellStyles>
  <dxfs count="0"/>
  <tableStyles count="0"/>
</styleSheet>
</file>

<file path=xl/_rels/workbook.xml.rels>&#65279;<?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worksheet" Target="worksheets/sheet23.xml" /><Relationship Id="rId24" Type="http://schemas.openxmlformats.org/officeDocument/2006/relationships/worksheet" Target="worksheets/sheet24.xml" /><Relationship Id="rId25" Type="http://schemas.openxmlformats.org/officeDocument/2006/relationships/worksheet" Target="worksheets/sheet25.xml" /><Relationship Id="rId26" Type="http://schemas.openxmlformats.org/officeDocument/2006/relationships/worksheet" Target="worksheets/sheet26.xml" /><Relationship Id="rId27" Type="http://schemas.openxmlformats.org/officeDocument/2006/relationships/styles" Target="styles.xml" /><Relationship Id="rId28" Type="http://schemas.openxmlformats.org/officeDocument/2006/relationships/theme" Target="theme/theme1.xml" /><Relationship Id="rId29" Type="http://schemas.openxmlformats.org/officeDocument/2006/relationships/calcChain" Target="calcChain.xml" /><Relationship Id="rId30" Type="http://schemas.openxmlformats.org/officeDocument/2006/relationships/sharedStrings" Target="sharedStrings.xml" /></Relationships>
</file>

<file path=xl/drawings/_rels/drawing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0.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3.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4.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5.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6.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7.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8.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19.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0.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1.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2.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3.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4.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25.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3.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4.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5.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6.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7.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8.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_rels/drawing9.xml.rels>&#65279;<?xml version="1.0" encoding="utf-8"?><Relationships xmlns="http://schemas.openxmlformats.org/package/2006/relationships"><Relationship Id="rId1" Type="http://schemas.openxmlformats.org/officeDocument/2006/relationships/hyperlink" Target="http://www.pro-rozpocty.cz/software-a-data/kros-4-ocenovani-a-rizeni-stavebni-vyroby/" TargetMode="External" /><Relationship Id="rId2" Type="http://schemas.openxmlformats.org/officeDocument/2006/relationships/image" Target="../media/image1.png" /></Relationships>
</file>

<file path=xl/drawings/drawing1.xml><?xml version="1.0" encoding="utf-8"?>
<xdr:wsDr xmlns:xdr="http://schemas.openxmlformats.org/drawingml/2006/spreadsheetDrawing" xmlns:a="http://schemas.openxmlformats.org/drawingml/2006/main">
  <xdr:absoluteAnchor>
    <xdr:pos x="0" y="0"/>
    <xdr:ext cx="271145" cy="271145"/>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0.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1.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2.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3.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4.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5.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6.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7.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8.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19.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0.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1.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2.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3.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4.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25.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3.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4.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5.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6.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7.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8.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drawings/drawing9.xml><?xml version="1.0" encoding="utf-8"?>
<xdr:wsDr xmlns:xdr="http://schemas.openxmlformats.org/drawingml/2006/spreadsheetDrawing" xmlns:a="http://schemas.openxmlformats.org/drawingml/2006/main">
  <xdr:absoluteAnchor>
    <xdr:pos x="0" y="0"/>
    <xdr:ext cx="276860" cy="276860"/>
    <xdr:pic>
      <xdr:nvPicPr>
        <xdr:cNvPr id="2" name="Picture 1">
          <a:hlinkClick xmlns:r="http://schemas.openxmlformats.org/officeDocument/2006/relationships" r:id="rId1" tooltip="http://www.pro-rozpocty.cz/software-a-data/kros-4-ocenovani-a-rizeni-stavebni-vyroby/"/>
        </xdr:cNvPr>
        <xdr:cNvPicPr/>
      </xdr:nvPicPr>
      <xdr:blipFill>
        <a:blip xmlns:r="http://schemas.openxmlformats.org/officeDocument/2006/relationships" r:embed="rId2"/>
        <a:stretch>
          <a:fillRect/>
        </a:stretch>
      </xdr:blipFill>
      <xdr:spPr>
        <a:prstGeom prst="rect"/>
      </xdr:spPr>
    </xdr:pic>
    <xdr:clientData/>
  </xdr:absoluteAnchor>
</xdr:wsDr>
</file>

<file path=xl/theme/theme1.xml><?xml version="1.0" encoding="utf-8"?>
<a:theme xmlns:a="http://schemas.openxmlformats.org/drawingml/2006/main" name="Office Theme">
  <a:themeElements>
    <a:clrScheme name="Office">
      <a:dk1>
        <a:sysClr val="windowText"/>
      </a:dk1>
      <a:lt1>
        <a:sysClr val="window"/>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mpd="sng" algn="ctr">
          <a:solidFill>
            <a:schemeClr val="phClr">
              <a:shade val="95000"/>
              <a:satMod val="105000"/>
            </a:schemeClr>
          </a:solidFill>
          <a:prstDash val="solid"/>
        </a:ln>
        <a:ln w="25400" cmpd="sng" algn="ctr">
          <a:solidFill>
            <a:schemeClr val="phClr"/>
          </a:solidFill>
          <a:prstDash val="solid"/>
        </a:ln>
        <a:ln w="38100"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theme>
</file>

<file path=xl/worksheets/_rels/sheet1.xml.rels>&#65279;<?xml version="1.0" encoding="utf-8"?><Relationships xmlns="http://schemas.openxmlformats.org/package/2006/relationships"><Relationship Id="rId1" Type="http://schemas.openxmlformats.org/officeDocument/2006/relationships/drawing" Target="../drawings/drawing1.xml" /></Relationships>
</file>

<file path=xl/worksheets/_rels/sheet10.xml.rels>&#65279;<?xml version="1.0" encoding="utf-8"?><Relationships xmlns="http://schemas.openxmlformats.org/package/2006/relationships"><Relationship Id="rId1" Type="http://schemas.openxmlformats.org/officeDocument/2006/relationships/drawing" Target="../drawings/drawing10.xml" /></Relationships>
</file>

<file path=xl/worksheets/_rels/sheet11.xml.rels>&#65279;<?xml version="1.0" encoding="utf-8"?><Relationships xmlns="http://schemas.openxmlformats.org/package/2006/relationships"><Relationship Id="rId1" Type="http://schemas.openxmlformats.org/officeDocument/2006/relationships/drawing" Target="../drawings/drawing11.xml" /></Relationships>
</file>

<file path=xl/worksheets/_rels/sheet12.xml.rels>&#65279;<?xml version="1.0" encoding="utf-8"?><Relationships xmlns="http://schemas.openxmlformats.org/package/2006/relationships"><Relationship Id="rId1" Type="http://schemas.openxmlformats.org/officeDocument/2006/relationships/drawing" Target="../drawings/drawing12.xml" /></Relationships>
</file>

<file path=xl/worksheets/_rels/sheet13.xml.rels>&#65279;<?xml version="1.0" encoding="utf-8"?><Relationships xmlns="http://schemas.openxmlformats.org/package/2006/relationships"><Relationship Id="rId1" Type="http://schemas.openxmlformats.org/officeDocument/2006/relationships/drawing" Target="../drawings/drawing13.xml" /></Relationships>
</file>

<file path=xl/worksheets/_rels/sheet14.xml.rels>&#65279;<?xml version="1.0" encoding="utf-8"?><Relationships xmlns="http://schemas.openxmlformats.org/package/2006/relationships"><Relationship Id="rId1" Type="http://schemas.openxmlformats.org/officeDocument/2006/relationships/drawing" Target="../drawings/drawing14.xml" /></Relationships>
</file>

<file path=xl/worksheets/_rels/sheet15.xml.rels>&#65279;<?xml version="1.0" encoding="utf-8"?><Relationships xmlns="http://schemas.openxmlformats.org/package/2006/relationships"><Relationship Id="rId1" Type="http://schemas.openxmlformats.org/officeDocument/2006/relationships/drawing" Target="../drawings/drawing15.xml" /></Relationships>
</file>

<file path=xl/worksheets/_rels/sheet16.xml.rels>&#65279;<?xml version="1.0" encoding="utf-8"?><Relationships xmlns="http://schemas.openxmlformats.org/package/2006/relationships"><Relationship Id="rId1" Type="http://schemas.openxmlformats.org/officeDocument/2006/relationships/drawing" Target="../drawings/drawing16.xml" /></Relationships>
</file>

<file path=xl/worksheets/_rels/sheet17.xml.rels>&#65279;<?xml version="1.0" encoding="utf-8"?><Relationships xmlns="http://schemas.openxmlformats.org/package/2006/relationships"><Relationship Id="rId1" Type="http://schemas.openxmlformats.org/officeDocument/2006/relationships/drawing" Target="../drawings/drawing17.xml" /></Relationships>
</file>

<file path=xl/worksheets/_rels/sheet18.xml.rels>&#65279;<?xml version="1.0" encoding="utf-8"?><Relationships xmlns="http://schemas.openxmlformats.org/package/2006/relationships"><Relationship Id="rId1" Type="http://schemas.openxmlformats.org/officeDocument/2006/relationships/drawing" Target="../drawings/drawing18.xml" /></Relationships>
</file>

<file path=xl/worksheets/_rels/sheet19.xml.rels>&#65279;<?xml version="1.0" encoding="utf-8"?><Relationships xmlns="http://schemas.openxmlformats.org/package/2006/relationships"><Relationship Id="rId1" Type="http://schemas.openxmlformats.org/officeDocument/2006/relationships/drawing" Target="../drawings/drawing19.xml" /></Relationships>
</file>

<file path=xl/worksheets/_rels/sheet2.xml.rels>&#65279;<?xml version="1.0" encoding="utf-8"?><Relationships xmlns="http://schemas.openxmlformats.org/package/2006/relationships"><Relationship Id="rId1" Type="http://schemas.openxmlformats.org/officeDocument/2006/relationships/drawing" Target="../drawings/drawing2.xml" /></Relationships>
</file>

<file path=xl/worksheets/_rels/sheet20.xml.rels>&#65279;<?xml version="1.0" encoding="utf-8"?><Relationships xmlns="http://schemas.openxmlformats.org/package/2006/relationships"><Relationship Id="rId1" Type="http://schemas.openxmlformats.org/officeDocument/2006/relationships/drawing" Target="../drawings/drawing20.xml" /></Relationships>
</file>

<file path=xl/worksheets/_rels/sheet21.xml.rels>&#65279;<?xml version="1.0" encoding="utf-8"?><Relationships xmlns="http://schemas.openxmlformats.org/package/2006/relationships"><Relationship Id="rId1" Type="http://schemas.openxmlformats.org/officeDocument/2006/relationships/drawing" Target="../drawings/drawing21.xml" /></Relationships>
</file>

<file path=xl/worksheets/_rels/sheet22.xml.rels>&#65279;<?xml version="1.0" encoding="utf-8"?><Relationships xmlns="http://schemas.openxmlformats.org/package/2006/relationships"><Relationship Id="rId1" Type="http://schemas.openxmlformats.org/officeDocument/2006/relationships/drawing" Target="../drawings/drawing22.xml" /></Relationships>
</file>

<file path=xl/worksheets/_rels/sheet23.xml.rels>&#65279;<?xml version="1.0" encoding="utf-8"?><Relationships xmlns="http://schemas.openxmlformats.org/package/2006/relationships"><Relationship Id="rId1" Type="http://schemas.openxmlformats.org/officeDocument/2006/relationships/drawing" Target="../drawings/drawing23.xml" /></Relationships>
</file>

<file path=xl/worksheets/_rels/sheet24.xml.rels>&#65279;<?xml version="1.0" encoding="utf-8"?><Relationships xmlns="http://schemas.openxmlformats.org/package/2006/relationships"><Relationship Id="rId1" Type="http://schemas.openxmlformats.org/officeDocument/2006/relationships/drawing" Target="../drawings/drawing24.xml" /></Relationships>
</file>

<file path=xl/worksheets/_rels/sheet25.xml.rels>&#65279;<?xml version="1.0" encoding="utf-8"?><Relationships xmlns="http://schemas.openxmlformats.org/package/2006/relationships"><Relationship Id="rId1" Type="http://schemas.openxmlformats.org/officeDocument/2006/relationships/drawing" Target="../drawings/drawing25.xml" /></Relationships>
</file>

<file path=xl/worksheets/_rels/sheet26.xml.rels>&#65279;<?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3.xml.rels>&#65279;<?xml version="1.0" encoding="utf-8"?><Relationships xmlns="http://schemas.openxmlformats.org/package/2006/relationships"><Relationship Id="rId1" Type="http://schemas.openxmlformats.org/officeDocument/2006/relationships/drawing" Target="../drawings/drawing3.xml" /></Relationships>
</file>

<file path=xl/worksheets/_rels/sheet4.xml.rels>&#65279;<?xml version="1.0" encoding="utf-8"?><Relationships xmlns="http://schemas.openxmlformats.org/package/2006/relationships"><Relationship Id="rId1" Type="http://schemas.openxmlformats.org/officeDocument/2006/relationships/drawing" Target="../drawings/drawing4.xml" /></Relationships>
</file>

<file path=xl/worksheets/_rels/sheet5.xml.rels>&#65279;<?xml version="1.0" encoding="utf-8"?><Relationships xmlns="http://schemas.openxmlformats.org/package/2006/relationships"><Relationship Id="rId1" Type="http://schemas.openxmlformats.org/officeDocument/2006/relationships/drawing" Target="../drawings/drawing5.xml" /></Relationships>
</file>

<file path=xl/worksheets/_rels/sheet6.xml.rels>&#65279;<?xml version="1.0" encoding="utf-8"?><Relationships xmlns="http://schemas.openxmlformats.org/package/2006/relationships"><Relationship Id="rId1" Type="http://schemas.openxmlformats.org/officeDocument/2006/relationships/drawing" Target="../drawings/drawing6.xml" /></Relationships>
</file>

<file path=xl/worksheets/_rels/sheet7.xml.rels>&#65279;<?xml version="1.0" encoding="utf-8"?><Relationships xmlns="http://schemas.openxmlformats.org/package/2006/relationships"><Relationship Id="rId1" Type="http://schemas.openxmlformats.org/officeDocument/2006/relationships/drawing" Target="../drawings/drawing7.xml" /></Relationships>
</file>

<file path=xl/worksheets/_rels/sheet8.xml.rels>&#65279;<?xml version="1.0" encoding="utf-8"?><Relationships xmlns="http://schemas.openxmlformats.org/package/2006/relationships"><Relationship Id="rId1" Type="http://schemas.openxmlformats.org/officeDocument/2006/relationships/drawing" Target="../drawings/drawing8.xml" /></Relationships>
</file>

<file path=xl/worksheets/_rels/sheet9.xml.rels>&#65279;<?xml version="1.0" encoding="utf-8"?><Relationships xmlns="http://schemas.openxmlformats.org/package/2006/relationships"><Relationship Id="rId1" Type="http://schemas.openxmlformats.org/officeDocument/2006/relationships/drawing" Target="../drawings/drawing9.xml" /></Relationships>
</file>

<file path=xl/worksheets/sheet1.xml><?xml version="1.0" encoding="utf-8"?>
<worksheet xmlns:r="http://schemas.openxmlformats.org/officeDocument/2006/relationships" xmlns="http://schemas.openxmlformats.org/spreadsheetml/2006/main">
  <sheetPr>
    <pageSetUpPr fitToPage="1"/>
  </sheetPr>
  <sheetViews>
    <sheetView tabSelected="1" showGridLines="0" workbookViewId="0">
      <pane activePane="bottomLeft" state="frozen" topLeftCell="A2" ySplit="1"/>
    </sheetView>
  </sheetViews>
  <cols>
    <col min="1" max="1" width="8.33" customWidth="1"/>
    <col min="2" max="2" width="1.67" customWidth="1"/>
    <col min="3" max="3" width="4.17" customWidth="1"/>
    <col min="4" max="4" width="2.67" customWidth="1"/>
    <col min="5" max="5" width="2.67" customWidth="1"/>
    <col min="6" max="6" width="2.67" customWidth="1"/>
    <col min="7" max="7" width="2.67" customWidth="1"/>
    <col min="8" max="8" width="2.67" customWidth="1"/>
    <col min="9" max="9" width="2.67" customWidth="1"/>
    <col min="10" max="10" width="2.67" customWidth="1"/>
    <col min="11" max="11" width="2.67" customWidth="1"/>
    <col min="12" max="12" width="2.67" customWidth="1"/>
    <col min="13" max="13" width="2.67" customWidth="1"/>
    <col min="14" max="14" width="2.67" customWidth="1"/>
    <col min="15" max="15" width="2.67" customWidth="1"/>
    <col min="16" max="16" width="2.67" customWidth="1"/>
    <col min="17" max="17" width="2.67" customWidth="1"/>
    <col min="18" max="18" width="2.67" customWidth="1"/>
    <col min="19" max="19" width="2.67" customWidth="1"/>
    <col min="20" max="20" width="2.67" customWidth="1"/>
    <col min="21" max="21" width="2.67" customWidth="1"/>
    <col min="22" max="22" width="2.67" customWidth="1"/>
    <col min="23" max="23" width="2.67" customWidth="1"/>
    <col min="24" max="24" width="2.67" customWidth="1"/>
    <col min="25" max="25" width="2.67" customWidth="1"/>
    <col min="26" max="26" width="2.67" customWidth="1"/>
    <col min="27" max="27" width="2.67" customWidth="1"/>
    <col min="28" max="28" width="2.67" customWidth="1"/>
    <col min="29" max="29" width="2.67" customWidth="1"/>
    <col min="30" max="30" width="2.67" customWidth="1"/>
    <col min="31" max="31" width="2.67" customWidth="1"/>
    <col min="32" max="32" width="2.67" customWidth="1"/>
    <col min="33" max="33" width="2.67" customWidth="1"/>
    <col min="34" max="34" width="3.33" customWidth="1"/>
    <col min="35" max="35" width="31.67" customWidth="1"/>
    <col min="36" max="36" width="2.5" customWidth="1"/>
    <col min="37" max="37" width="2.5" customWidth="1"/>
    <col min="38" max="38" width="8.33" customWidth="1"/>
    <col min="39" max="39" width="3.33" customWidth="1"/>
    <col min="40" max="40" width="13.33" customWidth="1"/>
    <col min="41" max="41" width="7.5" customWidth="1"/>
    <col min="42" max="42" width="4.17" customWidth="1"/>
    <col min="43" max="43" width="15.67" customWidth="1"/>
    <col min="44" max="44" width="13.67" customWidth="1"/>
    <col min="45" max="45" width="25.83" hidden="1" customWidth="1"/>
    <col min="46" max="46" width="25.83" hidden="1" customWidth="1"/>
    <col min="47" max="47" width="25.83" hidden="1" customWidth="1"/>
    <col min="48" max="48" width="21.67" hidden="1" customWidth="1"/>
    <col min="49" max="49" width="21.67" hidden="1" customWidth="1"/>
    <col min="50" max="50" width="21.67" hidden="1" customWidth="1"/>
    <col min="51" max="51" width="21.67" hidden="1" customWidth="1"/>
    <col min="52" max="52" width="21.67" hidden="1" customWidth="1"/>
    <col min="53" max="53" width="19.17" hidden="1" customWidth="1"/>
    <col min="54" max="54" width="25" hidden="1" customWidth="1"/>
    <col min="55" max="55" width="19.17" hidden="1" customWidth="1"/>
    <col min="56" max="56" width="19.17" hidden="1" customWidth="1"/>
    <col min="57" max="57" width="66.5" customWidth="1"/>
    <col min="71" max="71" width="9.33" hidden="1"/>
    <col min="72" max="72" width="9.33" hidden="1"/>
    <col min="73" max="73" width="9.33" hidden="1"/>
    <col min="74" max="74" width="9.33" hidden="1"/>
    <col min="75" max="75" width="9.33" hidden="1"/>
    <col min="76" max="76" width="9.33" hidden="1"/>
    <col min="77" max="77" width="9.33" hidden="1"/>
    <col min="78" max="78" width="9.33" hidden="1"/>
    <col min="79" max="79" width="9.33" hidden="1"/>
    <col min="80" max="80" width="9.33" hidden="1"/>
    <col min="81" max="81" width="9.33" hidden="1"/>
    <col min="82" max="82" width="9.33" hidden="1"/>
    <col min="83" max="83" width="9.33" hidden="1"/>
    <col min="84" max="84" width="9.33" hidden="1"/>
    <col min="85" max="85" width="9.33" hidden="1"/>
    <col min="86" max="86" width="9.33" hidden="1"/>
    <col min="87" max="87" width="9.33" hidden="1"/>
    <col min="88" max="88" width="9.33" hidden="1"/>
    <col min="89" max="89" width="9.33" hidden="1"/>
    <col min="90" max="90" width="9.33" hidden="1"/>
    <col min="91" max="91" width="9.33" hidden="1"/>
  </cols>
  <sheetData>
    <row r="1" ht="21.36" customHeight="1">
      <c r="A1" s="17" t="s">
        <v>0</v>
      </c>
      <c r="B1" s="18"/>
      <c r="C1" s="18"/>
      <c r="D1" s="19" t="s">
        <v>1</v>
      </c>
      <c r="E1" s="18"/>
      <c r="F1" s="18"/>
      <c r="G1" s="18"/>
      <c r="H1" s="18"/>
      <c r="I1" s="18"/>
      <c r="J1" s="18"/>
      <c r="K1" s="20" t="s">
        <v>2</v>
      </c>
      <c r="L1" s="20"/>
      <c r="M1" s="20"/>
      <c r="N1" s="20"/>
      <c r="O1" s="20"/>
      <c r="P1" s="20"/>
      <c r="Q1" s="20"/>
      <c r="R1" s="20"/>
      <c r="S1" s="20"/>
      <c r="T1" s="18"/>
      <c r="U1" s="18"/>
      <c r="V1" s="18"/>
      <c r="W1" s="20" t="s">
        <v>3</v>
      </c>
      <c r="X1" s="20"/>
      <c r="Y1" s="20"/>
      <c r="Z1" s="20"/>
      <c r="AA1" s="20"/>
      <c r="AB1" s="20"/>
      <c r="AC1" s="20"/>
      <c r="AD1" s="20"/>
      <c r="AE1" s="20"/>
      <c r="AF1" s="20"/>
      <c r="AG1" s="20"/>
      <c r="AH1" s="20"/>
      <c r="AI1" s="21"/>
      <c r="AJ1" s="22"/>
      <c r="AK1" s="22"/>
      <c r="AL1" s="22"/>
      <c r="AM1" s="22"/>
      <c r="AN1" s="22"/>
      <c r="AO1" s="22"/>
      <c r="AP1" s="22"/>
      <c r="AQ1" s="22"/>
      <c r="AR1" s="22"/>
      <c r="AS1" s="22"/>
      <c r="AT1" s="22"/>
      <c r="AU1" s="22"/>
      <c r="AV1" s="22"/>
      <c r="AW1" s="22"/>
      <c r="AX1" s="22"/>
      <c r="AY1" s="22"/>
      <c r="AZ1" s="22"/>
      <c r="BA1" s="23" t="s">
        <v>4</v>
      </c>
      <c r="BB1" s="23" t="s">
        <v>5</v>
      </c>
      <c r="BC1" s="22"/>
      <c r="BD1" s="22"/>
      <c r="BE1" s="22"/>
      <c r="BF1" s="22"/>
      <c r="BG1" s="22"/>
      <c r="BH1" s="22"/>
      <c r="BI1" s="22"/>
      <c r="BJ1" s="22"/>
      <c r="BK1" s="22"/>
      <c r="BL1" s="22"/>
      <c r="BM1" s="22"/>
      <c r="BN1" s="22"/>
      <c r="BO1" s="22"/>
      <c r="BP1" s="22"/>
      <c r="BQ1" s="22"/>
      <c r="BR1" s="22"/>
      <c r="BT1" s="24" t="s">
        <v>6</v>
      </c>
      <c r="BU1" s="24" t="s">
        <v>6</v>
      </c>
      <c r="BV1" s="24" t="s">
        <v>7</v>
      </c>
    </row>
    <row r="2" ht="36.96" customHeight="1">
      <c r="AR2"/>
      <c r="BS2" s="25" t="s">
        <v>8</v>
      </c>
      <c r="BT2" s="25" t="s">
        <v>9</v>
      </c>
    </row>
    <row r="3" ht="6.96" customHeight="1">
      <c r="B3" s="26"/>
      <c r="C3" s="27"/>
      <c r="D3" s="27"/>
      <c r="E3" s="27"/>
      <c r="F3" s="27"/>
      <c r="G3" s="27"/>
      <c r="H3" s="27"/>
      <c r="I3" s="27"/>
      <c r="J3" s="27"/>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8"/>
      <c r="BS3" s="25" t="s">
        <v>8</v>
      </c>
      <c r="BT3" s="25" t="s">
        <v>10</v>
      </c>
    </row>
    <row r="4" ht="36.96" customHeight="1">
      <c r="B4" s="29"/>
      <c r="C4" s="30"/>
      <c r="D4" s="31" t="s">
        <v>11</v>
      </c>
      <c r="E4" s="30"/>
      <c r="F4" s="30"/>
      <c r="G4" s="30"/>
      <c r="H4" s="30"/>
      <c r="I4" s="30"/>
      <c r="J4" s="30"/>
      <c r="K4" s="30"/>
      <c r="L4" s="30"/>
      <c r="M4" s="30"/>
      <c r="N4" s="30"/>
      <c r="O4" s="30"/>
      <c r="P4" s="30"/>
      <c r="Q4" s="30"/>
      <c r="R4" s="30"/>
      <c r="S4" s="30"/>
      <c r="T4" s="30"/>
      <c r="U4" s="30"/>
      <c r="V4" s="30"/>
      <c r="W4" s="30"/>
      <c r="X4" s="30"/>
      <c r="Y4" s="30"/>
      <c r="Z4" s="30"/>
      <c r="AA4" s="30"/>
      <c r="AB4" s="30"/>
      <c r="AC4" s="30"/>
      <c r="AD4" s="30"/>
      <c r="AE4" s="30"/>
      <c r="AF4" s="30"/>
      <c r="AG4" s="30"/>
      <c r="AH4" s="30"/>
      <c r="AI4" s="30"/>
      <c r="AJ4" s="30"/>
      <c r="AK4" s="30"/>
      <c r="AL4" s="30"/>
      <c r="AM4" s="30"/>
      <c r="AN4" s="30"/>
      <c r="AO4" s="30"/>
      <c r="AP4" s="30"/>
      <c r="AQ4" s="32"/>
      <c r="AS4" s="33" t="s">
        <v>12</v>
      </c>
      <c r="BE4" s="34" t="s">
        <v>13</v>
      </c>
      <c r="BS4" s="25" t="s">
        <v>14</v>
      </c>
    </row>
    <row r="5" ht="14.4" customHeight="1">
      <c r="B5" s="29"/>
      <c r="C5" s="30"/>
      <c r="D5" s="35" t="s">
        <v>15</v>
      </c>
      <c r="E5" s="30"/>
      <c r="F5" s="30"/>
      <c r="G5" s="30"/>
      <c r="H5" s="30"/>
      <c r="I5" s="30"/>
      <c r="J5" s="30"/>
      <c r="K5" s="36" t="s">
        <v>16</v>
      </c>
      <c r="L5" s="30"/>
      <c r="M5" s="30"/>
      <c r="N5" s="30"/>
      <c r="O5" s="30"/>
      <c r="P5" s="30"/>
      <c r="Q5" s="30"/>
      <c r="R5" s="30"/>
      <c r="S5" s="30"/>
      <c r="T5" s="30"/>
      <c r="U5" s="30"/>
      <c r="V5" s="30"/>
      <c r="W5" s="30"/>
      <c r="X5" s="30"/>
      <c r="Y5" s="30"/>
      <c r="Z5" s="30"/>
      <c r="AA5" s="30"/>
      <c r="AB5" s="30"/>
      <c r="AC5" s="30"/>
      <c r="AD5" s="30"/>
      <c r="AE5" s="30"/>
      <c r="AF5" s="30"/>
      <c r="AG5" s="30"/>
      <c r="AH5" s="30"/>
      <c r="AI5" s="30"/>
      <c r="AJ5" s="30"/>
      <c r="AK5" s="30"/>
      <c r="AL5" s="30"/>
      <c r="AM5" s="30"/>
      <c r="AN5" s="30"/>
      <c r="AO5" s="30"/>
      <c r="AP5" s="30"/>
      <c r="AQ5" s="32"/>
      <c r="BE5" s="37" t="s">
        <v>17</v>
      </c>
      <c r="BS5" s="25" t="s">
        <v>8</v>
      </c>
    </row>
    <row r="6" ht="36.96" customHeight="1">
      <c r="B6" s="29"/>
      <c r="C6" s="30"/>
      <c r="D6" s="38" t="s">
        <v>18</v>
      </c>
      <c r="E6" s="30"/>
      <c r="F6" s="30"/>
      <c r="G6" s="30"/>
      <c r="H6" s="30"/>
      <c r="I6" s="30"/>
      <c r="J6" s="30"/>
      <c r="K6" s="39" t="s">
        <v>19</v>
      </c>
      <c r="L6" s="30"/>
      <c r="M6" s="30"/>
      <c r="N6" s="30"/>
      <c r="O6" s="30"/>
      <c r="P6" s="30"/>
      <c r="Q6" s="30"/>
      <c r="R6" s="30"/>
      <c r="S6" s="30"/>
      <c r="T6" s="30"/>
      <c r="U6" s="30"/>
      <c r="V6" s="30"/>
      <c r="W6" s="30"/>
      <c r="X6" s="30"/>
      <c r="Y6" s="30"/>
      <c r="Z6" s="30"/>
      <c r="AA6" s="30"/>
      <c r="AB6" s="30"/>
      <c r="AC6" s="30"/>
      <c r="AD6" s="30"/>
      <c r="AE6" s="30"/>
      <c r="AF6" s="30"/>
      <c r="AG6" s="30"/>
      <c r="AH6" s="30"/>
      <c r="AI6" s="30"/>
      <c r="AJ6" s="30"/>
      <c r="AK6" s="30"/>
      <c r="AL6" s="30"/>
      <c r="AM6" s="30"/>
      <c r="AN6" s="30"/>
      <c r="AO6" s="30"/>
      <c r="AP6" s="30"/>
      <c r="AQ6" s="32"/>
      <c r="BE6" s="40"/>
      <c r="BS6" s="25" t="s">
        <v>20</v>
      </c>
    </row>
    <row r="7" ht="14.4" customHeight="1">
      <c r="B7" s="29"/>
      <c r="C7" s="30"/>
      <c r="D7" s="41" t="s">
        <v>21</v>
      </c>
      <c r="E7" s="30"/>
      <c r="F7" s="30"/>
      <c r="G7" s="30"/>
      <c r="H7" s="30"/>
      <c r="I7" s="30"/>
      <c r="J7" s="30"/>
      <c r="K7" s="36" t="s">
        <v>22</v>
      </c>
      <c r="L7" s="30"/>
      <c r="M7" s="30"/>
      <c r="N7" s="30"/>
      <c r="O7" s="30"/>
      <c r="P7" s="30"/>
      <c r="Q7" s="30"/>
      <c r="R7" s="30"/>
      <c r="S7" s="30"/>
      <c r="T7" s="30"/>
      <c r="U7" s="30"/>
      <c r="V7" s="30"/>
      <c r="W7" s="30"/>
      <c r="X7" s="30"/>
      <c r="Y7" s="30"/>
      <c r="Z7" s="30"/>
      <c r="AA7" s="30"/>
      <c r="AB7" s="30"/>
      <c r="AC7" s="30"/>
      <c r="AD7" s="30"/>
      <c r="AE7" s="30"/>
      <c r="AF7" s="30"/>
      <c r="AG7" s="30"/>
      <c r="AH7" s="30"/>
      <c r="AI7" s="30"/>
      <c r="AJ7" s="30"/>
      <c r="AK7" s="41" t="s">
        <v>23</v>
      </c>
      <c r="AL7" s="30"/>
      <c r="AM7" s="30"/>
      <c r="AN7" s="36" t="s">
        <v>22</v>
      </c>
      <c r="AO7" s="30"/>
      <c r="AP7" s="30"/>
      <c r="AQ7" s="32"/>
      <c r="BE7" s="40"/>
      <c r="BS7" s="25" t="s">
        <v>24</v>
      </c>
    </row>
    <row r="8" ht="14.4" customHeight="1">
      <c r="B8" s="29"/>
      <c r="C8" s="30"/>
      <c r="D8" s="41" t="s">
        <v>25</v>
      </c>
      <c r="E8" s="30"/>
      <c r="F8" s="30"/>
      <c r="G8" s="30"/>
      <c r="H8" s="30"/>
      <c r="I8" s="30"/>
      <c r="J8" s="30"/>
      <c r="K8" s="36" t="s">
        <v>26</v>
      </c>
      <c r="L8" s="30"/>
      <c r="M8" s="30"/>
      <c r="N8" s="30"/>
      <c r="O8" s="30"/>
      <c r="P8" s="30"/>
      <c r="Q8" s="30"/>
      <c r="R8" s="30"/>
      <c r="S8" s="30"/>
      <c r="T8" s="30"/>
      <c r="U8" s="30"/>
      <c r="V8" s="30"/>
      <c r="W8" s="30"/>
      <c r="X8" s="30"/>
      <c r="Y8" s="30"/>
      <c r="Z8" s="30"/>
      <c r="AA8" s="30"/>
      <c r="AB8" s="30"/>
      <c r="AC8" s="30"/>
      <c r="AD8" s="30"/>
      <c r="AE8" s="30"/>
      <c r="AF8" s="30"/>
      <c r="AG8" s="30"/>
      <c r="AH8" s="30"/>
      <c r="AI8" s="30"/>
      <c r="AJ8" s="30"/>
      <c r="AK8" s="41" t="s">
        <v>27</v>
      </c>
      <c r="AL8" s="30"/>
      <c r="AM8" s="30"/>
      <c r="AN8" s="42" t="s">
        <v>28</v>
      </c>
      <c r="AO8" s="30"/>
      <c r="AP8" s="30"/>
      <c r="AQ8" s="32"/>
      <c r="BE8" s="40"/>
      <c r="BS8" s="25" t="s">
        <v>29</v>
      </c>
    </row>
    <row r="9" ht="14.4" customHeight="1">
      <c r="B9" s="29"/>
      <c r="C9" s="30"/>
      <c r="D9" s="30"/>
      <c r="E9" s="30"/>
      <c r="F9" s="30"/>
      <c r="G9" s="30"/>
      <c r="H9" s="30"/>
      <c r="I9" s="30"/>
      <c r="J9" s="30"/>
      <c r="K9" s="30"/>
      <c r="L9" s="30"/>
      <c r="M9" s="30"/>
      <c r="N9" s="30"/>
      <c r="O9" s="30"/>
      <c r="P9" s="30"/>
      <c r="Q9" s="30"/>
      <c r="R9" s="30"/>
      <c r="S9" s="30"/>
      <c r="T9" s="30"/>
      <c r="U9" s="30"/>
      <c r="V9" s="30"/>
      <c r="W9" s="30"/>
      <c r="X9" s="30"/>
      <c r="Y9" s="30"/>
      <c r="Z9" s="30"/>
      <c r="AA9" s="30"/>
      <c r="AB9" s="30"/>
      <c r="AC9" s="30"/>
      <c r="AD9" s="30"/>
      <c r="AE9" s="30"/>
      <c r="AF9" s="30"/>
      <c r="AG9" s="30"/>
      <c r="AH9" s="30"/>
      <c r="AI9" s="30"/>
      <c r="AJ9" s="30"/>
      <c r="AK9" s="30"/>
      <c r="AL9" s="30"/>
      <c r="AM9" s="30"/>
      <c r="AN9" s="30"/>
      <c r="AO9" s="30"/>
      <c r="AP9" s="30"/>
      <c r="AQ9" s="32"/>
      <c r="BE9" s="40"/>
      <c r="BS9" s="25" t="s">
        <v>30</v>
      </c>
    </row>
    <row r="10" ht="14.4" customHeight="1">
      <c r="B10" s="29"/>
      <c r="C10" s="30"/>
      <c r="D10" s="41" t="s">
        <v>31</v>
      </c>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41" t="s">
        <v>32</v>
      </c>
      <c r="AL10" s="30"/>
      <c r="AM10" s="30"/>
      <c r="AN10" s="36" t="s">
        <v>33</v>
      </c>
      <c r="AO10" s="30"/>
      <c r="AP10" s="30"/>
      <c r="AQ10" s="32"/>
      <c r="BE10" s="40"/>
      <c r="BS10" s="25" t="s">
        <v>20</v>
      </c>
    </row>
    <row r="11" ht="18.48" customHeight="1">
      <c r="B11" s="29"/>
      <c r="C11" s="30"/>
      <c r="D11" s="30"/>
      <c r="E11" s="36" t="s">
        <v>34</v>
      </c>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41" t="s">
        <v>35</v>
      </c>
      <c r="AL11" s="30"/>
      <c r="AM11" s="30"/>
      <c r="AN11" s="36" t="s">
        <v>36</v>
      </c>
      <c r="AO11" s="30"/>
      <c r="AP11" s="30"/>
      <c r="AQ11" s="32"/>
      <c r="BE11" s="40"/>
      <c r="BS11" s="25" t="s">
        <v>20</v>
      </c>
    </row>
    <row r="12" ht="6.96" customHeight="1">
      <c r="B12" s="29"/>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2"/>
      <c r="BE12" s="40"/>
      <c r="BS12" s="25" t="s">
        <v>20</v>
      </c>
    </row>
    <row r="13" ht="14.4" customHeight="1">
      <c r="B13" s="29"/>
      <c r="C13" s="30"/>
      <c r="D13" s="41" t="s">
        <v>37</v>
      </c>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41" t="s">
        <v>32</v>
      </c>
      <c r="AL13" s="30"/>
      <c r="AM13" s="30"/>
      <c r="AN13" s="43" t="s">
        <v>38</v>
      </c>
      <c r="AO13" s="30"/>
      <c r="AP13" s="30"/>
      <c r="AQ13" s="32"/>
      <c r="BE13" s="40"/>
      <c r="BS13" s="25" t="s">
        <v>20</v>
      </c>
    </row>
    <row r="14">
      <c r="B14" s="29"/>
      <c r="C14" s="30"/>
      <c r="D14" s="30"/>
      <c r="E14" s="43" t="s">
        <v>38</v>
      </c>
      <c r="F14" s="44"/>
      <c r="G14" s="44"/>
      <c r="H14" s="44"/>
      <c r="I14" s="44"/>
      <c r="J14" s="44"/>
      <c r="K14" s="44"/>
      <c r="L14" s="44"/>
      <c r="M14" s="44"/>
      <c r="N14" s="44"/>
      <c r="O14" s="44"/>
      <c r="P14" s="44"/>
      <c r="Q14" s="44"/>
      <c r="R14" s="44"/>
      <c r="S14" s="44"/>
      <c r="T14" s="44"/>
      <c r="U14" s="44"/>
      <c r="V14" s="44"/>
      <c r="W14" s="44"/>
      <c r="X14" s="44"/>
      <c r="Y14" s="44"/>
      <c r="Z14" s="44"/>
      <c r="AA14" s="44"/>
      <c r="AB14" s="44"/>
      <c r="AC14" s="44"/>
      <c r="AD14" s="44"/>
      <c r="AE14" s="44"/>
      <c r="AF14" s="44"/>
      <c r="AG14" s="44"/>
      <c r="AH14" s="44"/>
      <c r="AI14" s="44"/>
      <c r="AJ14" s="44"/>
      <c r="AK14" s="41" t="s">
        <v>35</v>
      </c>
      <c r="AL14" s="30"/>
      <c r="AM14" s="30"/>
      <c r="AN14" s="43" t="s">
        <v>38</v>
      </c>
      <c r="AO14" s="30"/>
      <c r="AP14" s="30"/>
      <c r="AQ14" s="32"/>
      <c r="BE14" s="40"/>
      <c r="BS14" s="25" t="s">
        <v>20</v>
      </c>
    </row>
    <row r="15" ht="6.96" customHeight="1">
      <c r="B15" s="29"/>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2"/>
      <c r="BE15" s="40"/>
      <c r="BS15" s="25" t="s">
        <v>6</v>
      </c>
    </row>
    <row r="16" ht="14.4" customHeight="1">
      <c r="B16" s="29"/>
      <c r="C16" s="30"/>
      <c r="D16" s="41" t="s">
        <v>39</v>
      </c>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41" t="s">
        <v>32</v>
      </c>
      <c r="AL16" s="30"/>
      <c r="AM16" s="30"/>
      <c r="AN16" s="36" t="s">
        <v>40</v>
      </c>
      <c r="AO16" s="30"/>
      <c r="AP16" s="30"/>
      <c r="AQ16" s="32"/>
      <c r="BE16" s="40"/>
      <c r="BS16" s="25" t="s">
        <v>6</v>
      </c>
    </row>
    <row r="17" ht="18.48" customHeight="1">
      <c r="B17" s="29"/>
      <c r="C17" s="30"/>
      <c r="D17" s="30"/>
      <c r="E17" s="36" t="s">
        <v>41</v>
      </c>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41" t="s">
        <v>35</v>
      </c>
      <c r="AL17" s="30"/>
      <c r="AM17" s="30"/>
      <c r="AN17" s="36" t="s">
        <v>22</v>
      </c>
      <c r="AO17" s="30"/>
      <c r="AP17" s="30"/>
      <c r="AQ17" s="32"/>
      <c r="BE17" s="40"/>
      <c r="BS17" s="25" t="s">
        <v>42</v>
      </c>
    </row>
    <row r="18" ht="6.96" customHeight="1">
      <c r="B18" s="29"/>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2"/>
      <c r="BE18" s="40"/>
      <c r="BS18" s="25" t="s">
        <v>8</v>
      </c>
    </row>
    <row r="19" ht="14.4" customHeight="1">
      <c r="B19" s="29"/>
      <c r="C19" s="30"/>
      <c r="D19" s="41" t="s">
        <v>43</v>
      </c>
      <c r="E19" s="30"/>
      <c r="F19" s="30"/>
      <c r="G19" s="30"/>
      <c r="H19" s="30"/>
      <c r="I19" s="30"/>
      <c r="J19" s="30"/>
      <c r="K19" s="30"/>
      <c r="L19" s="30"/>
      <c r="M19" s="30"/>
      <c r="N19" s="30"/>
      <c r="O19" s="30"/>
      <c r="P19" s="30"/>
      <c r="Q19" s="30"/>
      <c r="R19" s="30"/>
      <c r="S19" s="30"/>
      <c r="T19" s="30"/>
      <c r="U19" s="30"/>
      <c r="V19" s="30"/>
      <c r="W19" s="30"/>
      <c r="X19" s="30"/>
      <c r="Y19" s="30"/>
      <c r="Z19" s="30"/>
      <c r="AA19" s="30"/>
      <c r="AB19" s="30"/>
      <c r="AC19" s="30"/>
      <c r="AD19" s="30"/>
      <c r="AE19" s="30"/>
      <c r="AF19" s="30"/>
      <c r="AG19" s="30"/>
      <c r="AH19" s="30"/>
      <c r="AI19" s="30"/>
      <c r="AJ19" s="30"/>
      <c r="AK19" s="30"/>
      <c r="AL19" s="30"/>
      <c r="AM19" s="30"/>
      <c r="AN19" s="30"/>
      <c r="AO19" s="30"/>
      <c r="AP19" s="30"/>
      <c r="AQ19" s="32"/>
      <c r="BE19" s="40"/>
      <c r="BS19" s="25" t="s">
        <v>8</v>
      </c>
    </row>
    <row r="20" ht="71.25" customHeight="1">
      <c r="B20" s="29"/>
      <c r="C20" s="30"/>
      <c r="D20" s="30"/>
      <c r="E20" s="45" t="s">
        <v>44</v>
      </c>
      <c r="F20" s="45"/>
      <c r="G20" s="45"/>
      <c r="H20" s="45"/>
      <c r="I20" s="45"/>
      <c r="J20" s="45"/>
      <c r="K20" s="45"/>
      <c r="L20" s="45"/>
      <c r="M20" s="45"/>
      <c r="N20" s="45"/>
      <c r="O20" s="45"/>
      <c r="P20" s="45"/>
      <c r="Q20" s="45"/>
      <c r="R20" s="45"/>
      <c r="S20" s="45"/>
      <c r="T20" s="45"/>
      <c r="U20" s="45"/>
      <c r="V20" s="45"/>
      <c r="W20" s="45"/>
      <c r="X20" s="45"/>
      <c r="Y20" s="45"/>
      <c r="Z20" s="45"/>
      <c r="AA20" s="45"/>
      <c r="AB20" s="45"/>
      <c r="AC20" s="45"/>
      <c r="AD20" s="45"/>
      <c r="AE20" s="45"/>
      <c r="AF20" s="45"/>
      <c r="AG20" s="45"/>
      <c r="AH20" s="45"/>
      <c r="AI20" s="45"/>
      <c r="AJ20" s="45"/>
      <c r="AK20" s="45"/>
      <c r="AL20" s="45"/>
      <c r="AM20" s="45"/>
      <c r="AN20" s="45"/>
      <c r="AO20" s="30"/>
      <c r="AP20" s="30"/>
      <c r="AQ20" s="32"/>
      <c r="BE20" s="40"/>
      <c r="BS20" s="25" t="s">
        <v>42</v>
      </c>
    </row>
    <row r="21" ht="6.96" customHeight="1">
      <c r="B21" s="29"/>
      <c r="C21" s="30"/>
      <c r="D21" s="30"/>
      <c r="E21" s="30"/>
      <c r="F21" s="30"/>
      <c r="G21" s="30"/>
      <c r="H21" s="30"/>
      <c r="I21" s="30"/>
      <c r="J21" s="30"/>
      <c r="K21" s="30"/>
      <c r="L21" s="30"/>
      <c r="M21" s="30"/>
      <c r="N21" s="30"/>
      <c r="O21" s="30"/>
      <c r="P21" s="30"/>
      <c r="Q21" s="30"/>
      <c r="R21" s="30"/>
      <c r="S21" s="30"/>
      <c r="T21" s="30"/>
      <c r="U21" s="30"/>
      <c r="V21" s="30"/>
      <c r="W21" s="30"/>
      <c r="X21" s="30"/>
      <c r="Y21" s="30"/>
      <c r="Z21" s="30"/>
      <c r="AA21" s="30"/>
      <c r="AB21" s="30"/>
      <c r="AC21" s="30"/>
      <c r="AD21" s="30"/>
      <c r="AE21" s="30"/>
      <c r="AF21" s="30"/>
      <c r="AG21" s="30"/>
      <c r="AH21" s="30"/>
      <c r="AI21" s="30"/>
      <c r="AJ21" s="30"/>
      <c r="AK21" s="30"/>
      <c r="AL21" s="30"/>
      <c r="AM21" s="30"/>
      <c r="AN21" s="30"/>
      <c r="AO21" s="30"/>
      <c r="AP21" s="30"/>
      <c r="AQ21" s="32"/>
      <c r="BE21" s="40"/>
    </row>
    <row r="22" ht="6.96" customHeight="1">
      <c r="B22" s="29"/>
      <c r="C22" s="30"/>
      <c r="D22" s="46"/>
      <c r="E22" s="46"/>
      <c r="F22" s="46"/>
      <c r="G22" s="46"/>
      <c r="H22" s="46"/>
      <c r="I22" s="46"/>
      <c r="J22" s="46"/>
      <c r="K22" s="46"/>
      <c r="L22" s="46"/>
      <c r="M22" s="46"/>
      <c r="N22" s="46"/>
      <c r="O22" s="46"/>
      <c r="P22" s="46"/>
      <c r="Q22" s="46"/>
      <c r="R22" s="46"/>
      <c r="S22" s="46"/>
      <c r="T22" s="46"/>
      <c r="U22" s="46"/>
      <c r="V22" s="46"/>
      <c r="W22" s="46"/>
      <c r="X22" s="46"/>
      <c r="Y22" s="46"/>
      <c r="Z22" s="46"/>
      <c r="AA22" s="46"/>
      <c r="AB22" s="46"/>
      <c r="AC22" s="46"/>
      <c r="AD22" s="46"/>
      <c r="AE22" s="46"/>
      <c r="AF22" s="46"/>
      <c r="AG22" s="46"/>
      <c r="AH22" s="46"/>
      <c r="AI22" s="46"/>
      <c r="AJ22" s="46"/>
      <c r="AK22" s="46"/>
      <c r="AL22" s="46"/>
      <c r="AM22" s="46"/>
      <c r="AN22" s="46"/>
      <c r="AO22" s="46"/>
      <c r="AP22" s="30"/>
      <c r="AQ22" s="32"/>
      <c r="BE22" s="40"/>
    </row>
    <row r="23" s="1" customFormat="1" ht="25.92" customHeight="1">
      <c r="B23" s="47"/>
      <c r="C23" s="48"/>
      <c r="D23" s="49" t="s">
        <v>45</v>
      </c>
      <c r="E23" s="50"/>
      <c r="F23" s="50"/>
      <c r="G23" s="50"/>
      <c r="H23" s="50"/>
      <c r="I23" s="50"/>
      <c r="J23" s="50"/>
      <c r="K23" s="50"/>
      <c r="L23" s="50"/>
      <c r="M23" s="50"/>
      <c r="N23" s="50"/>
      <c r="O23" s="50"/>
      <c r="P23" s="50"/>
      <c r="Q23" s="50"/>
      <c r="R23" s="50"/>
      <c r="S23" s="50"/>
      <c r="T23" s="50"/>
      <c r="U23" s="50"/>
      <c r="V23" s="50"/>
      <c r="W23" s="50"/>
      <c r="X23" s="50"/>
      <c r="Y23" s="50"/>
      <c r="Z23" s="50"/>
      <c r="AA23" s="50"/>
      <c r="AB23" s="50"/>
      <c r="AC23" s="50"/>
      <c r="AD23" s="50"/>
      <c r="AE23" s="50"/>
      <c r="AF23" s="50"/>
      <c r="AG23" s="50"/>
      <c r="AH23" s="50"/>
      <c r="AI23" s="50"/>
      <c r="AJ23" s="50"/>
      <c r="AK23" s="51">
        <f>ROUND(AG51,2)</f>
        <v>0</v>
      </c>
      <c r="AL23" s="50"/>
      <c r="AM23" s="50"/>
      <c r="AN23" s="50"/>
      <c r="AO23" s="50"/>
      <c r="AP23" s="48"/>
      <c r="AQ23" s="52"/>
      <c r="BE23" s="40"/>
    </row>
    <row r="24" s="1" customFormat="1" ht="6.96" customHeight="1">
      <c r="B24" s="47"/>
      <c r="C24" s="48"/>
      <c r="D24" s="4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52"/>
      <c r="BE24" s="40"/>
    </row>
    <row r="25" s="1" customFormat="1">
      <c r="B25" s="47"/>
      <c r="C25" s="48"/>
      <c r="D25" s="48"/>
      <c r="E25" s="48"/>
      <c r="F25" s="48"/>
      <c r="G25" s="48"/>
      <c r="H25" s="48"/>
      <c r="I25" s="48"/>
      <c r="J25" s="48"/>
      <c r="K25" s="48"/>
      <c r="L25" s="53" t="s">
        <v>46</v>
      </c>
      <c r="M25" s="53"/>
      <c r="N25" s="53"/>
      <c r="O25" s="53"/>
      <c r="P25" s="48"/>
      <c r="Q25" s="48"/>
      <c r="R25" s="48"/>
      <c r="S25" s="48"/>
      <c r="T25" s="48"/>
      <c r="U25" s="48"/>
      <c r="V25" s="48"/>
      <c r="W25" s="53" t="s">
        <v>47</v>
      </c>
      <c r="X25" s="53"/>
      <c r="Y25" s="53"/>
      <c r="Z25" s="53"/>
      <c r="AA25" s="53"/>
      <c r="AB25" s="53"/>
      <c r="AC25" s="53"/>
      <c r="AD25" s="53"/>
      <c r="AE25" s="53"/>
      <c r="AF25" s="48"/>
      <c r="AG25" s="48"/>
      <c r="AH25" s="48"/>
      <c r="AI25" s="48"/>
      <c r="AJ25" s="48"/>
      <c r="AK25" s="53" t="s">
        <v>48</v>
      </c>
      <c r="AL25" s="53"/>
      <c r="AM25" s="53"/>
      <c r="AN25" s="53"/>
      <c r="AO25" s="53"/>
      <c r="AP25" s="48"/>
      <c r="AQ25" s="52"/>
      <c r="BE25" s="40"/>
    </row>
    <row r="26" s="2" customFormat="1" ht="14.4" customHeight="1">
      <c r="B26" s="54"/>
      <c r="C26" s="55"/>
      <c r="D26" s="56" t="s">
        <v>49</v>
      </c>
      <c r="E26" s="55"/>
      <c r="F26" s="56" t="s">
        <v>50</v>
      </c>
      <c r="G26" s="55"/>
      <c r="H26" s="55"/>
      <c r="I26" s="55"/>
      <c r="J26" s="55"/>
      <c r="K26" s="55"/>
      <c r="L26" s="57">
        <v>0.20999999999999999</v>
      </c>
      <c r="M26" s="55"/>
      <c r="N26" s="55"/>
      <c r="O26" s="55"/>
      <c r="P26" s="55"/>
      <c r="Q26" s="55"/>
      <c r="R26" s="55"/>
      <c r="S26" s="55"/>
      <c r="T26" s="55"/>
      <c r="U26" s="55"/>
      <c r="V26" s="55"/>
      <c r="W26" s="58">
        <f>ROUND(AZ51,2)</f>
        <v>0</v>
      </c>
      <c r="X26" s="55"/>
      <c r="Y26" s="55"/>
      <c r="Z26" s="55"/>
      <c r="AA26" s="55"/>
      <c r="AB26" s="55"/>
      <c r="AC26" s="55"/>
      <c r="AD26" s="55"/>
      <c r="AE26" s="55"/>
      <c r="AF26" s="55"/>
      <c r="AG26" s="55"/>
      <c r="AH26" s="55"/>
      <c r="AI26" s="55"/>
      <c r="AJ26" s="55"/>
      <c r="AK26" s="58">
        <f>ROUND(AV51,2)</f>
        <v>0</v>
      </c>
      <c r="AL26" s="55"/>
      <c r="AM26" s="55"/>
      <c r="AN26" s="55"/>
      <c r="AO26" s="55"/>
      <c r="AP26" s="55"/>
      <c r="AQ26" s="59"/>
      <c r="BE26" s="40"/>
    </row>
    <row r="27" s="2" customFormat="1" ht="14.4" customHeight="1">
      <c r="B27" s="54"/>
      <c r="C27" s="55"/>
      <c r="D27" s="55"/>
      <c r="E27" s="55"/>
      <c r="F27" s="56" t="s">
        <v>51</v>
      </c>
      <c r="G27" s="55"/>
      <c r="H27" s="55"/>
      <c r="I27" s="55"/>
      <c r="J27" s="55"/>
      <c r="K27" s="55"/>
      <c r="L27" s="57">
        <v>0.14999999999999999</v>
      </c>
      <c r="M27" s="55"/>
      <c r="N27" s="55"/>
      <c r="O27" s="55"/>
      <c r="P27" s="55"/>
      <c r="Q27" s="55"/>
      <c r="R27" s="55"/>
      <c r="S27" s="55"/>
      <c r="T27" s="55"/>
      <c r="U27" s="55"/>
      <c r="V27" s="55"/>
      <c r="W27" s="58">
        <f>ROUND(BA51,2)</f>
        <v>0</v>
      </c>
      <c r="X27" s="55"/>
      <c r="Y27" s="55"/>
      <c r="Z27" s="55"/>
      <c r="AA27" s="55"/>
      <c r="AB27" s="55"/>
      <c r="AC27" s="55"/>
      <c r="AD27" s="55"/>
      <c r="AE27" s="55"/>
      <c r="AF27" s="55"/>
      <c r="AG27" s="55"/>
      <c r="AH27" s="55"/>
      <c r="AI27" s="55"/>
      <c r="AJ27" s="55"/>
      <c r="AK27" s="58">
        <f>ROUND(AW51,2)</f>
        <v>0</v>
      </c>
      <c r="AL27" s="55"/>
      <c r="AM27" s="55"/>
      <c r="AN27" s="55"/>
      <c r="AO27" s="55"/>
      <c r="AP27" s="55"/>
      <c r="AQ27" s="59"/>
      <c r="BE27" s="40"/>
    </row>
    <row r="28" hidden="1" s="2" customFormat="1" ht="14.4" customHeight="1">
      <c r="B28" s="54"/>
      <c r="C28" s="55"/>
      <c r="D28" s="55"/>
      <c r="E28" s="55"/>
      <c r="F28" s="56" t="s">
        <v>52</v>
      </c>
      <c r="G28" s="55"/>
      <c r="H28" s="55"/>
      <c r="I28" s="55"/>
      <c r="J28" s="55"/>
      <c r="K28" s="55"/>
      <c r="L28" s="57">
        <v>0.20999999999999999</v>
      </c>
      <c r="M28" s="55"/>
      <c r="N28" s="55"/>
      <c r="O28" s="55"/>
      <c r="P28" s="55"/>
      <c r="Q28" s="55"/>
      <c r="R28" s="55"/>
      <c r="S28" s="55"/>
      <c r="T28" s="55"/>
      <c r="U28" s="55"/>
      <c r="V28" s="55"/>
      <c r="W28" s="58">
        <f>ROUND(BB51,2)</f>
        <v>0</v>
      </c>
      <c r="X28" s="55"/>
      <c r="Y28" s="55"/>
      <c r="Z28" s="55"/>
      <c r="AA28" s="55"/>
      <c r="AB28" s="55"/>
      <c r="AC28" s="55"/>
      <c r="AD28" s="55"/>
      <c r="AE28" s="55"/>
      <c r="AF28" s="55"/>
      <c r="AG28" s="55"/>
      <c r="AH28" s="55"/>
      <c r="AI28" s="55"/>
      <c r="AJ28" s="55"/>
      <c r="AK28" s="58">
        <v>0</v>
      </c>
      <c r="AL28" s="55"/>
      <c r="AM28" s="55"/>
      <c r="AN28" s="55"/>
      <c r="AO28" s="55"/>
      <c r="AP28" s="55"/>
      <c r="AQ28" s="59"/>
      <c r="BE28" s="40"/>
    </row>
    <row r="29" hidden="1" s="2" customFormat="1" ht="14.4" customHeight="1">
      <c r="B29" s="54"/>
      <c r="C29" s="55"/>
      <c r="D29" s="55"/>
      <c r="E29" s="55"/>
      <c r="F29" s="56" t="s">
        <v>53</v>
      </c>
      <c r="G29" s="55"/>
      <c r="H29" s="55"/>
      <c r="I29" s="55"/>
      <c r="J29" s="55"/>
      <c r="K29" s="55"/>
      <c r="L29" s="57">
        <v>0.14999999999999999</v>
      </c>
      <c r="M29" s="55"/>
      <c r="N29" s="55"/>
      <c r="O29" s="55"/>
      <c r="P29" s="55"/>
      <c r="Q29" s="55"/>
      <c r="R29" s="55"/>
      <c r="S29" s="55"/>
      <c r="T29" s="55"/>
      <c r="U29" s="55"/>
      <c r="V29" s="55"/>
      <c r="W29" s="58">
        <f>ROUND(BC51,2)</f>
        <v>0</v>
      </c>
      <c r="X29" s="55"/>
      <c r="Y29" s="55"/>
      <c r="Z29" s="55"/>
      <c r="AA29" s="55"/>
      <c r="AB29" s="55"/>
      <c r="AC29" s="55"/>
      <c r="AD29" s="55"/>
      <c r="AE29" s="55"/>
      <c r="AF29" s="55"/>
      <c r="AG29" s="55"/>
      <c r="AH29" s="55"/>
      <c r="AI29" s="55"/>
      <c r="AJ29" s="55"/>
      <c r="AK29" s="58">
        <v>0</v>
      </c>
      <c r="AL29" s="55"/>
      <c r="AM29" s="55"/>
      <c r="AN29" s="55"/>
      <c r="AO29" s="55"/>
      <c r="AP29" s="55"/>
      <c r="AQ29" s="59"/>
      <c r="BE29" s="40"/>
    </row>
    <row r="30" hidden="1" s="2" customFormat="1" ht="14.4" customHeight="1">
      <c r="B30" s="54"/>
      <c r="C30" s="55"/>
      <c r="D30" s="55"/>
      <c r="E30" s="55"/>
      <c r="F30" s="56" t="s">
        <v>54</v>
      </c>
      <c r="G30" s="55"/>
      <c r="H30" s="55"/>
      <c r="I30" s="55"/>
      <c r="J30" s="55"/>
      <c r="K30" s="55"/>
      <c r="L30" s="57">
        <v>0</v>
      </c>
      <c r="M30" s="55"/>
      <c r="N30" s="55"/>
      <c r="O30" s="55"/>
      <c r="P30" s="55"/>
      <c r="Q30" s="55"/>
      <c r="R30" s="55"/>
      <c r="S30" s="55"/>
      <c r="T30" s="55"/>
      <c r="U30" s="55"/>
      <c r="V30" s="55"/>
      <c r="W30" s="58">
        <f>ROUND(BD51,2)</f>
        <v>0</v>
      </c>
      <c r="X30" s="55"/>
      <c r="Y30" s="55"/>
      <c r="Z30" s="55"/>
      <c r="AA30" s="55"/>
      <c r="AB30" s="55"/>
      <c r="AC30" s="55"/>
      <c r="AD30" s="55"/>
      <c r="AE30" s="55"/>
      <c r="AF30" s="55"/>
      <c r="AG30" s="55"/>
      <c r="AH30" s="55"/>
      <c r="AI30" s="55"/>
      <c r="AJ30" s="55"/>
      <c r="AK30" s="58">
        <v>0</v>
      </c>
      <c r="AL30" s="55"/>
      <c r="AM30" s="55"/>
      <c r="AN30" s="55"/>
      <c r="AO30" s="55"/>
      <c r="AP30" s="55"/>
      <c r="AQ30" s="59"/>
      <c r="BE30" s="40"/>
    </row>
    <row r="31" s="1" customFormat="1" ht="6.96" customHeight="1">
      <c r="B31" s="47"/>
      <c r="C31" s="48"/>
      <c r="D31" s="48"/>
      <c r="E31" s="48"/>
      <c r="F31" s="48"/>
      <c r="G31" s="48"/>
      <c r="H31" s="48"/>
      <c r="I31" s="48"/>
      <c r="J31" s="48"/>
      <c r="K31" s="48"/>
      <c r="L31" s="48"/>
      <c r="M31" s="48"/>
      <c r="N31" s="48"/>
      <c r="O31" s="48"/>
      <c r="P31" s="48"/>
      <c r="Q31" s="48"/>
      <c r="R31" s="48"/>
      <c r="S31" s="48"/>
      <c r="T31" s="48"/>
      <c r="U31" s="48"/>
      <c r="V31" s="48"/>
      <c r="W31" s="48"/>
      <c r="X31" s="48"/>
      <c r="Y31" s="48"/>
      <c r="Z31" s="48"/>
      <c r="AA31" s="48"/>
      <c r="AB31" s="48"/>
      <c r="AC31" s="48"/>
      <c r="AD31" s="48"/>
      <c r="AE31" s="48"/>
      <c r="AF31" s="48"/>
      <c r="AG31" s="48"/>
      <c r="AH31" s="48"/>
      <c r="AI31" s="48"/>
      <c r="AJ31" s="48"/>
      <c r="AK31" s="48"/>
      <c r="AL31" s="48"/>
      <c r="AM31" s="48"/>
      <c r="AN31" s="48"/>
      <c r="AO31" s="48"/>
      <c r="AP31" s="48"/>
      <c r="AQ31" s="52"/>
      <c r="BE31" s="40"/>
    </row>
    <row r="32" s="1" customFormat="1" ht="25.92" customHeight="1">
      <c r="B32" s="47"/>
      <c r="C32" s="60"/>
      <c r="D32" s="61" t="s">
        <v>55</v>
      </c>
      <c r="E32" s="62"/>
      <c r="F32" s="62"/>
      <c r="G32" s="62"/>
      <c r="H32" s="62"/>
      <c r="I32" s="62"/>
      <c r="J32" s="62"/>
      <c r="K32" s="62"/>
      <c r="L32" s="62"/>
      <c r="M32" s="62"/>
      <c r="N32" s="62"/>
      <c r="O32" s="62"/>
      <c r="P32" s="62"/>
      <c r="Q32" s="62"/>
      <c r="R32" s="62"/>
      <c r="S32" s="62"/>
      <c r="T32" s="63" t="s">
        <v>56</v>
      </c>
      <c r="U32" s="62"/>
      <c r="V32" s="62"/>
      <c r="W32" s="62"/>
      <c r="X32" s="64" t="s">
        <v>57</v>
      </c>
      <c r="Y32" s="62"/>
      <c r="Z32" s="62"/>
      <c r="AA32" s="62"/>
      <c r="AB32" s="62"/>
      <c r="AC32" s="62"/>
      <c r="AD32" s="62"/>
      <c r="AE32" s="62"/>
      <c r="AF32" s="62"/>
      <c r="AG32" s="62"/>
      <c r="AH32" s="62"/>
      <c r="AI32" s="62"/>
      <c r="AJ32" s="62"/>
      <c r="AK32" s="65">
        <f>SUM(AK23:AK30)</f>
        <v>0</v>
      </c>
      <c r="AL32" s="62"/>
      <c r="AM32" s="62"/>
      <c r="AN32" s="62"/>
      <c r="AO32" s="66"/>
      <c r="AP32" s="60"/>
      <c r="AQ32" s="67"/>
      <c r="BE32" s="40"/>
    </row>
    <row r="33" s="1" customFormat="1" ht="6.96" customHeight="1">
      <c r="B33" s="47"/>
      <c r="C33" s="48"/>
      <c r="D33" s="48"/>
      <c r="E33" s="48"/>
      <c r="F33" s="48"/>
      <c r="G33" s="48"/>
      <c r="H33" s="48"/>
      <c r="I33" s="48"/>
      <c r="J33" s="48"/>
      <c r="K33" s="48"/>
      <c r="L33" s="48"/>
      <c r="M33" s="48"/>
      <c r="N33" s="48"/>
      <c r="O33" s="48"/>
      <c r="P33" s="48"/>
      <c r="Q33" s="48"/>
      <c r="R33" s="48"/>
      <c r="S33" s="48"/>
      <c r="T33" s="48"/>
      <c r="U33" s="48"/>
      <c r="V33" s="48"/>
      <c r="W33" s="48"/>
      <c r="X33" s="48"/>
      <c r="Y33" s="48"/>
      <c r="Z33" s="48"/>
      <c r="AA33" s="48"/>
      <c r="AB33" s="48"/>
      <c r="AC33" s="48"/>
      <c r="AD33" s="48"/>
      <c r="AE33" s="48"/>
      <c r="AF33" s="48"/>
      <c r="AG33" s="48"/>
      <c r="AH33" s="48"/>
      <c r="AI33" s="48"/>
      <c r="AJ33" s="48"/>
      <c r="AK33" s="48"/>
      <c r="AL33" s="48"/>
      <c r="AM33" s="48"/>
      <c r="AN33" s="48"/>
      <c r="AO33" s="48"/>
      <c r="AP33" s="48"/>
      <c r="AQ33" s="52"/>
    </row>
    <row r="34" s="1" customFormat="1" ht="6.96" customHeight="1">
      <c r="B34" s="68"/>
      <c r="C34" s="69"/>
      <c r="D34" s="69"/>
      <c r="E34" s="69"/>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69"/>
      <c r="AL34" s="69"/>
      <c r="AM34" s="69"/>
      <c r="AN34" s="69"/>
      <c r="AO34" s="69"/>
      <c r="AP34" s="69"/>
      <c r="AQ34" s="70"/>
    </row>
    <row r="38" s="1" customFormat="1" ht="6.96" customHeight="1">
      <c r="B38" s="71"/>
      <c r="C38" s="72"/>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72"/>
      <c r="AJ38" s="72"/>
      <c r="AK38" s="72"/>
      <c r="AL38" s="72"/>
      <c r="AM38" s="72"/>
      <c r="AN38" s="72"/>
      <c r="AO38" s="72"/>
      <c r="AP38" s="72"/>
      <c r="AQ38" s="72"/>
      <c r="AR38" s="73"/>
    </row>
    <row r="39" s="1" customFormat="1" ht="36.96" customHeight="1">
      <c r="B39" s="47"/>
      <c r="C39" s="74" t="s">
        <v>58</v>
      </c>
      <c r="D39" s="75"/>
      <c r="E39" s="75"/>
      <c r="F39" s="75"/>
      <c r="G39" s="75"/>
      <c r="H39" s="75"/>
      <c r="I39" s="75"/>
      <c r="J39" s="75"/>
      <c r="K39" s="75"/>
      <c r="L39" s="75"/>
      <c r="M39" s="75"/>
      <c r="N39" s="75"/>
      <c r="O39" s="75"/>
      <c r="P39" s="75"/>
      <c r="Q39" s="75"/>
      <c r="R39" s="75"/>
      <c r="S39" s="75"/>
      <c r="T39" s="75"/>
      <c r="U39" s="75"/>
      <c r="V39" s="75"/>
      <c r="W39" s="75"/>
      <c r="X39" s="75"/>
      <c r="Y39" s="75"/>
      <c r="Z39" s="75"/>
      <c r="AA39" s="75"/>
      <c r="AB39" s="75"/>
      <c r="AC39" s="75"/>
      <c r="AD39" s="75"/>
      <c r="AE39" s="75"/>
      <c r="AF39" s="75"/>
      <c r="AG39" s="75"/>
      <c r="AH39" s="75"/>
      <c r="AI39" s="75"/>
      <c r="AJ39" s="75"/>
      <c r="AK39" s="75"/>
      <c r="AL39" s="75"/>
      <c r="AM39" s="75"/>
      <c r="AN39" s="75"/>
      <c r="AO39" s="75"/>
      <c r="AP39" s="75"/>
      <c r="AQ39" s="75"/>
      <c r="AR39" s="73"/>
    </row>
    <row r="40" s="1" customFormat="1" ht="6.96" customHeight="1">
      <c r="B40" s="47"/>
      <c r="C40" s="75"/>
      <c r="D40" s="75"/>
      <c r="E40" s="75"/>
      <c r="F40" s="75"/>
      <c r="G40" s="75"/>
      <c r="H40" s="75"/>
      <c r="I40" s="75"/>
      <c r="J40" s="75"/>
      <c r="K40" s="75"/>
      <c r="L40" s="75"/>
      <c r="M40" s="75"/>
      <c r="N40" s="75"/>
      <c r="O40" s="75"/>
      <c r="P40" s="75"/>
      <c r="Q40" s="75"/>
      <c r="R40" s="75"/>
      <c r="S40" s="75"/>
      <c r="T40" s="75"/>
      <c r="U40" s="75"/>
      <c r="V40" s="75"/>
      <c r="W40" s="75"/>
      <c r="X40" s="75"/>
      <c r="Y40" s="75"/>
      <c r="Z40" s="75"/>
      <c r="AA40" s="75"/>
      <c r="AB40" s="75"/>
      <c r="AC40" s="75"/>
      <c r="AD40" s="75"/>
      <c r="AE40" s="75"/>
      <c r="AF40" s="75"/>
      <c r="AG40" s="75"/>
      <c r="AH40" s="75"/>
      <c r="AI40" s="75"/>
      <c r="AJ40" s="75"/>
      <c r="AK40" s="75"/>
      <c r="AL40" s="75"/>
      <c r="AM40" s="75"/>
      <c r="AN40" s="75"/>
      <c r="AO40" s="75"/>
      <c r="AP40" s="75"/>
      <c r="AQ40" s="75"/>
      <c r="AR40" s="73"/>
    </row>
    <row r="41" s="3" customFormat="1" ht="14.4" customHeight="1">
      <c r="B41" s="76"/>
      <c r="C41" s="77" t="s">
        <v>15</v>
      </c>
      <c r="D41" s="78"/>
      <c r="E41" s="78"/>
      <c r="F41" s="78"/>
      <c r="G41" s="78"/>
      <c r="H41" s="78"/>
      <c r="I41" s="78"/>
      <c r="J41" s="78"/>
      <c r="K41" s="78"/>
      <c r="L41" s="78" t="str">
        <f>K5</f>
        <v>TABOR-A</v>
      </c>
      <c r="M41" s="78"/>
      <c r="N41" s="78"/>
      <c r="O41" s="78"/>
      <c r="P41" s="78"/>
      <c r="Q41" s="78"/>
      <c r="R41" s="78"/>
      <c r="S41" s="78"/>
      <c r="T41" s="78"/>
      <c r="U41" s="78"/>
      <c r="V41" s="78"/>
      <c r="W41" s="78"/>
      <c r="X41" s="78"/>
      <c r="Y41" s="78"/>
      <c r="Z41" s="78"/>
      <c r="AA41" s="78"/>
      <c r="AB41" s="78"/>
      <c r="AC41" s="78"/>
      <c r="AD41" s="78"/>
      <c r="AE41" s="78"/>
      <c r="AF41" s="78"/>
      <c r="AG41" s="78"/>
      <c r="AH41" s="78"/>
      <c r="AI41" s="78"/>
      <c r="AJ41" s="78"/>
      <c r="AK41" s="78"/>
      <c r="AL41" s="78"/>
      <c r="AM41" s="78"/>
      <c r="AN41" s="78"/>
      <c r="AO41" s="78"/>
      <c r="AP41" s="78"/>
      <c r="AQ41" s="78"/>
      <c r="AR41" s="79"/>
    </row>
    <row r="42" s="4" customFormat="1" ht="36.96" customHeight="1">
      <c r="B42" s="80"/>
      <c r="C42" s="81" t="s">
        <v>18</v>
      </c>
      <c r="D42" s="82"/>
      <c r="E42" s="82"/>
      <c r="F42" s="82"/>
      <c r="G42" s="82"/>
      <c r="H42" s="82"/>
      <c r="I42" s="82"/>
      <c r="J42" s="82"/>
      <c r="K42" s="82"/>
      <c r="L42" s="83" t="str">
        <f>K6</f>
        <v>NOVÁ PSYCHIATRIE - NEMOCNICE TÁBOR (staveniště A)</v>
      </c>
      <c r="M42" s="82"/>
      <c r="N42" s="82"/>
      <c r="O42" s="82"/>
      <c r="P42" s="82"/>
      <c r="Q42" s="82"/>
      <c r="R42" s="82"/>
      <c r="S42" s="82"/>
      <c r="T42" s="82"/>
      <c r="U42" s="82"/>
      <c r="V42" s="82"/>
      <c r="W42" s="82"/>
      <c r="X42" s="82"/>
      <c r="Y42" s="82"/>
      <c r="Z42" s="82"/>
      <c r="AA42" s="82"/>
      <c r="AB42" s="82"/>
      <c r="AC42" s="82"/>
      <c r="AD42" s="82"/>
      <c r="AE42" s="82"/>
      <c r="AF42" s="82"/>
      <c r="AG42" s="82"/>
      <c r="AH42" s="82"/>
      <c r="AI42" s="82"/>
      <c r="AJ42" s="82"/>
      <c r="AK42" s="82"/>
      <c r="AL42" s="82"/>
      <c r="AM42" s="82"/>
      <c r="AN42" s="82"/>
      <c r="AO42" s="82"/>
      <c r="AP42" s="82"/>
      <c r="AQ42" s="82"/>
      <c r="AR42" s="84"/>
    </row>
    <row r="43" s="1" customFormat="1" ht="6.96" customHeight="1">
      <c r="B43" s="47"/>
      <c r="C43" s="75"/>
      <c r="D43" s="75"/>
      <c r="E43" s="75"/>
      <c r="F43" s="75"/>
      <c r="G43" s="75"/>
      <c r="H43" s="75"/>
      <c r="I43" s="75"/>
      <c r="J43" s="75"/>
      <c r="K43" s="75"/>
      <c r="L43" s="75"/>
      <c r="M43" s="75"/>
      <c r="N43" s="75"/>
      <c r="O43" s="75"/>
      <c r="P43" s="75"/>
      <c r="Q43" s="75"/>
      <c r="R43" s="75"/>
      <c r="S43" s="75"/>
      <c r="T43" s="75"/>
      <c r="U43" s="75"/>
      <c r="V43" s="75"/>
      <c r="W43" s="75"/>
      <c r="X43" s="75"/>
      <c r="Y43" s="75"/>
      <c r="Z43" s="75"/>
      <c r="AA43" s="75"/>
      <c r="AB43" s="75"/>
      <c r="AC43" s="75"/>
      <c r="AD43" s="75"/>
      <c r="AE43" s="75"/>
      <c r="AF43" s="75"/>
      <c r="AG43" s="75"/>
      <c r="AH43" s="75"/>
      <c r="AI43" s="75"/>
      <c r="AJ43" s="75"/>
      <c r="AK43" s="75"/>
      <c r="AL43" s="75"/>
      <c r="AM43" s="75"/>
      <c r="AN43" s="75"/>
      <c r="AO43" s="75"/>
      <c r="AP43" s="75"/>
      <c r="AQ43" s="75"/>
      <c r="AR43" s="73"/>
    </row>
    <row r="44" s="1" customFormat="1">
      <c r="B44" s="47"/>
      <c r="C44" s="77" t="s">
        <v>25</v>
      </c>
      <c r="D44" s="75"/>
      <c r="E44" s="75"/>
      <c r="F44" s="75"/>
      <c r="G44" s="75"/>
      <c r="H44" s="75"/>
      <c r="I44" s="75"/>
      <c r="J44" s="75"/>
      <c r="K44" s="75"/>
      <c r="L44" s="85" t="str">
        <f>IF(K8="","",K8)</f>
        <v>Tábor</v>
      </c>
      <c r="M44" s="75"/>
      <c r="N44" s="75"/>
      <c r="O44" s="75"/>
      <c r="P44" s="75"/>
      <c r="Q44" s="75"/>
      <c r="R44" s="75"/>
      <c r="S44" s="75"/>
      <c r="T44" s="75"/>
      <c r="U44" s="75"/>
      <c r="V44" s="75"/>
      <c r="W44" s="75"/>
      <c r="X44" s="75"/>
      <c r="Y44" s="75"/>
      <c r="Z44" s="75"/>
      <c r="AA44" s="75"/>
      <c r="AB44" s="75"/>
      <c r="AC44" s="75"/>
      <c r="AD44" s="75"/>
      <c r="AE44" s="75"/>
      <c r="AF44" s="75"/>
      <c r="AG44" s="75"/>
      <c r="AH44" s="75"/>
      <c r="AI44" s="77" t="s">
        <v>27</v>
      </c>
      <c r="AJ44" s="75"/>
      <c r="AK44" s="75"/>
      <c r="AL44" s="75"/>
      <c r="AM44" s="86" t="str">
        <f>IF(AN8= "","",AN8)</f>
        <v>4. 5. 2015</v>
      </c>
      <c r="AN44" s="86"/>
      <c r="AO44" s="75"/>
      <c r="AP44" s="75"/>
      <c r="AQ44" s="75"/>
      <c r="AR44" s="73"/>
    </row>
    <row r="45" s="1" customFormat="1" ht="6.96" customHeight="1">
      <c r="B45" s="47"/>
      <c r="C45" s="75"/>
      <c r="D45" s="75"/>
      <c r="E45" s="75"/>
      <c r="F45" s="75"/>
      <c r="G45" s="75"/>
      <c r="H45" s="75"/>
      <c r="I45" s="75"/>
      <c r="J45" s="75"/>
      <c r="K45" s="75"/>
      <c r="L45" s="75"/>
      <c r="M45" s="75"/>
      <c r="N45" s="75"/>
      <c r="O45" s="75"/>
      <c r="P45" s="75"/>
      <c r="Q45" s="75"/>
      <c r="R45" s="75"/>
      <c r="S45" s="75"/>
      <c r="T45" s="75"/>
      <c r="U45" s="75"/>
      <c r="V45" s="75"/>
      <c r="W45" s="75"/>
      <c r="X45" s="75"/>
      <c r="Y45" s="75"/>
      <c r="Z45" s="75"/>
      <c r="AA45" s="75"/>
      <c r="AB45" s="75"/>
      <c r="AC45" s="75"/>
      <c r="AD45" s="75"/>
      <c r="AE45" s="75"/>
      <c r="AF45" s="75"/>
      <c r="AG45" s="75"/>
      <c r="AH45" s="75"/>
      <c r="AI45" s="75"/>
      <c r="AJ45" s="75"/>
      <c r="AK45" s="75"/>
      <c r="AL45" s="75"/>
      <c r="AM45" s="75"/>
      <c r="AN45" s="75"/>
      <c r="AO45" s="75"/>
      <c r="AP45" s="75"/>
      <c r="AQ45" s="75"/>
      <c r="AR45" s="73"/>
    </row>
    <row r="46" s="1" customFormat="1">
      <c r="B46" s="47"/>
      <c r="C46" s="77" t="s">
        <v>31</v>
      </c>
      <c r="D46" s="75"/>
      <c r="E46" s="75"/>
      <c r="F46" s="75"/>
      <c r="G46" s="75"/>
      <c r="H46" s="75"/>
      <c r="I46" s="75"/>
      <c r="J46" s="75"/>
      <c r="K46" s="75"/>
      <c r="L46" s="78" t="str">
        <f>IF(E11= "","",E11)</f>
        <v>Nemocnice Tábor,a.s.Kpt. Jaroše 2000 390 02 Tábor</v>
      </c>
      <c r="M46" s="75"/>
      <c r="N46" s="75"/>
      <c r="O46" s="75"/>
      <c r="P46" s="75"/>
      <c r="Q46" s="75"/>
      <c r="R46" s="75"/>
      <c r="S46" s="75"/>
      <c r="T46" s="75"/>
      <c r="U46" s="75"/>
      <c r="V46" s="75"/>
      <c r="W46" s="75"/>
      <c r="X46" s="75"/>
      <c r="Y46" s="75"/>
      <c r="Z46" s="75"/>
      <c r="AA46" s="75"/>
      <c r="AB46" s="75"/>
      <c r="AC46" s="75"/>
      <c r="AD46" s="75"/>
      <c r="AE46" s="75"/>
      <c r="AF46" s="75"/>
      <c r="AG46" s="75"/>
      <c r="AH46" s="75"/>
      <c r="AI46" s="77" t="s">
        <v>39</v>
      </c>
      <c r="AJ46" s="75"/>
      <c r="AK46" s="75"/>
      <c r="AL46" s="75"/>
      <c r="AM46" s="78" t="str">
        <f>IF(E17="","",E17)</f>
        <v>Atelier H1 Ing.arch.J.Hochman, K Biřičce, HK</v>
      </c>
      <c r="AN46" s="78"/>
      <c r="AO46" s="78"/>
      <c r="AP46" s="78"/>
      <c r="AQ46" s="75"/>
      <c r="AR46" s="73"/>
      <c r="AS46" s="87" t="s">
        <v>59</v>
      </c>
      <c r="AT46" s="88"/>
      <c r="AU46" s="89"/>
      <c r="AV46" s="89"/>
      <c r="AW46" s="89"/>
      <c r="AX46" s="89"/>
      <c r="AY46" s="89"/>
      <c r="AZ46" s="89"/>
      <c r="BA46" s="89"/>
      <c r="BB46" s="89"/>
      <c r="BC46" s="89"/>
      <c r="BD46" s="90"/>
    </row>
    <row r="47" s="1" customFormat="1">
      <c r="B47" s="47"/>
      <c r="C47" s="77" t="s">
        <v>37</v>
      </c>
      <c r="D47" s="75"/>
      <c r="E47" s="75"/>
      <c r="F47" s="75"/>
      <c r="G47" s="75"/>
      <c r="H47" s="75"/>
      <c r="I47" s="75"/>
      <c r="J47" s="75"/>
      <c r="K47" s="75"/>
      <c r="L47" s="78" t="str">
        <f>IF(E14= "Vyplň údaj","",E14)</f>
        <v/>
      </c>
      <c r="M47" s="75"/>
      <c r="N47" s="75"/>
      <c r="O47" s="75"/>
      <c r="P47" s="75"/>
      <c r="Q47" s="75"/>
      <c r="R47" s="75"/>
      <c r="S47" s="75"/>
      <c r="T47" s="75"/>
      <c r="U47" s="75"/>
      <c r="V47" s="75"/>
      <c r="W47" s="75"/>
      <c r="X47" s="75"/>
      <c r="Y47" s="75"/>
      <c r="Z47" s="75"/>
      <c r="AA47" s="75"/>
      <c r="AB47" s="75"/>
      <c r="AC47" s="75"/>
      <c r="AD47" s="75"/>
      <c r="AE47" s="75"/>
      <c r="AF47" s="75"/>
      <c r="AG47" s="75"/>
      <c r="AH47" s="75"/>
      <c r="AI47" s="75"/>
      <c r="AJ47" s="75"/>
      <c r="AK47" s="75"/>
      <c r="AL47" s="75"/>
      <c r="AM47" s="75"/>
      <c r="AN47" s="75"/>
      <c r="AO47" s="75"/>
      <c r="AP47" s="75"/>
      <c r="AQ47" s="75"/>
      <c r="AR47" s="73"/>
      <c r="AS47" s="91"/>
      <c r="AT47" s="92"/>
      <c r="AU47" s="93"/>
      <c r="AV47" s="93"/>
      <c r="AW47" s="93"/>
      <c r="AX47" s="93"/>
      <c r="AY47" s="93"/>
      <c r="AZ47" s="93"/>
      <c r="BA47" s="93"/>
      <c r="BB47" s="93"/>
      <c r="BC47" s="93"/>
      <c r="BD47" s="94"/>
    </row>
    <row r="48" s="1" customFormat="1" ht="10.8" customHeight="1">
      <c r="B48" s="47"/>
      <c r="C48" s="75"/>
      <c r="D48" s="75"/>
      <c r="E48" s="75"/>
      <c r="F48" s="75"/>
      <c r="G48" s="75"/>
      <c r="H48" s="75"/>
      <c r="I48" s="75"/>
      <c r="J48" s="75"/>
      <c r="K48" s="75"/>
      <c r="L48" s="75"/>
      <c r="M48" s="75"/>
      <c r="N48" s="75"/>
      <c r="O48" s="75"/>
      <c r="P48" s="75"/>
      <c r="Q48" s="75"/>
      <c r="R48" s="75"/>
      <c r="S48" s="75"/>
      <c r="T48" s="75"/>
      <c r="U48" s="75"/>
      <c r="V48" s="75"/>
      <c r="W48" s="75"/>
      <c r="X48" s="75"/>
      <c r="Y48" s="75"/>
      <c r="Z48" s="75"/>
      <c r="AA48" s="75"/>
      <c r="AB48" s="75"/>
      <c r="AC48" s="75"/>
      <c r="AD48" s="75"/>
      <c r="AE48" s="75"/>
      <c r="AF48" s="75"/>
      <c r="AG48" s="75"/>
      <c r="AH48" s="75"/>
      <c r="AI48" s="75"/>
      <c r="AJ48" s="75"/>
      <c r="AK48" s="75"/>
      <c r="AL48" s="75"/>
      <c r="AM48" s="75"/>
      <c r="AN48" s="75"/>
      <c r="AO48" s="75"/>
      <c r="AP48" s="75"/>
      <c r="AQ48" s="75"/>
      <c r="AR48" s="73"/>
      <c r="AS48" s="95"/>
      <c r="AT48" s="56"/>
      <c r="AU48" s="48"/>
      <c r="AV48" s="48"/>
      <c r="AW48" s="48"/>
      <c r="AX48" s="48"/>
      <c r="AY48" s="48"/>
      <c r="AZ48" s="48"/>
      <c r="BA48" s="48"/>
      <c r="BB48" s="48"/>
      <c r="BC48" s="48"/>
      <c r="BD48" s="96"/>
    </row>
    <row r="49" s="1" customFormat="1" ht="29.28" customHeight="1">
      <c r="B49" s="47"/>
      <c r="C49" s="97" t="s">
        <v>60</v>
      </c>
      <c r="D49" s="98"/>
      <c r="E49" s="98"/>
      <c r="F49" s="98"/>
      <c r="G49" s="98"/>
      <c r="H49" s="99"/>
      <c r="I49" s="100" t="s">
        <v>61</v>
      </c>
      <c r="J49" s="98"/>
      <c r="K49" s="98"/>
      <c r="L49" s="98"/>
      <c r="M49" s="98"/>
      <c r="N49" s="98"/>
      <c r="O49" s="98"/>
      <c r="P49" s="98"/>
      <c r="Q49" s="98"/>
      <c r="R49" s="98"/>
      <c r="S49" s="98"/>
      <c r="T49" s="98"/>
      <c r="U49" s="98"/>
      <c r="V49" s="98"/>
      <c r="W49" s="98"/>
      <c r="X49" s="98"/>
      <c r="Y49" s="98"/>
      <c r="Z49" s="98"/>
      <c r="AA49" s="98"/>
      <c r="AB49" s="98"/>
      <c r="AC49" s="98"/>
      <c r="AD49" s="98"/>
      <c r="AE49" s="98"/>
      <c r="AF49" s="98"/>
      <c r="AG49" s="101" t="s">
        <v>62</v>
      </c>
      <c r="AH49" s="98"/>
      <c r="AI49" s="98"/>
      <c r="AJ49" s="98"/>
      <c r="AK49" s="98"/>
      <c r="AL49" s="98"/>
      <c r="AM49" s="98"/>
      <c r="AN49" s="100" t="s">
        <v>63</v>
      </c>
      <c r="AO49" s="98"/>
      <c r="AP49" s="98"/>
      <c r="AQ49" s="102" t="s">
        <v>64</v>
      </c>
      <c r="AR49" s="73"/>
      <c r="AS49" s="103" t="s">
        <v>65</v>
      </c>
      <c r="AT49" s="104" t="s">
        <v>66</v>
      </c>
      <c r="AU49" s="104" t="s">
        <v>67</v>
      </c>
      <c r="AV49" s="104" t="s">
        <v>68</v>
      </c>
      <c r="AW49" s="104" t="s">
        <v>69</v>
      </c>
      <c r="AX49" s="104" t="s">
        <v>70</v>
      </c>
      <c r="AY49" s="104" t="s">
        <v>71</v>
      </c>
      <c r="AZ49" s="104" t="s">
        <v>72</v>
      </c>
      <c r="BA49" s="104" t="s">
        <v>73</v>
      </c>
      <c r="BB49" s="104" t="s">
        <v>74</v>
      </c>
      <c r="BC49" s="104" t="s">
        <v>75</v>
      </c>
      <c r="BD49" s="105" t="s">
        <v>76</v>
      </c>
    </row>
    <row r="50" s="1" customFormat="1" ht="10.8" customHeight="1">
      <c r="B50" s="47"/>
      <c r="C50" s="75"/>
      <c r="D50" s="75"/>
      <c r="E50" s="75"/>
      <c r="F50" s="75"/>
      <c r="G50" s="75"/>
      <c r="H50" s="75"/>
      <c r="I50" s="75"/>
      <c r="J50" s="75"/>
      <c r="K50" s="75"/>
      <c r="L50" s="75"/>
      <c r="M50" s="75"/>
      <c r="N50" s="75"/>
      <c r="O50" s="75"/>
      <c r="P50" s="75"/>
      <c r="Q50" s="75"/>
      <c r="R50" s="75"/>
      <c r="S50" s="75"/>
      <c r="T50" s="75"/>
      <c r="U50" s="75"/>
      <c r="V50" s="75"/>
      <c r="W50" s="75"/>
      <c r="X50" s="75"/>
      <c r="Y50" s="75"/>
      <c r="Z50" s="75"/>
      <c r="AA50" s="75"/>
      <c r="AB50" s="75"/>
      <c r="AC50" s="75"/>
      <c r="AD50" s="75"/>
      <c r="AE50" s="75"/>
      <c r="AF50" s="75"/>
      <c r="AG50" s="75"/>
      <c r="AH50" s="75"/>
      <c r="AI50" s="75"/>
      <c r="AJ50" s="75"/>
      <c r="AK50" s="75"/>
      <c r="AL50" s="75"/>
      <c r="AM50" s="75"/>
      <c r="AN50" s="75"/>
      <c r="AO50" s="75"/>
      <c r="AP50" s="75"/>
      <c r="AQ50" s="75"/>
      <c r="AR50" s="73"/>
      <c r="AS50" s="106"/>
      <c r="AT50" s="107"/>
      <c r="AU50" s="107"/>
      <c r="AV50" s="107"/>
      <c r="AW50" s="107"/>
      <c r="AX50" s="107"/>
      <c r="AY50" s="107"/>
      <c r="AZ50" s="107"/>
      <c r="BA50" s="107"/>
      <c r="BB50" s="107"/>
      <c r="BC50" s="107"/>
      <c r="BD50" s="108"/>
    </row>
    <row r="51" s="4" customFormat="1" ht="32.4" customHeight="1">
      <c r="B51" s="80"/>
      <c r="C51" s="109" t="s">
        <v>77</v>
      </c>
      <c r="D51" s="110"/>
      <c r="E51" s="110"/>
      <c r="F51" s="110"/>
      <c r="G51" s="110"/>
      <c r="H51" s="110"/>
      <c r="I51" s="110"/>
      <c r="J51" s="110"/>
      <c r="K51" s="110"/>
      <c r="L51" s="110"/>
      <c r="M51" s="110"/>
      <c r="N51" s="110"/>
      <c r="O51" s="110"/>
      <c r="P51" s="110"/>
      <c r="Q51" s="110"/>
      <c r="R51" s="110"/>
      <c r="S51" s="110"/>
      <c r="T51" s="110"/>
      <c r="U51" s="110"/>
      <c r="V51" s="110"/>
      <c r="W51" s="110"/>
      <c r="X51" s="110"/>
      <c r="Y51" s="110"/>
      <c r="Z51" s="110"/>
      <c r="AA51" s="110"/>
      <c r="AB51" s="110"/>
      <c r="AC51" s="110"/>
      <c r="AD51" s="110"/>
      <c r="AE51" s="110"/>
      <c r="AF51" s="110"/>
      <c r="AG51" s="111">
        <f>ROUND(AG52+AG65+AG66+SUM(AG70:AG78),2)</f>
        <v>0</v>
      </c>
      <c r="AH51" s="111"/>
      <c r="AI51" s="111"/>
      <c r="AJ51" s="111"/>
      <c r="AK51" s="111"/>
      <c r="AL51" s="111"/>
      <c r="AM51" s="111"/>
      <c r="AN51" s="112">
        <f>SUM(AG51,AT51)</f>
        <v>0</v>
      </c>
      <c r="AO51" s="112"/>
      <c r="AP51" s="112"/>
      <c r="AQ51" s="113" t="s">
        <v>22</v>
      </c>
      <c r="AR51" s="84"/>
      <c r="AS51" s="114">
        <f>ROUND(AS52+AS65+AS66+SUM(AS70:AS78),2)</f>
        <v>0</v>
      </c>
      <c r="AT51" s="115">
        <f>ROUND(SUM(AV51:AW51),2)</f>
        <v>0</v>
      </c>
      <c r="AU51" s="116">
        <f>ROUND(AU52+AU65+AU66+SUM(AU70:AU78),5)</f>
        <v>0</v>
      </c>
      <c r="AV51" s="115">
        <f>ROUND(AZ51*L26,2)</f>
        <v>0</v>
      </c>
      <c r="AW51" s="115">
        <f>ROUND(BA51*L27,2)</f>
        <v>0</v>
      </c>
      <c r="AX51" s="115">
        <f>ROUND(BB51*L26,2)</f>
        <v>0</v>
      </c>
      <c r="AY51" s="115">
        <f>ROUND(BC51*L27,2)</f>
        <v>0</v>
      </c>
      <c r="AZ51" s="115">
        <f>ROUND(AZ52+AZ65+AZ66+SUM(AZ70:AZ78),2)</f>
        <v>0</v>
      </c>
      <c r="BA51" s="115">
        <f>ROUND(BA52+BA65+BA66+SUM(BA70:BA78),2)</f>
        <v>0</v>
      </c>
      <c r="BB51" s="115">
        <f>ROUND(BB52+BB65+BB66+SUM(BB70:BB78),2)</f>
        <v>0</v>
      </c>
      <c r="BC51" s="115">
        <f>ROUND(BC52+BC65+BC66+SUM(BC70:BC78),2)</f>
        <v>0</v>
      </c>
      <c r="BD51" s="117">
        <f>ROUND(BD52+BD65+BD66+SUM(BD70:BD78),2)</f>
        <v>0</v>
      </c>
      <c r="BS51" s="118" t="s">
        <v>78</v>
      </c>
      <c r="BT51" s="118" t="s">
        <v>79</v>
      </c>
      <c r="BU51" s="119" t="s">
        <v>80</v>
      </c>
      <c r="BV51" s="118" t="s">
        <v>81</v>
      </c>
      <c r="BW51" s="118" t="s">
        <v>7</v>
      </c>
      <c r="BX51" s="118" t="s">
        <v>82</v>
      </c>
      <c r="CL51" s="118" t="s">
        <v>22</v>
      </c>
    </row>
    <row r="52" s="5" customFormat="1" ht="16.5" customHeight="1">
      <c r="B52" s="120"/>
      <c r="C52" s="121"/>
      <c r="D52" s="122" t="s">
        <v>83</v>
      </c>
      <c r="E52" s="122"/>
      <c r="F52" s="122"/>
      <c r="G52" s="122"/>
      <c r="H52" s="122"/>
      <c r="I52" s="123"/>
      <c r="J52" s="122" t="s">
        <v>84</v>
      </c>
      <c r="K52" s="122"/>
      <c r="L52" s="122"/>
      <c r="M52" s="122"/>
      <c r="N52" s="122"/>
      <c r="O52" s="122"/>
      <c r="P52" s="122"/>
      <c r="Q52" s="122"/>
      <c r="R52" s="122"/>
      <c r="S52" s="122"/>
      <c r="T52" s="122"/>
      <c r="U52" s="122"/>
      <c r="V52" s="122"/>
      <c r="W52" s="122"/>
      <c r="X52" s="122"/>
      <c r="Y52" s="122"/>
      <c r="Z52" s="122"/>
      <c r="AA52" s="122"/>
      <c r="AB52" s="122"/>
      <c r="AC52" s="122"/>
      <c r="AD52" s="122"/>
      <c r="AE52" s="122"/>
      <c r="AF52" s="122"/>
      <c r="AG52" s="124">
        <f>ROUND(AG53+AG54+AG55+SUM(AG59:AG64),2)</f>
        <v>0</v>
      </c>
      <c r="AH52" s="123"/>
      <c r="AI52" s="123"/>
      <c r="AJ52" s="123"/>
      <c r="AK52" s="123"/>
      <c r="AL52" s="123"/>
      <c r="AM52" s="123"/>
      <c r="AN52" s="125">
        <f>SUM(AG52,AT52)</f>
        <v>0</v>
      </c>
      <c r="AO52" s="123"/>
      <c r="AP52" s="123"/>
      <c r="AQ52" s="126" t="s">
        <v>85</v>
      </c>
      <c r="AR52" s="127"/>
      <c r="AS52" s="128">
        <f>ROUND(AS53+AS54+AS55+SUM(AS59:AS64),2)</f>
        <v>0</v>
      </c>
      <c r="AT52" s="129">
        <f>ROUND(SUM(AV52:AW52),2)</f>
        <v>0</v>
      </c>
      <c r="AU52" s="130">
        <f>ROUND(AU53+AU54+AU55+SUM(AU59:AU64),5)</f>
        <v>0</v>
      </c>
      <c r="AV52" s="129">
        <f>ROUND(AZ52*L26,2)</f>
        <v>0</v>
      </c>
      <c r="AW52" s="129">
        <f>ROUND(BA52*L27,2)</f>
        <v>0</v>
      </c>
      <c r="AX52" s="129">
        <f>ROUND(BB52*L26,2)</f>
        <v>0</v>
      </c>
      <c r="AY52" s="129">
        <f>ROUND(BC52*L27,2)</f>
        <v>0</v>
      </c>
      <c r="AZ52" s="129">
        <f>ROUND(AZ53+AZ54+AZ55+SUM(AZ59:AZ64),2)</f>
        <v>0</v>
      </c>
      <c r="BA52" s="129">
        <f>ROUND(BA53+BA54+BA55+SUM(BA59:BA64),2)</f>
        <v>0</v>
      </c>
      <c r="BB52" s="129">
        <f>ROUND(BB53+BB54+BB55+SUM(BB59:BB64),2)</f>
        <v>0</v>
      </c>
      <c r="BC52" s="129">
        <f>ROUND(BC53+BC54+BC55+SUM(BC59:BC64),2)</f>
        <v>0</v>
      </c>
      <c r="BD52" s="131">
        <f>ROUND(BD53+BD54+BD55+SUM(BD59:BD64),2)</f>
        <v>0</v>
      </c>
      <c r="BS52" s="132" t="s">
        <v>78</v>
      </c>
      <c r="BT52" s="132" t="s">
        <v>24</v>
      </c>
      <c r="BU52" s="132" t="s">
        <v>80</v>
      </c>
      <c r="BV52" s="132" t="s">
        <v>81</v>
      </c>
      <c r="BW52" s="132" t="s">
        <v>86</v>
      </c>
      <c r="BX52" s="132" t="s">
        <v>7</v>
      </c>
      <c r="CL52" s="132" t="s">
        <v>22</v>
      </c>
      <c r="CM52" s="132" t="s">
        <v>87</v>
      </c>
    </row>
    <row r="53" s="6" customFormat="1" ht="16.5" customHeight="1">
      <c r="A53" s="133" t="s">
        <v>88</v>
      </c>
      <c r="B53" s="134"/>
      <c r="C53" s="135"/>
      <c r="D53" s="135"/>
      <c r="E53" s="136" t="s">
        <v>89</v>
      </c>
      <c r="F53" s="136"/>
      <c r="G53" s="136"/>
      <c r="H53" s="136"/>
      <c r="I53" s="136"/>
      <c r="J53" s="135"/>
      <c r="K53" s="136" t="s">
        <v>90</v>
      </c>
      <c r="L53" s="136"/>
      <c r="M53" s="136"/>
      <c r="N53" s="136"/>
      <c r="O53" s="136"/>
      <c r="P53" s="136"/>
      <c r="Q53" s="136"/>
      <c r="R53" s="136"/>
      <c r="S53" s="136"/>
      <c r="T53" s="136"/>
      <c r="U53" s="136"/>
      <c r="V53" s="136"/>
      <c r="W53" s="136"/>
      <c r="X53" s="136"/>
      <c r="Y53" s="136"/>
      <c r="Z53" s="136"/>
      <c r="AA53" s="136"/>
      <c r="AB53" s="136"/>
      <c r="AC53" s="136"/>
      <c r="AD53" s="136"/>
      <c r="AE53" s="136"/>
      <c r="AF53" s="136"/>
      <c r="AG53" s="137">
        <f>'01.0 - SO 01 - Stavební č...'!J29</f>
        <v>0</v>
      </c>
      <c r="AH53" s="135"/>
      <c r="AI53" s="135"/>
      <c r="AJ53" s="135"/>
      <c r="AK53" s="135"/>
      <c r="AL53" s="135"/>
      <c r="AM53" s="135"/>
      <c r="AN53" s="137">
        <f>SUM(AG53,AT53)</f>
        <v>0</v>
      </c>
      <c r="AO53" s="135"/>
      <c r="AP53" s="135"/>
      <c r="AQ53" s="138" t="s">
        <v>91</v>
      </c>
      <c r="AR53" s="139"/>
      <c r="AS53" s="140">
        <v>0</v>
      </c>
      <c r="AT53" s="141">
        <f>ROUND(SUM(AV53:AW53),2)</f>
        <v>0</v>
      </c>
      <c r="AU53" s="142">
        <f>'01.0 - SO 01 - Stavební č...'!P109</f>
        <v>0</v>
      </c>
      <c r="AV53" s="141">
        <f>'01.0 - SO 01 - Stavební č...'!J32</f>
        <v>0</v>
      </c>
      <c r="AW53" s="141">
        <f>'01.0 - SO 01 - Stavební č...'!J33</f>
        <v>0</v>
      </c>
      <c r="AX53" s="141">
        <f>'01.0 - SO 01 - Stavební č...'!J34</f>
        <v>0</v>
      </c>
      <c r="AY53" s="141">
        <f>'01.0 - SO 01 - Stavební č...'!J35</f>
        <v>0</v>
      </c>
      <c r="AZ53" s="141">
        <f>'01.0 - SO 01 - Stavební č...'!F32</f>
        <v>0</v>
      </c>
      <c r="BA53" s="141">
        <f>'01.0 - SO 01 - Stavební č...'!F33</f>
        <v>0</v>
      </c>
      <c r="BB53" s="141">
        <f>'01.0 - SO 01 - Stavební č...'!F34</f>
        <v>0</v>
      </c>
      <c r="BC53" s="141">
        <f>'01.0 - SO 01 - Stavební č...'!F35</f>
        <v>0</v>
      </c>
      <c r="BD53" s="143">
        <f>'01.0 - SO 01 - Stavební č...'!F36</f>
        <v>0</v>
      </c>
      <c r="BT53" s="144" t="s">
        <v>87</v>
      </c>
      <c r="BV53" s="144" t="s">
        <v>81</v>
      </c>
      <c r="BW53" s="144" t="s">
        <v>92</v>
      </c>
      <c r="BX53" s="144" t="s">
        <v>86</v>
      </c>
      <c r="CL53" s="144" t="s">
        <v>22</v>
      </c>
    </row>
    <row r="54" s="6" customFormat="1" ht="16.5" customHeight="1">
      <c r="A54" s="133" t="s">
        <v>88</v>
      </c>
      <c r="B54" s="134"/>
      <c r="C54" s="135"/>
      <c r="D54" s="135"/>
      <c r="E54" s="136" t="s">
        <v>93</v>
      </c>
      <c r="F54" s="136"/>
      <c r="G54" s="136"/>
      <c r="H54" s="136"/>
      <c r="I54" s="136"/>
      <c r="J54" s="135"/>
      <c r="K54" s="136" t="s">
        <v>94</v>
      </c>
      <c r="L54" s="136"/>
      <c r="M54" s="136"/>
      <c r="N54" s="136"/>
      <c r="O54" s="136"/>
      <c r="P54" s="136"/>
      <c r="Q54" s="136"/>
      <c r="R54" s="136"/>
      <c r="S54" s="136"/>
      <c r="T54" s="136"/>
      <c r="U54" s="136"/>
      <c r="V54" s="136"/>
      <c r="W54" s="136"/>
      <c r="X54" s="136"/>
      <c r="Y54" s="136"/>
      <c r="Z54" s="136"/>
      <c r="AA54" s="136"/>
      <c r="AB54" s="136"/>
      <c r="AC54" s="136"/>
      <c r="AD54" s="136"/>
      <c r="AE54" s="136"/>
      <c r="AF54" s="136"/>
      <c r="AG54" s="137">
        <f>'01.1 - SO 01 - Zdravotní ...'!J29</f>
        <v>0</v>
      </c>
      <c r="AH54" s="135"/>
      <c r="AI54" s="135"/>
      <c r="AJ54" s="135"/>
      <c r="AK54" s="135"/>
      <c r="AL54" s="135"/>
      <c r="AM54" s="135"/>
      <c r="AN54" s="137">
        <f>SUM(AG54,AT54)</f>
        <v>0</v>
      </c>
      <c r="AO54" s="135"/>
      <c r="AP54" s="135"/>
      <c r="AQ54" s="138" t="s">
        <v>91</v>
      </c>
      <c r="AR54" s="139"/>
      <c r="AS54" s="140">
        <v>0</v>
      </c>
      <c r="AT54" s="141">
        <f>ROUND(SUM(AV54:AW54),2)</f>
        <v>0</v>
      </c>
      <c r="AU54" s="142">
        <f>'01.1 - SO 01 - Zdravotní ...'!P91</f>
        <v>0</v>
      </c>
      <c r="AV54" s="141">
        <f>'01.1 - SO 01 - Zdravotní ...'!J32</f>
        <v>0</v>
      </c>
      <c r="AW54" s="141">
        <f>'01.1 - SO 01 - Zdravotní ...'!J33</f>
        <v>0</v>
      </c>
      <c r="AX54" s="141">
        <f>'01.1 - SO 01 - Zdravotní ...'!J34</f>
        <v>0</v>
      </c>
      <c r="AY54" s="141">
        <f>'01.1 - SO 01 - Zdravotní ...'!J35</f>
        <v>0</v>
      </c>
      <c r="AZ54" s="141">
        <f>'01.1 - SO 01 - Zdravotní ...'!F32</f>
        <v>0</v>
      </c>
      <c r="BA54" s="141">
        <f>'01.1 - SO 01 - Zdravotní ...'!F33</f>
        <v>0</v>
      </c>
      <c r="BB54" s="141">
        <f>'01.1 - SO 01 - Zdravotní ...'!F34</f>
        <v>0</v>
      </c>
      <c r="BC54" s="141">
        <f>'01.1 - SO 01 - Zdravotní ...'!F35</f>
        <v>0</v>
      </c>
      <c r="BD54" s="143">
        <f>'01.1 - SO 01 - Zdravotní ...'!F36</f>
        <v>0</v>
      </c>
      <c r="BT54" s="144" t="s">
        <v>87</v>
      </c>
      <c r="BV54" s="144" t="s">
        <v>81</v>
      </c>
      <c r="BW54" s="144" t="s">
        <v>95</v>
      </c>
      <c r="BX54" s="144" t="s">
        <v>86</v>
      </c>
      <c r="CL54" s="144" t="s">
        <v>22</v>
      </c>
    </row>
    <row r="55" s="6" customFormat="1" ht="28.5" customHeight="1">
      <c r="B55" s="134"/>
      <c r="C55" s="135"/>
      <c r="D55" s="135"/>
      <c r="E55" s="136" t="s">
        <v>96</v>
      </c>
      <c r="F55" s="136"/>
      <c r="G55" s="136"/>
      <c r="H55" s="136"/>
      <c r="I55" s="136"/>
      <c r="J55" s="135"/>
      <c r="K55" s="136" t="s">
        <v>97</v>
      </c>
      <c r="L55" s="136"/>
      <c r="M55" s="136"/>
      <c r="N55" s="136"/>
      <c r="O55" s="136"/>
      <c r="P55" s="136"/>
      <c r="Q55" s="136"/>
      <c r="R55" s="136"/>
      <c r="S55" s="136"/>
      <c r="T55" s="136"/>
      <c r="U55" s="136"/>
      <c r="V55" s="136"/>
      <c r="W55" s="136"/>
      <c r="X55" s="136"/>
      <c r="Y55" s="136"/>
      <c r="Z55" s="136"/>
      <c r="AA55" s="136"/>
      <c r="AB55" s="136"/>
      <c r="AC55" s="136"/>
      <c r="AD55" s="136"/>
      <c r="AE55" s="136"/>
      <c r="AF55" s="136"/>
      <c r="AG55" s="145">
        <f>ROUND(SUM(AG56:AG58),2)</f>
        <v>0</v>
      </c>
      <c r="AH55" s="135"/>
      <c r="AI55" s="135"/>
      <c r="AJ55" s="135"/>
      <c r="AK55" s="135"/>
      <c r="AL55" s="135"/>
      <c r="AM55" s="135"/>
      <c r="AN55" s="137">
        <f>SUM(AG55,AT55)</f>
        <v>0</v>
      </c>
      <c r="AO55" s="135"/>
      <c r="AP55" s="135"/>
      <c r="AQ55" s="138" t="s">
        <v>91</v>
      </c>
      <c r="AR55" s="139"/>
      <c r="AS55" s="140">
        <f>ROUND(SUM(AS56:AS58),2)</f>
        <v>0</v>
      </c>
      <c r="AT55" s="141">
        <f>ROUND(SUM(AV55:AW55),2)</f>
        <v>0</v>
      </c>
      <c r="AU55" s="142">
        <f>ROUND(SUM(AU56:AU58),5)</f>
        <v>0</v>
      </c>
      <c r="AV55" s="141">
        <f>ROUND(AZ55*L26,2)</f>
        <v>0</v>
      </c>
      <c r="AW55" s="141">
        <f>ROUND(BA55*L27,2)</f>
        <v>0</v>
      </c>
      <c r="AX55" s="141">
        <f>ROUND(BB55*L26,2)</f>
        <v>0</v>
      </c>
      <c r="AY55" s="141">
        <f>ROUND(BC55*L27,2)</f>
        <v>0</v>
      </c>
      <c r="AZ55" s="141">
        <f>ROUND(SUM(AZ56:AZ58),2)</f>
        <v>0</v>
      </c>
      <c r="BA55" s="141">
        <f>ROUND(SUM(BA56:BA58),2)</f>
        <v>0</v>
      </c>
      <c r="BB55" s="141">
        <f>ROUND(SUM(BB56:BB58),2)</f>
        <v>0</v>
      </c>
      <c r="BC55" s="141">
        <f>ROUND(SUM(BC56:BC58),2)</f>
        <v>0</v>
      </c>
      <c r="BD55" s="143">
        <f>ROUND(SUM(BD56:BD58),2)</f>
        <v>0</v>
      </c>
      <c r="BS55" s="144" t="s">
        <v>78</v>
      </c>
      <c r="BT55" s="144" t="s">
        <v>87</v>
      </c>
      <c r="BU55" s="144" t="s">
        <v>80</v>
      </c>
      <c r="BV55" s="144" t="s">
        <v>81</v>
      </c>
      <c r="BW55" s="144" t="s">
        <v>98</v>
      </c>
      <c r="BX55" s="144" t="s">
        <v>86</v>
      </c>
      <c r="CL55" s="144" t="s">
        <v>22</v>
      </c>
    </row>
    <row r="56" s="6" customFormat="1" ht="16.5" customHeight="1">
      <c r="A56" s="133" t="s">
        <v>88</v>
      </c>
      <c r="B56" s="134"/>
      <c r="C56" s="135"/>
      <c r="D56" s="135"/>
      <c r="E56" s="135"/>
      <c r="F56" s="136" t="s">
        <v>99</v>
      </c>
      <c r="G56" s="136"/>
      <c r="H56" s="136"/>
      <c r="I56" s="136"/>
      <c r="J56" s="136"/>
      <c r="K56" s="135"/>
      <c r="L56" s="136" t="s">
        <v>100</v>
      </c>
      <c r="M56" s="136"/>
      <c r="N56" s="136"/>
      <c r="O56" s="136"/>
      <c r="P56" s="136"/>
      <c r="Q56" s="136"/>
      <c r="R56" s="136"/>
      <c r="S56" s="136"/>
      <c r="T56" s="136"/>
      <c r="U56" s="136"/>
      <c r="V56" s="136"/>
      <c r="W56" s="136"/>
      <c r="X56" s="136"/>
      <c r="Y56" s="136"/>
      <c r="Z56" s="136"/>
      <c r="AA56" s="136"/>
      <c r="AB56" s="136"/>
      <c r="AC56" s="136"/>
      <c r="AD56" s="136"/>
      <c r="AE56" s="136"/>
      <c r="AF56" s="136"/>
      <c r="AG56" s="137">
        <f>'01.2A - SO 01.2 - Elektro...'!J31</f>
        <v>0</v>
      </c>
      <c r="AH56" s="135"/>
      <c r="AI56" s="135"/>
      <c r="AJ56" s="135"/>
      <c r="AK56" s="135"/>
      <c r="AL56" s="135"/>
      <c r="AM56" s="135"/>
      <c r="AN56" s="137">
        <f>SUM(AG56,AT56)</f>
        <v>0</v>
      </c>
      <c r="AO56" s="135"/>
      <c r="AP56" s="135"/>
      <c r="AQ56" s="138" t="s">
        <v>91</v>
      </c>
      <c r="AR56" s="139"/>
      <c r="AS56" s="140">
        <v>0</v>
      </c>
      <c r="AT56" s="141">
        <f>ROUND(SUM(AV56:AW56),2)</f>
        <v>0</v>
      </c>
      <c r="AU56" s="142">
        <f>'01.2A - SO 01.2 - Elektro...'!P150</f>
        <v>0</v>
      </c>
      <c r="AV56" s="141">
        <f>'01.2A - SO 01.2 - Elektro...'!J34</f>
        <v>0</v>
      </c>
      <c r="AW56" s="141">
        <f>'01.2A - SO 01.2 - Elektro...'!J35</f>
        <v>0</v>
      </c>
      <c r="AX56" s="141">
        <f>'01.2A - SO 01.2 - Elektro...'!J36</f>
        <v>0</v>
      </c>
      <c r="AY56" s="141">
        <f>'01.2A - SO 01.2 - Elektro...'!J37</f>
        <v>0</v>
      </c>
      <c r="AZ56" s="141">
        <f>'01.2A - SO 01.2 - Elektro...'!F34</f>
        <v>0</v>
      </c>
      <c r="BA56" s="141">
        <f>'01.2A - SO 01.2 - Elektro...'!F35</f>
        <v>0</v>
      </c>
      <c r="BB56" s="141">
        <f>'01.2A - SO 01.2 - Elektro...'!F36</f>
        <v>0</v>
      </c>
      <c r="BC56" s="141">
        <f>'01.2A - SO 01.2 - Elektro...'!F37</f>
        <v>0</v>
      </c>
      <c r="BD56" s="143">
        <f>'01.2A - SO 01.2 - Elektro...'!F38</f>
        <v>0</v>
      </c>
      <c r="BT56" s="144" t="s">
        <v>101</v>
      </c>
      <c r="BV56" s="144" t="s">
        <v>81</v>
      </c>
      <c r="BW56" s="144" t="s">
        <v>102</v>
      </c>
      <c r="BX56" s="144" t="s">
        <v>98</v>
      </c>
      <c r="CL56" s="144" t="s">
        <v>22</v>
      </c>
    </row>
    <row r="57" s="6" customFormat="1" ht="16.5" customHeight="1">
      <c r="A57" s="133" t="s">
        <v>88</v>
      </c>
      <c r="B57" s="134"/>
      <c r="C57" s="135"/>
      <c r="D57" s="135"/>
      <c r="E57" s="135"/>
      <c r="F57" s="136" t="s">
        <v>103</v>
      </c>
      <c r="G57" s="136"/>
      <c r="H57" s="136"/>
      <c r="I57" s="136"/>
      <c r="J57" s="136"/>
      <c r="K57" s="135"/>
      <c r="L57" s="136" t="s">
        <v>104</v>
      </c>
      <c r="M57" s="136"/>
      <c r="N57" s="136"/>
      <c r="O57" s="136"/>
      <c r="P57" s="136"/>
      <c r="Q57" s="136"/>
      <c r="R57" s="136"/>
      <c r="S57" s="136"/>
      <c r="T57" s="136"/>
      <c r="U57" s="136"/>
      <c r="V57" s="136"/>
      <c r="W57" s="136"/>
      <c r="X57" s="136"/>
      <c r="Y57" s="136"/>
      <c r="Z57" s="136"/>
      <c r="AA57" s="136"/>
      <c r="AB57" s="136"/>
      <c r="AC57" s="136"/>
      <c r="AD57" s="136"/>
      <c r="AE57" s="136"/>
      <c r="AF57" s="136"/>
      <c r="AG57" s="137">
        <f>'01.2B - SO 01.2 - Svítidla'!J31</f>
        <v>0</v>
      </c>
      <c r="AH57" s="135"/>
      <c r="AI57" s="135"/>
      <c r="AJ57" s="135"/>
      <c r="AK57" s="135"/>
      <c r="AL57" s="135"/>
      <c r="AM57" s="135"/>
      <c r="AN57" s="137">
        <f>SUM(AG57,AT57)</f>
        <v>0</v>
      </c>
      <c r="AO57" s="135"/>
      <c r="AP57" s="135"/>
      <c r="AQ57" s="138" t="s">
        <v>91</v>
      </c>
      <c r="AR57" s="139"/>
      <c r="AS57" s="140">
        <v>0</v>
      </c>
      <c r="AT57" s="141">
        <f>ROUND(SUM(AV57:AW57),2)</f>
        <v>0</v>
      </c>
      <c r="AU57" s="142">
        <f>'01.2B - SO 01.2 - Svítidla'!P89</f>
        <v>0</v>
      </c>
      <c r="AV57" s="141">
        <f>'01.2B - SO 01.2 - Svítidla'!J34</f>
        <v>0</v>
      </c>
      <c r="AW57" s="141">
        <f>'01.2B - SO 01.2 - Svítidla'!J35</f>
        <v>0</v>
      </c>
      <c r="AX57" s="141">
        <f>'01.2B - SO 01.2 - Svítidla'!J36</f>
        <v>0</v>
      </c>
      <c r="AY57" s="141">
        <f>'01.2B - SO 01.2 - Svítidla'!J37</f>
        <v>0</v>
      </c>
      <c r="AZ57" s="141">
        <f>'01.2B - SO 01.2 - Svítidla'!F34</f>
        <v>0</v>
      </c>
      <c r="BA57" s="141">
        <f>'01.2B - SO 01.2 - Svítidla'!F35</f>
        <v>0</v>
      </c>
      <c r="BB57" s="141">
        <f>'01.2B - SO 01.2 - Svítidla'!F36</f>
        <v>0</v>
      </c>
      <c r="BC57" s="141">
        <f>'01.2B - SO 01.2 - Svítidla'!F37</f>
        <v>0</v>
      </c>
      <c r="BD57" s="143">
        <f>'01.2B - SO 01.2 - Svítidla'!F38</f>
        <v>0</v>
      </c>
      <c r="BT57" s="144" t="s">
        <v>101</v>
      </c>
      <c r="BV57" s="144" t="s">
        <v>81</v>
      </c>
      <c r="BW57" s="144" t="s">
        <v>105</v>
      </c>
      <c r="BX57" s="144" t="s">
        <v>98</v>
      </c>
      <c r="CL57" s="144" t="s">
        <v>22</v>
      </c>
    </row>
    <row r="58" s="6" customFormat="1" ht="16.5" customHeight="1">
      <c r="A58" s="133" t="s">
        <v>88</v>
      </c>
      <c r="B58" s="134"/>
      <c r="C58" s="135"/>
      <c r="D58" s="135"/>
      <c r="E58" s="135"/>
      <c r="F58" s="136" t="s">
        <v>106</v>
      </c>
      <c r="G58" s="136"/>
      <c r="H58" s="136"/>
      <c r="I58" s="136"/>
      <c r="J58" s="136"/>
      <c r="K58" s="135"/>
      <c r="L58" s="136" t="s">
        <v>107</v>
      </c>
      <c r="M58" s="136"/>
      <c r="N58" s="136"/>
      <c r="O58" s="136"/>
      <c r="P58" s="136"/>
      <c r="Q58" s="136"/>
      <c r="R58" s="136"/>
      <c r="S58" s="136"/>
      <c r="T58" s="136"/>
      <c r="U58" s="136"/>
      <c r="V58" s="136"/>
      <c r="W58" s="136"/>
      <c r="X58" s="136"/>
      <c r="Y58" s="136"/>
      <c r="Z58" s="136"/>
      <c r="AA58" s="136"/>
      <c r="AB58" s="136"/>
      <c r="AC58" s="136"/>
      <c r="AD58" s="136"/>
      <c r="AE58" s="136"/>
      <c r="AF58" s="136"/>
      <c r="AG58" s="137">
        <f>'01.2C - SO 01.2 - Hromosvody'!J31</f>
        <v>0</v>
      </c>
      <c r="AH58" s="135"/>
      <c r="AI58" s="135"/>
      <c r="AJ58" s="135"/>
      <c r="AK58" s="135"/>
      <c r="AL58" s="135"/>
      <c r="AM58" s="135"/>
      <c r="AN58" s="137">
        <f>SUM(AG58,AT58)</f>
        <v>0</v>
      </c>
      <c r="AO58" s="135"/>
      <c r="AP58" s="135"/>
      <c r="AQ58" s="138" t="s">
        <v>91</v>
      </c>
      <c r="AR58" s="139"/>
      <c r="AS58" s="140">
        <v>0</v>
      </c>
      <c r="AT58" s="141">
        <f>ROUND(SUM(AV58:AW58),2)</f>
        <v>0</v>
      </c>
      <c r="AU58" s="142">
        <f>'01.2C - SO 01.2 - Hromosvody'!P113</f>
        <v>0</v>
      </c>
      <c r="AV58" s="141">
        <f>'01.2C - SO 01.2 - Hromosvody'!J34</f>
        <v>0</v>
      </c>
      <c r="AW58" s="141">
        <f>'01.2C - SO 01.2 - Hromosvody'!J35</f>
        <v>0</v>
      </c>
      <c r="AX58" s="141">
        <f>'01.2C - SO 01.2 - Hromosvody'!J36</f>
        <v>0</v>
      </c>
      <c r="AY58" s="141">
        <f>'01.2C - SO 01.2 - Hromosvody'!J37</f>
        <v>0</v>
      </c>
      <c r="AZ58" s="141">
        <f>'01.2C - SO 01.2 - Hromosvody'!F34</f>
        <v>0</v>
      </c>
      <c r="BA58" s="141">
        <f>'01.2C - SO 01.2 - Hromosvody'!F35</f>
        <v>0</v>
      </c>
      <c r="BB58" s="141">
        <f>'01.2C - SO 01.2 - Hromosvody'!F36</f>
        <v>0</v>
      </c>
      <c r="BC58" s="141">
        <f>'01.2C - SO 01.2 - Hromosvody'!F37</f>
        <v>0</v>
      </c>
      <c r="BD58" s="143">
        <f>'01.2C - SO 01.2 - Hromosvody'!F38</f>
        <v>0</v>
      </c>
      <c r="BT58" s="144" t="s">
        <v>101</v>
      </c>
      <c r="BV58" s="144" t="s">
        <v>81</v>
      </c>
      <c r="BW58" s="144" t="s">
        <v>108</v>
      </c>
      <c r="BX58" s="144" t="s">
        <v>98</v>
      </c>
      <c r="CL58" s="144" t="s">
        <v>22</v>
      </c>
    </row>
    <row r="59" s="6" customFormat="1" ht="16.5" customHeight="1">
      <c r="A59" s="133" t="s">
        <v>88</v>
      </c>
      <c r="B59" s="134"/>
      <c r="C59" s="135"/>
      <c r="D59" s="135"/>
      <c r="E59" s="136" t="s">
        <v>109</v>
      </c>
      <c r="F59" s="136"/>
      <c r="G59" s="136"/>
      <c r="H59" s="136"/>
      <c r="I59" s="136"/>
      <c r="J59" s="135"/>
      <c r="K59" s="136" t="s">
        <v>110</v>
      </c>
      <c r="L59" s="136"/>
      <c r="M59" s="136"/>
      <c r="N59" s="136"/>
      <c r="O59" s="136"/>
      <c r="P59" s="136"/>
      <c r="Q59" s="136"/>
      <c r="R59" s="136"/>
      <c r="S59" s="136"/>
      <c r="T59" s="136"/>
      <c r="U59" s="136"/>
      <c r="V59" s="136"/>
      <c r="W59" s="136"/>
      <c r="X59" s="136"/>
      <c r="Y59" s="136"/>
      <c r="Z59" s="136"/>
      <c r="AA59" s="136"/>
      <c r="AB59" s="136"/>
      <c r="AC59" s="136"/>
      <c r="AD59" s="136"/>
      <c r="AE59" s="136"/>
      <c r="AF59" s="136"/>
      <c r="AG59" s="137">
        <f>'01.3 - SO 01 - Vzduchotec...'!J29</f>
        <v>0</v>
      </c>
      <c r="AH59" s="135"/>
      <c r="AI59" s="135"/>
      <c r="AJ59" s="135"/>
      <c r="AK59" s="135"/>
      <c r="AL59" s="135"/>
      <c r="AM59" s="135"/>
      <c r="AN59" s="137">
        <f>SUM(AG59,AT59)</f>
        <v>0</v>
      </c>
      <c r="AO59" s="135"/>
      <c r="AP59" s="135"/>
      <c r="AQ59" s="138" t="s">
        <v>91</v>
      </c>
      <c r="AR59" s="139"/>
      <c r="AS59" s="140">
        <v>0</v>
      </c>
      <c r="AT59" s="141">
        <f>ROUND(SUM(AV59:AW59),2)</f>
        <v>0</v>
      </c>
      <c r="AU59" s="142">
        <f>'01.3 - SO 01 - Vzduchotec...'!P105</f>
        <v>0</v>
      </c>
      <c r="AV59" s="141">
        <f>'01.3 - SO 01 - Vzduchotec...'!J32</f>
        <v>0</v>
      </c>
      <c r="AW59" s="141">
        <f>'01.3 - SO 01 - Vzduchotec...'!J33</f>
        <v>0</v>
      </c>
      <c r="AX59" s="141">
        <f>'01.3 - SO 01 - Vzduchotec...'!J34</f>
        <v>0</v>
      </c>
      <c r="AY59" s="141">
        <f>'01.3 - SO 01 - Vzduchotec...'!J35</f>
        <v>0</v>
      </c>
      <c r="AZ59" s="141">
        <f>'01.3 - SO 01 - Vzduchotec...'!F32</f>
        <v>0</v>
      </c>
      <c r="BA59" s="141">
        <f>'01.3 - SO 01 - Vzduchotec...'!F33</f>
        <v>0</v>
      </c>
      <c r="BB59" s="141">
        <f>'01.3 - SO 01 - Vzduchotec...'!F34</f>
        <v>0</v>
      </c>
      <c r="BC59" s="141">
        <f>'01.3 - SO 01 - Vzduchotec...'!F35</f>
        <v>0</v>
      </c>
      <c r="BD59" s="143">
        <f>'01.3 - SO 01 - Vzduchotec...'!F36</f>
        <v>0</v>
      </c>
      <c r="BT59" s="144" t="s">
        <v>87</v>
      </c>
      <c r="BV59" s="144" t="s">
        <v>81</v>
      </c>
      <c r="BW59" s="144" t="s">
        <v>111</v>
      </c>
      <c r="BX59" s="144" t="s">
        <v>86</v>
      </c>
      <c r="CL59" s="144" t="s">
        <v>22</v>
      </c>
    </row>
    <row r="60" s="6" customFormat="1" ht="16.5" customHeight="1">
      <c r="A60" s="133" t="s">
        <v>88</v>
      </c>
      <c r="B60" s="134"/>
      <c r="C60" s="135"/>
      <c r="D60" s="135"/>
      <c r="E60" s="136" t="s">
        <v>112</v>
      </c>
      <c r="F60" s="136"/>
      <c r="G60" s="136"/>
      <c r="H60" s="136"/>
      <c r="I60" s="136"/>
      <c r="J60" s="135"/>
      <c r="K60" s="136" t="s">
        <v>113</v>
      </c>
      <c r="L60" s="136"/>
      <c r="M60" s="136"/>
      <c r="N60" s="136"/>
      <c r="O60" s="136"/>
      <c r="P60" s="136"/>
      <c r="Q60" s="136"/>
      <c r="R60" s="136"/>
      <c r="S60" s="136"/>
      <c r="T60" s="136"/>
      <c r="U60" s="136"/>
      <c r="V60" s="136"/>
      <c r="W60" s="136"/>
      <c r="X60" s="136"/>
      <c r="Y60" s="136"/>
      <c r="Z60" s="136"/>
      <c r="AA60" s="136"/>
      <c r="AB60" s="136"/>
      <c r="AC60" s="136"/>
      <c r="AD60" s="136"/>
      <c r="AE60" s="136"/>
      <c r="AF60" s="136"/>
      <c r="AG60" s="137">
        <f>'01.4 - SO 01 - Ústřední v...'!J29</f>
        <v>0</v>
      </c>
      <c r="AH60" s="135"/>
      <c r="AI60" s="135"/>
      <c r="AJ60" s="135"/>
      <c r="AK60" s="135"/>
      <c r="AL60" s="135"/>
      <c r="AM60" s="135"/>
      <c r="AN60" s="137">
        <f>SUM(AG60,AT60)</f>
        <v>0</v>
      </c>
      <c r="AO60" s="135"/>
      <c r="AP60" s="135"/>
      <c r="AQ60" s="138" t="s">
        <v>91</v>
      </c>
      <c r="AR60" s="139"/>
      <c r="AS60" s="140">
        <v>0</v>
      </c>
      <c r="AT60" s="141">
        <f>ROUND(SUM(AV60:AW60),2)</f>
        <v>0</v>
      </c>
      <c r="AU60" s="142">
        <f>'01.4 - SO 01 - Ústřední v...'!P177</f>
        <v>0</v>
      </c>
      <c r="AV60" s="141">
        <f>'01.4 - SO 01 - Ústřední v...'!J32</f>
        <v>0</v>
      </c>
      <c r="AW60" s="141">
        <f>'01.4 - SO 01 - Ústřední v...'!J33</f>
        <v>0</v>
      </c>
      <c r="AX60" s="141">
        <f>'01.4 - SO 01 - Ústřední v...'!J34</f>
        <v>0</v>
      </c>
      <c r="AY60" s="141">
        <f>'01.4 - SO 01 - Ústřední v...'!J35</f>
        <v>0</v>
      </c>
      <c r="AZ60" s="141">
        <f>'01.4 - SO 01 - Ústřední v...'!F32</f>
        <v>0</v>
      </c>
      <c r="BA60" s="141">
        <f>'01.4 - SO 01 - Ústřední v...'!F33</f>
        <v>0</v>
      </c>
      <c r="BB60" s="141">
        <f>'01.4 - SO 01 - Ústřední v...'!F34</f>
        <v>0</v>
      </c>
      <c r="BC60" s="141">
        <f>'01.4 - SO 01 - Ústřední v...'!F35</f>
        <v>0</v>
      </c>
      <c r="BD60" s="143">
        <f>'01.4 - SO 01 - Ústřední v...'!F36</f>
        <v>0</v>
      </c>
      <c r="BT60" s="144" t="s">
        <v>87</v>
      </c>
      <c r="BV60" s="144" t="s">
        <v>81</v>
      </c>
      <c r="BW60" s="144" t="s">
        <v>114</v>
      </c>
      <c r="BX60" s="144" t="s">
        <v>86</v>
      </c>
      <c r="CL60" s="144" t="s">
        <v>22</v>
      </c>
    </row>
    <row r="61" s="6" customFormat="1" ht="16.5" customHeight="1">
      <c r="A61" s="133" t="s">
        <v>88</v>
      </c>
      <c r="B61" s="134"/>
      <c r="C61" s="135"/>
      <c r="D61" s="135"/>
      <c r="E61" s="136" t="s">
        <v>115</v>
      </c>
      <c r="F61" s="136"/>
      <c r="G61" s="136"/>
      <c r="H61" s="136"/>
      <c r="I61" s="136"/>
      <c r="J61" s="135"/>
      <c r="K61" s="136" t="s">
        <v>116</v>
      </c>
      <c r="L61" s="136"/>
      <c r="M61" s="136"/>
      <c r="N61" s="136"/>
      <c r="O61" s="136"/>
      <c r="P61" s="136"/>
      <c r="Q61" s="136"/>
      <c r="R61" s="136"/>
      <c r="S61" s="136"/>
      <c r="T61" s="136"/>
      <c r="U61" s="136"/>
      <c r="V61" s="136"/>
      <c r="W61" s="136"/>
      <c r="X61" s="136"/>
      <c r="Y61" s="136"/>
      <c r="Z61" s="136"/>
      <c r="AA61" s="136"/>
      <c r="AB61" s="136"/>
      <c r="AC61" s="136"/>
      <c r="AD61" s="136"/>
      <c r="AE61" s="136"/>
      <c r="AF61" s="136"/>
      <c r="AG61" s="137">
        <f>'01.5 - SO 01 - Slaboproud...'!J29</f>
        <v>0</v>
      </c>
      <c r="AH61" s="135"/>
      <c r="AI61" s="135"/>
      <c r="AJ61" s="135"/>
      <c r="AK61" s="135"/>
      <c r="AL61" s="135"/>
      <c r="AM61" s="135"/>
      <c r="AN61" s="137">
        <f>SUM(AG61,AT61)</f>
        <v>0</v>
      </c>
      <c r="AO61" s="135"/>
      <c r="AP61" s="135"/>
      <c r="AQ61" s="138" t="s">
        <v>91</v>
      </c>
      <c r="AR61" s="139"/>
      <c r="AS61" s="140">
        <v>0</v>
      </c>
      <c r="AT61" s="141">
        <f>ROUND(SUM(AV61:AW61),2)</f>
        <v>0</v>
      </c>
      <c r="AU61" s="142">
        <f>'01.5 - SO 01 - Slaboproud...'!P96</f>
        <v>0</v>
      </c>
      <c r="AV61" s="141">
        <f>'01.5 - SO 01 - Slaboproud...'!J32</f>
        <v>0</v>
      </c>
      <c r="AW61" s="141">
        <f>'01.5 - SO 01 - Slaboproud...'!J33</f>
        <v>0</v>
      </c>
      <c r="AX61" s="141">
        <f>'01.5 - SO 01 - Slaboproud...'!J34</f>
        <v>0</v>
      </c>
      <c r="AY61" s="141">
        <f>'01.5 - SO 01 - Slaboproud...'!J35</f>
        <v>0</v>
      </c>
      <c r="AZ61" s="141">
        <f>'01.5 - SO 01 - Slaboproud...'!F32</f>
        <v>0</v>
      </c>
      <c r="BA61" s="141">
        <f>'01.5 - SO 01 - Slaboproud...'!F33</f>
        <v>0</v>
      </c>
      <c r="BB61" s="141">
        <f>'01.5 - SO 01 - Slaboproud...'!F34</f>
        <v>0</v>
      </c>
      <c r="BC61" s="141">
        <f>'01.5 - SO 01 - Slaboproud...'!F35</f>
        <v>0</v>
      </c>
      <c r="BD61" s="143">
        <f>'01.5 - SO 01 - Slaboproud...'!F36</f>
        <v>0</v>
      </c>
      <c r="BT61" s="144" t="s">
        <v>87</v>
      </c>
      <c r="BV61" s="144" t="s">
        <v>81</v>
      </c>
      <c r="BW61" s="144" t="s">
        <v>117</v>
      </c>
      <c r="BX61" s="144" t="s">
        <v>86</v>
      </c>
      <c r="CL61" s="144" t="s">
        <v>22</v>
      </c>
    </row>
    <row r="62" s="6" customFormat="1" ht="16.5" customHeight="1">
      <c r="A62" s="133" t="s">
        <v>88</v>
      </c>
      <c r="B62" s="134"/>
      <c r="C62" s="135"/>
      <c r="D62" s="135"/>
      <c r="E62" s="136" t="s">
        <v>118</v>
      </c>
      <c r="F62" s="136"/>
      <c r="G62" s="136"/>
      <c r="H62" s="136"/>
      <c r="I62" s="136"/>
      <c r="J62" s="135"/>
      <c r="K62" s="136" t="s">
        <v>119</v>
      </c>
      <c r="L62" s="136"/>
      <c r="M62" s="136"/>
      <c r="N62" s="136"/>
      <c r="O62" s="136"/>
      <c r="P62" s="136"/>
      <c r="Q62" s="136"/>
      <c r="R62" s="136"/>
      <c r="S62" s="136"/>
      <c r="T62" s="136"/>
      <c r="U62" s="136"/>
      <c r="V62" s="136"/>
      <c r="W62" s="136"/>
      <c r="X62" s="136"/>
      <c r="Y62" s="136"/>
      <c r="Z62" s="136"/>
      <c r="AA62" s="136"/>
      <c r="AB62" s="136"/>
      <c r="AC62" s="136"/>
      <c r="AD62" s="136"/>
      <c r="AE62" s="136"/>
      <c r="AF62" s="136"/>
      <c r="AG62" s="137">
        <f>'01.6 - SO 01 - Medicináln...'!J29</f>
        <v>0</v>
      </c>
      <c r="AH62" s="135"/>
      <c r="AI62" s="135"/>
      <c r="AJ62" s="135"/>
      <c r="AK62" s="135"/>
      <c r="AL62" s="135"/>
      <c r="AM62" s="135"/>
      <c r="AN62" s="137">
        <f>SUM(AG62,AT62)</f>
        <v>0</v>
      </c>
      <c r="AO62" s="135"/>
      <c r="AP62" s="135"/>
      <c r="AQ62" s="138" t="s">
        <v>91</v>
      </c>
      <c r="AR62" s="139"/>
      <c r="AS62" s="140">
        <v>0</v>
      </c>
      <c r="AT62" s="141">
        <f>ROUND(SUM(AV62:AW62),2)</f>
        <v>0</v>
      </c>
      <c r="AU62" s="142">
        <f>'01.6 - SO 01 - Medicináln...'!P83</f>
        <v>0</v>
      </c>
      <c r="AV62" s="141">
        <f>'01.6 - SO 01 - Medicináln...'!J32</f>
        <v>0</v>
      </c>
      <c r="AW62" s="141">
        <f>'01.6 - SO 01 - Medicináln...'!J33</f>
        <v>0</v>
      </c>
      <c r="AX62" s="141">
        <f>'01.6 - SO 01 - Medicináln...'!J34</f>
        <v>0</v>
      </c>
      <c r="AY62" s="141">
        <f>'01.6 - SO 01 - Medicináln...'!J35</f>
        <v>0</v>
      </c>
      <c r="AZ62" s="141">
        <f>'01.6 - SO 01 - Medicináln...'!F32</f>
        <v>0</v>
      </c>
      <c r="BA62" s="141">
        <f>'01.6 - SO 01 - Medicináln...'!F33</f>
        <v>0</v>
      </c>
      <c r="BB62" s="141">
        <f>'01.6 - SO 01 - Medicináln...'!F34</f>
        <v>0</v>
      </c>
      <c r="BC62" s="141">
        <f>'01.6 - SO 01 - Medicináln...'!F35</f>
        <v>0</v>
      </c>
      <c r="BD62" s="143">
        <f>'01.6 - SO 01 - Medicináln...'!F36</f>
        <v>0</v>
      </c>
      <c r="BT62" s="144" t="s">
        <v>87</v>
      </c>
      <c r="BV62" s="144" t="s">
        <v>81</v>
      </c>
      <c r="BW62" s="144" t="s">
        <v>120</v>
      </c>
      <c r="BX62" s="144" t="s">
        <v>86</v>
      </c>
      <c r="CL62" s="144" t="s">
        <v>22</v>
      </c>
    </row>
    <row r="63" s="6" customFormat="1" ht="16.5" customHeight="1">
      <c r="A63" s="133" t="s">
        <v>88</v>
      </c>
      <c r="B63" s="134"/>
      <c r="C63" s="135"/>
      <c r="D63" s="135"/>
      <c r="E63" s="136" t="s">
        <v>121</v>
      </c>
      <c r="F63" s="136"/>
      <c r="G63" s="136"/>
      <c r="H63" s="136"/>
      <c r="I63" s="136"/>
      <c r="J63" s="135"/>
      <c r="K63" s="136" t="s">
        <v>122</v>
      </c>
      <c r="L63" s="136"/>
      <c r="M63" s="136"/>
      <c r="N63" s="136"/>
      <c r="O63" s="136"/>
      <c r="P63" s="136"/>
      <c r="Q63" s="136"/>
      <c r="R63" s="136"/>
      <c r="S63" s="136"/>
      <c r="T63" s="136"/>
      <c r="U63" s="136"/>
      <c r="V63" s="136"/>
      <c r="W63" s="136"/>
      <c r="X63" s="136"/>
      <c r="Y63" s="136"/>
      <c r="Z63" s="136"/>
      <c r="AA63" s="136"/>
      <c r="AB63" s="136"/>
      <c r="AC63" s="136"/>
      <c r="AD63" s="136"/>
      <c r="AE63" s="136"/>
      <c r="AF63" s="136"/>
      <c r="AG63" s="137">
        <f>'01.7 - SO 01 - Potrubní p...'!J29</f>
        <v>0</v>
      </c>
      <c r="AH63" s="135"/>
      <c r="AI63" s="135"/>
      <c r="AJ63" s="135"/>
      <c r="AK63" s="135"/>
      <c r="AL63" s="135"/>
      <c r="AM63" s="135"/>
      <c r="AN63" s="137">
        <f>SUM(AG63,AT63)</f>
        <v>0</v>
      </c>
      <c r="AO63" s="135"/>
      <c r="AP63" s="135"/>
      <c r="AQ63" s="138" t="s">
        <v>91</v>
      </c>
      <c r="AR63" s="139"/>
      <c r="AS63" s="140">
        <v>0</v>
      </c>
      <c r="AT63" s="141">
        <f>ROUND(SUM(AV63:AW63),2)</f>
        <v>0</v>
      </c>
      <c r="AU63" s="142">
        <f>'01.7 - SO 01 - Potrubní p...'!P89</f>
        <v>0</v>
      </c>
      <c r="AV63" s="141">
        <f>'01.7 - SO 01 - Potrubní p...'!J32</f>
        <v>0</v>
      </c>
      <c r="AW63" s="141">
        <f>'01.7 - SO 01 - Potrubní p...'!J33</f>
        <v>0</v>
      </c>
      <c r="AX63" s="141">
        <f>'01.7 - SO 01 - Potrubní p...'!J34</f>
        <v>0</v>
      </c>
      <c r="AY63" s="141">
        <f>'01.7 - SO 01 - Potrubní p...'!J35</f>
        <v>0</v>
      </c>
      <c r="AZ63" s="141">
        <f>'01.7 - SO 01 - Potrubní p...'!F32</f>
        <v>0</v>
      </c>
      <c r="BA63" s="141">
        <f>'01.7 - SO 01 - Potrubní p...'!F33</f>
        <v>0</v>
      </c>
      <c r="BB63" s="141">
        <f>'01.7 - SO 01 - Potrubní p...'!F34</f>
        <v>0</v>
      </c>
      <c r="BC63" s="141">
        <f>'01.7 - SO 01 - Potrubní p...'!F35</f>
        <v>0</v>
      </c>
      <c r="BD63" s="143">
        <f>'01.7 - SO 01 - Potrubní p...'!F36</f>
        <v>0</v>
      </c>
      <c r="BT63" s="144" t="s">
        <v>87</v>
      </c>
      <c r="BV63" s="144" t="s">
        <v>81</v>
      </c>
      <c r="BW63" s="144" t="s">
        <v>123</v>
      </c>
      <c r="BX63" s="144" t="s">
        <v>86</v>
      </c>
      <c r="CL63" s="144" t="s">
        <v>22</v>
      </c>
    </row>
    <row r="64" s="6" customFormat="1" ht="16.5" customHeight="1">
      <c r="A64" s="133" t="s">
        <v>88</v>
      </c>
      <c r="B64" s="134"/>
      <c r="C64" s="135"/>
      <c r="D64" s="135"/>
      <c r="E64" s="136" t="s">
        <v>124</v>
      </c>
      <c r="F64" s="136"/>
      <c r="G64" s="136"/>
      <c r="H64" s="136"/>
      <c r="I64" s="136"/>
      <c r="J64" s="135"/>
      <c r="K64" s="136" t="s">
        <v>125</v>
      </c>
      <c r="L64" s="136"/>
      <c r="M64" s="136"/>
      <c r="N64" s="136"/>
      <c r="O64" s="136"/>
      <c r="P64" s="136"/>
      <c r="Q64" s="136"/>
      <c r="R64" s="136"/>
      <c r="S64" s="136"/>
      <c r="T64" s="136"/>
      <c r="U64" s="136"/>
      <c r="V64" s="136"/>
      <c r="W64" s="136"/>
      <c r="X64" s="136"/>
      <c r="Y64" s="136"/>
      <c r="Z64" s="136"/>
      <c r="AA64" s="136"/>
      <c r="AB64" s="136"/>
      <c r="AC64" s="136"/>
      <c r="AD64" s="136"/>
      <c r="AE64" s="136"/>
      <c r="AF64" s="136"/>
      <c r="AG64" s="137">
        <f>'01.8 - SO 01 - Měření a r...'!J29</f>
        <v>0</v>
      </c>
      <c r="AH64" s="135"/>
      <c r="AI64" s="135"/>
      <c r="AJ64" s="135"/>
      <c r="AK64" s="135"/>
      <c r="AL64" s="135"/>
      <c r="AM64" s="135"/>
      <c r="AN64" s="137">
        <f>SUM(AG64,AT64)</f>
        <v>0</v>
      </c>
      <c r="AO64" s="135"/>
      <c r="AP64" s="135"/>
      <c r="AQ64" s="138" t="s">
        <v>91</v>
      </c>
      <c r="AR64" s="139"/>
      <c r="AS64" s="140">
        <v>0</v>
      </c>
      <c r="AT64" s="141">
        <f>ROUND(SUM(AV64:AW64),2)</f>
        <v>0</v>
      </c>
      <c r="AU64" s="142">
        <f>'01.8 - SO 01 - Měření a r...'!P133</f>
        <v>0</v>
      </c>
      <c r="AV64" s="141">
        <f>'01.8 - SO 01 - Měření a r...'!J32</f>
        <v>0</v>
      </c>
      <c r="AW64" s="141">
        <f>'01.8 - SO 01 - Měření a r...'!J33</f>
        <v>0</v>
      </c>
      <c r="AX64" s="141">
        <f>'01.8 - SO 01 - Měření a r...'!J34</f>
        <v>0</v>
      </c>
      <c r="AY64" s="141">
        <f>'01.8 - SO 01 - Měření a r...'!J35</f>
        <v>0</v>
      </c>
      <c r="AZ64" s="141">
        <f>'01.8 - SO 01 - Měření a r...'!F32</f>
        <v>0</v>
      </c>
      <c r="BA64" s="141">
        <f>'01.8 - SO 01 - Měření a r...'!F33</f>
        <v>0</v>
      </c>
      <c r="BB64" s="141">
        <f>'01.8 - SO 01 - Měření a r...'!F34</f>
        <v>0</v>
      </c>
      <c r="BC64" s="141">
        <f>'01.8 - SO 01 - Měření a r...'!F35</f>
        <v>0</v>
      </c>
      <c r="BD64" s="143">
        <f>'01.8 - SO 01 - Měření a r...'!F36</f>
        <v>0</v>
      </c>
      <c r="BT64" s="144" t="s">
        <v>87</v>
      </c>
      <c r="BV64" s="144" t="s">
        <v>81</v>
      </c>
      <c r="BW64" s="144" t="s">
        <v>126</v>
      </c>
      <c r="BX64" s="144" t="s">
        <v>86</v>
      </c>
      <c r="CL64" s="144" t="s">
        <v>22</v>
      </c>
    </row>
    <row r="65" s="5" customFormat="1" ht="16.5" customHeight="1">
      <c r="A65" s="133" t="s">
        <v>88</v>
      </c>
      <c r="B65" s="120"/>
      <c r="C65" s="121"/>
      <c r="D65" s="122" t="s">
        <v>127</v>
      </c>
      <c r="E65" s="122"/>
      <c r="F65" s="122"/>
      <c r="G65" s="122"/>
      <c r="H65" s="122"/>
      <c r="I65" s="123"/>
      <c r="J65" s="122" t="s">
        <v>128</v>
      </c>
      <c r="K65" s="122"/>
      <c r="L65" s="122"/>
      <c r="M65" s="122"/>
      <c r="N65" s="122"/>
      <c r="O65" s="122"/>
      <c r="P65" s="122"/>
      <c r="Q65" s="122"/>
      <c r="R65" s="122"/>
      <c r="S65" s="122"/>
      <c r="T65" s="122"/>
      <c r="U65" s="122"/>
      <c r="V65" s="122"/>
      <c r="W65" s="122"/>
      <c r="X65" s="122"/>
      <c r="Y65" s="122"/>
      <c r="Z65" s="122"/>
      <c r="AA65" s="122"/>
      <c r="AB65" s="122"/>
      <c r="AC65" s="122"/>
      <c r="AD65" s="122"/>
      <c r="AE65" s="122"/>
      <c r="AF65" s="122"/>
      <c r="AG65" s="125">
        <f>'SO02 - SO 02 - Areálové z...'!J27</f>
        <v>0</v>
      </c>
      <c r="AH65" s="123"/>
      <c r="AI65" s="123"/>
      <c r="AJ65" s="123"/>
      <c r="AK65" s="123"/>
      <c r="AL65" s="123"/>
      <c r="AM65" s="123"/>
      <c r="AN65" s="125">
        <f>SUM(AG65,AT65)</f>
        <v>0</v>
      </c>
      <c r="AO65" s="123"/>
      <c r="AP65" s="123"/>
      <c r="AQ65" s="126" t="s">
        <v>85</v>
      </c>
      <c r="AR65" s="127"/>
      <c r="AS65" s="128">
        <v>0</v>
      </c>
      <c r="AT65" s="129">
        <f>ROUND(SUM(AV65:AW65),2)</f>
        <v>0</v>
      </c>
      <c r="AU65" s="130">
        <f>'SO02 - SO 02 - Areálové z...'!P84</f>
        <v>0</v>
      </c>
      <c r="AV65" s="129">
        <f>'SO02 - SO 02 - Areálové z...'!J30</f>
        <v>0</v>
      </c>
      <c r="AW65" s="129">
        <f>'SO02 - SO 02 - Areálové z...'!J31</f>
        <v>0</v>
      </c>
      <c r="AX65" s="129">
        <f>'SO02 - SO 02 - Areálové z...'!J32</f>
        <v>0</v>
      </c>
      <c r="AY65" s="129">
        <f>'SO02 - SO 02 - Areálové z...'!J33</f>
        <v>0</v>
      </c>
      <c r="AZ65" s="129">
        <f>'SO02 - SO 02 - Areálové z...'!F30</f>
        <v>0</v>
      </c>
      <c r="BA65" s="129">
        <f>'SO02 - SO 02 - Areálové z...'!F31</f>
        <v>0</v>
      </c>
      <c r="BB65" s="129">
        <f>'SO02 - SO 02 - Areálové z...'!F32</f>
        <v>0</v>
      </c>
      <c r="BC65" s="129">
        <f>'SO02 - SO 02 - Areálové z...'!F33</f>
        <v>0</v>
      </c>
      <c r="BD65" s="131">
        <f>'SO02 - SO 02 - Areálové z...'!F34</f>
        <v>0</v>
      </c>
      <c r="BT65" s="132" t="s">
        <v>24</v>
      </c>
      <c r="BV65" s="132" t="s">
        <v>81</v>
      </c>
      <c r="BW65" s="132" t="s">
        <v>129</v>
      </c>
      <c r="BX65" s="132" t="s">
        <v>7</v>
      </c>
      <c r="CL65" s="132" t="s">
        <v>22</v>
      </c>
      <c r="CM65" s="132" t="s">
        <v>79</v>
      </c>
    </row>
    <row r="66" s="5" customFormat="1" ht="16.5" customHeight="1">
      <c r="B66" s="120"/>
      <c r="C66" s="121"/>
      <c r="D66" s="122" t="s">
        <v>130</v>
      </c>
      <c r="E66" s="122"/>
      <c r="F66" s="122"/>
      <c r="G66" s="122"/>
      <c r="H66" s="122"/>
      <c r="I66" s="123"/>
      <c r="J66" s="122" t="s">
        <v>131</v>
      </c>
      <c r="K66" s="122"/>
      <c r="L66" s="122"/>
      <c r="M66" s="122"/>
      <c r="N66" s="122"/>
      <c r="O66" s="122"/>
      <c r="P66" s="122"/>
      <c r="Q66" s="122"/>
      <c r="R66" s="122"/>
      <c r="S66" s="122"/>
      <c r="T66" s="122"/>
      <c r="U66" s="122"/>
      <c r="V66" s="122"/>
      <c r="W66" s="122"/>
      <c r="X66" s="122"/>
      <c r="Y66" s="122"/>
      <c r="Z66" s="122"/>
      <c r="AA66" s="122"/>
      <c r="AB66" s="122"/>
      <c r="AC66" s="122"/>
      <c r="AD66" s="122"/>
      <c r="AE66" s="122"/>
      <c r="AF66" s="122"/>
      <c r="AG66" s="124">
        <f>ROUND(SUM(AG67:AG69),2)</f>
        <v>0</v>
      </c>
      <c r="AH66" s="123"/>
      <c r="AI66" s="123"/>
      <c r="AJ66" s="123"/>
      <c r="AK66" s="123"/>
      <c r="AL66" s="123"/>
      <c r="AM66" s="123"/>
      <c r="AN66" s="125">
        <f>SUM(AG66,AT66)</f>
        <v>0</v>
      </c>
      <c r="AO66" s="123"/>
      <c r="AP66" s="123"/>
      <c r="AQ66" s="126" t="s">
        <v>85</v>
      </c>
      <c r="AR66" s="127"/>
      <c r="AS66" s="128">
        <f>ROUND(SUM(AS67:AS69),2)</f>
        <v>0</v>
      </c>
      <c r="AT66" s="129">
        <f>ROUND(SUM(AV66:AW66),2)</f>
        <v>0</v>
      </c>
      <c r="AU66" s="130">
        <f>ROUND(SUM(AU67:AU69),5)</f>
        <v>0</v>
      </c>
      <c r="AV66" s="129">
        <f>ROUND(AZ66*L26,2)</f>
        <v>0</v>
      </c>
      <c r="AW66" s="129">
        <f>ROUND(BA66*L27,2)</f>
        <v>0</v>
      </c>
      <c r="AX66" s="129">
        <f>ROUND(BB66*L26,2)</f>
        <v>0</v>
      </c>
      <c r="AY66" s="129">
        <f>ROUND(BC66*L27,2)</f>
        <v>0</v>
      </c>
      <c r="AZ66" s="129">
        <f>ROUND(SUM(AZ67:AZ69),2)</f>
        <v>0</v>
      </c>
      <c r="BA66" s="129">
        <f>ROUND(SUM(BA67:BA69),2)</f>
        <v>0</v>
      </c>
      <c r="BB66" s="129">
        <f>ROUND(SUM(BB67:BB69),2)</f>
        <v>0</v>
      </c>
      <c r="BC66" s="129">
        <f>ROUND(SUM(BC67:BC69),2)</f>
        <v>0</v>
      </c>
      <c r="BD66" s="131">
        <f>ROUND(SUM(BD67:BD69),2)</f>
        <v>0</v>
      </c>
      <c r="BS66" s="132" t="s">
        <v>78</v>
      </c>
      <c r="BT66" s="132" t="s">
        <v>24</v>
      </c>
      <c r="BU66" s="132" t="s">
        <v>80</v>
      </c>
      <c r="BV66" s="132" t="s">
        <v>81</v>
      </c>
      <c r="BW66" s="132" t="s">
        <v>132</v>
      </c>
      <c r="BX66" s="132" t="s">
        <v>7</v>
      </c>
      <c r="CL66" s="132" t="s">
        <v>22</v>
      </c>
      <c r="CM66" s="132" t="s">
        <v>79</v>
      </c>
    </row>
    <row r="67" s="6" customFormat="1" ht="16.5" customHeight="1">
      <c r="A67" s="133" t="s">
        <v>88</v>
      </c>
      <c r="B67" s="134"/>
      <c r="C67" s="135"/>
      <c r="D67" s="135"/>
      <c r="E67" s="136" t="s">
        <v>133</v>
      </c>
      <c r="F67" s="136"/>
      <c r="G67" s="136"/>
      <c r="H67" s="136"/>
      <c r="I67" s="136"/>
      <c r="J67" s="135"/>
      <c r="K67" s="136" t="s">
        <v>134</v>
      </c>
      <c r="L67" s="136"/>
      <c r="M67" s="136"/>
      <c r="N67" s="136"/>
      <c r="O67" s="136"/>
      <c r="P67" s="136"/>
      <c r="Q67" s="136"/>
      <c r="R67" s="136"/>
      <c r="S67" s="136"/>
      <c r="T67" s="136"/>
      <c r="U67" s="136"/>
      <c r="V67" s="136"/>
      <c r="W67" s="136"/>
      <c r="X67" s="136"/>
      <c r="Y67" s="136"/>
      <c r="Z67" s="136"/>
      <c r="AA67" s="136"/>
      <c r="AB67" s="136"/>
      <c r="AC67" s="136"/>
      <c r="AD67" s="136"/>
      <c r="AE67" s="136"/>
      <c r="AF67" s="136"/>
      <c r="AG67" s="137">
        <f>'03.1 - Montáž'!J29</f>
        <v>0</v>
      </c>
      <c r="AH67" s="135"/>
      <c r="AI67" s="135"/>
      <c r="AJ67" s="135"/>
      <c r="AK67" s="135"/>
      <c r="AL67" s="135"/>
      <c r="AM67" s="135"/>
      <c r="AN67" s="137">
        <f>SUM(AG67,AT67)</f>
        <v>0</v>
      </c>
      <c r="AO67" s="135"/>
      <c r="AP67" s="135"/>
      <c r="AQ67" s="138" t="s">
        <v>91</v>
      </c>
      <c r="AR67" s="139"/>
      <c r="AS67" s="140">
        <v>0</v>
      </c>
      <c r="AT67" s="141">
        <f>ROUND(SUM(AV67:AW67),2)</f>
        <v>0</v>
      </c>
      <c r="AU67" s="142">
        <f>'03.1 - Montáž'!P87</f>
        <v>0</v>
      </c>
      <c r="AV67" s="141">
        <f>'03.1 - Montáž'!J32</f>
        <v>0</v>
      </c>
      <c r="AW67" s="141">
        <f>'03.1 - Montáž'!J33</f>
        <v>0</v>
      </c>
      <c r="AX67" s="141">
        <f>'03.1 - Montáž'!J34</f>
        <v>0</v>
      </c>
      <c r="AY67" s="141">
        <f>'03.1 - Montáž'!J35</f>
        <v>0</v>
      </c>
      <c r="AZ67" s="141">
        <f>'03.1 - Montáž'!F32</f>
        <v>0</v>
      </c>
      <c r="BA67" s="141">
        <f>'03.1 - Montáž'!F33</f>
        <v>0</v>
      </c>
      <c r="BB67" s="141">
        <f>'03.1 - Montáž'!F34</f>
        <v>0</v>
      </c>
      <c r="BC67" s="141">
        <f>'03.1 - Montáž'!F35</f>
        <v>0</v>
      </c>
      <c r="BD67" s="143">
        <f>'03.1 - Montáž'!F36</f>
        <v>0</v>
      </c>
      <c r="BT67" s="144" t="s">
        <v>87</v>
      </c>
      <c r="BV67" s="144" t="s">
        <v>81</v>
      </c>
      <c r="BW67" s="144" t="s">
        <v>135</v>
      </c>
      <c r="BX67" s="144" t="s">
        <v>132</v>
      </c>
      <c r="CL67" s="144" t="s">
        <v>22</v>
      </c>
    </row>
    <row r="68" s="6" customFormat="1" ht="16.5" customHeight="1">
      <c r="A68" s="133" t="s">
        <v>88</v>
      </c>
      <c r="B68" s="134"/>
      <c r="C68" s="135"/>
      <c r="D68" s="135"/>
      <c r="E68" s="136" t="s">
        <v>136</v>
      </c>
      <c r="F68" s="136"/>
      <c r="G68" s="136"/>
      <c r="H68" s="136"/>
      <c r="I68" s="136"/>
      <c r="J68" s="135"/>
      <c r="K68" s="136" t="s">
        <v>137</v>
      </c>
      <c r="L68" s="136"/>
      <c r="M68" s="136"/>
      <c r="N68" s="136"/>
      <c r="O68" s="136"/>
      <c r="P68" s="136"/>
      <c r="Q68" s="136"/>
      <c r="R68" s="136"/>
      <c r="S68" s="136"/>
      <c r="T68" s="136"/>
      <c r="U68" s="136"/>
      <c r="V68" s="136"/>
      <c r="W68" s="136"/>
      <c r="X68" s="136"/>
      <c r="Y68" s="136"/>
      <c r="Z68" s="136"/>
      <c r="AA68" s="136"/>
      <c r="AB68" s="136"/>
      <c r="AC68" s="136"/>
      <c r="AD68" s="136"/>
      <c r="AE68" s="136"/>
      <c r="AF68" s="136"/>
      <c r="AG68" s="137">
        <f>'03.2 - Rostliny'!J29</f>
        <v>0</v>
      </c>
      <c r="AH68" s="135"/>
      <c r="AI68" s="135"/>
      <c r="AJ68" s="135"/>
      <c r="AK68" s="135"/>
      <c r="AL68" s="135"/>
      <c r="AM68" s="135"/>
      <c r="AN68" s="137">
        <f>SUM(AG68,AT68)</f>
        <v>0</v>
      </c>
      <c r="AO68" s="135"/>
      <c r="AP68" s="135"/>
      <c r="AQ68" s="138" t="s">
        <v>91</v>
      </c>
      <c r="AR68" s="139"/>
      <c r="AS68" s="140">
        <v>0</v>
      </c>
      <c r="AT68" s="141">
        <f>ROUND(SUM(AV68:AW68),2)</f>
        <v>0</v>
      </c>
      <c r="AU68" s="142">
        <f>'03.2 - Rostliny'!P86</f>
        <v>0</v>
      </c>
      <c r="AV68" s="141">
        <f>'03.2 - Rostliny'!J32</f>
        <v>0</v>
      </c>
      <c r="AW68" s="141">
        <f>'03.2 - Rostliny'!J33</f>
        <v>0</v>
      </c>
      <c r="AX68" s="141">
        <f>'03.2 - Rostliny'!J34</f>
        <v>0</v>
      </c>
      <c r="AY68" s="141">
        <f>'03.2 - Rostliny'!J35</f>
        <v>0</v>
      </c>
      <c r="AZ68" s="141">
        <f>'03.2 - Rostliny'!F32</f>
        <v>0</v>
      </c>
      <c r="BA68" s="141">
        <f>'03.2 - Rostliny'!F33</f>
        <v>0</v>
      </c>
      <c r="BB68" s="141">
        <f>'03.2 - Rostliny'!F34</f>
        <v>0</v>
      </c>
      <c r="BC68" s="141">
        <f>'03.2 - Rostliny'!F35</f>
        <v>0</v>
      </c>
      <c r="BD68" s="143">
        <f>'03.2 - Rostliny'!F36</f>
        <v>0</v>
      </c>
      <c r="BT68" s="144" t="s">
        <v>87</v>
      </c>
      <c r="BV68" s="144" t="s">
        <v>81</v>
      </c>
      <c r="BW68" s="144" t="s">
        <v>138</v>
      </c>
      <c r="BX68" s="144" t="s">
        <v>132</v>
      </c>
      <c r="CL68" s="144" t="s">
        <v>22</v>
      </c>
    </row>
    <row r="69" s="6" customFormat="1" ht="16.5" customHeight="1">
      <c r="A69" s="133" t="s">
        <v>88</v>
      </c>
      <c r="B69" s="134"/>
      <c r="C69" s="135"/>
      <c r="D69" s="135"/>
      <c r="E69" s="136" t="s">
        <v>139</v>
      </c>
      <c r="F69" s="136"/>
      <c r="G69" s="136"/>
      <c r="H69" s="136"/>
      <c r="I69" s="136"/>
      <c r="J69" s="135"/>
      <c r="K69" s="136" t="s">
        <v>140</v>
      </c>
      <c r="L69" s="136"/>
      <c r="M69" s="136"/>
      <c r="N69" s="136"/>
      <c r="O69" s="136"/>
      <c r="P69" s="136"/>
      <c r="Q69" s="136"/>
      <c r="R69" s="136"/>
      <c r="S69" s="136"/>
      <c r="T69" s="136"/>
      <c r="U69" s="136"/>
      <c r="V69" s="136"/>
      <c r="W69" s="136"/>
      <c r="X69" s="136"/>
      <c r="Y69" s="136"/>
      <c r="Z69" s="136"/>
      <c r="AA69" s="136"/>
      <c r="AB69" s="136"/>
      <c r="AC69" s="136"/>
      <c r="AD69" s="136"/>
      <c r="AE69" s="136"/>
      <c r="AF69" s="136"/>
      <c r="AG69" s="137">
        <f>'03.3 - Závlahy'!J29</f>
        <v>0</v>
      </c>
      <c r="AH69" s="135"/>
      <c r="AI69" s="135"/>
      <c r="AJ69" s="135"/>
      <c r="AK69" s="135"/>
      <c r="AL69" s="135"/>
      <c r="AM69" s="135"/>
      <c r="AN69" s="137">
        <f>SUM(AG69,AT69)</f>
        <v>0</v>
      </c>
      <c r="AO69" s="135"/>
      <c r="AP69" s="135"/>
      <c r="AQ69" s="138" t="s">
        <v>91</v>
      </c>
      <c r="AR69" s="139"/>
      <c r="AS69" s="140">
        <v>0</v>
      </c>
      <c r="AT69" s="141">
        <f>ROUND(SUM(AV69:AW69),2)</f>
        <v>0</v>
      </c>
      <c r="AU69" s="142">
        <f>'03.3 - Závlahy'!P92</f>
        <v>0</v>
      </c>
      <c r="AV69" s="141">
        <f>'03.3 - Závlahy'!J32</f>
        <v>0</v>
      </c>
      <c r="AW69" s="141">
        <f>'03.3 - Závlahy'!J33</f>
        <v>0</v>
      </c>
      <c r="AX69" s="141">
        <f>'03.3 - Závlahy'!J34</f>
        <v>0</v>
      </c>
      <c r="AY69" s="141">
        <f>'03.3 - Závlahy'!J35</f>
        <v>0</v>
      </c>
      <c r="AZ69" s="141">
        <f>'03.3 - Závlahy'!F32</f>
        <v>0</v>
      </c>
      <c r="BA69" s="141">
        <f>'03.3 - Závlahy'!F33</f>
        <v>0</v>
      </c>
      <c r="BB69" s="141">
        <f>'03.3 - Závlahy'!F34</f>
        <v>0</v>
      </c>
      <c r="BC69" s="141">
        <f>'03.3 - Závlahy'!F35</f>
        <v>0</v>
      </c>
      <c r="BD69" s="143">
        <f>'03.3 - Závlahy'!F36</f>
        <v>0</v>
      </c>
      <c r="BT69" s="144" t="s">
        <v>87</v>
      </c>
      <c r="BV69" s="144" t="s">
        <v>81</v>
      </c>
      <c r="BW69" s="144" t="s">
        <v>141</v>
      </c>
      <c r="BX69" s="144" t="s">
        <v>132</v>
      </c>
      <c r="CL69" s="144" t="s">
        <v>22</v>
      </c>
    </row>
    <row r="70" s="5" customFormat="1" ht="16.5" customHeight="1">
      <c r="A70" s="133" t="s">
        <v>88</v>
      </c>
      <c r="B70" s="120"/>
      <c r="C70" s="121"/>
      <c r="D70" s="122" t="s">
        <v>142</v>
      </c>
      <c r="E70" s="122"/>
      <c r="F70" s="122"/>
      <c r="G70" s="122"/>
      <c r="H70" s="122"/>
      <c r="I70" s="123"/>
      <c r="J70" s="122" t="s">
        <v>143</v>
      </c>
      <c r="K70" s="122"/>
      <c r="L70" s="122"/>
      <c r="M70" s="122"/>
      <c r="N70" s="122"/>
      <c r="O70" s="122"/>
      <c r="P70" s="122"/>
      <c r="Q70" s="122"/>
      <c r="R70" s="122"/>
      <c r="S70" s="122"/>
      <c r="T70" s="122"/>
      <c r="U70" s="122"/>
      <c r="V70" s="122"/>
      <c r="W70" s="122"/>
      <c r="X70" s="122"/>
      <c r="Y70" s="122"/>
      <c r="Z70" s="122"/>
      <c r="AA70" s="122"/>
      <c r="AB70" s="122"/>
      <c r="AC70" s="122"/>
      <c r="AD70" s="122"/>
      <c r="AE70" s="122"/>
      <c r="AF70" s="122"/>
      <c r="AG70" s="125">
        <f>'SO04 - SO 04 - Areálový r...'!J27</f>
        <v>0</v>
      </c>
      <c r="AH70" s="123"/>
      <c r="AI70" s="123"/>
      <c r="AJ70" s="123"/>
      <c r="AK70" s="123"/>
      <c r="AL70" s="123"/>
      <c r="AM70" s="123"/>
      <c r="AN70" s="125">
        <f>SUM(AG70,AT70)</f>
        <v>0</v>
      </c>
      <c r="AO70" s="123"/>
      <c r="AP70" s="123"/>
      <c r="AQ70" s="126" t="s">
        <v>85</v>
      </c>
      <c r="AR70" s="127"/>
      <c r="AS70" s="128">
        <v>0</v>
      </c>
      <c r="AT70" s="129">
        <f>ROUND(SUM(AV70:AW70),2)</f>
        <v>0</v>
      </c>
      <c r="AU70" s="130">
        <f>'SO04 - SO 04 - Areálový r...'!P79</f>
        <v>0</v>
      </c>
      <c r="AV70" s="129">
        <f>'SO04 - SO 04 - Areálový r...'!J30</f>
        <v>0</v>
      </c>
      <c r="AW70" s="129">
        <f>'SO04 - SO 04 - Areálový r...'!J31</f>
        <v>0</v>
      </c>
      <c r="AX70" s="129">
        <f>'SO04 - SO 04 - Areálový r...'!J32</f>
        <v>0</v>
      </c>
      <c r="AY70" s="129">
        <f>'SO04 - SO 04 - Areálový r...'!J33</f>
        <v>0</v>
      </c>
      <c r="AZ70" s="129">
        <f>'SO04 - SO 04 - Areálový r...'!F30</f>
        <v>0</v>
      </c>
      <c r="BA70" s="129">
        <f>'SO04 - SO 04 - Areálový r...'!F31</f>
        <v>0</v>
      </c>
      <c r="BB70" s="129">
        <f>'SO04 - SO 04 - Areálový r...'!F32</f>
        <v>0</v>
      </c>
      <c r="BC70" s="129">
        <f>'SO04 - SO 04 - Areálový r...'!F33</f>
        <v>0</v>
      </c>
      <c r="BD70" s="131">
        <f>'SO04 - SO 04 - Areálový r...'!F34</f>
        <v>0</v>
      </c>
      <c r="BT70" s="132" t="s">
        <v>24</v>
      </c>
      <c r="BV70" s="132" t="s">
        <v>81</v>
      </c>
      <c r="BW70" s="132" t="s">
        <v>144</v>
      </c>
      <c r="BX70" s="132" t="s">
        <v>7</v>
      </c>
      <c r="CL70" s="132" t="s">
        <v>22</v>
      </c>
      <c r="CM70" s="132" t="s">
        <v>79</v>
      </c>
    </row>
    <row r="71" s="5" customFormat="1" ht="16.5" customHeight="1">
      <c r="A71" s="133" t="s">
        <v>88</v>
      </c>
      <c r="B71" s="120"/>
      <c r="C71" s="121"/>
      <c r="D71" s="122" t="s">
        <v>145</v>
      </c>
      <c r="E71" s="122"/>
      <c r="F71" s="122"/>
      <c r="G71" s="122"/>
      <c r="H71" s="122"/>
      <c r="I71" s="123"/>
      <c r="J71" s="122" t="s">
        <v>146</v>
      </c>
      <c r="K71" s="122"/>
      <c r="L71" s="122"/>
      <c r="M71" s="122"/>
      <c r="N71" s="122"/>
      <c r="O71" s="122"/>
      <c r="P71" s="122"/>
      <c r="Q71" s="122"/>
      <c r="R71" s="122"/>
      <c r="S71" s="122"/>
      <c r="T71" s="122"/>
      <c r="U71" s="122"/>
      <c r="V71" s="122"/>
      <c r="W71" s="122"/>
      <c r="X71" s="122"/>
      <c r="Y71" s="122"/>
      <c r="Z71" s="122"/>
      <c r="AA71" s="122"/>
      <c r="AB71" s="122"/>
      <c r="AC71" s="122"/>
      <c r="AD71" s="122"/>
      <c r="AE71" s="122"/>
      <c r="AF71" s="122"/>
      <c r="AG71" s="125">
        <f>'SO05 - SO 05 - Areálový r...'!J27</f>
        <v>0</v>
      </c>
      <c r="AH71" s="123"/>
      <c r="AI71" s="123"/>
      <c r="AJ71" s="123"/>
      <c r="AK71" s="123"/>
      <c r="AL71" s="123"/>
      <c r="AM71" s="123"/>
      <c r="AN71" s="125">
        <f>SUM(AG71,AT71)</f>
        <v>0</v>
      </c>
      <c r="AO71" s="123"/>
      <c r="AP71" s="123"/>
      <c r="AQ71" s="126" t="s">
        <v>85</v>
      </c>
      <c r="AR71" s="127"/>
      <c r="AS71" s="128">
        <v>0</v>
      </c>
      <c r="AT71" s="129">
        <f>ROUND(SUM(AV71:AW71),2)</f>
        <v>0</v>
      </c>
      <c r="AU71" s="130">
        <f>'SO05 - SO 05 - Areálový r...'!P84</f>
        <v>0</v>
      </c>
      <c r="AV71" s="129">
        <f>'SO05 - SO 05 - Areálový r...'!J30</f>
        <v>0</v>
      </c>
      <c r="AW71" s="129">
        <f>'SO05 - SO 05 - Areálový r...'!J31</f>
        <v>0</v>
      </c>
      <c r="AX71" s="129">
        <f>'SO05 - SO 05 - Areálový r...'!J32</f>
        <v>0</v>
      </c>
      <c r="AY71" s="129">
        <f>'SO05 - SO 05 - Areálový r...'!J33</f>
        <v>0</v>
      </c>
      <c r="AZ71" s="129">
        <f>'SO05 - SO 05 - Areálový r...'!F30</f>
        <v>0</v>
      </c>
      <c r="BA71" s="129">
        <f>'SO05 - SO 05 - Areálový r...'!F31</f>
        <v>0</v>
      </c>
      <c r="BB71" s="129">
        <f>'SO05 - SO 05 - Areálový r...'!F32</f>
        <v>0</v>
      </c>
      <c r="BC71" s="129">
        <f>'SO05 - SO 05 - Areálový r...'!F33</f>
        <v>0</v>
      </c>
      <c r="BD71" s="131">
        <f>'SO05 - SO 05 - Areálový r...'!F34</f>
        <v>0</v>
      </c>
      <c r="BT71" s="132" t="s">
        <v>24</v>
      </c>
      <c r="BV71" s="132" t="s">
        <v>81</v>
      </c>
      <c r="BW71" s="132" t="s">
        <v>147</v>
      </c>
      <c r="BX71" s="132" t="s">
        <v>7</v>
      </c>
      <c r="CL71" s="132" t="s">
        <v>22</v>
      </c>
      <c r="CM71" s="132" t="s">
        <v>79</v>
      </c>
    </row>
    <row r="72" s="5" customFormat="1" ht="16.5" customHeight="1">
      <c r="A72" s="133" t="s">
        <v>88</v>
      </c>
      <c r="B72" s="120"/>
      <c r="C72" s="121"/>
      <c r="D72" s="122" t="s">
        <v>148</v>
      </c>
      <c r="E72" s="122"/>
      <c r="F72" s="122"/>
      <c r="G72" s="122"/>
      <c r="H72" s="122"/>
      <c r="I72" s="123"/>
      <c r="J72" s="122" t="s">
        <v>149</v>
      </c>
      <c r="K72" s="122"/>
      <c r="L72" s="122"/>
      <c r="M72" s="122"/>
      <c r="N72" s="122"/>
      <c r="O72" s="122"/>
      <c r="P72" s="122"/>
      <c r="Q72" s="122"/>
      <c r="R72" s="122"/>
      <c r="S72" s="122"/>
      <c r="T72" s="122"/>
      <c r="U72" s="122"/>
      <c r="V72" s="122"/>
      <c r="W72" s="122"/>
      <c r="X72" s="122"/>
      <c r="Y72" s="122"/>
      <c r="Z72" s="122"/>
      <c r="AA72" s="122"/>
      <c r="AB72" s="122"/>
      <c r="AC72" s="122"/>
      <c r="AD72" s="122"/>
      <c r="AE72" s="122"/>
      <c r="AF72" s="122"/>
      <c r="AG72" s="125">
        <f>'SO06 - SO 06 - Retence '!J27</f>
        <v>0</v>
      </c>
      <c r="AH72" s="123"/>
      <c r="AI72" s="123"/>
      <c r="AJ72" s="123"/>
      <c r="AK72" s="123"/>
      <c r="AL72" s="123"/>
      <c r="AM72" s="123"/>
      <c r="AN72" s="125">
        <f>SUM(AG72,AT72)</f>
        <v>0</v>
      </c>
      <c r="AO72" s="123"/>
      <c r="AP72" s="123"/>
      <c r="AQ72" s="126" t="s">
        <v>85</v>
      </c>
      <c r="AR72" s="127"/>
      <c r="AS72" s="128">
        <v>0</v>
      </c>
      <c r="AT72" s="129">
        <f>ROUND(SUM(AV72:AW72),2)</f>
        <v>0</v>
      </c>
      <c r="AU72" s="130">
        <f>'SO06 - SO 06 - Retence '!P81</f>
        <v>0</v>
      </c>
      <c r="AV72" s="129">
        <f>'SO06 - SO 06 - Retence '!J30</f>
        <v>0</v>
      </c>
      <c r="AW72" s="129">
        <f>'SO06 - SO 06 - Retence '!J31</f>
        <v>0</v>
      </c>
      <c r="AX72" s="129">
        <f>'SO06 - SO 06 - Retence '!J32</f>
        <v>0</v>
      </c>
      <c r="AY72" s="129">
        <f>'SO06 - SO 06 - Retence '!J33</f>
        <v>0</v>
      </c>
      <c r="AZ72" s="129">
        <f>'SO06 - SO 06 - Retence '!F30</f>
        <v>0</v>
      </c>
      <c r="BA72" s="129">
        <f>'SO06 - SO 06 - Retence '!F31</f>
        <v>0</v>
      </c>
      <c r="BB72" s="129">
        <f>'SO06 - SO 06 - Retence '!F32</f>
        <v>0</v>
      </c>
      <c r="BC72" s="129">
        <f>'SO06 - SO 06 - Retence '!F33</f>
        <v>0</v>
      </c>
      <c r="BD72" s="131">
        <f>'SO06 - SO 06 - Retence '!F34</f>
        <v>0</v>
      </c>
      <c r="BT72" s="132" t="s">
        <v>24</v>
      </c>
      <c r="BV72" s="132" t="s">
        <v>81</v>
      </c>
      <c r="BW72" s="132" t="s">
        <v>150</v>
      </c>
      <c r="BX72" s="132" t="s">
        <v>7</v>
      </c>
      <c r="CL72" s="132" t="s">
        <v>22</v>
      </c>
      <c r="CM72" s="132" t="s">
        <v>79</v>
      </c>
    </row>
    <row r="73" s="5" customFormat="1" ht="16.5" customHeight="1">
      <c r="A73" s="133" t="s">
        <v>88</v>
      </c>
      <c r="B73" s="120"/>
      <c r="C73" s="121"/>
      <c r="D73" s="122" t="s">
        <v>151</v>
      </c>
      <c r="E73" s="122"/>
      <c r="F73" s="122"/>
      <c r="G73" s="122"/>
      <c r="H73" s="122"/>
      <c r="I73" s="123"/>
      <c r="J73" s="122" t="s">
        <v>152</v>
      </c>
      <c r="K73" s="122"/>
      <c r="L73" s="122"/>
      <c r="M73" s="122"/>
      <c r="N73" s="122"/>
      <c r="O73" s="122"/>
      <c r="P73" s="122"/>
      <c r="Q73" s="122"/>
      <c r="R73" s="122"/>
      <c r="S73" s="122"/>
      <c r="T73" s="122"/>
      <c r="U73" s="122"/>
      <c r="V73" s="122"/>
      <c r="W73" s="122"/>
      <c r="X73" s="122"/>
      <c r="Y73" s="122"/>
      <c r="Z73" s="122"/>
      <c r="AA73" s="122"/>
      <c r="AB73" s="122"/>
      <c r="AC73" s="122"/>
      <c r="AD73" s="122"/>
      <c r="AE73" s="122"/>
      <c r="AF73" s="122"/>
      <c r="AG73" s="125">
        <f>'SO07 - SO 07 - Areálový t...'!J27</f>
        <v>0</v>
      </c>
      <c r="AH73" s="123"/>
      <c r="AI73" s="123"/>
      <c r="AJ73" s="123"/>
      <c r="AK73" s="123"/>
      <c r="AL73" s="123"/>
      <c r="AM73" s="123"/>
      <c r="AN73" s="125">
        <f>SUM(AG73,AT73)</f>
        <v>0</v>
      </c>
      <c r="AO73" s="123"/>
      <c r="AP73" s="123"/>
      <c r="AQ73" s="126" t="s">
        <v>85</v>
      </c>
      <c r="AR73" s="127"/>
      <c r="AS73" s="128">
        <v>0</v>
      </c>
      <c r="AT73" s="129">
        <f>ROUND(SUM(AV73:AW73),2)</f>
        <v>0</v>
      </c>
      <c r="AU73" s="130">
        <f>'SO07 - SO 07 - Areálový t...'!P82</f>
        <v>0</v>
      </c>
      <c r="AV73" s="129">
        <f>'SO07 - SO 07 - Areálový t...'!J30</f>
        <v>0</v>
      </c>
      <c r="AW73" s="129">
        <f>'SO07 - SO 07 - Areálový t...'!J31</f>
        <v>0</v>
      </c>
      <c r="AX73" s="129">
        <f>'SO07 - SO 07 - Areálový t...'!J32</f>
        <v>0</v>
      </c>
      <c r="AY73" s="129">
        <f>'SO07 - SO 07 - Areálový t...'!J33</f>
        <v>0</v>
      </c>
      <c r="AZ73" s="129">
        <f>'SO07 - SO 07 - Areálový t...'!F30</f>
        <v>0</v>
      </c>
      <c r="BA73" s="129">
        <f>'SO07 - SO 07 - Areálový t...'!F31</f>
        <v>0</v>
      </c>
      <c r="BB73" s="129">
        <f>'SO07 - SO 07 - Areálový t...'!F32</f>
        <v>0</v>
      </c>
      <c r="BC73" s="129">
        <f>'SO07 - SO 07 - Areálový t...'!F33</f>
        <v>0</v>
      </c>
      <c r="BD73" s="131">
        <f>'SO07 - SO 07 - Areálový t...'!F34</f>
        <v>0</v>
      </c>
      <c r="BT73" s="132" t="s">
        <v>24</v>
      </c>
      <c r="BV73" s="132" t="s">
        <v>81</v>
      </c>
      <c r="BW73" s="132" t="s">
        <v>153</v>
      </c>
      <c r="BX73" s="132" t="s">
        <v>7</v>
      </c>
      <c r="CL73" s="132" t="s">
        <v>22</v>
      </c>
      <c r="CM73" s="132" t="s">
        <v>79</v>
      </c>
    </row>
    <row r="74" s="5" customFormat="1" ht="31.5" customHeight="1">
      <c r="A74" s="133" t="s">
        <v>88</v>
      </c>
      <c r="B74" s="120"/>
      <c r="C74" s="121"/>
      <c r="D74" s="122" t="s">
        <v>154</v>
      </c>
      <c r="E74" s="122"/>
      <c r="F74" s="122"/>
      <c r="G74" s="122"/>
      <c r="H74" s="122"/>
      <c r="I74" s="123"/>
      <c r="J74" s="122" t="s">
        <v>155</v>
      </c>
      <c r="K74" s="122"/>
      <c r="L74" s="122"/>
      <c r="M74" s="122"/>
      <c r="N74" s="122"/>
      <c r="O74" s="122"/>
      <c r="P74" s="122"/>
      <c r="Q74" s="122"/>
      <c r="R74" s="122"/>
      <c r="S74" s="122"/>
      <c r="T74" s="122"/>
      <c r="U74" s="122"/>
      <c r="V74" s="122"/>
      <c r="W74" s="122"/>
      <c r="X74" s="122"/>
      <c r="Y74" s="122"/>
      <c r="Z74" s="122"/>
      <c r="AA74" s="122"/>
      <c r="AB74" s="122"/>
      <c r="AC74" s="122"/>
      <c r="AD74" s="122"/>
      <c r="AE74" s="122"/>
      <c r="AF74" s="122"/>
      <c r="AG74" s="125">
        <f>'SO08 - SO 08 - Potrubní p...'!J27</f>
        <v>0</v>
      </c>
      <c r="AH74" s="123"/>
      <c r="AI74" s="123"/>
      <c r="AJ74" s="123"/>
      <c r="AK74" s="123"/>
      <c r="AL74" s="123"/>
      <c r="AM74" s="123"/>
      <c r="AN74" s="125">
        <f>SUM(AG74,AT74)</f>
        <v>0</v>
      </c>
      <c r="AO74" s="123"/>
      <c r="AP74" s="123"/>
      <c r="AQ74" s="126" t="s">
        <v>85</v>
      </c>
      <c r="AR74" s="127"/>
      <c r="AS74" s="128">
        <v>0</v>
      </c>
      <c r="AT74" s="129">
        <f>ROUND(SUM(AV74:AW74),2)</f>
        <v>0</v>
      </c>
      <c r="AU74" s="130">
        <f>'SO08 - SO 08 - Potrubní p...'!P80</f>
        <v>0</v>
      </c>
      <c r="AV74" s="129">
        <f>'SO08 - SO 08 - Potrubní p...'!J30</f>
        <v>0</v>
      </c>
      <c r="AW74" s="129">
        <f>'SO08 - SO 08 - Potrubní p...'!J31</f>
        <v>0</v>
      </c>
      <c r="AX74" s="129">
        <f>'SO08 - SO 08 - Potrubní p...'!J32</f>
        <v>0</v>
      </c>
      <c r="AY74" s="129">
        <f>'SO08 - SO 08 - Potrubní p...'!J33</f>
        <v>0</v>
      </c>
      <c r="AZ74" s="129">
        <f>'SO08 - SO 08 - Potrubní p...'!F30</f>
        <v>0</v>
      </c>
      <c r="BA74" s="129">
        <f>'SO08 - SO 08 - Potrubní p...'!F31</f>
        <v>0</v>
      </c>
      <c r="BB74" s="129">
        <f>'SO08 - SO 08 - Potrubní p...'!F32</f>
        <v>0</v>
      </c>
      <c r="BC74" s="129">
        <f>'SO08 - SO 08 - Potrubní p...'!F33</f>
        <v>0</v>
      </c>
      <c r="BD74" s="131">
        <f>'SO08 - SO 08 - Potrubní p...'!F34</f>
        <v>0</v>
      </c>
      <c r="BT74" s="132" t="s">
        <v>24</v>
      </c>
      <c r="BV74" s="132" t="s">
        <v>81</v>
      </c>
      <c r="BW74" s="132" t="s">
        <v>156</v>
      </c>
      <c r="BX74" s="132" t="s">
        <v>7</v>
      </c>
      <c r="CL74" s="132" t="s">
        <v>22</v>
      </c>
      <c r="CM74" s="132" t="s">
        <v>79</v>
      </c>
    </row>
    <row r="75" s="5" customFormat="1" ht="16.5" customHeight="1">
      <c r="A75" s="133" t="s">
        <v>88</v>
      </c>
      <c r="B75" s="120"/>
      <c r="C75" s="121"/>
      <c r="D75" s="122" t="s">
        <v>157</v>
      </c>
      <c r="E75" s="122"/>
      <c r="F75" s="122"/>
      <c r="G75" s="122"/>
      <c r="H75" s="122"/>
      <c r="I75" s="123"/>
      <c r="J75" s="122" t="s">
        <v>158</v>
      </c>
      <c r="K75" s="122"/>
      <c r="L75" s="122"/>
      <c r="M75" s="122"/>
      <c r="N75" s="122"/>
      <c r="O75" s="122"/>
      <c r="P75" s="122"/>
      <c r="Q75" s="122"/>
      <c r="R75" s="122"/>
      <c r="S75" s="122"/>
      <c r="T75" s="122"/>
      <c r="U75" s="122"/>
      <c r="V75" s="122"/>
      <c r="W75" s="122"/>
      <c r="X75" s="122"/>
      <c r="Y75" s="122"/>
      <c r="Z75" s="122"/>
      <c r="AA75" s="122"/>
      <c r="AB75" s="122"/>
      <c r="AC75" s="122"/>
      <c r="AD75" s="122"/>
      <c r="AE75" s="122"/>
      <c r="AF75" s="122"/>
      <c r="AG75" s="125">
        <f>'SO09 - SO 09 - Areálové e...'!J27</f>
        <v>0</v>
      </c>
      <c r="AH75" s="123"/>
      <c r="AI75" s="123"/>
      <c r="AJ75" s="123"/>
      <c r="AK75" s="123"/>
      <c r="AL75" s="123"/>
      <c r="AM75" s="123"/>
      <c r="AN75" s="125">
        <f>SUM(AG75,AT75)</f>
        <v>0</v>
      </c>
      <c r="AO75" s="123"/>
      <c r="AP75" s="123"/>
      <c r="AQ75" s="126" t="s">
        <v>85</v>
      </c>
      <c r="AR75" s="127"/>
      <c r="AS75" s="128">
        <v>0</v>
      </c>
      <c r="AT75" s="129">
        <f>ROUND(SUM(AV75:AW75),2)</f>
        <v>0</v>
      </c>
      <c r="AU75" s="130">
        <f>'SO09 - SO 09 - Areálové e...'!P101</f>
        <v>0</v>
      </c>
      <c r="AV75" s="129">
        <f>'SO09 - SO 09 - Areálové e...'!J30</f>
        <v>0</v>
      </c>
      <c r="AW75" s="129">
        <f>'SO09 - SO 09 - Areálové e...'!J31</f>
        <v>0</v>
      </c>
      <c r="AX75" s="129">
        <f>'SO09 - SO 09 - Areálové e...'!J32</f>
        <v>0</v>
      </c>
      <c r="AY75" s="129">
        <f>'SO09 - SO 09 - Areálové e...'!J33</f>
        <v>0</v>
      </c>
      <c r="AZ75" s="129">
        <f>'SO09 - SO 09 - Areálové e...'!F30</f>
        <v>0</v>
      </c>
      <c r="BA75" s="129">
        <f>'SO09 - SO 09 - Areálové e...'!F31</f>
        <v>0</v>
      </c>
      <c r="BB75" s="129">
        <f>'SO09 - SO 09 - Areálové e...'!F32</f>
        <v>0</v>
      </c>
      <c r="BC75" s="129">
        <f>'SO09 - SO 09 - Areálové e...'!F33</f>
        <v>0</v>
      </c>
      <c r="BD75" s="131">
        <f>'SO09 - SO 09 - Areálové e...'!F34</f>
        <v>0</v>
      </c>
      <c r="BT75" s="132" t="s">
        <v>24</v>
      </c>
      <c r="BV75" s="132" t="s">
        <v>81</v>
      </c>
      <c r="BW75" s="132" t="s">
        <v>159</v>
      </c>
      <c r="BX75" s="132" t="s">
        <v>7</v>
      </c>
      <c r="CL75" s="132" t="s">
        <v>22</v>
      </c>
      <c r="CM75" s="132" t="s">
        <v>79</v>
      </c>
    </row>
    <row r="76" s="5" customFormat="1" ht="31.5" customHeight="1">
      <c r="A76" s="133" t="s">
        <v>88</v>
      </c>
      <c r="B76" s="120"/>
      <c r="C76" s="121"/>
      <c r="D76" s="122" t="s">
        <v>160</v>
      </c>
      <c r="E76" s="122"/>
      <c r="F76" s="122"/>
      <c r="G76" s="122"/>
      <c r="H76" s="122"/>
      <c r="I76" s="123"/>
      <c r="J76" s="122" t="s">
        <v>161</v>
      </c>
      <c r="K76" s="122"/>
      <c r="L76" s="122"/>
      <c r="M76" s="122"/>
      <c r="N76" s="122"/>
      <c r="O76" s="122"/>
      <c r="P76" s="122"/>
      <c r="Q76" s="122"/>
      <c r="R76" s="122"/>
      <c r="S76" s="122"/>
      <c r="T76" s="122"/>
      <c r="U76" s="122"/>
      <c r="V76" s="122"/>
      <c r="W76" s="122"/>
      <c r="X76" s="122"/>
      <c r="Y76" s="122"/>
      <c r="Z76" s="122"/>
      <c r="AA76" s="122"/>
      <c r="AB76" s="122"/>
      <c r="AC76" s="122"/>
      <c r="AD76" s="122"/>
      <c r="AE76" s="122"/>
      <c r="AF76" s="122"/>
      <c r="AG76" s="125">
        <f>'SO10 - SO 10 - Areálové s...'!J27</f>
        <v>0</v>
      </c>
      <c r="AH76" s="123"/>
      <c r="AI76" s="123"/>
      <c r="AJ76" s="123"/>
      <c r="AK76" s="123"/>
      <c r="AL76" s="123"/>
      <c r="AM76" s="123"/>
      <c r="AN76" s="125">
        <f>SUM(AG76,AT76)</f>
        <v>0</v>
      </c>
      <c r="AO76" s="123"/>
      <c r="AP76" s="123"/>
      <c r="AQ76" s="126" t="s">
        <v>85</v>
      </c>
      <c r="AR76" s="127"/>
      <c r="AS76" s="128">
        <v>0</v>
      </c>
      <c r="AT76" s="129">
        <f>ROUND(SUM(AV76:AW76),2)</f>
        <v>0</v>
      </c>
      <c r="AU76" s="130">
        <f>'SO10 - SO 10 - Areálové s...'!P78</f>
        <v>0</v>
      </c>
      <c r="AV76" s="129">
        <f>'SO10 - SO 10 - Areálové s...'!J30</f>
        <v>0</v>
      </c>
      <c r="AW76" s="129">
        <f>'SO10 - SO 10 - Areálové s...'!J31</f>
        <v>0</v>
      </c>
      <c r="AX76" s="129">
        <f>'SO10 - SO 10 - Areálové s...'!J32</f>
        <v>0</v>
      </c>
      <c r="AY76" s="129">
        <f>'SO10 - SO 10 - Areálové s...'!J33</f>
        <v>0</v>
      </c>
      <c r="AZ76" s="129">
        <f>'SO10 - SO 10 - Areálové s...'!F30</f>
        <v>0</v>
      </c>
      <c r="BA76" s="129">
        <f>'SO10 - SO 10 - Areálové s...'!F31</f>
        <v>0</v>
      </c>
      <c r="BB76" s="129">
        <f>'SO10 - SO 10 - Areálové s...'!F32</f>
        <v>0</v>
      </c>
      <c r="BC76" s="129">
        <f>'SO10 - SO 10 - Areálové s...'!F33</f>
        <v>0</v>
      </c>
      <c r="BD76" s="131">
        <f>'SO10 - SO 10 - Areálové s...'!F34</f>
        <v>0</v>
      </c>
      <c r="BT76" s="132" t="s">
        <v>24</v>
      </c>
      <c r="BV76" s="132" t="s">
        <v>81</v>
      </c>
      <c r="BW76" s="132" t="s">
        <v>162</v>
      </c>
      <c r="BX76" s="132" t="s">
        <v>7</v>
      </c>
      <c r="CL76" s="132" t="s">
        <v>22</v>
      </c>
      <c r="CM76" s="132" t="s">
        <v>79</v>
      </c>
    </row>
    <row r="77" s="5" customFormat="1" ht="16.5" customHeight="1">
      <c r="A77" s="133" t="s">
        <v>88</v>
      </c>
      <c r="B77" s="120"/>
      <c r="C77" s="121"/>
      <c r="D77" s="122" t="s">
        <v>163</v>
      </c>
      <c r="E77" s="122"/>
      <c r="F77" s="122"/>
      <c r="G77" s="122"/>
      <c r="H77" s="122"/>
      <c r="I77" s="123"/>
      <c r="J77" s="122" t="s">
        <v>164</v>
      </c>
      <c r="K77" s="122"/>
      <c r="L77" s="122"/>
      <c r="M77" s="122"/>
      <c r="N77" s="122"/>
      <c r="O77" s="122"/>
      <c r="P77" s="122"/>
      <c r="Q77" s="122"/>
      <c r="R77" s="122"/>
      <c r="S77" s="122"/>
      <c r="T77" s="122"/>
      <c r="U77" s="122"/>
      <c r="V77" s="122"/>
      <c r="W77" s="122"/>
      <c r="X77" s="122"/>
      <c r="Y77" s="122"/>
      <c r="Z77" s="122"/>
      <c r="AA77" s="122"/>
      <c r="AB77" s="122"/>
      <c r="AC77" s="122"/>
      <c r="AD77" s="122"/>
      <c r="AE77" s="122"/>
      <c r="AF77" s="122"/>
      <c r="AG77" s="125">
        <f>'SO11 - SO 11 - Demolice'!J27</f>
        <v>0</v>
      </c>
      <c r="AH77" s="123"/>
      <c r="AI77" s="123"/>
      <c r="AJ77" s="123"/>
      <c r="AK77" s="123"/>
      <c r="AL77" s="123"/>
      <c r="AM77" s="123"/>
      <c r="AN77" s="125">
        <f>SUM(AG77,AT77)</f>
        <v>0</v>
      </c>
      <c r="AO77" s="123"/>
      <c r="AP77" s="123"/>
      <c r="AQ77" s="126" t="s">
        <v>85</v>
      </c>
      <c r="AR77" s="127"/>
      <c r="AS77" s="128">
        <v>0</v>
      </c>
      <c r="AT77" s="129">
        <f>ROUND(SUM(AV77:AW77),2)</f>
        <v>0</v>
      </c>
      <c r="AU77" s="130">
        <f>'SO11 - SO 11 - Demolice'!P80</f>
        <v>0</v>
      </c>
      <c r="AV77" s="129">
        <f>'SO11 - SO 11 - Demolice'!J30</f>
        <v>0</v>
      </c>
      <c r="AW77" s="129">
        <f>'SO11 - SO 11 - Demolice'!J31</f>
        <v>0</v>
      </c>
      <c r="AX77" s="129">
        <f>'SO11 - SO 11 - Demolice'!J32</f>
        <v>0</v>
      </c>
      <c r="AY77" s="129">
        <f>'SO11 - SO 11 - Demolice'!J33</f>
        <v>0</v>
      </c>
      <c r="AZ77" s="129">
        <f>'SO11 - SO 11 - Demolice'!F30</f>
        <v>0</v>
      </c>
      <c r="BA77" s="129">
        <f>'SO11 - SO 11 - Demolice'!F31</f>
        <v>0</v>
      </c>
      <c r="BB77" s="129">
        <f>'SO11 - SO 11 - Demolice'!F32</f>
        <v>0</v>
      </c>
      <c r="BC77" s="129">
        <f>'SO11 - SO 11 - Demolice'!F33</f>
        <v>0</v>
      </c>
      <c r="BD77" s="131">
        <f>'SO11 - SO 11 - Demolice'!F34</f>
        <v>0</v>
      </c>
      <c r="BT77" s="132" t="s">
        <v>24</v>
      </c>
      <c r="BV77" s="132" t="s">
        <v>81</v>
      </c>
      <c r="BW77" s="132" t="s">
        <v>165</v>
      </c>
      <c r="BX77" s="132" t="s">
        <v>7</v>
      </c>
      <c r="CL77" s="132" t="s">
        <v>22</v>
      </c>
      <c r="CM77" s="132" t="s">
        <v>79</v>
      </c>
    </row>
    <row r="78" s="5" customFormat="1" ht="16.5" customHeight="1">
      <c r="A78" s="133" t="s">
        <v>88</v>
      </c>
      <c r="B78" s="120"/>
      <c r="C78" s="121"/>
      <c r="D78" s="122" t="s">
        <v>166</v>
      </c>
      <c r="E78" s="122"/>
      <c r="F78" s="122"/>
      <c r="G78" s="122"/>
      <c r="H78" s="122"/>
      <c r="I78" s="123"/>
      <c r="J78" s="122" t="s">
        <v>167</v>
      </c>
      <c r="K78" s="122"/>
      <c r="L78" s="122"/>
      <c r="M78" s="122"/>
      <c r="N78" s="122"/>
      <c r="O78" s="122"/>
      <c r="P78" s="122"/>
      <c r="Q78" s="122"/>
      <c r="R78" s="122"/>
      <c r="S78" s="122"/>
      <c r="T78" s="122"/>
      <c r="U78" s="122"/>
      <c r="V78" s="122"/>
      <c r="W78" s="122"/>
      <c r="X78" s="122"/>
      <c r="Y78" s="122"/>
      <c r="Z78" s="122"/>
      <c r="AA78" s="122"/>
      <c r="AB78" s="122"/>
      <c r="AC78" s="122"/>
      <c r="AD78" s="122"/>
      <c r="AE78" s="122"/>
      <c r="AF78" s="122"/>
      <c r="AG78" s="125">
        <f>'SO12 - SO12-Vedlejší rozp...'!J27</f>
        <v>0</v>
      </c>
      <c r="AH78" s="123"/>
      <c r="AI78" s="123"/>
      <c r="AJ78" s="123"/>
      <c r="AK78" s="123"/>
      <c r="AL78" s="123"/>
      <c r="AM78" s="123"/>
      <c r="AN78" s="125">
        <f>SUM(AG78,AT78)</f>
        <v>0</v>
      </c>
      <c r="AO78" s="123"/>
      <c r="AP78" s="123"/>
      <c r="AQ78" s="126" t="s">
        <v>85</v>
      </c>
      <c r="AR78" s="127"/>
      <c r="AS78" s="146">
        <v>0</v>
      </c>
      <c r="AT78" s="147">
        <f>ROUND(SUM(AV78:AW78),2)</f>
        <v>0</v>
      </c>
      <c r="AU78" s="148">
        <f>'SO12 - SO12-Vedlejší rozp...'!P81</f>
        <v>0</v>
      </c>
      <c r="AV78" s="147">
        <f>'SO12 - SO12-Vedlejší rozp...'!J30</f>
        <v>0</v>
      </c>
      <c r="AW78" s="147">
        <f>'SO12 - SO12-Vedlejší rozp...'!J31</f>
        <v>0</v>
      </c>
      <c r="AX78" s="147">
        <f>'SO12 - SO12-Vedlejší rozp...'!J32</f>
        <v>0</v>
      </c>
      <c r="AY78" s="147">
        <f>'SO12 - SO12-Vedlejší rozp...'!J33</f>
        <v>0</v>
      </c>
      <c r="AZ78" s="147">
        <f>'SO12 - SO12-Vedlejší rozp...'!F30</f>
        <v>0</v>
      </c>
      <c r="BA78" s="147">
        <f>'SO12 - SO12-Vedlejší rozp...'!F31</f>
        <v>0</v>
      </c>
      <c r="BB78" s="147">
        <f>'SO12 - SO12-Vedlejší rozp...'!F32</f>
        <v>0</v>
      </c>
      <c r="BC78" s="147">
        <f>'SO12 - SO12-Vedlejší rozp...'!F33</f>
        <v>0</v>
      </c>
      <c r="BD78" s="149">
        <f>'SO12 - SO12-Vedlejší rozp...'!F34</f>
        <v>0</v>
      </c>
      <c r="BT78" s="132" t="s">
        <v>24</v>
      </c>
      <c r="BV78" s="132" t="s">
        <v>81</v>
      </c>
      <c r="BW78" s="132" t="s">
        <v>168</v>
      </c>
      <c r="BX78" s="132" t="s">
        <v>7</v>
      </c>
      <c r="CL78" s="132" t="s">
        <v>22</v>
      </c>
      <c r="CM78" s="132" t="s">
        <v>79</v>
      </c>
    </row>
    <row r="79" s="1" customFormat="1" ht="30" customHeight="1">
      <c r="B79" s="47"/>
      <c r="C79" s="75"/>
      <c r="D79" s="75"/>
      <c r="E79" s="75"/>
      <c r="F79" s="75"/>
      <c r="G79" s="75"/>
      <c r="H79" s="75"/>
      <c r="I79" s="75"/>
      <c r="J79" s="75"/>
      <c r="K79" s="75"/>
      <c r="L79" s="75"/>
      <c r="M79" s="75"/>
      <c r="N79" s="75"/>
      <c r="O79" s="75"/>
      <c r="P79" s="75"/>
      <c r="Q79" s="75"/>
      <c r="R79" s="75"/>
      <c r="S79" s="75"/>
      <c r="T79" s="75"/>
      <c r="U79" s="75"/>
      <c r="V79" s="75"/>
      <c r="W79" s="75"/>
      <c r="X79" s="75"/>
      <c r="Y79" s="75"/>
      <c r="Z79" s="75"/>
      <c r="AA79" s="75"/>
      <c r="AB79" s="75"/>
      <c r="AC79" s="75"/>
      <c r="AD79" s="75"/>
      <c r="AE79" s="75"/>
      <c r="AF79" s="75"/>
      <c r="AG79" s="75"/>
      <c r="AH79" s="75"/>
      <c r="AI79" s="75"/>
      <c r="AJ79" s="75"/>
      <c r="AK79" s="75"/>
      <c r="AL79" s="75"/>
      <c r="AM79" s="75"/>
      <c r="AN79" s="75"/>
      <c r="AO79" s="75"/>
      <c r="AP79" s="75"/>
      <c r="AQ79" s="75"/>
      <c r="AR79" s="73"/>
    </row>
    <row r="80" s="1" customFormat="1" ht="6.96" customHeight="1">
      <c r="B80" s="68"/>
      <c r="C80" s="69"/>
      <c r="D80" s="69"/>
      <c r="E80" s="69"/>
      <c r="F80" s="69"/>
      <c r="G80" s="69"/>
      <c r="H80" s="69"/>
      <c r="I80" s="69"/>
      <c r="J80" s="69"/>
      <c r="K80" s="69"/>
      <c r="L80" s="69"/>
      <c r="M80" s="69"/>
      <c r="N80" s="69"/>
      <c r="O80" s="69"/>
      <c r="P80" s="69"/>
      <c r="Q80" s="69"/>
      <c r="R80" s="69"/>
      <c r="S80" s="69"/>
      <c r="T80" s="69"/>
      <c r="U80" s="69"/>
      <c r="V80" s="69"/>
      <c r="W80" s="69"/>
      <c r="X80" s="69"/>
      <c r="Y80" s="69"/>
      <c r="Z80" s="69"/>
      <c r="AA80" s="69"/>
      <c r="AB80" s="69"/>
      <c r="AC80" s="69"/>
      <c r="AD80" s="69"/>
      <c r="AE80" s="69"/>
      <c r="AF80" s="69"/>
      <c r="AG80" s="69"/>
      <c r="AH80" s="69"/>
      <c r="AI80" s="69"/>
      <c r="AJ80" s="69"/>
      <c r="AK80" s="69"/>
      <c r="AL80" s="69"/>
      <c r="AM80" s="69"/>
      <c r="AN80" s="69"/>
      <c r="AO80" s="69"/>
      <c r="AP80" s="69"/>
      <c r="AQ80" s="69"/>
      <c r="AR80" s="73"/>
    </row>
  </sheetData>
  <sheetProtection sheet="1" formatColumns="0" formatRows="0" objects="1" scenarios="1" spinCount="100000" saltValue="4PWOVNRaGx7rbL97D634yeBk5cdbWhVN/9CKkOiMJbx0gOeUIXsVkwjBxt7Sxb0gGMGNevPG1sNDyjj1FrtGNg==" hashValue="sjWoSw4ZLeq/DFGFkcmwPZoRMyx+lK8M2/iivHFeK9UZpGqKEqk0jA0Vn+FslSTVJj3zthqDNkbXwvSJ1ucQNw==" algorithmName="SHA-512" password="CC35"/>
  <mergeCells count="145">
    <mergeCell ref="BE5:BE32"/>
    <mergeCell ref="K5:AO5"/>
    <mergeCell ref="K6:AO6"/>
    <mergeCell ref="E14:AJ14"/>
    <mergeCell ref="E20:AN20"/>
    <mergeCell ref="AK23:AO23"/>
    <mergeCell ref="L25:O25"/>
    <mergeCell ref="W25:AE25"/>
    <mergeCell ref="AK25:AO25"/>
    <mergeCell ref="L26:O26"/>
    <mergeCell ref="W26:AE26"/>
    <mergeCell ref="AK26:AO26"/>
    <mergeCell ref="L27:O27"/>
    <mergeCell ref="W27:AE27"/>
    <mergeCell ref="AK27:AO27"/>
    <mergeCell ref="L28:O28"/>
    <mergeCell ref="W28:AE28"/>
    <mergeCell ref="AK28:AO28"/>
    <mergeCell ref="L29:O29"/>
    <mergeCell ref="W29:AE29"/>
    <mergeCell ref="AK29:AO29"/>
    <mergeCell ref="L30:O30"/>
    <mergeCell ref="W30:AE30"/>
    <mergeCell ref="AK30:AO30"/>
    <mergeCell ref="X32:AB32"/>
    <mergeCell ref="AK32:AO32"/>
    <mergeCell ref="L42:AO42"/>
    <mergeCell ref="AM44:AN44"/>
    <mergeCell ref="AM46:AP46"/>
    <mergeCell ref="AS46:AT48"/>
    <mergeCell ref="C49:G49"/>
    <mergeCell ref="I49:AF49"/>
    <mergeCell ref="AG49:AM49"/>
    <mergeCell ref="AN49:AP49"/>
    <mergeCell ref="AN52:AP52"/>
    <mergeCell ref="AG52:AM52"/>
    <mergeCell ref="D52:H52"/>
    <mergeCell ref="J52:AF52"/>
    <mergeCell ref="AN53:AP53"/>
    <mergeCell ref="AG53:AM53"/>
    <mergeCell ref="E53:I53"/>
    <mergeCell ref="K53:AF53"/>
    <mergeCell ref="AN54:AP54"/>
    <mergeCell ref="AG54:AM54"/>
    <mergeCell ref="E54:I54"/>
    <mergeCell ref="K54:AF54"/>
    <mergeCell ref="AN55:AP55"/>
    <mergeCell ref="AG55:AM55"/>
    <mergeCell ref="E55:I55"/>
    <mergeCell ref="K55:AF55"/>
    <mergeCell ref="AN56:AP56"/>
    <mergeCell ref="AG56:AM56"/>
    <mergeCell ref="F56:J56"/>
    <mergeCell ref="L56:AF56"/>
    <mergeCell ref="AN57:AP57"/>
    <mergeCell ref="AG57:AM57"/>
    <mergeCell ref="F57:J57"/>
    <mergeCell ref="L57:AF57"/>
    <mergeCell ref="AN58:AP58"/>
    <mergeCell ref="AG58:AM58"/>
    <mergeCell ref="F58:J58"/>
    <mergeCell ref="L58:AF58"/>
    <mergeCell ref="AN59:AP59"/>
    <mergeCell ref="AG59:AM59"/>
    <mergeCell ref="E59:I59"/>
    <mergeCell ref="K59:AF59"/>
    <mergeCell ref="AN60:AP60"/>
    <mergeCell ref="AG60:AM60"/>
    <mergeCell ref="E60:I60"/>
    <mergeCell ref="K60:AF60"/>
    <mergeCell ref="AN61:AP61"/>
    <mergeCell ref="AG61:AM61"/>
    <mergeCell ref="E61:I61"/>
    <mergeCell ref="K61:AF61"/>
    <mergeCell ref="AN62:AP62"/>
    <mergeCell ref="AG62:AM62"/>
    <mergeCell ref="E62:I62"/>
    <mergeCell ref="K62:AF62"/>
    <mergeCell ref="AN63:AP63"/>
    <mergeCell ref="AG63:AM63"/>
    <mergeCell ref="E63:I63"/>
    <mergeCell ref="K63:AF63"/>
    <mergeCell ref="AN64:AP64"/>
    <mergeCell ref="AG64:AM64"/>
    <mergeCell ref="E64:I64"/>
    <mergeCell ref="K64:AF64"/>
    <mergeCell ref="AN65:AP65"/>
    <mergeCell ref="AG65:AM65"/>
    <mergeCell ref="D65:H65"/>
    <mergeCell ref="J65:AF65"/>
    <mergeCell ref="AN66:AP66"/>
    <mergeCell ref="AG66:AM66"/>
    <mergeCell ref="D66:H66"/>
    <mergeCell ref="J66:AF66"/>
    <mergeCell ref="AN67:AP67"/>
    <mergeCell ref="AG67:AM67"/>
    <mergeCell ref="E67:I67"/>
    <mergeCell ref="K67:AF67"/>
    <mergeCell ref="AN68:AP68"/>
    <mergeCell ref="AG68:AM68"/>
    <mergeCell ref="E68:I68"/>
    <mergeCell ref="K68:AF68"/>
    <mergeCell ref="AN69:AP69"/>
    <mergeCell ref="AG69:AM69"/>
    <mergeCell ref="E69:I69"/>
    <mergeCell ref="K69:AF69"/>
    <mergeCell ref="AN70:AP70"/>
    <mergeCell ref="AG70:AM70"/>
    <mergeCell ref="D70:H70"/>
    <mergeCell ref="J70:AF70"/>
    <mergeCell ref="AN71:AP71"/>
    <mergeCell ref="AG71:AM71"/>
    <mergeCell ref="D71:H71"/>
    <mergeCell ref="J71:AF71"/>
    <mergeCell ref="AN72:AP72"/>
    <mergeCell ref="AG72:AM72"/>
    <mergeCell ref="D72:H72"/>
    <mergeCell ref="J72:AF72"/>
    <mergeCell ref="AN73:AP73"/>
    <mergeCell ref="AG73:AM73"/>
    <mergeCell ref="D73:H73"/>
    <mergeCell ref="J73:AF73"/>
    <mergeCell ref="AN74:AP74"/>
    <mergeCell ref="AG74:AM74"/>
    <mergeCell ref="D74:H74"/>
    <mergeCell ref="J74:AF74"/>
    <mergeCell ref="AN75:AP75"/>
    <mergeCell ref="AG75:AM75"/>
    <mergeCell ref="D75:H75"/>
    <mergeCell ref="J75:AF75"/>
    <mergeCell ref="AN76:AP76"/>
    <mergeCell ref="AG76:AM76"/>
    <mergeCell ref="D76:H76"/>
    <mergeCell ref="J76:AF76"/>
    <mergeCell ref="AN77:AP77"/>
    <mergeCell ref="AG77:AM77"/>
    <mergeCell ref="D77:H77"/>
    <mergeCell ref="J77:AF77"/>
    <mergeCell ref="AN78:AP78"/>
    <mergeCell ref="AG78:AM78"/>
    <mergeCell ref="D78:H78"/>
    <mergeCell ref="J78:AF78"/>
    <mergeCell ref="AG51:AM51"/>
    <mergeCell ref="AN51:AP51"/>
    <mergeCell ref="AR2:BE2"/>
  </mergeCells>
  <hyperlinks>
    <hyperlink ref="K1:S1" location="C2" display="1) Rekapitulace stavby"/>
    <hyperlink ref="W1:AI1" location="C51" display="2) Rekapitulace objektů stavby a soupisů prací"/>
    <hyperlink ref="A53" location="'01.0 - SO 01 - Stavební č...'!C2" display="/"/>
    <hyperlink ref="A54" location="'01.1 - SO 01 - Zdravotní ...'!C2" display="/"/>
    <hyperlink ref="A56" location="'01.2A - SO 01.2 - Elektro...'!C2" display="/"/>
    <hyperlink ref="A57" location="'01.2B - SO 01.2 - Svítidla'!C2" display="/"/>
    <hyperlink ref="A58" location="'01.2C - SO 01.2 - Hromosvody'!C2" display="/"/>
    <hyperlink ref="A59" location="'01.3 - SO 01 - Vzduchotec...'!C2" display="/"/>
    <hyperlink ref="A60" location="'01.4 - SO 01 - Ústřední v...'!C2" display="/"/>
    <hyperlink ref="A61" location="'01.5 - SO 01 - Slaboproud...'!C2" display="/"/>
    <hyperlink ref="A62" location="'01.6 - SO 01 - Medicináln...'!C2" display="/"/>
    <hyperlink ref="A63" location="'01.7 - SO 01 - Potrubní p...'!C2" display="/"/>
    <hyperlink ref="A64" location="'01.8 - SO 01 - Měření a r...'!C2" display="/"/>
    <hyperlink ref="A65" location="'SO02 - SO 02 - Areálové z...'!C2" display="/"/>
    <hyperlink ref="A67" location="'03.1 - Montáž'!C2" display="/"/>
    <hyperlink ref="A68" location="'03.2 - Rostliny'!C2" display="/"/>
    <hyperlink ref="A69" location="'03.3 - Závlahy'!C2" display="/"/>
    <hyperlink ref="A70" location="'SO04 - SO 04 - Areálový r...'!C2" display="/"/>
    <hyperlink ref="A71" location="'SO05 - SO 05 - Areálový r...'!C2" display="/"/>
    <hyperlink ref="A72" location="'SO06 - SO 06 - Retence '!C2" display="/"/>
    <hyperlink ref="A73" location="'SO07 - SO 07 - Areálový t...'!C2" display="/"/>
    <hyperlink ref="A74" location="'SO08 - SO 08 - Potrubní p...'!C2" display="/"/>
    <hyperlink ref="A75" location="'SO09 - SO 09 - Areálové e...'!C2" display="/"/>
    <hyperlink ref="A76" location="'SO10 - SO 10 - Areálové s...'!C2" display="/"/>
    <hyperlink ref="A77" location="'SO11 - SO 11 - Demolice'!C2" display="/"/>
    <hyperlink ref="A78" location="'SO12 - SO12-Vedlejší rozp...'!C2" displa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0.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120</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176</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6545</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128.25" customHeight="1">
      <c r="B26" s="162"/>
      <c r="C26" s="163"/>
      <c r="D26" s="163"/>
      <c r="E26" s="45" t="s">
        <v>6546</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ROUND(J83,2)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ROUND(SUM(BE83:BE112), 2)</f>
        <v>0</v>
      </c>
      <c r="G32" s="48"/>
      <c r="H32" s="48"/>
      <c r="I32" s="172">
        <v>0.20999999999999999</v>
      </c>
      <c r="J32" s="171">
        <f>ROUND(ROUND((SUM(BE83:BE112)), 2)*I32, 2)</f>
        <v>0</v>
      </c>
      <c r="K32" s="52"/>
    </row>
    <row r="33" s="1" customFormat="1" ht="14.4" customHeight="1">
      <c r="B33" s="47"/>
      <c r="C33" s="48"/>
      <c r="D33" s="48"/>
      <c r="E33" s="56" t="s">
        <v>51</v>
      </c>
      <c r="F33" s="171">
        <f>ROUND(SUM(BF83:BF112), 2)</f>
        <v>0</v>
      </c>
      <c r="G33" s="48"/>
      <c r="H33" s="48"/>
      <c r="I33" s="172">
        <v>0.14999999999999999</v>
      </c>
      <c r="J33" s="171">
        <f>ROUND(ROUND((SUM(BF83:BF112)), 2)*I33, 2)</f>
        <v>0</v>
      </c>
      <c r="K33" s="52"/>
    </row>
    <row r="34" hidden="1" s="1" customFormat="1" ht="14.4" customHeight="1">
      <c r="B34" s="47"/>
      <c r="C34" s="48"/>
      <c r="D34" s="48"/>
      <c r="E34" s="56" t="s">
        <v>52</v>
      </c>
      <c r="F34" s="171">
        <f>ROUND(SUM(BG83:BG112), 2)</f>
        <v>0</v>
      </c>
      <c r="G34" s="48"/>
      <c r="H34" s="48"/>
      <c r="I34" s="172">
        <v>0.20999999999999999</v>
      </c>
      <c r="J34" s="171">
        <v>0</v>
      </c>
      <c r="K34" s="52"/>
    </row>
    <row r="35" hidden="1" s="1" customFormat="1" ht="14.4" customHeight="1">
      <c r="B35" s="47"/>
      <c r="C35" s="48"/>
      <c r="D35" s="48"/>
      <c r="E35" s="56" t="s">
        <v>53</v>
      </c>
      <c r="F35" s="171">
        <f>ROUND(SUM(BH83:BH112), 2)</f>
        <v>0</v>
      </c>
      <c r="G35" s="48"/>
      <c r="H35" s="48"/>
      <c r="I35" s="172">
        <v>0.14999999999999999</v>
      </c>
      <c r="J35" s="171">
        <v>0</v>
      </c>
      <c r="K35" s="52"/>
    </row>
    <row r="36" hidden="1" s="1" customFormat="1" ht="14.4" customHeight="1">
      <c r="B36" s="47"/>
      <c r="C36" s="48"/>
      <c r="D36" s="48"/>
      <c r="E36" s="56" t="s">
        <v>54</v>
      </c>
      <c r="F36" s="171">
        <f>ROUND(SUM(BI83:BI112),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176</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01.6 - SO 01 - Medicinální plyny</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J83</f>
        <v>0</v>
      </c>
      <c r="K60" s="52"/>
      <c r="AU60" s="25" t="s">
        <v>184</v>
      </c>
    </row>
    <row r="61" s="8" customFormat="1" ht="24.96" customHeight="1">
      <c r="B61" s="191"/>
      <c r="C61" s="192"/>
      <c r="D61" s="193" t="s">
        <v>6547</v>
      </c>
      <c r="E61" s="194"/>
      <c r="F61" s="194"/>
      <c r="G61" s="194"/>
      <c r="H61" s="194"/>
      <c r="I61" s="195"/>
      <c r="J61" s="196">
        <f>J84</f>
        <v>0</v>
      </c>
      <c r="K61" s="197"/>
    </row>
    <row r="62" s="1" customFormat="1" ht="21.84" customHeight="1">
      <c r="B62" s="47"/>
      <c r="C62" s="48"/>
      <c r="D62" s="48"/>
      <c r="E62" s="48"/>
      <c r="F62" s="48"/>
      <c r="G62" s="48"/>
      <c r="H62" s="48"/>
      <c r="I62" s="158"/>
      <c r="J62" s="48"/>
      <c r="K62" s="52"/>
    </row>
    <row r="63" s="1" customFormat="1" ht="6.96" customHeight="1">
      <c r="B63" s="68"/>
      <c r="C63" s="69"/>
      <c r="D63" s="69"/>
      <c r="E63" s="69"/>
      <c r="F63" s="69"/>
      <c r="G63" s="69"/>
      <c r="H63" s="69"/>
      <c r="I63" s="180"/>
      <c r="J63" s="69"/>
      <c r="K63" s="70"/>
    </row>
    <row r="67" s="1" customFormat="1" ht="6.96" customHeight="1">
      <c r="B67" s="71"/>
      <c r="C67" s="72"/>
      <c r="D67" s="72"/>
      <c r="E67" s="72"/>
      <c r="F67" s="72"/>
      <c r="G67" s="72"/>
      <c r="H67" s="72"/>
      <c r="I67" s="183"/>
      <c r="J67" s="72"/>
      <c r="K67" s="72"/>
      <c r="L67" s="73"/>
    </row>
    <row r="68" s="1" customFormat="1" ht="36.96" customHeight="1">
      <c r="B68" s="47"/>
      <c r="C68" s="74" t="s">
        <v>212</v>
      </c>
      <c r="D68" s="75"/>
      <c r="E68" s="75"/>
      <c r="F68" s="75"/>
      <c r="G68" s="75"/>
      <c r="H68" s="75"/>
      <c r="I68" s="205"/>
      <c r="J68" s="75"/>
      <c r="K68" s="75"/>
      <c r="L68" s="73"/>
    </row>
    <row r="69" s="1" customFormat="1" ht="6.96" customHeight="1">
      <c r="B69" s="47"/>
      <c r="C69" s="75"/>
      <c r="D69" s="75"/>
      <c r="E69" s="75"/>
      <c r="F69" s="75"/>
      <c r="G69" s="75"/>
      <c r="H69" s="75"/>
      <c r="I69" s="205"/>
      <c r="J69" s="75"/>
      <c r="K69" s="75"/>
      <c r="L69" s="73"/>
    </row>
    <row r="70" s="1" customFormat="1" ht="14.4" customHeight="1">
      <c r="B70" s="47"/>
      <c r="C70" s="77" t="s">
        <v>18</v>
      </c>
      <c r="D70" s="75"/>
      <c r="E70" s="75"/>
      <c r="F70" s="75"/>
      <c r="G70" s="75"/>
      <c r="H70" s="75"/>
      <c r="I70" s="205"/>
      <c r="J70" s="75"/>
      <c r="K70" s="75"/>
      <c r="L70" s="73"/>
    </row>
    <row r="71" s="1" customFormat="1" ht="16.5" customHeight="1">
      <c r="B71" s="47"/>
      <c r="C71" s="75"/>
      <c r="D71" s="75"/>
      <c r="E71" s="206" t="str">
        <f>E7</f>
        <v>NOVÁ PSYCHIATRIE - NEMOCNICE TÁBOR (staveniště A)</v>
      </c>
      <c r="F71" s="77"/>
      <c r="G71" s="77"/>
      <c r="H71" s="77"/>
      <c r="I71" s="205"/>
      <c r="J71" s="75"/>
      <c r="K71" s="75"/>
      <c r="L71" s="73"/>
    </row>
    <row r="72">
      <c r="B72" s="29"/>
      <c r="C72" s="77" t="s">
        <v>175</v>
      </c>
      <c r="D72" s="207"/>
      <c r="E72" s="207"/>
      <c r="F72" s="207"/>
      <c r="G72" s="207"/>
      <c r="H72" s="207"/>
      <c r="I72" s="150"/>
      <c r="J72" s="207"/>
      <c r="K72" s="207"/>
      <c r="L72" s="208"/>
    </row>
    <row r="73" s="1" customFormat="1" ht="16.5" customHeight="1">
      <c r="B73" s="47"/>
      <c r="C73" s="75"/>
      <c r="D73" s="75"/>
      <c r="E73" s="206" t="s">
        <v>176</v>
      </c>
      <c r="F73" s="75"/>
      <c r="G73" s="75"/>
      <c r="H73" s="75"/>
      <c r="I73" s="205"/>
      <c r="J73" s="75"/>
      <c r="K73" s="75"/>
      <c r="L73" s="73"/>
    </row>
    <row r="74" s="1" customFormat="1" ht="14.4" customHeight="1">
      <c r="B74" s="47"/>
      <c r="C74" s="77" t="s">
        <v>177</v>
      </c>
      <c r="D74" s="75"/>
      <c r="E74" s="75"/>
      <c r="F74" s="75"/>
      <c r="G74" s="75"/>
      <c r="H74" s="75"/>
      <c r="I74" s="205"/>
      <c r="J74" s="75"/>
      <c r="K74" s="75"/>
      <c r="L74" s="73"/>
    </row>
    <row r="75" s="1" customFormat="1" ht="17.25" customHeight="1">
      <c r="B75" s="47"/>
      <c r="C75" s="75"/>
      <c r="D75" s="75"/>
      <c r="E75" s="83" t="str">
        <f>E11</f>
        <v>01.6 - SO 01 - Medicinální plyny</v>
      </c>
      <c r="F75" s="75"/>
      <c r="G75" s="75"/>
      <c r="H75" s="75"/>
      <c r="I75" s="205"/>
      <c r="J75" s="75"/>
      <c r="K75" s="75"/>
      <c r="L75" s="73"/>
    </row>
    <row r="76" s="1" customFormat="1" ht="6.96" customHeight="1">
      <c r="B76" s="47"/>
      <c r="C76" s="75"/>
      <c r="D76" s="75"/>
      <c r="E76" s="75"/>
      <c r="F76" s="75"/>
      <c r="G76" s="75"/>
      <c r="H76" s="75"/>
      <c r="I76" s="205"/>
      <c r="J76" s="75"/>
      <c r="K76" s="75"/>
      <c r="L76" s="73"/>
    </row>
    <row r="77" s="1" customFormat="1" ht="18" customHeight="1">
      <c r="B77" s="47"/>
      <c r="C77" s="77" t="s">
        <v>25</v>
      </c>
      <c r="D77" s="75"/>
      <c r="E77" s="75"/>
      <c r="F77" s="209" t="str">
        <f>F14</f>
        <v>Tábor</v>
      </c>
      <c r="G77" s="75"/>
      <c r="H77" s="75"/>
      <c r="I77" s="210" t="s">
        <v>27</v>
      </c>
      <c r="J77" s="86" t="str">
        <f>IF(J14="","",J14)</f>
        <v>4. 5. 2015</v>
      </c>
      <c r="K77" s="75"/>
      <c r="L77" s="73"/>
    </row>
    <row r="78" s="1" customFormat="1" ht="6.96" customHeight="1">
      <c r="B78" s="47"/>
      <c r="C78" s="75"/>
      <c r="D78" s="75"/>
      <c r="E78" s="75"/>
      <c r="F78" s="75"/>
      <c r="G78" s="75"/>
      <c r="H78" s="75"/>
      <c r="I78" s="205"/>
      <c r="J78" s="75"/>
      <c r="K78" s="75"/>
      <c r="L78" s="73"/>
    </row>
    <row r="79" s="1" customFormat="1">
      <c r="B79" s="47"/>
      <c r="C79" s="77" t="s">
        <v>31</v>
      </c>
      <c r="D79" s="75"/>
      <c r="E79" s="75"/>
      <c r="F79" s="209" t="str">
        <f>E17</f>
        <v>Nemocnice Tábor,a.s.Kpt. Jaroše 2000 390 02 Tábor</v>
      </c>
      <c r="G79" s="75"/>
      <c r="H79" s="75"/>
      <c r="I79" s="210" t="s">
        <v>39</v>
      </c>
      <c r="J79" s="209" t="str">
        <f>E23</f>
        <v>Atelier H1 Ing.arch.J.Hochman, K Biřičce, HK</v>
      </c>
      <c r="K79" s="75"/>
      <c r="L79" s="73"/>
    </row>
    <row r="80" s="1" customFormat="1" ht="14.4" customHeight="1">
      <c r="B80" s="47"/>
      <c r="C80" s="77" t="s">
        <v>37</v>
      </c>
      <c r="D80" s="75"/>
      <c r="E80" s="75"/>
      <c r="F80" s="209" t="str">
        <f>IF(E20="","",E20)</f>
        <v/>
      </c>
      <c r="G80" s="75"/>
      <c r="H80" s="75"/>
      <c r="I80" s="205"/>
      <c r="J80" s="75"/>
      <c r="K80" s="75"/>
      <c r="L80" s="73"/>
    </row>
    <row r="81" s="1" customFormat="1" ht="10.32" customHeight="1">
      <c r="B81" s="47"/>
      <c r="C81" s="75"/>
      <c r="D81" s="75"/>
      <c r="E81" s="75"/>
      <c r="F81" s="75"/>
      <c r="G81" s="75"/>
      <c r="H81" s="75"/>
      <c r="I81" s="205"/>
      <c r="J81" s="75"/>
      <c r="K81" s="75"/>
      <c r="L81" s="73"/>
    </row>
    <row r="82" s="10" customFormat="1" ht="29.28" customHeight="1">
      <c r="B82" s="211"/>
      <c r="C82" s="212" t="s">
        <v>213</v>
      </c>
      <c r="D82" s="213" t="s">
        <v>64</v>
      </c>
      <c r="E82" s="213" t="s">
        <v>60</v>
      </c>
      <c r="F82" s="213" t="s">
        <v>214</v>
      </c>
      <c r="G82" s="213" t="s">
        <v>215</v>
      </c>
      <c r="H82" s="213" t="s">
        <v>216</v>
      </c>
      <c r="I82" s="214" t="s">
        <v>217</v>
      </c>
      <c r="J82" s="213" t="s">
        <v>182</v>
      </c>
      <c r="K82" s="215" t="s">
        <v>218</v>
      </c>
      <c r="L82" s="216"/>
      <c r="M82" s="103" t="s">
        <v>219</v>
      </c>
      <c r="N82" s="104" t="s">
        <v>49</v>
      </c>
      <c r="O82" s="104" t="s">
        <v>220</v>
      </c>
      <c r="P82" s="104" t="s">
        <v>221</v>
      </c>
      <c r="Q82" s="104" t="s">
        <v>222</v>
      </c>
      <c r="R82" s="104" t="s">
        <v>223</v>
      </c>
      <c r="S82" s="104" t="s">
        <v>224</v>
      </c>
      <c r="T82" s="105" t="s">
        <v>225</v>
      </c>
    </row>
    <row r="83" s="1" customFormat="1" ht="29.28" customHeight="1">
      <c r="B83" s="47"/>
      <c r="C83" s="109" t="s">
        <v>183</v>
      </c>
      <c r="D83" s="75"/>
      <c r="E83" s="75"/>
      <c r="F83" s="75"/>
      <c r="G83" s="75"/>
      <c r="H83" s="75"/>
      <c r="I83" s="205"/>
      <c r="J83" s="217">
        <f>BK83</f>
        <v>0</v>
      </c>
      <c r="K83" s="75"/>
      <c r="L83" s="73"/>
      <c r="M83" s="106"/>
      <c r="N83" s="107"/>
      <c r="O83" s="107"/>
      <c r="P83" s="218">
        <f>P84</f>
        <v>0</v>
      </c>
      <c r="Q83" s="107"/>
      <c r="R83" s="218">
        <f>R84</f>
        <v>0</v>
      </c>
      <c r="S83" s="107"/>
      <c r="T83" s="219">
        <f>T84</f>
        <v>0</v>
      </c>
      <c r="AT83" s="25" t="s">
        <v>78</v>
      </c>
      <c r="AU83" s="25" t="s">
        <v>184</v>
      </c>
      <c r="BK83" s="220">
        <f>BK84</f>
        <v>0</v>
      </c>
    </row>
    <row r="84" s="11" customFormat="1" ht="37.44" customHeight="1">
      <c r="B84" s="221"/>
      <c r="C84" s="222"/>
      <c r="D84" s="223" t="s">
        <v>78</v>
      </c>
      <c r="E84" s="224" t="s">
        <v>2752</v>
      </c>
      <c r="F84" s="224" t="s">
        <v>6548</v>
      </c>
      <c r="G84" s="222"/>
      <c r="H84" s="222"/>
      <c r="I84" s="225"/>
      <c r="J84" s="226">
        <f>BK84</f>
        <v>0</v>
      </c>
      <c r="K84" s="222"/>
      <c r="L84" s="227"/>
      <c r="M84" s="228"/>
      <c r="N84" s="229"/>
      <c r="O84" s="229"/>
      <c r="P84" s="230">
        <f>SUM(P85:P112)</f>
        <v>0</v>
      </c>
      <c r="Q84" s="229"/>
      <c r="R84" s="230">
        <f>SUM(R85:R112)</f>
        <v>0</v>
      </c>
      <c r="S84" s="229"/>
      <c r="T84" s="231">
        <f>SUM(T85:T112)</f>
        <v>0</v>
      </c>
      <c r="AR84" s="232" t="s">
        <v>24</v>
      </c>
      <c r="AT84" s="233" t="s">
        <v>78</v>
      </c>
      <c r="AU84" s="233" t="s">
        <v>79</v>
      </c>
      <c r="AY84" s="232" t="s">
        <v>228</v>
      </c>
      <c r="BK84" s="234">
        <f>SUM(BK85:BK112)</f>
        <v>0</v>
      </c>
    </row>
    <row r="85" s="1" customFormat="1" ht="16.5" customHeight="1">
      <c r="B85" s="47"/>
      <c r="C85" s="237" t="s">
        <v>24</v>
      </c>
      <c r="D85" s="237" t="s">
        <v>230</v>
      </c>
      <c r="E85" s="238" t="s">
        <v>6549</v>
      </c>
      <c r="F85" s="239" t="s">
        <v>6550</v>
      </c>
      <c r="G85" s="240" t="s">
        <v>328</v>
      </c>
      <c r="H85" s="241">
        <v>58</v>
      </c>
      <c r="I85" s="242"/>
      <c r="J85" s="243">
        <f>ROUND(I85*H85,2)</f>
        <v>0</v>
      </c>
      <c r="K85" s="239" t="s">
        <v>3751</v>
      </c>
      <c r="L85" s="73"/>
      <c r="M85" s="244" t="s">
        <v>22</v>
      </c>
      <c r="N85" s="245" t="s">
        <v>50</v>
      </c>
      <c r="O85" s="48"/>
      <c r="P85" s="246">
        <f>O85*H85</f>
        <v>0</v>
      </c>
      <c r="Q85" s="246">
        <v>0</v>
      </c>
      <c r="R85" s="246">
        <f>Q85*H85</f>
        <v>0</v>
      </c>
      <c r="S85" s="246">
        <v>0</v>
      </c>
      <c r="T85" s="247">
        <f>S85*H85</f>
        <v>0</v>
      </c>
      <c r="AR85" s="25" t="s">
        <v>572</v>
      </c>
      <c r="AT85" s="25" t="s">
        <v>230</v>
      </c>
      <c r="AU85" s="25" t="s">
        <v>24</v>
      </c>
      <c r="AY85" s="25" t="s">
        <v>228</v>
      </c>
      <c r="BE85" s="248">
        <f>IF(N85="základní",J85,0)</f>
        <v>0</v>
      </c>
      <c r="BF85" s="248">
        <f>IF(N85="snížená",J85,0)</f>
        <v>0</v>
      </c>
      <c r="BG85" s="248">
        <f>IF(N85="zákl. přenesená",J85,0)</f>
        <v>0</v>
      </c>
      <c r="BH85" s="248">
        <f>IF(N85="sníž. přenesená",J85,0)</f>
        <v>0</v>
      </c>
      <c r="BI85" s="248">
        <f>IF(N85="nulová",J85,0)</f>
        <v>0</v>
      </c>
      <c r="BJ85" s="25" t="s">
        <v>24</v>
      </c>
      <c r="BK85" s="248">
        <f>ROUND(I85*H85,2)</f>
        <v>0</v>
      </c>
      <c r="BL85" s="25" t="s">
        <v>572</v>
      </c>
      <c r="BM85" s="25" t="s">
        <v>6551</v>
      </c>
    </row>
    <row r="86" s="1" customFormat="1" ht="16.5" customHeight="1">
      <c r="B86" s="47"/>
      <c r="C86" s="237" t="s">
        <v>87</v>
      </c>
      <c r="D86" s="237" t="s">
        <v>230</v>
      </c>
      <c r="E86" s="238" t="s">
        <v>6552</v>
      </c>
      <c r="F86" s="239" t="s">
        <v>6553</v>
      </c>
      <c r="G86" s="240" t="s">
        <v>328</v>
      </c>
      <c r="H86" s="241">
        <v>53</v>
      </c>
      <c r="I86" s="242"/>
      <c r="J86" s="243">
        <f>ROUND(I86*H86,2)</f>
        <v>0</v>
      </c>
      <c r="K86" s="239" t="s">
        <v>3751</v>
      </c>
      <c r="L86" s="73"/>
      <c r="M86" s="244" t="s">
        <v>22</v>
      </c>
      <c r="N86" s="245" t="s">
        <v>50</v>
      </c>
      <c r="O86" s="48"/>
      <c r="P86" s="246">
        <f>O86*H86</f>
        <v>0</v>
      </c>
      <c r="Q86" s="246">
        <v>0</v>
      </c>
      <c r="R86" s="246">
        <f>Q86*H86</f>
        <v>0</v>
      </c>
      <c r="S86" s="246">
        <v>0</v>
      </c>
      <c r="T86" s="247">
        <f>S86*H86</f>
        <v>0</v>
      </c>
      <c r="AR86" s="25" t="s">
        <v>572</v>
      </c>
      <c r="AT86" s="25" t="s">
        <v>230</v>
      </c>
      <c r="AU86" s="25" t="s">
        <v>24</v>
      </c>
      <c r="AY86" s="25" t="s">
        <v>228</v>
      </c>
      <c r="BE86" s="248">
        <f>IF(N86="základní",J86,0)</f>
        <v>0</v>
      </c>
      <c r="BF86" s="248">
        <f>IF(N86="snížená",J86,0)</f>
        <v>0</v>
      </c>
      <c r="BG86" s="248">
        <f>IF(N86="zákl. přenesená",J86,0)</f>
        <v>0</v>
      </c>
      <c r="BH86" s="248">
        <f>IF(N86="sníž. přenesená",J86,0)</f>
        <v>0</v>
      </c>
      <c r="BI86" s="248">
        <f>IF(N86="nulová",J86,0)</f>
        <v>0</v>
      </c>
      <c r="BJ86" s="25" t="s">
        <v>24</v>
      </c>
      <c r="BK86" s="248">
        <f>ROUND(I86*H86,2)</f>
        <v>0</v>
      </c>
      <c r="BL86" s="25" t="s">
        <v>572</v>
      </c>
      <c r="BM86" s="25" t="s">
        <v>6554</v>
      </c>
    </row>
    <row r="87" s="1" customFormat="1" ht="16.5" customHeight="1">
      <c r="B87" s="47"/>
      <c r="C87" s="237" t="s">
        <v>101</v>
      </c>
      <c r="D87" s="237" t="s">
        <v>230</v>
      </c>
      <c r="E87" s="238" t="s">
        <v>6555</v>
      </c>
      <c r="F87" s="239" t="s">
        <v>6556</v>
      </c>
      <c r="G87" s="240" t="s">
        <v>328</v>
      </c>
      <c r="H87" s="241">
        <v>49</v>
      </c>
      <c r="I87" s="242"/>
      <c r="J87" s="243">
        <f>ROUND(I87*H87,2)</f>
        <v>0</v>
      </c>
      <c r="K87" s="239" t="s">
        <v>3751</v>
      </c>
      <c r="L87" s="73"/>
      <c r="M87" s="244" t="s">
        <v>22</v>
      </c>
      <c r="N87" s="245" t="s">
        <v>50</v>
      </c>
      <c r="O87" s="48"/>
      <c r="P87" s="246">
        <f>O87*H87</f>
        <v>0</v>
      </c>
      <c r="Q87" s="246">
        <v>0</v>
      </c>
      <c r="R87" s="246">
        <f>Q87*H87</f>
        <v>0</v>
      </c>
      <c r="S87" s="246">
        <v>0</v>
      </c>
      <c r="T87" s="247">
        <f>S87*H87</f>
        <v>0</v>
      </c>
      <c r="AR87" s="25" t="s">
        <v>572</v>
      </c>
      <c r="AT87" s="25" t="s">
        <v>230</v>
      </c>
      <c r="AU87" s="25" t="s">
        <v>24</v>
      </c>
      <c r="AY87" s="25" t="s">
        <v>228</v>
      </c>
      <c r="BE87" s="248">
        <f>IF(N87="základní",J87,0)</f>
        <v>0</v>
      </c>
      <c r="BF87" s="248">
        <f>IF(N87="snížená",J87,0)</f>
        <v>0</v>
      </c>
      <c r="BG87" s="248">
        <f>IF(N87="zákl. přenesená",J87,0)</f>
        <v>0</v>
      </c>
      <c r="BH87" s="248">
        <f>IF(N87="sníž. přenesená",J87,0)</f>
        <v>0</v>
      </c>
      <c r="BI87" s="248">
        <f>IF(N87="nulová",J87,0)</f>
        <v>0</v>
      </c>
      <c r="BJ87" s="25" t="s">
        <v>24</v>
      </c>
      <c r="BK87" s="248">
        <f>ROUND(I87*H87,2)</f>
        <v>0</v>
      </c>
      <c r="BL87" s="25" t="s">
        <v>572</v>
      </c>
      <c r="BM87" s="25" t="s">
        <v>6557</v>
      </c>
    </row>
    <row r="88" s="1" customFormat="1" ht="16.5" customHeight="1">
      <c r="B88" s="47"/>
      <c r="C88" s="237" t="s">
        <v>235</v>
      </c>
      <c r="D88" s="237" t="s">
        <v>230</v>
      </c>
      <c r="E88" s="238" t="s">
        <v>6558</v>
      </c>
      <c r="F88" s="239" t="s">
        <v>6559</v>
      </c>
      <c r="G88" s="240" t="s">
        <v>328</v>
      </c>
      <c r="H88" s="241">
        <v>154</v>
      </c>
      <c r="I88" s="242"/>
      <c r="J88" s="243">
        <f>ROUND(I88*H88,2)</f>
        <v>0</v>
      </c>
      <c r="K88" s="239" t="s">
        <v>3751</v>
      </c>
      <c r="L88" s="73"/>
      <c r="M88" s="244" t="s">
        <v>22</v>
      </c>
      <c r="N88" s="245" t="s">
        <v>50</v>
      </c>
      <c r="O88" s="48"/>
      <c r="P88" s="246">
        <f>O88*H88</f>
        <v>0</v>
      </c>
      <c r="Q88" s="246">
        <v>0</v>
      </c>
      <c r="R88" s="246">
        <f>Q88*H88</f>
        <v>0</v>
      </c>
      <c r="S88" s="246">
        <v>0</v>
      </c>
      <c r="T88" s="247">
        <f>S88*H88</f>
        <v>0</v>
      </c>
      <c r="AR88" s="25" t="s">
        <v>572</v>
      </c>
      <c r="AT88" s="25" t="s">
        <v>230</v>
      </c>
      <c r="AU88" s="25" t="s">
        <v>24</v>
      </c>
      <c r="AY88" s="25" t="s">
        <v>228</v>
      </c>
      <c r="BE88" s="248">
        <f>IF(N88="základní",J88,0)</f>
        <v>0</v>
      </c>
      <c r="BF88" s="248">
        <f>IF(N88="snížená",J88,0)</f>
        <v>0</v>
      </c>
      <c r="BG88" s="248">
        <f>IF(N88="zákl. přenesená",J88,0)</f>
        <v>0</v>
      </c>
      <c r="BH88" s="248">
        <f>IF(N88="sníž. přenesená",J88,0)</f>
        <v>0</v>
      </c>
      <c r="BI88" s="248">
        <f>IF(N88="nulová",J88,0)</f>
        <v>0</v>
      </c>
      <c r="BJ88" s="25" t="s">
        <v>24</v>
      </c>
      <c r="BK88" s="248">
        <f>ROUND(I88*H88,2)</f>
        <v>0</v>
      </c>
      <c r="BL88" s="25" t="s">
        <v>572</v>
      </c>
      <c r="BM88" s="25" t="s">
        <v>6560</v>
      </c>
    </row>
    <row r="89" s="1" customFormat="1" ht="16.5" customHeight="1">
      <c r="B89" s="47"/>
      <c r="C89" s="237" t="s">
        <v>251</v>
      </c>
      <c r="D89" s="237" t="s">
        <v>230</v>
      </c>
      <c r="E89" s="238" t="s">
        <v>6561</v>
      </c>
      <c r="F89" s="239" t="s">
        <v>6562</v>
      </c>
      <c r="G89" s="240" t="s">
        <v>499</v>
      </c>
      <c r="H89" s="241">
        <v>1</v>
      </c>
      <c r="I89" s="242"/>
      <c r="J89" s="243">
        <f>ROUND(I89*H89,2)</f>
        <v>0</v>
      </c>
      <c r="K89" s="239" t="s">
        <v>3751</v>
      </c>
      <c r="L89" s="73"/>
      <c r="M89" s="244" t="s">
        <v>22</v>
      </c>
      <c r="N89" s="245" t="s">
        <v>50</v>
      </c>
      <c r="O89" s="48"/>
      <c r="P89" s="246">
        <f>O89*H89</f>
        <v>0</v>
      </c>
      <c r="Q89" s="246">
        <v>0</v>
      </c>
      <c r="R89" s="246">
        <f>Q89*H89</f>
        <v>0</v>
      </c>
      <c r="S89" s="246">
        <v>0</v>
      </c>
      <c r="T89" s="247">
        <f>S89*H89</f>
        <v>0</v>
      </c>
      <c r="AR89" s="25" t="s">
        <v>572</v>
      </c>
      <c r="AT89" s="25" t="s">
        <v>230</v>
      </c>
      <c r="AU89" s="25" t="s">
        <v>24</v>
      </c>
      <c r="AY89" s="25" t="s">
        <v>228</v>
      </c>
      <c r="BE89" s="248">
        <f>IF(N89="základní",J89,0)</f>
        <v>0</v>
      </c>
      <c r="BF89" s="248">
        <f>IF(N89="snížená",J89,0)</f>
        <v>0</v>
      </c>
      <c r="BG89" s="248">
        <f>IF(N89="zákl. přenesená",J89,0)</f>
        <v>0</v>
      </c>
      <c r="BH89" s="248">
        <f>IF(N89="sníž. přenesená",J89,0)</f>
        <v>0</v>
      </c>
      <c r="BI89" s="248">
        <f>IF(N89="nulová",J89,0)</f>
        <v>0</v>
      </c>
      <c r="BJ89" s="25" t="s">
        <v>24</v>
      </c>
      <c r="BK89" s="248">
        <f>ROUND(I89*H89,2)</f>
        <v>0</v>
      </c>
      <c r="BL89" s="25" t="s">
        <v>572</v>
      </c>
      <c r="BM89" s="25" t="s">
        <v>6563</v>
      </c>
    </row>
    <row r="90" s="1" customFormat="1" ht="16.5" customHeight="1">
      <c r="B90" s="47"/>
      <c r="C90" s="237" t="s">
        <v>255</v>
      </c>
      <c r="D90" s="237" t="s">
        <v>230</v>
      </c>
      <c r="E90" s="238" t="s">
        <v>6564</v>
      </c>
      <c r="F90" s="239" t="s">
        <v>6565</v>
      </c>
      <c r="G90" s="240" t="s">
        <v>6566</v>
      </c>
      <c r="H90" s="241">
        <v>900</v>
      </c>
      <c r="I90" s="242"/>
      <c r="J90" s="243">
        <f>ROUND(I90*H90,2)</f>
        <v>0</v>
      </c>
      <c r="K90" s="239" t="s">
        <v>3751</v>
      </c>
      <c r="L90" s="73"/>
      <c r="M90" s="244" t="s">
        <v>22</v>
      </c>
      <c r="N90" s="245" t="s">
        <v>50</v>
      </c>
      <c r="O90" s="48"/>
      <c r="P90" s="246">
        <f>O90*H90</f>
        <v>0</v>
      </c>
      <c r="Q90" s="246">
        <v>0</v>
      </c>
      <c r="R90" s="246">
        <f>Q90*H90</f>
        <v>0</v>
      </c>
      <c r="S90" s="246">
        <v>0</v>
      </c>
      <c r="T90" s="247">
        <f>S90*H90</f>
        <v>0</v>
      </c>
      <c r="AR90" s="25" t="s">
        <v>572</v>
      </c>
      <c r="AT90" s="25" t="s">
        <v>230</v>
      </c>
      <c r="AU90" s="25" t="s">
        <v>24</v>
      </c>
      <c r="AY90" s="25" t="s">
        <v>228</v>
      </c>
      <c r="BE90" s="248">
        <f>IF(N90="základní",J90,0)</f>
        <v>0</v>
      </c>
      <c r="BF90" s="248">
        <f>IF(N90="snížená",J90,0)</f>
        <v>0</v>
      </c>
      <c r="BG90" s="248">
        <f>IF(N90="zákl. přenesená",J90,0)</f>
        <v>0</v>
      </c>
      <c r="BH90" s="248">
        <f>IF(N90="sníž. přenesená",J90,0)</f>
        <v>0</v>
      </c>
      <c r="BI90" s="248">
        <f>IF(N90="nulová",J90,0)</f>
        <v>0</v>
      </c>
      <c r="BJ90" s="25" t="s">
        <v>24</v>
      </c>
      <c r="BK90" s="248">
        <f>ROUND(I90*H90,2)</f>
        <v>0</v>
      </c>
      <c r="BL90" s="25" t="s">
        <v>572</v>
      </c>
      <c r="BM90" s="25" t="s">
        <v>6567</v>
      </c>
    </row>
    <row r="91" s="1" customFormat="1" ht="16.5" customHeight="1">
      <c r="B91" s="47"/>
      <c r="C91" s="237" t="s">
        <v>260</v>
      </c>
      <c r="D91" s="237" t="s">
        <v>230</v>
      </c>
      <c r="E91" s="238" t="s">
        <v>6568</v>
      </c>
      <c r="F91" s="239" t="s">
        <v>6569</v>
      </c>
      <c r="G91" s="240" t="s">
        <v>499</v>
      </c>
      <c r="H91" s="241">
        <v>6</v>
      </c>
      <c r="I91" s="242"/>
      <c r="J91" s="243">
        <f>ROUND(I91*H91,2)</f>
        <v>0</v>
      </c>
      <c r="K91" s="239" t="s">
        <v>3751</v>
      </c>
      <c r="L91" s="73"/>
      <c r="M91" s="244" t="s">
        <v>22</v>
      </c>
      <c r="N91" s="245" t="s">
        <v>50</v>
      </c>
      <c r="O91" s="48"/>
      <c r="P91" s="246">
        <f>O91*H91</f>
        <v>0</v>
      </c>
      <c r="Q91" s="246">
        <v>0</v>
      </c>
      <c r="R91" s="246">
        <f>Q91*H91</f>
        <v>0</v>
      </c>
      <c r="S91" s="246">
        <v>0</v>
      </c>
      <c r="T91" s="247">
        <f>S91*H91</f>
        <v>0</v>
      </c>
      <c r="AR91" s="25" t="s">
        <v>572</v>
      </c>
      <c r="AT91" s="25" t="s">
        <v>230</v>
      </c>
      <c r="AU91" s="25" t="s">
        <v>24</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572</v>
      </c>
      <c r="BM91" s="25" t="s">
        <v>6570</v>
      </c>
    </row>
    <row r="92" s="1" customFormat="1" ht="16.5" customHeight="1">
      <c r="B92" s="47"/>
      <c r="C92" s="237" t="s">
        <v>266</v>
      </c>
      <c r="D92" s="237" t="s">
        <v>230</v>
      </c>
      <c r="E92" s="238" t="s">
        <v>6571</v>
      </c>
      <c r="F92" s="239" t="s">
        <v>6572</v>
      </c>
      <c r="G92" s="240" t="s">
        <v>499</v>
      </c>
      <c r="H92" s="241">
        <v>2</v>
      </c>
      <c r="I92" s="242"/>
      <c r="J92" s="243">
        <f>ROUND(I92*H92,2)</f>
        <v>0</v>
      </c>
      <c r="K92" s="239" t="s">
        <v>3751</v>
      </c>
      <c r="L92" s="73"/>
      <c r="M92" s="244" t="s">
        <v>22</v>
      </c>
      <c r="N92" s="245" t="s">
        <v>50</v>
      </c>
      <c r="O92" s="48"/>
      <c r="P92" s="246">
        <f>O92*H92</f>
        <v>0</v>
      </c>
      <c r="Q92" s="246">
        <v>0</v>
      </c>
      <c r="R92" s="246">
        <f>Q92*H92</f>
        <v>0</v>
      </c>
      <c r="S92" s="246">
        <v>0</v>
      </c>
      <c r="T92" s="247">
        <f>S92*H92</f>
        <v>0</v>
      </c>
      <c r="AR92" s="25" t="s">
        <v>572</v>
      </c>
      <c r="AT92" s="25" t="s">
        <v>230</v>
      </c>
      <c r="AU92" s="25" t="s">
        <v>24</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572</v>
      </c>
      <c r="BM92" s="25" t="s">
        <v>6573</v>
      </c>
    </row>
    <row r="93" s="1" customFormat="1" ht="16.5" customHeight="1">
      <c r="B93" s="47"/>
      <c r="C93" s="237" t="s">
        <v>271</v>
      </c>
      <c r="D93" s="237" t="s">
        <v>230</v>
      </c>
      <c r="E93" s="238" t="s">
        <v>6574</v>
      </c>
      <c r="F93" s="239" t="s">
        <v>6575</v>
      </c>
      <c r="G93" s="240" t="s">
        <v>499</v>
      </c>
      <c r="H93" s="241">
        <v>13</v>
      </c>
      <c r="I93" s="242"/>
      <c r="J93" s="243">
        <f>ROUND(I93*H93,2)</f>
        <v>0</v>
      </c>
      <c r="K93" s="239" t="s">
        <v>3751</v>
      </c>
      <c r="L93" s="73"/>
      <c r="M93" s="244" t="s">
        <v>22</v>
      </c>
      <c r="N93" s="245" t="s">
        <v>50</v>
      </c>
      <c r="O93" s="48"/>
      <c r="P93" s="246">
        <f>O93*H93</f>
        <v>0</v>
      </c>
      <c r="Q93" s="246">
        <v>0</v>
      </c>
      <c r="R93" s="246">
        <f>Q93*H93</f>
        <v>0</v>
      </c>
      <c r="S93" s="246">
        <v>0</v>
      </c>
      <c r="T93" s="247">
        <f>S93*H93</f>
        <v>0</v>
      </c>
      <c r="AR93" s="25" t="s">
        <v>572</v>
      </c>
      <c r="AT93" s="25" t="s">
        <v>230</v>
      </c>
      <c r="AU93" s="25" t="s">
        <v>24</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572</v>
      </c>
      <c r="BM93" s="25" t="s">
        <v>6576</v>
      </c>
    </row>
    <row r="94" s="1" customFormat="1" ht="16.5" customHeight="1">
      <c r="B94" s="47"/>
      <c r="C94" s="237" t="s">
        <v>29</v>
      </c>
      <c r="D94" s="237" t="s">
        <v>230</v>
      </c>
      <c r="E94" s="238" t="s">
        <v>6577</v>
      </c>
      <c r="F94" s="239" t="s">
        <v>6578</v>
      </c>
      <c r="G94" s="240" t="s">
        <v>499</v>
      </c>
      <c r="H94" s="241">
        <v>1</v>
      </c>
      <c r="I94" s="242"/>
      <c r="J94" s="243">
        <f>ROUND(I94*H94,2)</f>
        <v>0</v>
      </c>
      <c r="K94" s="239" t="s">
        <v>3751</v>
      </c>
      <c r="L94" s="73"/>
      <c r="M94" s="244" t="s">
        <v>22</v>
      </c>
      <c r="N94" s="245" t="s">
        <v>50</v>
      </c>
      <c r="O94" s="48"/>
      <c r="P94" s="246">
        <f>O94*H94</f>
        <v>0</v>
      </c>
      <c r="Q94" s="246">
        <v>0</v>
      </c>
      <c r="R94" s="246">
        <f>Q94*H94</f>
        <v>0</v>
      </c>
      <c r="S94" s="246">
        <v>0</v>
      </c>
      <c r="T94" s="247">
        <f>S94*H94</f>
        <v>0</v>
      </c>
      <c r="AR94" s="25" t="s">
        <v>572</v>
      </c>
      <c r="AT94" s="25" t="s">
        <v>230</v>
      </c>
      <c r="AU94" s="25" t="s">
        <v>24</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572</v>
      </c>
      <c r="BM94" s="25" t="s">
        <v>6579</v>
      </c>
    </row>
    <row r="95" s="1" customFormat="1" ht="16.5" customHeight="1">
      <c r="B95" s="47"/>
      <c r="C95" s="237" t="s">
        <v>279</v>
      </c>
      <c r="D95" s="237" t="s">
        <v>230</v>
      </c>
      <c r="E95" s="238" t="s">
        <v>6580</v>
      </c>
      <c r="F95" s="239" t="s">
        <v>6581</v>
      </c>
      <c r="G95" s="240" t="s">
        <v>499</v>
      </c>
      <c r="H95" s="241">
        <v>125</v>
      </c>
      <c r="I95" s="242"/>
      <c r="J95" s="243">
        <f>ROUND(I95*H95,2)</f>
        <v>0</v>
      </c>
      <c r="K95" s="239" t="s">
        <v>3751</v>
      </c>
      <c r="L95" s="73"/>
      <c r="M95" s="244" t="s">
        <v>22</v>
      </c>
      <c r="N95" s="245" t="s">
        <v>50</v>
      </c>
      <c r="O95" s="48"/>
      <c r="P95" s="246">
        <f>O95*H95</f>
        <v>0</v>
      </c>
      <c r="Q95" s="246">
        <v>0</v>
      </c>
      <c r="R95" s="246">
        <f>Q95*H95</f>
        <v>0</v>
      </c>
      <c r="S95" s="246">
        <v>0</v>
      </c>
      <c r="T95" s="247">
        <f>S95*H95</f>
        <v>0</v>
      </c>
      <c r="AR95" s="25" t="s">
        <v>572</v>
      </c>
      <c r="AT95" s="25" t="s">
        <v>230</v>
      </c>
      <c r="AU95" s="25" t="s">
        <v>24</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572</v>
      </c>
      <c r="BM95" s="25" t="s">
        <v>6582</v>
      </c>
    </row>
    <row r="96" s="1" customFormat="1" ht="16.5" customHeight="1">
      <c r="B96" s="47"/>
      <c r="C96" s="237" t="s">
        <v>284</v>
      </c>
      <c r="D96" s="237" t="s">
        <v>230</v>
      </c>
      <c r="E96" s="238" t="s">
        <v>6583</v>
      </c>
      <c r="F96" s="239" t="s">
        <v>6584</v>
      </c>
      <c r="G96" s="240" t="s">
        <v>499</v>
      </c>
      <c r="H96" s="241">
        <v>175</v>
      </c>
      <c r="I96" s="242"/>
      <c r="J96" s="243">
        <f>ROUND(I96*H96,2)</f>
        <v>0</v>
      </c>
      <c r="K96" s="239" t="s">
        <v>3751</v>
      </c>
      <c r="L96" s="73"/>
      <c r="M96" s="244" t="s">
        <v>22</v>
      </c>
      <c r="N96" s="245" t="s">
        <v>50</v>
      </c>
      <c r="O96" s="48"/>
      <c r="P96" s="246">
        <f>O96*H96</f>
        <v>0</v>
      </c>
      <c r="Q96" s="246">
        <v>0</v>
      </c>
      <c r="R96" s="246">
        <f>Q96*H96</f>
        <v>0</v>
      </c>
      <c r="S96" s="246">
        <v>0</v>
      </c>
      <c r="T96" s="247">
        <f>S96*H96</f>
        <v>0</v>
      </c>
      <c r="AR96" s="25" t="s">
        <v>572</v>
      </c>
      <c r="AT96" s="25" t="s">
        <v>230</v>
      </c>
      <c r="AU96" s="25" t="s">
        <v>24</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572</v>
      </c>
      <c r="BM96" s="25" t="s">
        <v>6585</v>
      </c>
    </row>
    <row r="97" s="1" customFormat="1" ht="16.5" customHeight="1">
      <c r="B97" s="47"/>
      <c r="C97" s="237" t="s">
        <v>289</v>
      </c>
      <c r="D97" s="237" t="s">
        <v>230</v>
      </c>
      <c r="E97" s="238" t="s">
        <v>6586</v>
      </c>
      <c r="F97" s="239" t="s">
        <v>6587</v>
      </c>
      <c r="G97" s="240" t="s">
        <v>328</v>
      </c>
      <c r="H97" s="241">
        <v>314</v>
      </c>
      <c r="I97" s="242"/>
      <c r="J97" s="243">
        <f>ROUND(I97*H97,2)</f>
        <v>0</v>
      </c>
      <c r="K97" s="239" t="s">
        <v>3751</v>
      </c>
      <c r="L97" s="73"/>
      <c r="M97" s="244" t="s">
        <v>22</v>
      </c>
      <c r="N97" s="245" t="s">
        <v>50</v>
      </c>
      <c r="O97" s="48"/>
      <c r="P97" s="246">
        <f>O97*H97</f>
        <v>0</v>
      </c>
      <c r="Q97" s="246">
        <v>0</v>
      </c>
      <c r="R97" s="246">
        <f>Q97*H97</f>
        <v>0</v>
      </c>
      <c r="S97" s="246">
        <v>0</v>
      </c>
      <c r="T97" s="247">
        <f>S97*H97</f>
        <v>0</v>
      </c>
      <c r="AR97" s="25" t="s">
        <v>572</v>
      </c>
      <c r="AT97" s="25" t="s">
        <v>230</v>
      </c>
      <c r="AU97" s="25" t="s">
        <v>24</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572</v>
      </c>
      <c r="BM97" s="25" t="s">
        <v>6588</v>
      </c>
    </row>
    <row r="98" s="1" customFormat="1" ht="16.5" customHeight="1">
      <c r="B98" s="47"/>
      <c r="C98" s="237" t="s">
        <v>295</v>
      </c>
      <c r="D98" s="237" t="s">
        <v>230</v>
      </c>
      <c r="E98" s="238" t="s">
        <v>6589</v>
      </c>
      <c r="F98" s="239" t="s">
        <v>6590</v>
      </c>
      <c r="G98" s="240" t="s">
        <v>328</v>
      </c>
      <c r="H98" s="241">
        <v>314</v>
      </c>
      <c r="I98" s="242"/>
      <c r="J98" s="243">
        <f>ROUND(I98*H98,2)</f>
        <v>0</v>
      </c>
      <c r="K98" s="239" t="s">
        <v>3751</v>
      </c>
      <c r="L98" s="73"/>
      <c r="M98" s="244" t="s">
        <v>22</v>
      </c>
      <c r="N98" s="245" t="s">
        <v>50</v>
      </c>
      <c r="O98" s="48"/>
      <c r="P98" s="246">
        <f>O98*H98</f>
        <v>0</v>
      </c>
      <c r="Q98" s="246">
        <v>0</v>
      </c>
      <c r="R98" s="246">
        <f>Q98*H98</f>
        <v>0</v>
      </c>
      <c r="S98" s="246">
        <v>0</v>
      </c>
      <c r="T98" s="247">
        <f>S98*H98</f>
        <v>0</v>
      </c>
      <c r="AR98" s="25" t="s">
        <v>572</v>
      </c>
      <c r="AT98" s="25" t="s">
        <v>230</v>
      </c>
      <c r="AU98" s="25" t="s">
        <v>24</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572</v>
      </c>
      <c r="BM98" s="25" t="s">
        <v>6591</v>
      </c>
    </row>
    <row r="99" s="1" customFormat="1" ht="16.5" customHeight="1">
      <c r="B99" s="47"/>
      <c r="C99" s="237" t="s">
        <v>10</v>
      </c>
      <c r="D99" s="237" t="s">
        <v>230</v>
      </c>
      <c r="E99" s="238" t="s">
        <v>6592</v>
      </c>
      <c r="F99" s="239" t="s">
        <v>6593</v>
      </c>
      <c r="G99" s="240" t="s">
        <v>328</v>
      </c>
      <c r="H99" s="241">
        <v>314</v>
      </c>
      <c r="I99" s="242"/>
      <c r="J99" s="243">
        <f>ROUND(I99*H99,2)</f>
        <v>0</v>
      </c>
      <c r="K99" s="239" t="s">
        <v>3751</v>
      </c>
      <c r="L99" s="73"/>
      <c r="M99" s="244" t="s">
        <v>22</v>
      </c>
      <c r="N99" s="245" t="s">
        <v>50</v>
      </c>
      <c r="O99" s="48"/>
      <c r="P99" s="246">
        <f>O99*H99</f>
        <v>0</v>
      </c>
      <c r="Q99" s="246">
        <v>0</v>
      </c>
      <c r="R99" s="246">
        <f>Q99*H99</f>
        <v>0</v>
      </c>
      <c r="S99" s="246">
        <v>0</v>
      </c>
      <c r="T99" s="247">
        <f>S99*H99</f>
        <v>0</v>
      </c>
      <c r="AR99" s="25" t="s">
        <v>572</v>
      </c>
      <c r="AT99" s="25" t="s">
        <v>230</v>
      </c>
      <c r="AU99" s="25" t="s">
        <v>24</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572</v>
      </c>
      <c r="BM99" s="25" t="s">
        <v>6594</v>
      </c>
    </row>
    <row r="100" s="1" customFormat="1" ht="16.5" customHeight="1">
      <c r="B100" s="47"/>
      <c r="C100" s="237" t="s">
        <v>304</v>
      </c>
      <c r="D100" s="237" t="s">
        <v>230</v>
      </c>
      <c r="E100" s="238" t="s">
        <v>6595</v>
      </c>
      <c r="F100" s="239" t="s">
        <v>6596</v>
      </c>
      <c r="G100" s="240" t="s">
        <v>499</v>
      </c>
      <c r="H100" s="241">
        <v>8</v>
      </c>
      <c r="I100" s="242"/>
      <c r="J100" s="243">
        <f>ROUND(I100*H100,2)</f>
        <v>0</v>
      </c>
      <c r="K100" s="239" t="s">
        <v>3751</v>
      </c>
      <c r="L100" s="73"/>
      <c r="M100" s="244" t="s">
        <v>22</v>
      </c>
      <c r="N100" s="245" t="s">
        <v>50</v>
      </c>
      <c r="O100" s="48"/>
      <c r="P100" s="246">
        <f>O100*H100</f>
        <v>0</v>
      </c>
      <c r="Q100" s="246">
        <v>0</v>
      </c>
      <c r="R100" s="246">
        <f>Q100*H100</f>
        <v>0</v>
      </c>
      <c r="S100" s="246">
        <v>0</v>
      </c>
      <c r="T100" s="247">
        <f>S100*H100</f>
        <v>0</v>
      </c>
      <c r="AR100" s="25" t="s">
        <v>572</v>
      </c>
      <c r="AT100" s="25" t="s">
        <v>230</v>
      </c>
      <c r="AU100" s="25" t="s">
        <v>24</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572</v>
      </c>
      <c r="BM100" s="25" t="s">
        <v>6597</v>
      </c>
    </row>
    <row r="101" s="1" customFormat="1" ht="16.5" customHeight="1">
      <c r="B101" s="47"/>
      <c r="C101" s="237" t="s">
        <v>308</v>
      </c>
      <c r="D101" s="237" t="s">
        <v>230</v>
      </c>
      <c r="E101" s="238" t="s">
        <v>6598</v>
      </c>
      <c r="F101" s="239" t="s">
        <v>6599</v>
      </c>
      <c r="G101" s="240" t="s">
        <v>499</v>
      </c>
      <c r="H101" s="241">
        <v>5</v>
      </c>
      <c r="I101" s="242"/>
      <c r="J101" s="243">
        <f>ROUND(I101*H101,2)</f>
        <v>0</v>
      </c>
      <c r="K101" s="239" t="s">
        <v>3751</v>
      </c>
      <c r="L101" s="73"/>
      <c r="M101" s="244" t="s">
        <v>22</v>
      </c>
      <c r="N101" s="245" t="s">
        <v>50</v>
      </c>
      <c r="O101" s="48"/>
      <c r="P101" s="246">
        <f>O101*H101</f>
        <v>0</v>
      </c>
      <c r="Q101" s="246">
        <v>0</v>
      </c>
      <c r="R101" s="246">
        <f>Q101*H101</f>
        <v>0</v>
      </c>
      <c r="S101" s="246">
        <v>0</v>
      </c>
      <c r="T101" s="247">
        <f>S101*H101</f>
        <v>0</v>
      </c>
      <c r="AR101" s="25" t="s">
        <v>572</v>
      </c>
      <c r="AT101" s="25" t="s">
        <v>230</v>
      </c>
      <c r="AU101" s="25" t="s">
        <v>24</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572</v>
      </c>
      <c r="BM101" s="25" t="s">
        <v>6600</v>
      </c>
    </row>
    <row r="102" s="1" customFormat="1" ht="16.5" customHeight="1">
      <c r="B102" s="47"/>
      <c r="C102" s="237" t="s">
        <v>313</v>
      </c>
      <c r="D102" s="237" t="s">
        <v>230</v>
      </c>
      <c r="E102" s="238" t="s">
        <v>6601</v>
      </c>
      <c r="F102" s="239" t="s">
        <v>6602</v>
      </c>
      <c r="G102" s="240" t="s">
        <v>499</v>
      </c>
      <c r="H102" s="241">
        <v>2</v>
      </c>
      <c r="I102" s="242"/>
      <c r="J102" s="243">
        <f>ROUND(I102*H102,2)</f>
        <v>0</v>
      </c>
      <c r="K102" s="239" t="s">
        <v>3751</v>
      </c>
      <c r="L102" s="73"/>
      <c r="M102" s="244" t="s">
        <v>22</v>
      </c>
      <c r="N102" s="245" t="s">
        <v>50</v>
      </c>
      <c r="O102" s="48"/>
      <c r="P102" s="246">
        <f>O102*H102</f>
        <v>0</v>
      </c>
      <c r="Q102" s="246">
        <v>0</v>
      </c>
      <c r="R102" s="246">
        <f>Q102*H102</f>
        <v>0</v>
      </c>
      <c r="S102" s="246">
        <v>0</v>
      </c>
      <c r="T102" s="247">
        <f>S102*H102</f>
        <v>0</v>
      </c>
      <c r="AR102" s="25" t="s">
        <v>572</v>
      </c>
      <c r="AT102" s="25" t="s">
        <v>230</v>
      </c>
      <c r="AU102" s="25" t="s">
        <v>24</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572</v>
      </c>
      <c r="BM102" s="25" t="s">
        <v>6603</v>
      </c>
    </row>
    <row r="103" s="1" customFormat="1" ht="16.5" customHeight="1">
      <c r="B103" s="47"/>
      <c r="C103" s="237" t="s">
        <v>319</v>
      </c>
      <c r="D103" s="237" t="s">
        <v>230</v>
      </c>
      <c r="E103" s="238" t="s">
        <v>6604</v>
      </c>
      <c r="F103" s="239" t="s">
        <v>6605</v>
      </c>
      <c r="G103" s="240" t="s">
        <v>499</v>
      </c>
      <c r="H103" s="241">
        <v>1</v>
      </c>
      <c r="I103" s="242"/>
      <c r="J103" s="243">
        <f>ROUND(I103*H103,2)</f>
        <v>0</v>
      </c>
      <c r="K103" s="239" t="s">
        <v>3751</v>
      </c>
      <c r="L103" s="73"/>
      <c r="M103" s="244" t="s">
        <v>22</v>
      </c>
      <c r="N103" s="245" t="s">
        <v>50</v>
      </c>
      <c r="O103" s="48"/>
      <c r="P103" s="246">
        <f>O103*H103</f>
        <v>0</v>
      </c>
      <c r="Q103" s="246">
        <v>0</v>
      </c>
      <c r="R103" s="246">
        <f>Q103*H103</f>
        <v>0</v>
      </c>
      <c r="S103" s="246">
        <v>0</v>
      </c>
      <c r="T103" s="247">
        <f>S103*H103</f>
        <v>0</v>
      </c>
      <c r="AR103" s="25" t="s">
        <v>572</v>
      </c>
      <c r="AT103" s="25" t="s">
        <v>230</v>
      </c>
      <c r="AU103" s="25" t="s">
        <v>24</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572</v>
      </c>
      <c r="BM103" s="25" t="s">
        <v>6606</v>
      </c>
    </row>
    <row r="104" s="1" customFormat="1" ht="16.5" customHeight="1">
      <c r="B104" s="47"/>
      <c r="C104" s="237" t="s">
        <v>325</v>
      </c>
      <c r="D104" s="237" t="s">
        <v>230</v>
      </c>
      <c r="E104" s="238" t="s">
        <v>6607</v>
      </c>
      <c r="F104" s="239" t="s">
        <v>6608</v>
      </c>
      <c r="G104" s="240" t="s">
        <v>499</v>
      </c>
      <c r="H104" s="241">
        <v>3</v>
      </c>
      <c r="I104" s="242"/>
      <c r="J104" s="243">
        <f>ROUND(I104*H104,2)</f>
        <v>0</v>
      </c>
      <c r="K104" s="239" t="s">
        <v>3751</v>
      </c>
      <c r="L104" s="73"/>
      <c r="M104" s="244" t="s">
        <v>22</v>
      </c>
      <c r="N104" s="245" t="s">
        <v>50</v>
      </c>
      <c r="O104" s="48"/>
      <c r="P104" s="246">
        <f>O104*H104</f>
        <v>0</v>
      </c>
      <c r="Q104" s="246">
        <v>0</v>
      </c>
      <c r="R104" s="246">
        <f>Q104*H104</f>
        <v>0</v>
      </c>
      <c r="S104" s="246">
        <v>0</v>
      </c>
      <c r="T104" s="247">
        <f>S104*H104</f>
        <v>0</v>
      </c>
      <c r="AR104" s="25" t="s">
        <v>572</v>
      </c>
      <c r="AT104" s="25" t="s">
        <v>230</v>
      </c>
      <c r="AU104" s="25" t="s">
        <v>24</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572</v>
      </c>
      <c r="BM104" s="25" t="s">
        <v>6609</v>
      </c>
    </row>
    <row r="105" s="1" customFormat="1" ht="16.5" customHeight="1">
      <c r="B105" s="47"/>
      <c r="C105" s="237" t="s">
        <v>9</v>
      </c>
      <c r="D105" s="237" t="s">
        <v>230</v>
      </c>
      <c r="E105" s="238" t="s">
        <v>6610</v>
      </c>
      <c r="F105" s="239" t="s">
        <v>6611</v>
      </c>
      <c r="G105" s="240" t="s">
        <v>499</v>
      </c>
      <c r="H105" s="241">
        <v>1</v>
      </c>
      <c r="I105" s="242"/>
      <c r="J105" s="243">
        <f>ROUND(I105*H105,2)</f>
        <v>0</v>
      </c>
      <c r="K105" s="239" t="s">
        <v>3751</v>
      </c>
      <c r="L105" s="73"/>
      <c r="M105" s="244" t="s">
        <v>22</v>
      </c>
      <c r="N105" s="245" t="s">
        <v>50</v>
      </c>
      <c r="O105" s="48"/>
      <c r="P105" s="246">
        <f>O105*H105</f>
        <v>0</v>
      </c>
      <c r="Q105" s="246">
        <v>0</v>
      </c>
      <c r="R105" s="246">
        <f>Q105*H105</f>
        <v>0</v>
      </c>
      <c r="S105" s="246">
        <v>0</v>
      </c>
      <c r="T105" s="247">
        <f>S105*H105</f>
        <v>0</v>
      </c>
      <c r="AR105" s="25" t="s">
        <v>572</v>
      </c>
      <c r="AT105" s="25" t="s">
        <v>230</v>
      </c>
      <c r="AU105" s="25" t="s">
        <v>24</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572</v>
      </c>
      <c r="BM105" s="25" t="s">
        <v>6612</v>
      </c>
    </row>
    <row r="106" s="1" customFormat="1" ht="25.5" customHeight="1">
      <c r="B106" s="47"/>
      <c r="C106" s="237" t="s">
        <v>335</v>
      </c>
      <c r="D106" s="237" t="s">
        <v>230</v>
      </c>
      <c r="E106" s="238" t="s">
        <v>6613</v>
      </c>
      <c r="F106" s="239" t="s">
        <v>6614</v>
      </c>
      <c r="G106" s="240" t="s">
        <v>499</v>
      </c>
      <c r="H106" s="241">
        <v>3</v>
      </c>
      <c r="I106" s="242"/>
      <c r="J106" s="243">
        <f>ROUND(I106*H106,2)</f>
        <v>0</v>
      </c>
      <c r="K106" s="239" t="s">
        <v>3751</v>
      </c>
      <c r="L106" s="73"/>
      <c r="M106" s="244" t="s">
        <v>22</v>
      </c>
      <c r="N106" s="245" t="s">
        <v>50</v>
      </c>
      <c r="O106" s="48"/>
      <c r="P106" s="246">
        <f>O106*H106</f>
        <v>0</v>
      </c>
      <c r="Q106" s="246">
        <v>0</v>
      </c>
      <c r="R106" s="246">
        <f>Q106*H106</f>
        <v>0</v>
      </c>
      <c r="S106" s="246">
        <v>0</v>
      </c>
      <c r="T106" s="247">
        <f>S106*H106</f>
        <v>0</v>
      </c>
      <c r="AR106" s="25" t="s">
        <v>572</v>
      </c>
      <c r="AT106" s="25" t="s">
        <v>230</v>
      </c>
      <c r="AU106" s="25" t="s">
        <v>24</v>
      </c>
      <c r="AY106" s="25" t="s">
        <v>228</v>
      </c>
      <c r="BE106" s="248">
        <f>IF(N106="základní",J106,0)</f>
        <v>0</v>
      </c>
      <c r="BF106" s="248">
        <f>IF(N106="snížená",J106,0)</f>
        <v>0</v>
      </c>
      <c r="BG106" s="248">
        <f>IF(N106="zákl. přenesená",J106,0)</f>
        <v>0</v>
      </c>
      <c r="BH106" s="248">
        <f>IF(N106="sníž. přenesená",J106,0)</f>
        <v>0</v>
      </c>
      <c r="BI106" s="248">
        <f>IF(N106="nulová",J106,0)</f>
        <v>0</v>
      </c>
      <c r="BJ106" s="25" t="s">
        <v>24</v>
      </c>
      <c r="BK106" s="248">
        <f>ROUND(I106*H106,2)</f>
        <v>0</v>
      </c>
      <c r="BL106" s="25" t="s">
        <v>572</v>
      </c>
      <c r="BM106" s="25" t="s">
        <v>6615</v>
      </c>
    </row>
    <row r="107" s="1" customFormat="1" ht="16.5" customHeight="1">
      <c r="B107" s="47"/>
      <c r="C107" s="237" t="s">
        <v>340</v>
      </c>
      <c r="D107" s="237" t="s">
        <v>230</v>
      </c>
      <c r="E107" s="238" t="s">
        <v>6616</v>
      </c>
      <c r="F107" s="239" t="s">
        <v>6617</v>
      </c>
      <c r="G107" s="240" t="s">
        <v>499</v>
      </c>
      <c r="H107" s="241">
        <v>3</v>
      </c>
      <c r="I107" s="242"/>
      <c r="J107" s="243">
        <f>ROUND(I107*H107,2)</f>
        <v>0</v>
      </c>
      <c r="K107" s="239" t="s">
        <v>3751</v>
      </c>
      <c r="L107" s="73"/>
      <c r="M107" s="244" t="s">
        <v>22</v>
      </c>
      <c r="N107" s="245" t="s">
        <v>50</v>
      </c>
      <c r="O107" s="48"/>
      <c r="P107" s="246">
        <f>O107*H107</f>
        <v>0</v>
      </c>
      <c r="Q107" s="246">
        <v>0</v>
      </c>
      <c r="R107" s="246">
        <f>Q107*H107</f>
        <v>0</v>
      </c>
      <c r="S107" s="246">
        <v>0</v>
      </c>
      <c r="T107" s="247">
        <f>S107*H107</f>
        <v>0</v>
      </c>
      <c r="AR107" s="25" t="s">
        <v>572</v>
      </c>
      <c r="AT107" s="25" t="s">
        <v>230</v>
      </c>
      <c r="AU107" s="25" t="s">
        <v>24</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572</v>
      </c>
      <c r="BM107" s="25" t="s">
        <v>6618</v>
      </c>
    </row>
    <row r="108" s="1" customFormat="1" ht="38.25" customHeight="1">
      <c r="B108" s="47"/>
      <c r="C108" s="237" t="s">
        <v>344</v>
      </c>
      <c r="D108" s="237" t="s">
        <v>230</v>
      </c>
      <c r="E108" s="238" t="s">
        <v>6619</v>
      </c>
      <c r="F108" s="239" t="s">
        <v>6620</v>
      </c>
      <c r="G108" s="240" t="s">
        <v>499</v>
      </c>
      <c r="H108" s="241">
        <v>5</v>
      </c>
      <c r="I108" s="242"/>
      <c r="J108" s="243">
        <f>ROUND(I108*H108,2)</f>
        <v>0</v>
      </c>
      <c r="K108" s="239" t="s">
        <v>3751</v>
      </c>
      <c r="L108" s="73"/>
      <c r="M108" s="244" t="s">
        <v>22</v>
      </c>
      <c r="N108" s="245" t="s">
        <v>50</v>
      </c>
      <c r="O108" s="48"/>
      <c r="P108" s="246">
        <f>O108*H108</f>
        <v>0</v>
      </c>
      <c r="Q108" s="246">
        <v>0</v>
      </c>
      <c r="R108" s="246">
        <f>Q108*H108</f>
        <v>0</v>
      </c>
      <c r="S108" s="246">
        <v>0</v>
      </c>
      <c r="T108" s="247">
        <f>S108*H108</f>
        <v>0</v>
      </c>
      <c r="AR108" s="25" t="s">
        <v>572</v>
      </c>
      <c r="AT108" s="25" t="s">
        <v>230</v>
      </c>
      <c r="AU108" s="25" t="s">
        <v>24</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572</v>
      </c>
      <c r="BM108" s="25" t="s">
        <v>6621</v>
      </c>
    </row>
    <row r="109" s="1" customFormat="1" ht="16.5" customHeight="1">
      <c r="B109" s="47"/>
      <c r="C109" s="237" t="s">
        <v>348</v>
      </c>
      <c r="D109" s="237" t="s">
        <v>230</v>
      </c>
      <c r="E109" s="238" t="s">
        <v>6622</v>
      </c>
      <c r="F109" s="239" t="s">
        <v>6623</v>
      </c>
      <c r="G109" s="240" t="s">
        <v>499</v>
      </c>
      <c r="H109" s="241">
        <v>1</v>
      </c>
      <c r="I109" s="242"/>
      <c r="J109" s="243">
        <f>ROUND(I109*H109,2)</f>
        <v>0</v>
      </c>
      <c r="K109" s="239" t="s">
        <v>3751</v>
      </c>
      <c r="L109" s="73"/>
      <c r="M109" s="244" t="s">
        <v>22</v>
      </c>
      <c r="N109" s="245" t="s">
        <v>50</v>
      </c>
      <c r="O109" s="48"/>
      <c r="P109" s="246">
        <f>O109*H109</f>
        <v>0</v>
      </c>
      <c r="Q109" s="246">
        <v>0</v>
      </c>
      <c r="R109" s="246">
        <f>Q109*H109</f>
        <v>0</v>
      </c>
      <c r="S109" s="246">
        <v>0</v>
      </c>
      <c r="T109" s="247">
        <f>S109*H109</f>
        <v>0</v>
      </c>
      <c r="AR109" s="25" t="s">
        <v>572</v>
      </c>
      <c r="AT109" s="25" t="s">
        <v>230</v>
      </c>
      <c r="AU109" s="25" t="s">
        <v>24</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572</v>
      </c>
      <c r="BM109" s="25" t="s">
        <v>6624</v>
      </c>
    </row>
    <row r="110" s="1" customFormat="1" ht="16.5" customHeight="1">
      <c r="B110" s="47"/>
      <c r="C110" s="237" t="s">
        <v>353</v>
      </c>
      <c r="D110" s="237" t="s">
        <v>230</v>
      </c>
      <c r="E110" s="238" t="s">
        <v>6625</v>
      </c>
      <c r="F110" s="239" t="s">
        <v>6626</v>
      </c>
      <c r="G110" s="240" t="s">
        <v>499</v>
      </c>
      <c r="H110" s="241">
        <v>1</v>
      </c>
      <c r="I110" s="242"/>
      <c r="J110" s="243">
        <f>ROUND(I110*H110,2)</f>
        <v>0</v>
      </c>
      <c r="K110" s="239" t="s">
        <v>3751</v>
      </c>
      <c r="L110" s="73"/>
      <c r="M110" s="244" t="s">
        <v>22</v>
      </c>
      <c r="N110" s="245" t="s">
        <v>50</v>
      </c>
      <c r="O110" s="48"/>
      <c r="P110" s="246">
        <f>O110*H110</f>
        <v>0</v>
      </c>
      <c r="Q110" s="246">
        <v>0</v>
      </c>
      <c r="R110" s="246">
        <f>Q110*H110</f>
        <v>0</v>
      </c>
      <c r="S110" s="246">
        <v>0</v>
      </c>
      <c r="T110" s="247">
        <f>S110*H110</f>
        <v>0</v>
      </c>
      <c r="AR110" s="25" t="s">
        <v>572</v>
      </c>
      <c r="AT110" s="25" t="s">
        <v>230</v>
      </c>
      <c r="AU110" s="25" t="s">
        <v>24</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572</v>
      </c>
      <c r="BM110" s="25" t="s">
        <v>6627</v>
      </c>
    </row>
    <row r="111" s="1" customFormat="1" ht="16.5" customHeight="1">
      <c r="B111" s="47"/>
      <c r="C111" s="237" t="s">
        <v>358</v>
      </c>
      <c r="D111" s="237" t="s">
        <v>230</v>
      </c>
      <c r="E111" s="238" t="s">
        <v>6628</v>
      </c>
      <c r="F111" s="239" t="s">
        <v>6629</v>
      </c>
      <c r="G111" s="240" t="s">
        <v>499</v>
      </c>
      <c r="H111" s="241">
        <v>1</v>
      </c>
      <c r="I111" s="242"/>
      <c r="J111" s="243">
        <f>ROUND(I111*H111,2)</f>
        <v>0</v>
      </c>
      <c r="K111" s="239" t="s">
        <v>3751</v>
      </c>
      <c r="L111" s="73"/>
      <c r="M111" s="244" t="s">
        <v>22</v>
      </c>
      <c r="N111" s="245" t="s">
        <v>50</v>
      </c>
      <c r="O111" s="48"/>
      <c r="P111" s="246">
        <f>O111*H111</f>
        <v>0</v>
      </c>
      <c r="Q111" s="246">
        <v>0</v>
      </c>
      <c r="R111" s="246">
        <f>Q111*H111</f>
        <v>0</v>
      </c>
      <c r="S111" s="246">
        <v>0</v>
      </c>
      <c r="T111" s="247">
        <f>S111*H111</f>
        <v>0</v>
      </c>
      <c r="AR111" s="25" t="s">
        <v>572</v>
      </c>
      <c r="AT111" s="25" t="s">
        <v>230</v>
      </c>
      <c r="AU111" s="25" t="s">
        <v>24</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572</v>
      </c>
      <c r="BM111" s="25" t="s">
        <v>6630</v>
      </c>
    </row>
    <row r="112" s="1" customFormat="1" ht="16.5" customHeight="1">
      <c r="B112" s="47"/>
      <c r="C112" s="237" t="s">
        <v>365</v>
      </c>
      <c r="D112" s="237" t="s">
        <v>230</v>
      </c>
      <c r="E112" s="238" t="s">
        <v>6631</v>
      </c>
      <c r="F112" s="239" t="s">
        <v>6632</v>
      </c>
      <c r="G112" s="240" t="s">
        <v>499</v>
      </c>
      <c r="H112" s="241">
        <v>1</v>
      </c>
      <c r="I112" s="242"/>
      <c r="J112" s="243">
        <f>ROUND(I112*H112,2)</f>
        <v>0</v>
      </c>
      <c r="K112" s="239" t="s">
        <v>3751</v>
      </c>
      <c r="L112" s="73"/>
      <c r="M112" s="244" t="s">
        <v>22</v>
      </c>
      <c r="N112" s="310" t="s">
        <v>50</v>
      </c>
      <c r="O112" s="311"/>
      <c r="P112" s="312">
        <f>O112*H112</f>
        <v>0</v>
      </c>
      <c r="Q112" s="312">
        <v>0</v>
      </c>
      <c r="R112" s="312">
        <f>Q112*H112</f>
        <v>0</v>
      </c>
      <c r="S112" s="312">
        <v>0</v>
      </c>
      <c r="T112" s="313">
        <f>S112*H112</f>
        <v>0</v>
      </c>
      <c r="AR112" s="25" t="s">
        <v>572</v>
      </c>
      <c r="AT112" s="25" t="s">
        <v>230</v>
      </c>
      <c r="AU112" s="25" t="s">
        <v>24</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572</v>
      </c>
      <c r="BM112" s="25" t="s">
        <v>6633</v>
      </c>
    </row>
    <row r="113" s="1" customFormat="1" ht="6.96" customHeight="1">
      <c r="B113" s="68"/>
      <c r="C113" s="69"/>
      <c r="D113" s="69"/>
      <c r="E113" s="69"/>
      <c r="F113" s="69"/>
      <c r="G113" s="69"/>
      <c r="H113" s="69"/>
      <c r="I113" s="180"/>
      <c r="J113" s="69"/>
      <c r="K113" s="69"/>
      <c r="L113" s="73"/>
    </row>
  </sheetData>
  <sheetProtection sheet="1" autoFilter="0" formatColumns="0" formatRows="0" objects="1" scenarios="1" spinCount="100000" saltValue="7axDnN6IcaQBuunIcl12saz0aMSmTna+JHlucdeMthsFVHzz2zbgiICetXRx5do1dzVS289MRKTSOmdYwz6cUQ==" hashValue="iTg5qounuomv8limrAZjU5f6e390UFtarLZU/64UgT8oHg+rzTjAKqgBn2J0xtEOpeZ1sVR4zCDi/a2ZoijaUg==" algorithmName="SHA-512" password="CC35"/>
  <autoFilter ref="C82:K112"/>
  <mergeCells count="13">
    <mergeCell ref="E7:H7"/>
    <mergeCell ref="E9:H9"/>
    <mergeCell ref="E11:H11"/>
    <mergeCell ref="E26:H26"/>
    <mergeCell ref="E47:H47"/>
    <mergeCell ref="E49:H49"/>
    <mergeCell ref="E51:H51"/>
    <mergeCell ref="J55:J56"/>
    <mergeCell ref="E71:H71"/>
    <mergeCell ref="E73:H73"/>
    <mergeCell ref="E75:H75"/>
    <mergeCell ref="G1:H1"/>
    <mergeCell ref="L2:V2"/>
  </mergeCells>
  <hyperlinks>
    <hyperlink ref="F1:G1" location="C2" display="1) Krycí list soupisu"/>
    <hyperlink ref="G1:H1" location="C58" display="2) Rekapitulace"/>
    <hyperlink ref="J1" location="C82"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1.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123</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176</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6634</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242.25" customHeight="1">
      <c r="B26" s="162"/>
      <c r="C26" s="163"/>
      <c r="D26" s="163"/>
      <c r="E26" s="45" t="s">
        <v>6635</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ROUND(J89,2)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ROUND(SUM(BE89:BE129), 2)</f>
        <v>0</v>
      </c>
      <c r="G32" s="48"/>
      <c r="H32" s="48"/>
      <c r="I32" s="172">
        <v>0.20999999999999999</v>
      </c>
      <c r="J32" s="171">
        <f>ROUND(ROUND((SUM(BE89:BE129)), 2)*I32, 2)</f>
        <v>0</v>
      </c>
      <c r="K32" s="52"/>
    </row>
    <row r="33" s="1" customFormat="1" ht="14.4" customHeight="1">
      <c r="B33" s="47"/>
      <c r="C33" s="48"/>
      <c r="D33" s="48"/>
      <c r="E33" s="56" t="s">
        <v>51</v>
      </c>
      <c r="F33" s="171">
        <f>ROUND(SUM(BF89:BF129), 2)</f>
        <v>0</v>
      </c>
      <c r="G33" s="48"/>
      <c r="H33" s="48"/>
      <c r="I33" s="172">
        <v>0.14999999999999999</v>
      </c>
      <c r="J33" s="171">
        <f>ROUND(ROUND((SUM(BF89:BF129)), 2)*I33, 2)</f>
        <v>0</v>
      </c>
      <c r="K33" s="52"/>
    </row>
    <row r="34" hidden="1" s="1" customFormat="1" ht="14.4" customHeight="1">
      <c r="B34" s="47"/>
      <c r="C34" s="48"/>
      <c r="D34" s="48"/>
      <c r="E34" s="56" t="s">
        <v>52</v>
      </c>
      <c r="F34" s="171">
        <f>ROUND(SUM(BG89:BG129), 2)</f>
        <v>0</v>
      </c>
      <c r="G34" s="48"/>
      <c r="H34" s="48"/>
      <c r="I34" s="172">
        <v>0.20999999999999999</v>
      </c>
      <c r="J34" s="171">
        <v>0</v>
      </c>
      <c r="K34" s="52"/>
    </row>
    <row r="35" hidden="1" s="1" customFormat="1" ht="14.4" customHeight="1">
      <c r="B35" s="47"/>
      <c r="C35" s="48"/>
      <c r="D35" s="48"/>
      <c r="E35" s="56" t="s">
        <v>53</v>
      </c>
      <c r="F35" s="171">
        <f>ROUND(SUM(BH89:BH129), 2)</f>
        <v>0</v>
      </c>
      <c r="G35" s="48"/>
      <c r="H35" s="48"/>
      <c r="I35" s="172">
        <v>0.14999999999999999</v>
      </c>
      <c r="J35" s="171">
        <v>0</v>
      </c>
      <c r="K35" s="52"/>
    </row>
    <row r="36" hidden="1" s="1" customFormat="1" ht="14.4" customHeight="1">
      <c r="B36" s="47"/>
      <c r="C36" s="48"/>
      <c r="D36" s="48"/>
      <c r="E36" s="56" t="s">
        <v>54</v>
      </c>
      <c r="F36" s="171">
        <f>ROUND(SUM(BI89:BI129),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176</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01.7 - SO 01 - Potrubní pošta</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J89</f>
        <v>0</v>
      </c>
      <c r="K60" s="52"/>
      <c r="AU60" s="25" t="s">
        <v>184</v>
      </c>
    </row>
    <row r="61" s="8" customFormat="1" ht="24.96" customHeight="1">
      <c r="B61" s="191"/>
      <c r="C61" s="192"/>
      <c r="D61" s="193" t="s">
        <v>6636</v>
      </c>
      <c r="E61" s="194"/>
      <c r="F61" s="194"/>
      <c r="G61" s="194"/>
      <c r="H61" s="194"/>
      <c r="I61" s="195"/>
      <c r="J61" s="196">
        <f>J90</f>
        <v>0</v>
      </c>
      <c r="K61" s="197"/>
    </row>
    <row r="62" s="8" customFormat="1" ht="24.96" customHeight="1">
      <c r="B62" s="191"/>
      <c r="C62" s="192"/>
      <c r="D62" s="193" t="s">
        <v>6637</v>
      </c>
      <c r="E62" s="194"/>
      <c r="F62" s="194"/>
      <c r="G62" s="194"/>
      <c r="H62" s="194"/>
      <c r="I62" s="195"/>
      <c r="J62" s="196">
        <f>J99</f>
        <v>0</v>
      </c>
      <c r="K62" s="197"/>
    </row>
    <row r="63" s="8" customFormat="1" ht="24.96" customHeight="1">
      <c r="B63" s="191"/>
      <c r="C63" s="192"/>
      <c r="D63" s="193" t="s">
        <v>6638</v>
      </c>
      <c r="E63" s="194"/>
      <c r="F63" s="194"/>
      <c r="G63" s="194"/>
      <c r="H63" s="194"/>
      <c r="I63" s="195"/>
      <c r="J63" s="196">
        <f>J103</f>
        <v>0</v>
      </c>
      <c r="K63" s="197"/>
    </row>
    <row r="64" s="8" customFormat="1" ht="24.96" customHeight="1">
      <c r="B64" s="191"/>
      <c r="C64" s="192"/>
      <c r="D64" s="193" t="s">
        <v>6639</v>
      </c>
      <c r="E64" s="194"/>
      <c r="F64" s="194"/>
      <c r="G64" s="194"/>
      <c r="H64" s="194"/>
      <c r="I64" s="195"/>
      <c r="J64" s="196">
        <f>J107</f>
        <v>0</v>
      </c>
      <c r="K64" s="197"/>
    </row>
    <row r="65" s="8" customFormat="1" ht="24.96" customHeight="1">
      <c r="B65" s="191"/>
      <c r="C65" s="192"/>
      <c r="D65" s="193" t="s">
        <v>6640</v>
      </c>
      <c r="E65" s="194"/>
      <c r="F65" s="194"/>
      <c r="G65" s="194"/>
      <c r="H65" s="194"/>
      <c r="I65" s="195"/>
      <c r="J65" s="196">
        <f>J111</f>
        <v>0</v>
      </c>
      <c r="K65" s="197"/>
    </row>
    <row r="66" s="8" customFormat="1" ht="24.96" customHeight="1">
      <c r="B66" s="191"/>
      <c r="C66" s="192"/>
      <c r="D66" s="193" t="s">
        <v>6641</v>
      </c>
      <c r="E66" s="194"/>
      <c r="F66" s="194"/>
      <c r="G66" s="194"/>
      <c r="H66" s="194"/>
      <c r="I66" s="195"/>
      <c r="J66" s="196">
        <f>J118</f>
        <v>0</v>
      </c>
      <c r="K66" s="197"/>
    </row>
    <row r="67" s="8" customFormat="1" ht="24.96" customHeight="1">
      <c r="B67" s="191"/>
      <c r="C67" s="192"/>
      <c r="D67" s="193" t="s">
        <v>6642</v>
      </c>
      <c r="E67" s="194"/>
      <c r="F67" s="194"/>
      <c r="G67" s="194"/>
      <c r="H67" s="194"/>
      <c r="I67" s="195"/>
      <c r="J67" s="196">
        <f>J124</f>
        <v>0</v>
      </c>
      <c r="K67" s="197"/>
    </row>
    <row r="68" s="1" customFormat="1" ht="21.84" customHeight="1">
      <c r="B68" s="47"/>
      <c r="C68" s="48"/>
      <c r="D68" s="48"/>
      <c r="E68" s="48"/>
      <c r="F68" s="48"/>
      <c r="G68" s="48"/>
      <c r="H68" s="48"/>
      <c r="I68" s="158"/>
      <c r="J68" s="48"/>
      <c r="K68" s="52"/>
    </row>
    <row r="69" s="1" customFormat="1" ht="6.96" customHeight="1">
      <c r="B69" s="68"/>
      <c r="C69" s="69"/>
      <c r="D69" s="69"/>
      <c r="E69" s="69"/>
      <c r="F69" s="69"/>
      <c r="G69" s="69"/>
      <c r="H69" s="69"/>
      <c r="I69" s="180"/>
      <c r="J69" s="69"/>
      <c r="K69" s="70"/>
    </row>
    <row r="73" s="1" customFormat="1" ht="6.96" customHeight="1">
      <c r="B73" s="71"/>
      <c r="C73" s="72"/>
      <c r="D73" s="72"/>
      <c r="E73" s="72"/>
      <c r="F73" s="72"/>
      <c r="G73" s="72"/>
      <c r="H73" s="72"/>
      <c r="I73" s="183"/>
      <c r="J73" s="72"/>
      <c r="K73" s="72"/>
      <c r="L73" s="73"/>
    </row>
    <row r="74" s="1" customFormat="1" ht="36.96" customHeight="1">
      <c r="B74" s="47"/>
      <c r="C74" s="74" t="s">
        <v>212</v>
      </c>
      <c r="D74" s="75"/>
      <c r="E74" s="75"/>
      <c r="F74" s="75"/>
      <c r="G74" s="75"/>
      <c r="H74" s="75"/>
      <c r="I74" s="205"/>
      <c r="J74" s="75"/>
      <c r="K74" s="75"/>
      <c r="L74" s="73"/>
    </row>
    <row r="75" s="1" customFormat="1" ht="6.96" customHeight="1">
      <c r="B75" s="47"/>
      <c r="C75" s="75"/>
      <c r="D75" s="75"/>
      <c r="E75" s="75"/>
      <c r="F75" s="75"/>
      <c r="G75" s="75"/>
      <c r="H75" s="75"/>
      <c r="I75" s="205"/>
      <c r="J75" s="75"/>
      <c r="K75" s="75"/>
      <c r="L75" s="73"/>
    </row>
    <row r="76" s="1" customFormat="1" ht="14.4" customHeight="1">
      <c r="B76" s="47"/>
      <c r="C76" s="77" t="s">
        <v>18</v>
      </c>
      <c r="D76" s="75"/>
      <c r="E76" s="75"/>
      <c r="F76" s="75"/>
      <c r="G76" s="75"/>
      <c r="H76" s="75"/>
      <c r="I76" s="205"/>
      <c r="J76" s="75"/>
      <c r="K76" s="75"/>
      <c r="L76" s="73"/>
    </row>
    <row r="77" s="1" customFormat="1" ht="16.5" customHeight="1">
      <c r="B77" s="47"/>
      <c r="C77" s="75"/>
      <c r="D77" s="75"/>
      <c r="E77" s="206" t="str">
        <f>E7</f>
        <v>NOVÁ PSYCHIATRIE - NEMOCNICE TÁBOR (staveniště A)</v>
      </c>
      <c r="F77" s="77"/>
      <c r="G77" s="77"/>
      <c r="H77" s="77"/>
      <c r="I77" s="205"/>
      <c r="J77" s="75"/>
      <c r="K77" s="75"/>
      <c r="L77" s="73"/>
    </row>
    <row r="78">
      <c r="B78" s="29"/>
      <c r="C78" s="77" t="s">
        <v>175</v>
      </c>
      <c r="D78" s="207"/>
      <c r="E78" s="207"/>
      <c r="F78" s="207"/>
      <c r="G78" s="207"/>
      <c r="H78" s="207"/>
      <c r="I78" s="150"/>
      <c r="J78" s="207"/>
      <c r="K78" s="207"/>
      <c r="L78" s="208"/>
    </row>
    <row r="79" s="1" customFormat="1" ht="16.5" customHeight="1">
      <c r="B79" s="47"/>
      <c r="C79" s="75"/>
      <c r="D79" s="75"/>
      <c r="E79" s="206" t="s">
        <v>176</v>
      </c>
      <c r="F79" s="75"/>
      <c r="G79" s="75"/>
      <c r="H79" s="75"/>
      <c r="I79" s="205"/>
      <c r="J79" s="75"/>
      <c r="K79" s="75"/>
      <c r="L79" s="73"/>
    </row>
    <row r="80" s="1" customFormat="1" ht="14.4" customHeight="1">
      <c r="B80" s="47"/>
      <c r="C80" s="77" t="s">
        <v>177</v>
      </c>
      <c r="D80" s="75"/>
      <c r="E80" s="75"/>
      <c r="F80" s="75"/>
      <c r="G80" s="75"/>
      <c r="H80" s="75"/>
      <c r="I80" s="205"/>
      <c r="J80" s="75"/>
      <c r="K80" s="75"/>
      <c r="L80" s="73"/>
    </row>
    <row r="81" s="1" customFormat="1" ht="17.25" customHeight="1">
      <c r="B81" s="47"/>
      <c r="C81" s="75"/>
      <c r="D81" s="75"/>
      <c r="E81" s="83" t="str">
        <f>E11</f>
        <v>01.7 - SO 01 - Potrubní pošta</v>
      </c>
      <c r="F81" s="75"/>
      <c r="G81" s="75"/>
      <c r="H81" s="75"/>
      <c r="I81" s="205"/>
      <c r="J81" s="75"/>
      <c r="K81" s="75"/>
      <c r="L81" s="73"/>
    </row>
    <row r="82" s="1" customFormat="1" ht="6.96" customHeight="1">
      <c r="B82" s="47"/>
      <c r="C82" s="75"/>
      <c r="D82" s="75"/>
      <c r="E82" s="75"/>
      <c r="F82" s="75"/>
      <c r="G82" s="75"/>
      <c r="H82" s="75"/>
      <c r="I82" s="205"/>
      <c r="J82" s="75"/>
      <c r="K82" s="75"/>
      <c r="L82" s="73"/>
    </row>
    <row r="83" s="1" customFormat="1" ht="18" customHeight="1">
      <c r="B83" s="47"/>
      <c r="C83" s="77" t="s">
        <v>25</v>
      </c>
      <c r="D83" s="75"/>
      <c r="E83" s="75"/>
      <c r="F83" s="209" t="str">
        <f>F14</f>
        <v>Tábor</v>
      </c>
      <c r="G83" s="75"/>
      <c r="H83" s="75"/>
      <c r="I83" s="210" t="s">
        <v>27</v>
      </c>
      <c r="J83" s="86" t="str">
        <f>IF(J14="","",J14)</f>
        <v>4. 5. 2015</v>
      </c>
      <c r="K83" s="75"/>
      <c r="L83" s="73"/>
    </row>
    <row r="84" s="1" customFormat="1" ht="6.96" customHeight="1">
      <c r="B84" s="47"/>
      <c r="C84" s="75"/>
      <c r="D84" s="75"/>
      <c r="E84" s="75"/>
      <c r="F84" s="75"/>
      <c r="G84" s="75"/>
      <c r="H84" s="75"/>
      <c r="I84" s="205"/>
      <c r="J84" s="75"/>
      <c r="K84" s="75"/>
      <c r="L84" s="73"/>
    </row>
    <row r="85" s="1" customFormat="1">
      <c r="B85" s="47"/>
      <c r="C85" s="77" t="s">
        <v>31</v>
      </c>
      <c r="D85" s="75"/>
      <c r="E85" s="75"/>
      <c r="F85" s="209" t="str">
        <f>E17</f>
        <v>Nemocnice Tábor,a.s.Kpt. Jaroše 2000 390 02 Tábor</v>
      </c>
      <c r="G85" s="75"/>
      <c r="H85" s="75"/>
      <c r="I85" s="210" t="s">
        <v>39</v>
      </c>
      <c r="J85" s="209" t="str">
        <f>E23</f>
        <v>Atelier H1 Ing.arch.J.Hochman, K Biřičce, HK</v>
      </c>
      <c r="K85" s="75"/>
      <c r="L85" s="73"/>
    </row>
    <row r="86" s="1" customFormat="1" ht="14.4" customHeight="1">
      <c r="B86" s="47"/>
      <c r="C86" s="77" t="s">
        <v>37</v>
      </c>
      <c r="D86" s="75"/>
      <c r="E86" s="75"/>
      <c r="F86" s="209" t="str">
        <f>IF(E20="","",E20)</f>
        <v/>
      </c>
      <c r="G86" s="75"/>
      <c r="H86" s="75"/>
      <c r="I86" s="205"/>
      <c r="J86" s="75"/>
      <c r="K86" s="75"/>
      <c r="L86" s="73"/>
    </row>
    <row r="87" s="1" customFormat="1" ht="10.32" customHeight="1">
      <c r="B87" s="47"/>
      <c r="C87" s="75"/>
      <c r="D87" s="75"/>
      <c r="E87" s="75"/>
      <c r="F87" s="75"/>
      <c r="G87" s="75"/>
      <c r="H87" s="75"/>
      <c r="I87" s="205"/>
      <c r="J87" s="75"/>
      <c r="K87" s="75"/>
      <c r="L87" s="73"/>
    </row>
    <row r="88" s="10" customFormat="1" ht="29.28" customHeight="1">
      <c r="B88" s="211"/>
      <c r="C88" s="212" t="s">
        <v>213</v>
      </c>
      <c r="D88" s="213" t="s">
        <v>64</v>
      </c>
      <c r="E88" s="213" t="s">
        <v>60</v>
      </c>
      <c r="F88" s="213" t="s">
        <v>214</v>
      </c>
      <c r="G88" s="213" t="s">
        <v>215</v>
      </c>
      <c r="H88" s="213" t="s">
        <v>216</v>
      </c>
      <c r="I88" s="214" t="s">
        <v>217</v>
      </c>
      <c r="J88" s="213" t="s">
        <v>182</v>
      </c>
      <c r="K88" s="215" t="s">
        <v>218</v>
      </c>
      <c r="L88" s="216"/>
      <c r="M88" s="103" t="s">
        <v>219</v>
      </c>
      <c r="N88" s="104" t="s">
        <v>49</v>
      </c>
      <c r="O88" s="104" t="s">
        <v>220</v>
      </c>
      <c r="P88" s="104" t="s">
        <v>221</v>
      </c>
      <c r="Q88" s="104" t="s">
        <v>222</v>
      </c>
      <c r="R88" s="104" t="s">
        <v>223</v>
      </c>
      <c r="S88" s="104" t="s">
        <v>224</v>
      </c>
      <c r="T88" s="105" t="s">
        <v>225</v>
      </c>
    </row>
    <row r="89" s="1" customFormat="1" ht="29.28" customHeight="1">
      <c r="B89" s="47"/>
      <c r="C89" s="109" t="s">
        <v>183</v>
      </c>
      <c r="D89" s="75"/>
      <c r="E89" s="75"/>
      <c r="F89" s="75"/>
      <c r="G89" s="75"/>
      <c r="H89" s="75"/>
      <c r="I89" s="205"/>
      <c r="J89" s="217">
        <f>BK89</f>
        <v>0</v>
      </c>
      <c r="K89" s="75"/>
      <c r="L89" s="73"/>
      <c r="M89" s="106"/>
      <c r="N89" s="107"/>
      <c r="O89" s="107"/>
      <c r="P89" s="218">
        <f>P90+P99+P103+P107+P111+P118+P124</f>
        <v>0</v>
      </c>
      <c r="Q89" s="107"/>
      <c r="R89" s="218">
        <f>R90+R99+R103+R107+R111+R118+R124</f>
        <v>0</v>
      </c>
      <c r="S89" s="107"/>
      <c r="T89" s="219">
        <f>T90+T99+T103+T107+T111+T118+T124</f>
        <v>0</v>
      </c>
      <c r="AT89" s="25" t="s">
        <v>78</v>
      </c>
      <c r="AU89" s="25" t="s">
        <v>184</v>
      </c>
      <c r="BK89" s="220">
        <f>BK90+BK99+BK103+BK107+BK111+BK118+BK124</f>
        <v>0</v>
      </c>
    </row>
    <row r="90" s="11" customFormat="1" ht="37.44" customHeight="1">
      <c r="B90" s="221"/>
      <c r="C90" s="222"/>
      <c r="D90" s="223" t="s">
        <v>78</v>
      </c>
      <c r="E90" s="224" t="s">
        <v>2752</v>
      </c>
      <c r="F90" s="224" t="s">
        <v>6643</v>
      </c>
      <c r="G90" s="222"/>
      <c r="H90" s="222"/>
      <c r="I90" s="225"/>
      <c r="J90" s="226">
        <f>BK90</f>
        <v>0</v>
      </c>
      <c r="K90" s="222"/>
      <c r="L90" s="227"/>
      <c r="M90" s="228"/>
      <c r="N90" s="229"/>
      <c r="O90" s="229"/>
      <c r="P90" s="230">
        <f>SUM(P91:P98)</f>
        <v>0</v>
      </c>
      <c r="Q90" s="229"/>
      <c r="R90" s="230">
        <f>SUM(R91:R98)</f>
        <v>0</v>
      </c>
      <c r="S90" s="229"/>
      <c r="T90" s="231">
        <f>SUM(T91:T98)</f>
        <v>0</v>
      </c>
      <c r="AR90" s="232" t="s">
        <v>101</v>
      </c>
      <c r="AT90" s="233" t="s">
        <v>78</v>
      </c>
      <c r="AU90" s="233" t="s">
        <v>79</v>
      </c>
      <c r="AY90" s="232" t="s">
        <v>228</v>
      </c>
      <c r="BK90" s="234">
        <f>SUM(BK91:BK98)</f>
        <v>0</v>
      </c>
    </row>
    <row r="91" s="1" customFormat="1" ht="51" customHeight="1">
      <c r="B91" s="47"/>
      <c r="C91" s="237" t="s">
        <v>24</v>
      </c>
      <c r="D91" s="237" t="s">
        <v>230</v>
      </c>
      <c r="E91" s="238" t="s">
        <v>24</v>
      </c>
      <c r="F91" s="239" t="s">
        <v>6644</v>
      </c>
      <c r="G91" s="240" t="s">
        <v>929</v>
      </c>
      <c r="H91" s="241">
        <v>1</v>
      </c>
      <c r="I91" s="242"/>
      <c r="J91" s="243">
        <f>ROUND(I91*H91,2)</f>
        <v>0</v>
      </c>
      <c r="K91" s="239" t="s">
        <v>3751</v>
      </c>
      <c r="L91" s="73"/>
      <c r="M91" s="244" t="s">
        <v>22</v>
      </c>
      <c r="N91" s="245" t="s">
        <v>50</v>
      </c>
      <c r="O91" s="48"/>
      <c r="P91" s="246">
        <f>O91*H91</f>
        <v>0</v>
      </c>
      <c r="Q91" s="246">
        <v>0</v>
      </c>
      <c r="R91" s="246">
        <f>Q91*H91</f>
        <v>0</v>
      </c>
      <c r="S91" s="246">
        <v>0</v>
      </c>
      <c r="T91" s="247">
        <f>S91*H91</f>
        <v>0</v>
      </c>
      <c r="AR91" s="25" t="s">
        <v>572</v>
      </c>
      <c r="AT91" s="25" t="s">
        <v>230</v>
      </c>
      <c r="AU91" s="25" t="s">
        <v>24</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572</v>
      </c>
      <c r="BM91" s="25" t="s">
        <v>6645</v>
      </c>
    </row>
    <row r="92" s="1" customFormat="1" ht="51" customHeight="1">
      <c r="B92" s="47"/>
      <c r="C92" s="237" t="s">
        <v>87</v>
      </c>
      <c r="D92" s="237" t="s">
        <v>230</v>
      </c>
      <c r="E92" s="238" t="s">
        <v>87</v>
      </c>
      <c r="F92" s="239" t="s">
        <v>6646</v>
      </c>
      <c r="G92" s="240" t="s">
        <v>929</v>
      </c>
      <c r="H92" s="241">
        <v>2</v>
      </c>
      <c r="I92" s="242"/>
      <c r="J92" s="243">
        <f>ROUND(I92*H92,2)</f>
        <v>0</v>
      </c>
      <c r="K92" s="239" t="s">
        <v>3751</v>
      </c>
      <c r="L92" s="73"/>
      <c r="M92" s="244" t="s">
        <v>22</v>
      </c>
      <c r="N92" s="245" t="s">
        <v>50</v>
      </c>
      <c r="O92" s="48"/>
      <c r="P92" s="246">
        <f>O92*H92</f>
        <v>0</v>
      </c>
      <c r="Q92" s="246">
        <v>0</v>
      </c>
      <c r="R92" s="246">
        <f>Q92*H92</f>
        <v>0</v>
      </c>
      <c r="S92" s="246">
        <v>0</v>
      </c>
      <c r="T92" s="247">
        <f>S92*H92</f>
        <v>0</v>
      </c>
      <c r="AR92" s="25" t="s">
        <v>572</v>
      </c>
      <c r="AT92" s="25" t="s">
        <v>230</v>
      </c>
      <c r="AU92" s="25" t="s">
        <v>24</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572</v>
      </c>
      <c r="BM92" s="25" t="s">
        <v>6647</v>
      </c>
    </row>
    <row r="93" s="1" customFormat="1" ht="16.5" customHeight="1">
      <c r="B93" s="47"/>
      <c r="C93" s="237" t="s">
        <v>101</v>
      </c>
      <c r="D93" s="237" t="s">
        <v>230</v>
      </c>
      <c r="E93" s="238" t="s">
        <v>101</v>
      </c>
      <c r="F93" s="239" t="s">
        <v>6648</v>
      </c>
      <c r="G93" s="240" t="s">
        <v>929</v>
      </c>
      <c r="H93" s="241">
        <v>3</v>
      </c>
      <c r="I93" s="242"/>
      <c r="J93" s="243">
        <f>ROUND(I93*H93,2)</f>
        <v>0</v>
      </c>
      <c r="K93" s="239" t="s">
        <v>3751</v>
      </c>
      <c r="L93" s="73"/>
      <c r="M93" s="244" t="s">
        <v>22</v>
      </c>
      <c r="N93" s="245" t="s">
        <v>50</v>
      </c>
      <c r="O93" s="48"/>
      <c r="P93" s="246">
        <f>O93*H93</f>
        <v>0</v>
      </c>
      <c r="Q93" s="246">
        <v>0</v>
      </c>
      <c r="R93" s="246">
        <f>Q93*H93</f>
        <v>0</v>
      </c>
      <c r="S93" s="246">
        <v>0</v>
      </c>
      <c r="T93" s="247">
        <f>S93*H93</f>
        <v>0</v>
      </c>
      <c r="AR93" s="25" t="s">
        <v>572</v>
      </c>
      <c r="AT93" s="25" t="s">
        <v>230</v>
      </c>
      <c r="AU93" s="25" t="s">
        <v>24</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572</v>
      </c>
      <c r="BM93" s="25" t="s">
        <v>6649</v>
      </c>
    </row>
    <row r="94" s="1" customFormat="1" ht="16.5" customHeight="1">
      <c r="B94" s="47"/>
      <c r="C94" s="237" t="s">
        <v>235</v>
      </c>
      <c r="D94" s="237" t="s">
        <v>230</v>
      </c>
      <c r="E94" s="238" t="s">
        <v>235</v>
      </c>
      <c r="F94" s="239" t="s">
        <v>6650</v>
      </c>
      <c r="G94" s="240" t="s">
        <v>929</v>
      </c>
      <c r="H94" s="241">
        <v>2</v>
      </c>
      <c r="I94" s="242"/>
      <c r="J94" s="243">
        <f>ROUND(I94*H94,2)</f>
        <v>0</v>
      </c>
      <c r="K94" s="239" t="s">
        <v>3751</v>
      </c>
      <c r="L94" s="73"/>
      <c r="M94" s="244" t="s">
        <v>22</v>
      </c>
      <c r="N94" s="245" t="s">
        <v>50</v>
      </c>
      <c r="O94" s="48"/>
      <c r="P94" s="246">
        <f>O94*H94</f>
        <v>0</v>
      </c>
      <c r="Q94" s="246">
        <v>0</v>
      </c>
      <c r="R94" s="246">
        <f>Q94*H94</f>
        <v>0</v>
      </c>
      <c r="S94" s="246">
        <v>0</v>
      </c>
      <c r="T94" s="247">
        <f>S94*H94</f>
        <v>0</v>
      </c>
      <c r="AR94" s="25" t="s">
        <v>572</v>
      </c>
      <c r="AT94" s="25" t="s">
        <v>230</v>
      </c>
      <c r="AU94" s="25" t="s">
        <v>24</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572</v>
      </c>
      <c r="BM94" s="25" t="s">
        <v>6651</v>
      </c>
    </row>
    <row r="95" s="1" customFormat="1" ht="16.5" customHeight="1">
      <c r="B95" s="47"/>
      <c r="C95" s="237" t="s">
        <v>251</v>
      </c>
      <c r="D95" s="237" t="s">
        <v>230</v>
      </c>
      <c r="E95" s="238" t="s">
        <v>251</v>
      </c>
      <c r="F95" s="239" t="s">
        <v>6652</v>
      </c>
      <c r="G95" s="240" t="s">
        <v>929</v>
      </c>
      <c r="H95" s="241">
        <v>3</v>
      </c>
      <c r="I95" s="242"/>
      <c r="J95" s="243">
        <f>ROUND(I95*H95,2)</f>
        <v>0</v>
      </c>
      <c r="K95" s="239" t="s">
        <v>3751</v>
      </c>
      <c r="L95" s="73"/>
      <c r="M95" s="244" t="s">
        <v>22</v>
      </c>
      <c r="N95" s="245" t="s">
        <v>50</v>
      </c>
      <c r="O95" s="48"/>
      <c r="P95" s="246">
        <f>O95*H95</f>
        <v>0</v>
      </c>
      <c r="Q95" s="246">
        <v>0</v>
      </c>
      <c r="R95" s="246">
        <f>Q95*H95</f>
        <v>0</v>
      </c>
      <c r="S95" s="246">
        <v>0</v>
      </c>
      <c r="T95" s="247">
        <f>S95*H95</f>
        <v>0</v>
      </c>
      <c r="AR95" s="25" t="s">
        <v>572</v>
      </c>
      <c r="AT95" s="25" t="s">
        <v>230</v>
      </c>
      <c r="AU95" s="25" t="s">
        <v>24</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572</v>
      </c>
      <c r="BM95" s="25" t="s">
        <v>6653</v>
      </c>
    </row>
    <row r="96" s="1" customFormat="1" ht="16.5" customHeight="1">
      <c r="B96" s="47"/>
      <c r="C96" s="237" t="s">
        <v>255</v>
      </c>
      <c r="D96" s="237" t="s">
        <v>230</v>
      </c>
      <c r="E96" s="238" t="s">
        <v>255</v>
      </c>
      <c r="F96" s="239" t="s">
        <v>6654</v>
      </c>
      <c r="G96" s="240" t="s">
        <v>929</v>
      </c>
      <c r="H96" s="241">
        <v>3</v>
      </c>
      <c r="I96" s="242"/>
      <c r="J96" s="243">
        <f>ROUND(I96*H96,2)</f>
        <v>0</v>
      </c>
      <c r="K96" s="239" t="s">
        <v>3751</v>
      </c>
      <c r="L96" s="73"/>
      <c r="M96" s="244" t="s">
        <v>22</v>
      </c>
      <c r="N96" s="245" t="s">
        <v>50</v>
      </c>
      <c r="O96" s="48"/>
      <c r="P96" s="246">
        <f>O96*H96</f>
        <v>0</v>
      </c>
      <c r="Q96" s="246">
        <v>0</v>
      </c>
      <c r="R96" s="246">
        <f>Q96*H96</f>
        <v>0</v>
      </c>
      <c r="S96" s="246">
        <v>0</v>
      </c>
      <c r="T96" s="247">
        <f>S96*H96</f>
        <v>0</v>
      </c>
      <c r="AR96" s="25" t="s">
        <v>572</v>
      </c>
      <c r="AT96" s="25" t="s">
        <v>230</v>
      </c>
      <c r="AU96" s="25" t="s">
        <v>24</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572</v>
      </c>
      <c r="BM96" s="25" t="s">
        <v>6655</v>
      </c>
    </row>
    <row r="97" s="1" customFormat="1" ht="16.5" customHeight="1">
      <c r="B97" s="47"/>
      <c r="C97" s="237" t="s">
        <v>260</v>
      </c>
      <c r="D97" s="237" t="s">
        <v>230</v>
      </c>
      <c r="E97" s="238" t="s">
        <v>260</v>
      </c>
      <c r="F97" s="239" t="s">
        <v>6656</v>
      </c>
      <c r="G97" s="240" t="s">
        <v>929</v>
      </c>
      <c r="H97" s="241">
        <v>3</v>
      </c>
      <c r="I97" s="242"/>
      <c r="J97" s="243">
        <f>ROUND(I97*H97,2)</f>
        <v>0</v>
      </c>
      <c r="K97" s="239" t="s">
        <v>3751</v>
      </c>
      <c r="L97" s="73"/>
      <c r="M97" s="244" t="s">
        <v>22</v>
      </c>
      <c r="N97" s="245" t="s">
        <v>50</v>
      </c>
      <c r="O97" s="48"/>
      <c r="P97" s="246">
        <f>O97*H97</f>
        <v>0</v>
      </c>
      <c r="Q97" s="246">
        <v>0</v>
      </c>
      <c r="R97" s="246">
        <f>Q97*H97</f>
        <v>0</v>
      </c>
      <c r="S97" s="246">
        <v>0</v>
      </c>
      <c r="T97" s="247">
        <f>S97*H97</f>
        <v>0</v>
      </c>
      <c r="AR97" s="25" t="s">
        <v>572</v>
      </c>
      <c r="AT97" s="25" t="s">
        <v>230</v>
      </c>
      <c r="AU97" s="25" t="s">
        <v>24</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572</v>
      </c>
      <c r="BM97" s="25" t="s">
        <v>6657</v>
      </c>
    </row>
    <row r="98" s="1" customFormat="1" ht="16.5" customHeight="1">
      <c r="B98" s="47"/>
      <c r="C98" s="237" t="s">
        <v>266</v>
      </c>
      <c r="D98" s="237" t="s">
        <v>230</v>
      </c>
      <c r="E98" s="238" t="s">
        <v>266</v>
      </c>
      <c r="F98" s="239" t="s">
        <v>6658</v>
      </c>
      <c r="G98" s="240" t="s">
        <v>929</v>
      </c>
      <c r="H98" s="241">
        <v>3</v>
      </c>
      <c r="I98" s="242"/>
      <c r="J98" s="243">
        <f>ROUND(I98*H98,2)</f>
        <v>0</v>
      </c>
      <c r="K98" s="239" t="s">
        <v>3751</v>
      </c>
      <c r="L98" s="73"/>
      <c r="M98" s="244" t="s">
        <v>22</v>
      </c>
      <c r="N98" s="245" t="s">
        <v>50</v>
      </c>
      <c r="O98" s="48"/>
      <c r="P98" s="246">
        <f>O98*H98</f>
        <v>0</v>
      </c>
      <c r="Q98" s="246">
        <v>0</v>
      </c>
      <c r="R98" s="246">
        <f>Q98*H98</f>
        <v>0</v>
      </c>
      <c r="S98" s="246">
        <v>0</v>
      </c>
      <c r="T98" s="247">
        <f>S98*H98</f>
        <v>0</v>
      </c>
      <c r="AR98" s="25" t="s">
        <v>572</v>
      </c>
      <c r="AT98" s="25" t="s">
        <v>230</v>
      </c>
      <c r="AU98" s="25" t="s">
        <v>24</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572</v>
      </c>
      <c r="BM98" s="25" t="s">
        <v>6659</v>
      </c>
    </row>
    <row r="99" s="11" customFormat="1" ht="37.44" customHeight="1">
      <c r="B99" s="221"/>
      <c r="C99" s="222"/>
      <c r="D99" s="223" t="s">
        <v>78</v>
      </c>
      <c r="E99" s="224" t="s">
        <v>2756</v>
      </c>
      <c r="F99" s="224" t="s">
        <v>6660</v>
      </c>
      <c r="G99" s="222"/>
      <c r="H99" s="222"/>
      <c r="I99" s="225"/>
      <c r="J99" s="226">
        <f>BK99</f>
        <v>0</v>
      </c>
      <c r="K99" s="222"/>
      <c r="L99" s="227"/>
      <c r="M99" s="228"/>
      <c r="N99" s="229"/>
      <c r="O99" s="229"/>
      <c r="P99" s="230">
        <f>SUM(P100:P102)</f>
        <v>0</v>
      </c>
      <c r="Q99" s="229"/>
      <c r="R99" s="230">
        <f>SUM(R100:R102)</f>
        <v>0</v>
      </c>
      <c r="S99" s="229"/>
      <c r="T99" s="231">
        <f>SUM(T100:T102)</f>
        <v>0</v>
      </c>
      <c r="AR99" s="232" t="s">
        <v>101</v>
      </c>
      <c r="AT99" s="233" t="s">
        <v>78</v>
      </c>
      <c r="AU99" s="233" t="s">
        <v>79</v>
      </c>
      <c r="AY99" s="232" t="s">
        <v>228</v>
      </c>
      <c r="BK99" s="234">
        <f>SUM(BK100:BK102)</f>
        <v>0</v>
      </c>
    </row>
    <row r="100" s="1" customFormat="1" ht="16.5" customHeight="1">
      <c r="B100" s="47"/>
      <c r="C100" s="237" t="s">
        <v>271</v>
      </c>
      <c r="D100" s="237" t="s">
        <v>230</v>
      </c>
      <c r="E100" s="238" t="s">
        <v>271</v>
      </c>
      <c r="F100" s="239" t="s">
        <v>6661</v>
      </c>
      <c r="G100" s="240" t="s">
        <v>929</v>
      </c>
      <c r="H100" s="241">
        <v>0</v>
      </c>
      <c r="I100" s="242"/>
      <c r="J100" s="243">
        <f>ROUND(I100*H100,2)</f>
        <v>0</v>
      </c>
      <c r="K100" s="239" t="s">
        <v>3751</v>
      </c>
      <c r="L100" s="73"/>
      <c r="M100" s="244" t="s">
        <v>22</v>
      </c>
      <c r="N100" s="245" t="s">
        <v>50</v>
      </c>
      <c r="O100" s="48"/>
      <c r="P100" s="246">
        <f>O100*H100</f>
        <v>0</v>
      </c>
      <c r="Q100" s="246">
        <v>0</v>
      </c>
      <c r="R100" s="246">
        <f>Q100*H100</f>
        <v>0</v>
      </c>
      <c r="S100" s="246">
        <v>0</v>
      </c>
      <c r="T100" s="247">
        <f>S100*H100</f>
        <v>0</v>
      </c>
      <c r="AR100" s="25" t="s">
        <v>572</v>
      </c>
      <c r="AT100" s="25" t="s">
        <v>230</v>
      </c>
      <c r="AU100" s="25" t="s">
        <v>24</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572</v>
      </c>
      <c r="BM100" s="25" t="s">
        <v>6662</v>
      </c>
    </row>
    <row r="101" s="1" customFormat="1" ht="16.5" customHeight="1">
      <c r="B101" s="47"/>
      <c r="C101" s="237" t="s">
        <v>29</v>
      </c>
      <c r="D101" s="237" t="s">
        <v>230</v>
      </c>
      <c r="E101" s="238" t="s">
        <v>29</v>
      </c>
      <c r="F101" s="239" t="s">
        <v>6661</v>
      </c>
      <c r="G101" s="240" t="s">
        <v>929</v>
      </c>
      <c r="H101" s="241">
        <v>0</v>
      </c>
      <c r="I101" s="242"/>
      <c r="J101" s="243">
        <f>ROUND(I101*H101,2)</f>
        <v>0</v>
      </c>
      <c r="K101" s="239" t="s">
        <v>3751</v>
      </c>
      <c r="L101" s="73"/>
      <c r="M101" s="244" t="s">
        <v>22</v>
      </c>
      <c r="N101" s="245" t="s">
        <v>50</v>
      </c>
      <c r="O101" s="48"/>
      <c r="P101" s="246">
        <f>O101*H101</f>
        <v>0</v>
      </c>
      <c r="Q101" s="246">
        <v>0</v>
      </c>
      <c r="R101" s="246">
        <f>Q101*H101</f>
        <v>0</v>
      </c>
      <c r="S101" s="246">
        <v>0</v>
      </c>
      <c r="T101" s="247">
        <f>S101*H101</f>
        <v>0</v>
      </c>
      <c r="AR101" s="25" t="s">
        <v>572</v>
      </c>
      <c r="AT101" s="25" t="s">
        <v>230</v>
      </c>
      <c r="AU101" s="25" t="s">
        <v>24</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572</v>
      </c>
      <c r="BM101" s="25" t="s">
        <v>6663</v>
      </c>
    </row>
    <row r="102" s="1" customFormat="1" ht="16.5" customHeight="1">
      <c r="B102" s="47"/>
      <c r="C102" s="237" t="s">
        <v>279</v>
      </c>
      <c r="D102" s="237" t="s">
        <v>230</v>
      </c>
      <c r="E102" s="238" t="s">
        <v>279</v>
      </c>
      <c r="F102" s="239" t="s">
        <v>6661</v>
      </c>
      <c r="G102" s="240" t="s">
        <v>929</v>
      </c>
      <c r="H102" s="241">
        <v>0</v>
      </c>
      <c r="I102" s="242"/>
      <c r="J102" s="243">
        <f>ROUND(I102*H102,2)</f>
        <v>0</v>
      </c>
      <c r="K102" s="239" t="s">
        <v>3751</v>
      </c>
      <c r="L102" s="73"/>
      <c r="M102" s="244" t="s">
        <v>22</v>
      </c>
      <c r="N102" s="245" t="s">
        <v>50</v>
      </c>
      <c r="O102" s="48"/>
      <c r="P102" s="246">
        <f>O102*H102</f>
        <v>0</v>
      </c>
      <c r="Q102" s="246">
        <v>0</v>
      </c>
      <c r="R102" s="246">
        <f>Q102*H102</f>
        <v>0</v>
      </c>
      <c r="S102" s="246">
        <v>0</v>
      </c>
      <c r="T102" s="247">
        <f>S102*H102</f>
        <v>0</v>
      </c>
      <c r="AR102" s="25" t="s">
        <v>572</v>
      </c>
      <c r="AT102" s="25" t="s">
        <v>230</v>
      </c>
      <c r="AU102" s="25" t="s">
        <v>24</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572</v>
      </c>
      <c r="BM102" s="25" t="s">
        <v>6664</v>
      </c>
    </row>
    <row r="103" s="11" customFormat="1" ht="37.44" customHeight="1">
      <c r="B103" s="221"/>
      <c r="C103" s="222"/>
      <c r="D103" s="223" t="s">
        <v>78</v>
      </c>
      <c r="E103" s="224" t="s">
        <v>2758</v>
      </c>
      <c r="F103" s="224" t="s">
        <v>6665</v>
      </c>
      <c r="G103" s="222"/>
      <c r="H103" s="222"/>
      <c r="I103" s="225"/>
      <c r="J103" s="226">
        <f>BK103</f>
        <v>0</v>
      </c>
      <c r="K103" s="222"/>
      <c r="L103" s="227"/>
      <c r="M103" s="228"/>
      <c r="N103" s="229"/>
      <c r="O103" s="229"/>
      <c r="P103" s="230">
        <f>SUM(P104:P106)</f>
        <v>0</v>
      </c>
      <c r="Q103" s="229"/>
      <c r="R103" s="230">
        <f>SUM(R104:R106)</f>
        <v>0</v>
      </c>
      <c r="S103" s="229"/>
      <c r="T103" s="231">
        <f>SUM(T104:T106)</f>
        <v>0</v>
      </c>
      <c r="AR103" s="232" t="s">
        <v>101</v>
      </c>
      <c r="AT103" s="233" t="s">
        <v>78</v>
      </c>
      <c r="AU103" s="233" t="s">
        <v>79</v>
      </c>
      <c r="AY103" s="232" t="s">
        <v>228</v>
      </c>
      <c r="BK103" s="234">
        <f>SUM(BK104:BK106)</f>
        <v>0</v>
      </c>
    </row>
    <row r="104" s="1" customFormat="1" ht="16.5" customHeight="1">
      <c r="B104" s="47"/>
      <c r="C104" s="237" t="s">
        <v>284</v>
      </c>
      <c r="D104" s="237" t="s">
        <v>230</v>
      </c>
      <c r="E104" s="238" t="s">
        <v>284</v>
      </c>
      <c r="F104" s="239" t="s">
        <v>6666</v>
      </c>
      <c r="G104" s="240" t="s">
        <v>929</v>
      </c>
      <c r="H104" s="241">
        <v>1</v>
      </c>
      <c r="I104" s="242"/>
      <c r="J104" s="243">
        <f>ROUND(I104*H104,2)</f>
        <v>0</v>
      </c>
      <c r="K104" s="239" t="s">
        <v>3751</v>
      </c>
      <c r="L104" s="73"/>
      <c r="M104" s="244" t="s">
        <v>22</v>
      </c>
      <c r="N104" s="245" t="s">
        <v>50</v>
      </c>
      <c r="O104" s="48"/>
      <c r="P104" s="246">
        <f>O104*H104</f>
        <v>0</v>
      </c>
      <c r="Q104" s="246">
        <v>0</v>
      </c>
      <c r="R104" s="246">
        <f>Q104*H104</f>
        <v>0</v>
      </c>
      <c r="S104" s="246">
        <v>0</v>
      </c>
      <c r="T104" s="247">
        <f>S104*H104</f>
        <v>0</v>
      </c>
      <c r="AR104" s="25" t="s">
        <v>572</v>
      </c>
      <c r="AT104" s="25" t="s">
        <v>230</v>
      </c>
      <c r="AU104" s="25" t="s">
        <v>24</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572</v>
      </c>
      <c r="BM104" s="25" t="s">
        <v>6667</v>
      </c>
    </row>
    <row r="105" s="1" customFormat="1" ht="16.5" customHeight="1">
      <c r="B105" s="47"/>
      <c r="C105" s="237" t="s">
        <v>289</v>
      </c>
      <c r="D105" s="237" t="s">
        <v>230</v>
      </c>
      <c r="E105" s="238" t="s">
        <v>289</v>
      </c>
      <c r="F105" s="239" t="s">
        <v>6668</v>
      </c>
      <c r="G105" s="240" t="s">
        <v>929</v>
      </c>
      <c r="H105" s="241">
        <v>1</v>
      </c>
      <c r="I105" s="242"/>
      <c r="J105" s="243">
        <f>ROUND(I105*H105,2)</f>
        <v>0</v>
      </c>
      <c r="K105" s="239" t="s">
        <v>3751</v>
      </c>
      <c r="L105" s="73"/>
      <c r="M105" s="244" t="s">
        <v>22</v>
      </c>
      <c r="N105" s="245" t="s">
        <v>50</v>
      </c>
      <c r="O105" s="48"/>
      <c r="P105" s="246">
        <f>O105*H105</f>
        <v>0</v>
      </c>
      <c r="Q105" s="246">
        <v>0</v>
      </c>
      <c r="R105" s="246">
        <f>Q105*H105</f>
        <v>0</v>
      </c>
      <c r="S105" s="246">
        <v>0</v>
      </c>
      <c r="T105" s="247">
        <f>S105*H105</f>
        <v>0</v>
      </c>
      <c r="AR105" s="25" t="s">
        <v>572</v>
      </c>
      <c r="AT105" s="25" t="s">
        <v>230</v>
      </c>
      <c r="AU105" s="25" t="s">
        <v>24</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572</v>
      </c>
      <c r="BM105" s="25" t="s">
        <v>6669</v>
      </c>
    </row>
    <row r="106" s="1" customFormat="1" ht="16.5" customHeight="1">
      <c r="B106" s="47"/>
      <c r="C106" s="237" t="s">
        <v>295</v>
      </c>
      <c r="D106" s="237" t="s">
        <v>230</v>
      </c>
      <c r="E106" s="238" t="s">
        <v>295</v>
      </c>
      <c r="F106" s="239" t="s">
        <v>6658</v>
      </c>
      <c r="G106" s="240" t="s">
        <v>929</v>
      </c>
      <c r="H106" s="241">
        <v>1</v>
      </c>
      <c r="I106" s="242"/>
      <c r="J106" s="243">
        <f>ROUND(I106*H106,2)</f>
        <v>0</v>
      </c>
      <c r="K106" s="239" t="s">
        <v>3751</v>
      </c>
      <c r="L106" s="73"/>
      <c r="M106" s="244" t="s">
        <v>22</v>
      </c>
      <c r="N106" s="245" t="s">
        <v>50</v>
      </c>
      <c r="O106" s="48"/>
      <c r="P106" s="246">
        <f>O106*H106</f>
        <v>0</v>
      </c>
      <c r="Q106" s="246">
        <v>0</v>
      </c>
      <c r="R106" s="246">
        <f>Q106*H106</f>
        <v>0</v>
      </c>
      <c r="S106" s="246">
        <v>0</v>
      </c>
      <c r="T106" s="247">
        <f>S106*H106</f>
        <v>0</v>
      </c>
      <c r="AR106" s="25" t="s">
        <v>572</v>
      </c>
      <c r="AT106" s="25" t="s">
        <v>230</v>
      </c>
      <c r="AU106" s="25" t="s">
        <v>24</v>
      </c>
      <c r="AY106" s="25" t="s">
        <v>228</v>
      </c>
      <c r="BE106" s="248">
        <f>IF(N106="základní",J106,0)</f>
        <v>0</v>
      </c>
      <c r="BF106" s="248">
        <f>IF(N106="snížená",J106,0)</f>
        <v>0</v>
      </c>
      <c r="BG106" s="248">
        <f>IF(N106="zákl. přenesená",J106,0)</f>
        <v>0</v>
      </c>
      <c r="BH106" s="248">
        <f>IF(N106="sníž. přenesená",J106,0)</f>
        <v>0</v>
      </c>
      <c r="BI106" s="248">
        <f>IF(N106="nulová",J106,0)</f>
        <v>0</v>
      </c>
      <c r="BJ106" s="25" t="s">
        <v>24</v>
      </c>
      <c r="BK106" s="248">
        <f>ROUND(I106*H106,2)</f>
        <v>0</v>
      </c>
      <c r="BL106" s="25" t="s">
        <v>572</v>
      </c>
      <c r="BM106" s="25" t="s">
        <v>6670</v>
      </c>
    </row>
    <row r="107" s="11" customFormat="1" ht="37.44" customHeight="1">
      <c r="B107" s="221"/>
      <c r="C107" s="222"/>
      <c r="D107" s="223" t="s">
        <v>78</v>
      </c>
      <c r="E107" s="224" t="s">
        <v>2764</v>
      </c>
      <c r="F107" s="224" t="s">
        <v>6671</v>
      </c>
      <c r="G107" s="222"/>
      <c r="H107" s="222"/>
      <c r="I107" s="225"/>
      <c r="J107" s="226">
        <f>BK107</f>
        <v>0</v>
      </c>
      <c r="K107" s="222"/>
      <c r="L107" s="227"/>
      <c r="M107" s="228"/>
      <c r="N107" s="229"/>
      <c r="O107" s="229"/>
      <c r="P107" s="230">
        <f>SUM(P108:P110)</f>
        <v>0</v>
      </c>
      <c r="Q107" s="229"/>
      <c r="R107" s="230">
        <f>SUM(R108:R110)</f>
        <v>0</v>
      </c>
      <c r="S107" s="229"/>
      <c r="T107" s="231">
        <f>SUM(T108:T110)</f>
        <v>0</v>
      </c>
      <c r="AR107" s="232" t="s">
        <v>101</v>
      </c>
      <c r="AT107" s="233" t="s">
        <v>78</v>
      </c>
      <c r="AU107" s="233" t="s">
        <v>79</v>
      </c>
      <c r="AY107" s="232" t="s">
        <v>228</v>
      </c>
      <c r="BK107" s="234">
        <f>SUM(BK108:BK110)</f>
        <v>0</v>
      </c>
    </row>
    <row r="108" s="1" customFormat="1" ht="16.5" customHeight="1">
      <c r="B108" s="47"/>
      <c r="C108" s="237" t="s">
        <v>10</v>
      </c>
      <c r="D108" s="237" t="s">
        <v>230</v>
      </c>
      <c r="E108" s="238" t="s">
        <v>10</v>
      </c>
      <c r="F108" s="239" t="s">
        <v>6672</v>
      </c>
      <c r="G108" s="240" t="s">
        <v>328</v>
      </c>
      <c r="H108" s="241">
        <v>115</v>
      </c>
      <c r="I108" s="242"/>
      <c r="J108" s="243">
        <f>ROUND(I108*H108,2)</f>
        <v>0</v>
      </c>
      <c r="K108" s="239" t="s">
        <v>3751</v>
      </c>
      <c r="L108" s="73"/>
      <c r="M108" s="244" t="s">
        <v>22</v>
      </c>
      <c r="N108" s="245" t="s">
        <v>50</v>
      </c>
      <c r="O108" s="48"/>
      <c r="P108" s="246">
        <f>O108*H108</f>
        <v>0</v>
      </c>
      <c r="Q108" s="246">
        <v>0</v>
      </c>
      <c r="R108" s="246">
        <f>Q108*H108</f>
        <v>0</v>
      </c>
      <c r="S108" s="246">
        <v>0</v>
      </c>
      <c r="T108" s="247">
        <f>S108*H108</f>
        <v>0</v>
      </c>
      <c r="AR108" s="25" t="s">
        <v>572</v>
      </c>
      <c r="AT108" s="25" t="s">
        <v>230</v>
      </c>
      <c r="AU108" s="25" t="s">
        <v>24</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572</v>
      </c>
      <c r="BM108" s="25" t="s">
        <v>6673</v>
      </c>
    </row>
    <row r="109" s="1" customFormat="1" ht="16.5" customHeight="1">
      <c r="B109" s="47"/>
      <c r="C109" s="237" t="s">
        <v>304</v>
      </c>
      <c r="D109" s="237" t="s">
        <v>230</v>
      </c>
      <c r="E109" s="238" t="s">
        <v>304</v>
      </c>
      <c r="F109" s="239" t="s">
        <v>6674</v>
      </c>
      <c r="G109" s="240" t="s">
        <v>328</v>
      </c>
      <c r="H109" s="241">
        <v>60</v>
      </c>
      <c r="I109" s="242"/>
      <c r="J109" s="243">
        <f>ROUND(I109*H109,2)</f>
        <v>0</v>
      </c>
      <c r="K109" s="239" t="s">
        <v>3751</v>
      </c>
      <c r="L109" s="73"/>
      <c r="M109" s="244" t="s">
        <v>22</v>
      </c>
      <c r="N109" s="245" t="s">
        <v>50</v>
      </c>
      <c r="O109" s="48"/>
      <c r="P109" s="246">
        <f>O109*H109</f>
        <v>0</v>
      </c>
      <c r="Q109" s="246">
        <v>0</v>
      </c>
      <c r="R109" s="246">
        <f>Q109*H109</f>
        <v>0</v>
      </c>
      <c r="S109" s="246">
        <v>0</v>
      </c>
      <c r="T109" s="247">
        <f>S109*H109</f>
        <v>0</v>
      </c>
      <c r="AR109" s="25" t="s">
        <v>572</v>
      </c>
      <c r="AT109" s="25" t="s">
        <v>230</v>
      </c>
      <c r="AU109" s="25" t="s">
        <v>24</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572</v>
      </c>
      <c r="BM109" s="25" t="s">
        <v>6675</v>
      </c>
    </row>
    <row r="110" s="1" customFormat="1" ht="16.5" customHeight="1">
      <c r="B110" s="47"/>
      <c r="C110" s="237" t="s">
        <v>308</v>
      </c>
      <c r="D110" s="237" t="s">
        <v>230</v>
      </c>
      <c r="E110" s="238" t="s">
        <v>308</v>
      </c>
      <c r="F110" s="239" t="s">
        <v>6676</v>
      </c>
      <c r="G110" s="240" t="s">
        <v>929</v>
      </c>
      <c r="H110" s="241">
        <v>1</v>
      </c>
      <c r="I110" s="242"/>
      <c r="J110" s="243">
        <f>ROUND(I110*H110,2)</f>
        <v>0</v>
      </c>
      <c r="K110" s="239" t="s">
        <v>3751</v>
      </c>
      <c r="L110" s="73"/>
      <c r="M110" s="244" t="s">
        <v>22</v>
      </c>
      <c r="N110" s="245" t="s">
        <v>50</v>
      </c>
      <c r="O110" s="48"/>
      <c r="P110" s="246">
        <f>O110*H110</f>
        <v>0</v>
      </c>
      <c r="Q110" s="246">
        <v>0</v>
      </c>
      <c r="R110" s="246">
        <f>Q110*H110</f>
        <v>0</v>
      </c>
      <c r="S110" s="246">
        <v>0</v>
      </c>
      <c r="T110" s="247">
        <f>S110*H110</f>
        <v>0</v>
      </c>
      <c r="AR110" s="25" t="s">
        <v>572</v>
      </c>
      <c r="AT110" s="25" t="s">
        <v>230</v>
      </c>
      <c r="AU110" s="25" t="s">
        <v>24</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572</v>
      </c>
      <c r="BM110" s="25" t="s">
        <v>6677</v>
      </c>
    </row>
    <row r="111" s="11" customFormat="1" ht="37.44" customHeight="1">
      <c r="B111" s="221"/>
      <c r="C111" s="222"/>
      <c r="D111" s="223" t="s">
        <v>78</v>
      </c>
      <c r="E111" s="224" t="s">
        <v>2769</v>
      </c>
      <c r="F111" s="224" t="s">
        <v>6678</v>
      </c>
      <c r="G111" s="222"/>
      <c r="H111" s="222"/>
      <c r="I111" s="225"/>
      <c r="J111" s="226">
        <f>BK111</f>
        <v>0</v>
      </c>
      <c r="K111" s="222"/>
      <c r="L111" s="227"/>
      <c r="M111" s="228"/>
      <c r="N111" s="229"/>
      <c r="O111" s="229"/>
      <c r="P111" s="230">
        <f>SUM(P112:P117)</f>
        <v>0</v>
      </c>
      <c r="Q111" s="229"/>
      <c r="R111" s="230">
        <f>SUM(R112:R117)</f>
        <v>0</v>
      </c>
      <c r="S111" s="229"/>
      <c r="T111" s="231">
        <f>SUM(T112:T117)</f>
        <v>0</v>
      </c>
      <c r="AR111" s="232" t="s">
        <v>101</v>
      </c>
      <c r="AT111" s="233" t="s">
        <v>78</v>
      </c>
      <c r="AU111" s="233" t="s">
        <v>79</v>
      </c>
      <c r="AY111" s="232" t="s">
        <v>228</v>
      </c>
      <c r="BK111" s="234">
        <f>SUM(BK112:BK117)</f>
        <v>0</v>
      </c>
    </row>
    <row r="112" s="1" customFormat="1" ht="25.5" customHeight="1">
      <c r="B112" s="47"/>
      <c r="C112" s="237" t="s">
        <v>313</v>
      </c>
      <c r="D112" s="237" t="s">
        <v>230</v>
      </c>
      <c r="E112" s="238" t="s">
        <v>313</v>
      </c>
      <c r="F112" s="239" t="s">
        <v>6679</v>
      </c>
      <c r="G112" s="240" t="s">
        <v>328</v>
      </c>
      <c r="H112" s="241">
        <v>85</v>
      </c>
      <c r="I112" s="242"/>
      <c r="J112" s="243">
        <f>ROUND(I112*H112,2)</f>
        <v>0</v>
      </c>
      <c r="K112" s="239" t="s">
        <v>3751</v>
      </c>
      <c r="L112" s="73"/>
      <c r="M112" s="244" t="s">
        <v>22</v>
      </c>
      <c r="N112" s="245" t="s">
        <v>50</v>
      </c>
      <c r="O112" s="48"/>
      <c r="P112" s="246">
        <f>O112*H112</f>
        <v>0</v>
      </c>
      <c r="Q112" s="246">
        <v>0</v>
      </c>
      <c r="R112" s="246">
        <f>Q112*H112</f>
        <v>0</v>
      </c>
      <c r="S112" s="246">
        <v>0</v>
      </c>
      <c r="T112" s="247">
        <f>S112*H112</f>
        <v>0</v>
      </c>
      <c r="AR112" s="25" t="s">
        <v>572</v>
      </c>
      <c r="AT112" s="25" t="s">
        <v>230</v>
      </c>
      <c r="AU112" s="25" t="s">
        <v>24</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572</v>
      </c>
      <c r="BM112" s="25" t="s">
        <v>6680</v>
      </c>
    </row>
    <row r="113" s="1" customFormat="1" ht="25.5" customHeight="1">
      <c r="B113" s="47"/>
      <c r="C113" s="237" t="s">
        <v>319</v>
      </c>
      <c r="D113" s="237" t="s">
        <v>230</v>
      </c>
      <c r="E113" s="238" t="s">
        <v>319</v>
      </c>
      <c r="F113" s="239" t="s">
        <v>6681</v>
      </c>
      <c r="G113" s="240" t="s">
        <v>929</v>
      </c>
      <c r="H113" s="241">
        <v>18</v>
      </c>
      <c r="I113" s="242"/>
      <c r="J113" s="243">
        <f>ROUND(I113*H113,2)</f>
        <v>0</v>
      </c>
      <c r="K113" s="239" t="s">
        <v>3751</v>
      </c>
      <c r="L113" s="73"/>
      <c r="M113" s="244" t="s">
        <v>22</v>
      </c>
      <c r="N113" s="245" t="s">
        <v>50</v>
      </c>
      <c r="O113" s="48"/>
      <c r="P113" s="246">
        <f>O113*H113</f>
        <v>0</v>
      </c>
      <c r="Q113" s="246">
        <v>0</v>
      </c>
      <c r="R113" s="246">
        <f>Q113*H113</f>
        <v>0</v>
      </c>
      <c r="S113" s="246">
        <v>0</v>
      </c>
      <c r="T113" s="247">
        <f>S113*H113</f>
        <v>0</v>
      </c>
      <c r="AR113" s="25" t="s">
        <v>572</v>
      </c>
      <c r="AT113" s="25" t="s">
        <v>230</v>
      </c>
      <c r="AU113" s="25" t="s">
        <v>24</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572</v>
      </c>
      <c r="BM113" s="25" t="s">
        <v>6682</v>
      </c>
    </row>
    <row r="114" s="1" customFormat="1" ht="16.5" customHeight="1">
      <c r="B114" s="47"/>
      <c r="C114" s="237" t="s">
        <v>325</v>
      </c>
      <c r="D114" s="237" t="s">
        <v>230</v>
      </c>
      <c r="E114" s="238" t="s">
        <v>325</v>
      </c>
      <c r="F114" s="239" t="s">
        <v>6683</v>
      </c>
      <c r="G114" s="240" t="s">
        <v>929</v>
      </c>
      <c r="H114" s="241">
        <v>4</v>
      </c>
      <c r="I114" s="242"/>
      <c r="J114" s="243">
        <f>ROUND(I114*H114,2)</f>
        <v>0</v>
      </c>
      <c r="K114" s="239" t="s">
        <v>3751</v>
      </c>
      <c r="L114" s="73"/>
      <c r="M114" s="244" t="s">
        <v>22</v>
      </c>
      <c r="N114" s="245" t="s">
        <v>50</v>
      </c>
      <c r="O114" s="48"/>
      <c r="P114" s="246">
        <f>O114*H114</f>
        <v>0</v>
      </c>
      <c r="Q114" s="246">
        <v>0</v>
      </c>
      <c r="R114" s="246">
        <f>Q114*H114</f>
        <v>0</v>
      </c>
      <c r="S114" s="246">
        <v>0</v>
      </c>
      <c r="T114" s="247">
        <f>S114*H114</f>
        <v>0</v>
      </c>
      <c r="AR114" s="25" t="s">
        <v>572</v>
      </c>
      <c r="AT114" s="25" t="s">
        <v>230</v>
      </c>
      <c r="AU114" s="25" t="s">
        <v>24</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572</v>
      </c>
      <c r="BM114" s="25" t="s">
        <v>6684</v>
      </c>
    </row>
    <row r="115" s="1" customFormat="1" ht="25.5" customHeight="1">
      <c r="B115" s="47"/>
      <c r="C115" s="237" t="s">
        <v>9</v>
      </c>
      <c r="D115" s="237" t="s">
        <v>230</v>
      </c>
      <c r="E115" s="238" t="s">
        <v>9</v>
      </c>
      <c r="F115" s="239" t="s">
        <v>6685</v>
      </c>
      <c r="G115" s="240" t="s">
        <v>929</v>
      </c>
      <c r="H115" s="241">
        <v>10</v>
      </c>
      <c r="I115" s="242"/>
      <c r="J115" s="243">
        <f>ROUND(I115*H115,2)</f>
        <v>0</v>
      </c>
      <c r="K115" s="239" t="s">
        <v>3751</v>
      </c>
      <c r="L115" s="73"/>
      <c r="M115" s="244" t="s">
        <v>22</v>
      </c>
      <c r="N115" s="245" t="s">
        <v>50</v>
      </c>
      <c r="O115" s="48"/>
      <c r="P115" s="246">
        <f>O115*H115</f>
        <v>0</v>
      </c>
      <c r="Q115" s="246">
        <v>0</v>
      </c>
      <c r="R115" s="246">
        <f>Q115*H115</f>
        <v>0</v>
      </c>
      <c r="S115" s="246">
        <v>0</v>
      </c>
      <c r="T115" s="247">
        <f>S115*H115</f>
        <v>0</v>
      </c>
      <c r="AR115" s="25" t="s">
        <v>572</v>
      </c>
      <c r="AT115" s="25" t="s">
        <v>230</v>
      </c>
      <c r="AU115" s="25" t="s">
        <v>24</v>
      </c>
      <c r="AY115" s="25" t="s">
        <v>228</v>
      </c>
      <c r="BE115" s="248">
        <f>IF(N115="základní",J115,0)</f>
        <v>0</v>
      </c>
      <c r="BF115" s="248">
        <f>IF(N115="snížená",J115,0)</f>
        <v>0</v>
      </c>
      <c r="BG115" s="248">
        <f>IF(N115="zákl. přenesená",J115,0)</f>
        <v>0</v>
      </c>
      <c r="BH115" s="248">
        <f>IF(N115="sníž. přenesená",J115,0)</f>
        <v>0</v>
      </c>
      <c r="BI115" s="248">
        <f>IF(N115="nulová",J115,0)</f>
        <v>0</v>
      </c>
      <c r="BJ115" s="25" t="s">
        <v>24</v>
      </c>
      <c r="BK115" s="248">
        <f>ROUND(I115*H115,2)</f>
        <v>0</v>
      </c>
      <c r="BL115" s="25" t="s">
        <v>572</v>
      </c>
      <c r="BM115" s="25" t="s">
        <v>6686</v>
      </c>
    </row>
    <row r="116" s="1" customFormat="1" ht="16.5" customHeight="1">
      <c r="B116" s="47"/>
      <c r="C116" s="237" t="s">
        <v>335</v>
      </c>
      <c r="D116" s="237" t="s">
        <v>230</v>
      </c>
      <c r="E116" s="238" t="s">
        <v>335</v>
      </c>
      <c r="F116" s="239" t="s">
        <v>6687</v>
      </c>
      <c r="G116" s="240" t="s">
        <v>929</v>
      </c>
      <c r="H116" s="241">
        <v>1</v>
      </c>
      <c r="I116" s="242"/>
      <c r="J116" s="243">
        <f>ROUND(I116*H116,2)</f>
        <v>0</v>
      </c>
      <c r="K116" s="239" t="s">
        <v>3751</v>
      </c>
      <c r="L116" s="73"/>
      <c r="M116" s="244" t="s">
        <v>22</v>
      </c>
      <c r="N116" s="245" t="s">
        <v>50</v>
      </c>
      <c r="O116" s="48"/>
      <c r="P116" s="246">
        <f>O116*H116</f>
        <v>0</v>
      </c>
      <c r="Q116" s="246">
        <v>0</v>
      </c>
      <c r="R116" s="246">
        <f>Q116*H116</f>
        <v>0</v>
      </c>
      <c r="S116" s="246">
        <v>0</v>
      </c>
      <c r="T116" s="247">
        <f>S116*H116</f>
        <v>0</v>
      </c>
      <c r="AR116" s="25" t="s">
        <v>572</v>
      </c>
      <c r="AT116" s="25" t="s">
        <v>230</v>
      </c>
      <c r="AU116" s="25" t="s">
        <v>24</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572</v>
      </c>
      <c r="BM116" s="25" t="s">
        <v>6688</v>
      </c>
    </row>
    <row r="117" s="1" customFormat="1" ht="25.5" customHeight="1">
      <c r="B117" s="47"/>
      <c r="C117" s="237" t="s">
        <v>340</v>
      </c>
      <c r="D117" s="237" t="s">
        <v>230</v>
      </c>
      <c r="E117" s="238" t="s">
        <v>340</v>
      </c>
      <c r="F117" s="239" t="s">
        <v>6689</v>
      </c>
      <c r="G117" s="240" t="s">
        <v>929</v>
      </c>
      <c r="H117" s="241">
        <v>1</v>
      </c>
      <c r="I117" s="242"/>
      <c r="J117" s="243">
        <f>ROUND(I117*H117,2)</f>
        <v>0</v>
      </c>
      <c r="K117" s="239" t="s">
        <v>3751</v>
      </c>
      <c r="L117" s="73"/>
      <c r="M117" s="244" t="s">
        <v>22</v>
      </c>
      <c r="N117" s="245" t="s">
        <v>50</v>
      </c>
      <c r="O117" s="48"/>
      <c r="P117" s="246">
        <f>O117*H117</f>
        <v>0</v>
      </c>
      <c r="Q117" s="246">
        <v>0</v>
      </c>
      <c r="R117" s="246">
        <f>Q117*H117</f>
        <v>0</v>
      </c>
      <c r="S117" s="246">
        <v>0</v>
      </c>
      <c r="T117" s="247">
        <f>S117*H117</f>
        <v>0</v>
      </c>
      <c r="AR117" s="25" t="s">
        <v>572</v>
      </c>
      <c r="AT117" s="25" t="s">
        <v>230</v>
      </c>
      <c r="AU117" s="25" t="s">
        <v>24</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572</v>
      </c>
      <c r="BM117" s="25" t="s">
        <v>6690</v>
      </c>
    </row>
    <row r="118" s="11" customFormat="1" ht="37.44" customHeight="1">
      <c r="B118" s="221"/>
      <c r="C118" s="222"/>
      <c r="D118" s="223" t="s">
        <v>78</v>
      </c>
      <c r="E118" s="224" t="s">
        <v>2774</v>
      </c>
      <c r="F118" s="224" t="s">
        <v>6691</v>
      </c>
      <c r="G118" s="222"/>
      <c r="H118" s="222"/>
      <c r="I118" s="225"/>
      <c r="J118" s="226">
        <f>BK118</f>
        <v>0</v>
      </c>
      <c r="K118" s="222"/>
      <c r="L118" s="227"/>
      <c r="M118" s="228"/>
      <c r="N118" s="229"/>
      <c r="O118" s="229"/>
      <c r="P118" s="230">
        <f>SUM(P119:P123)</f>
        <v>0</v>
      </c>
      <c r="Q118" s="229"/>
      <c r="R118" s="230">
        <f>SUM(R119:R123)</f>
        <v>0</v>
      </c>
      <c r="S118" s="229"/>
      <c r="T118" s="231">
        <f>SUM(T119:T123)</f>
        <v>0</v>
      </c>
      <c r="AR118" s="232" t="s">
        <v>101</v>
      </c>
      <c r="AT118" s="233" t="s">
        <v>78</v>
      </c>
      <c r="AU118" s="233" t="s">
        <v>79</v>
      </c>
      <c r="AY118" s="232" t="s">
        <v>228</v>
      </c>
      <c r="BK118" s="234">
        <f>SUM(BK119:BK123)</f>
        <v>0</v>
      </c>
    </row>
    <row r="119" s="1" customFormat="1" ht="16.5" customHeight="1">
      <c r="B119" s="47"/>
      <c r="C119" s="237" t="s">
        <v>344</v>
      </c>
      <c r="D119" s="237" t="s">
        <v>230</v>
      </c>
      <c r="E119" s="238" t="s">
        <v>344</v>
      </c>
      <c r="F119" s="239" t="s">
        <v>6692</v>
      </c>
      <c r="G119" s="240" t="s">
        <v>929</v>
      </c>
      <c r="H119" s="241">
        <v>7</v>
      </c>
      <c r="I119" s="242"/>
      <c r="J119" s="243">
        <f>ROUND(I119*H119,2)</f>
        <v>0</v>
      </c>
      <c r="K119" s="239" t="s">
        <v>3751</v>
      </c>
      <c r="L119" s="73"/>
      <c r="M119" s="244" t="s">
        <v>22</v>
      </c>
      <c r="N119" s="245" t="s">
        <v>50</v>
      </c>
      <c r="O119" s="48"/>
      <c r="P119" s="246">
        <f>O119*H119</f>
        <v>0</v>
      </c>
      <c r="Q119" s="246">
        <v>0</v>
      </c>
      <c r="R119" s="246">
        <f>Q119*H119</f>
        <v>0</v>
      </c>
      <c r="S119" s="246">
        <v>0</v>
      </c>
      <c r="T119" s="247">
        <f>S119*H119</f>
        <v>0</v>
      </c>
      <c r="AR119" s="25" t="s">
        <v>572</v>
      </c>
      <c r="AT119" s="25" t="s">
        <v>230</v>
      </c>
      <c r="AU119" s="25" t="s">
        <v>24</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572</v>
      </c>
      <c r="BM119" s="25" t="s">
        <v>6693</v>
      </c>
    </row>
    <row r="120" s="1" customFormat="1" ht="25.5" customHeight="1">
      <c r="B120" s="47"/>
      <c r="C120" s="237" t="s">
        <v>348</v>
      </c>
      <c r="D120" s="237" t="s">
        <v>230</v>
      </c>
      <c r="E120" s="238" t="s">
        <v>348</v>
      </c>
      <c r="F120" s="239" t="s">
        <v>6694</v>
      </c>
      <c r="G120" s="240" t="s">
        <v>929</v>
      </c>
      <c r="H120" s="241">
        <v>7</v>
      </c>
      <c r="I120" s="242"/>
      <c r="J120" s="243">
        <f>ROUND(I120*H120,2)</f>
        <v>0</v>
      </c>
      <c r="K120" s="239" t="s">
        <v>3751</v>
      </c>
      <c r="L120" s="73"/>
      <c r="M120" s="244" t="s">
        <v>22</v>
      </c>
      <c r="N120" s="245" t="s">
        <v>50</v>
      </c>
      <c r="O120" s="48"/>
      <c r="P120" s="246">
        <f>O120*H120</f>
        <v>0</v>
      </c>
      <c r="Q120" s="246">
        <v>0</v>
      </c>
      <c r="R120" s="246">
        <f>Q120*H120</f>
        <v>0</v>
      </c>
      <c r="S120" s="246">
        <v>0</v>
      </c>
      <c r="T120" s="247">
        <f>S120*H120</f>
        <v>0</v>
      </c>
      <c r="AR120" s="25" t="s">
        <v>572</v>
      </c>
      <c r="AT120" s="25" t="s">
        <v>230</v>
      </c>
      <c r="AU120" s="25" t="s">
        <v>24</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572</v>
      </c>
      <c r="BM120" s="25" t="s">
        <v>6695</v>
      </c>
    </row>
    <row r="121" s="1" customFormat="1" ht="25.5" customHeight="1">
      <c r="B121" s="47"/>
      <c r="C121" s="237" t="s">
        <v>353</v>
      </c>
      <c r="D121" s="237" t="s">
        <v>230</v>
      </c>
      <c r="E121" s="238" t="s">
        <v>353</v>
      </c>
      <c r="F121" s="239" t="s">
        <v>6696</v>
      </c>
      <c r="G121" s="240" t="s">
        <v>929</v>
      </c>
      <c r="H121" s="241">
        <v>7</v>
      </c>
      <c r="I121" s="242"/>
      <c r="J121" s="243">
        <f>ROUND(I121*H121,2)</f>
        <v>0</v>
      </c>
      <c r="K121" s="239" t="s">
        <v>3751</v>
      </c>
      <c r="L121" s="73"/>
      <c r="M121" s="244" t="s">
        <v>22</v>
      </c>
      <c r="N121" s="245" t="s">
        <v>50</v>
      </c>
      <c r="O121" s="48"/>
      <c r="P121" s="246">
        <f>O121*H121</f>
        <v>0</v>
      </c>
      <c r="Q121" s="246">
        <v>0</v>
      </c>
      <c r="R121" s="246">
        <f>Q121*H121</f>
        <v>0</v>
      </c>
      <c r="S121" s="246">
        <v>0</v>
      </c>
      <c r="T121" s="247">
        <f>S121*H121</f>
        <v>0</v>
      </c>
      <c r="AR121" s="25" t="s">
        <v>572</v>
      </c>
      <c r="AT121" s="25" t="s">
        <v>230</v>
      </c>
      <c r="AU121" s="25" t="s">
        <v>24</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572</v>
      </c>
      <c r="BM121" s="25" t="s">
        <v>6697</v>
      </c>
    </row>
    <row r="122" s="1" customFormat="1" ht="16.5" customHeight="1">
      <c r="B122" s="47"/>
      <c r="C122" s="237" t="s">
        <v>358</v>
      </c>
      <c r="D122" s="237" t="s">
        <v>230</v>
      </c>
      <c r="E122" s="238" t="s">
        <v>358</v>
      </c>
      <c r="F122" s="239" t="s">
        <v>6698</v>
      </c>
      <c r="G122" s="240" t="s">
        <v>929</v>
      </c>
      <c r="H122" s="241">
        <v>1</v>
      </c>
      <c r="I122" s="242"/>
      <c r="J122" s="243">
        <f>ROUND(I122*H122,2)</f>
        <v>0</v>
      </c>
      <c r="K122" s="239" t="s">
        <v>3751</v>
      </c>
      <c r="L122" s="73"/>
      <c r="M122" s="244" t="s">
        <v>22</v>
      </c>
      <c r="N122" s="245" t="s">
        <v>50</v>
      </c>
      <c r="O122" s="48"/>
      <c r="P122" s="246">
        <f>O122*H122</f>
        <v>0</v>
      </c>
      <c r="Q122" s="246">
        <v>0</v>
      </c>
      <c r="R122" s="246">
        <f>Q122*H122</f>
        <v>0</v>
      </c>
      <c r="S122" s="246">
        <v>0</v>
      </c>
      <c r="T122" s="247">
        <f>S122*H122</f>
        <v>0</v>
      </c>
      <c r="AR122" s="25" t="s">
        <v>572</v>
      </c>
      <c r="AT122" s="25" t="s">
        <v>230</v>
      </c>
      <c r="AU122" s="25" t="s">
        <v>24</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572</v>
      </c>
      <c r="BM122" s="25" t="s">
        <v>6699</v>
      </c>
    </row>
    <row r="123" s="1" customFormat="1" ht="16.5" customHeight="1">
      <c r="B123" s="47"/>
      <c r="C123" s="237" t="s">
        <v>365</v>
      </c>
      <c r="D123" s="237" t="s">
        <v>230</v>
      </c>
      <c r="E123" s="238" t="s">
        <v>365</v>
      </c>
      <c r="F123" s="239" t="s">
        <v>6700</v>
      </c>
      <c r="G123" s="240" t="s">
        <v>929</v>
      </c>
      <c r="H123" s="241">
        <v>7</v>
      </c>
      <c r="I123" s="242"/>
      <c r="J123" s="243">
        <f>ROUND(I123*H123,2)</f>
        <v>0</v>
      </c>
      <c r="K123" s="239" t="s">
        <v>3751</v>
      </c>
      <c r="L123" s="73"/>
      <c r="M123" s="244" t="s">
        <v>22</v>
      </c>
      <c r="N123" s="245" t="s">
        <v>50</v>
      </c>
      <c r="O123" s="48"/>
      <c r="P123" s="246">
        <f>O123*H123</f>
        <v>0</v>
      </c>
      <c r="Q123" s="246">
        <v>0</v>
      </c>
      <c r="R123" s="246">
        <f>Q123*H123</f>
        <v>0</v>
      </c>
      <c r="S123" s="246">
        <v>0</v>
      </c>
      <c r="T123" s="247">
        <f>S123*H123</f>
        <v>0</v>
      </c>
      <c r="AR123" s="25" t="s">
        <v>572</v>
      </c>
      <c r="AT123" s="25" t="s">
        <v>230</v>
      </c>
      <c r="AU123" s="25" t="s">
        <v>24</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572</v>
      </c>
      <c r="BM123" s="25" t="s">
        <v>6701</v>
      </c>
    </row>
    <row r="124" s="11" customFormat="1" ht="37.44" customHeight="1">
      <c r="B124" s="221"/>
      <c r="C124" s="222"/>
      <c r="D124" s="223" t="s">
        <v>78</v>
      </c>
      <c r="E124" s="224" t="s">
        <v>2782</v>
      </c>
      <c r="F124" s="224" t="s">
        <v>6702</v>
      </c>
      <c r="G124" s="222"/>
      <c r="H124" s="222"/>
      <c r="I124" s="225"/>
      <c r="J124" s="226">
        <f>BK124</f>
        <v>0</v>
      </c>
      <c r="K124" s="222"/>
      <c r="L124" s="227"/>
      <c r="M124" s="228"/>
      <c r="N124" s="229"/>
      <c r="O124" s="229"/>
      <c r="P124" s="230">
        <f>SUM(P125:P129)</f>
        <v>0</v>
      </c>
      <c r="Q124" s="229"/>
      <c r="R124" s="230">
        <f>SUM(R125:R129)</f>
        <v>0</v>
      </c>
      <c r="S124" s="229"/>
      <c r="T124" s="231">
        <f>SUM(T125:T129)</f>
        <v>0</v>
      </c>
      <c r="AR124" s="232" t="s">
        <v>101</v>
      </c>
      <c r="AT124" s="233" t="s">
        <v>78</v>
      </c>
      <c r="AU124" s="233" t="s">
        <v>79</v>
      </c>
      <c r="AY124" s="232" t="s">
        <v>228</v>
      </c>
      <c r="BK124" s="234">
        <f>SUM(BK125:BK129)</f>
        <v>0</v>
      </c>
    </row>
    <row r="125" s="1" customFormat="1" ht="51" customHeight="1">
      <c r="B125" s="47"/>
      <c r="C125" s="237" t="s">
        <v>370</v>
      </c>
      <c r="D125" s="237" t="s">
        <v>230</v>
      </c>
      <c r="E125" s="238" t="s">
        <v>370</v>
      </c>
      <c r="F125" s="239" t="s">
        <v>6703</v>
      </c>
      <c r="G125" s="240" t="s">
        <v>929</v>
      </c>
      <c r="H125" s="241">
        <v>1</v>
      </c>
      <c r="I125" s="242"/>
      <c r="J125" s="243">
        <f>ROUND(I125*H125,2)</f>
        <v>0</v>
      </c>
      <c r="K125" s="239" t="s">
        <v>3751</v>
      </c>
      <c r="L125" s="73"/>
      <c r="M125" s="244" t="s">
        <v>22</v>
      </c>
      <c r="N125" s="245" t="s">
        <v>50</v>
      </c>
      <c r="O125" s="48"/>
      <c r="P125" s="246">
        <f>O125*H125</f>
        <v>0</v>
      </c>
      <c r="Q125" s="246">
        <v>0</v>
      </c>
      <c r="R125" s="246">
        <f>Q125*H125</f>
        <v>0</v>
      </c>
      <c r="S125" s="246">
        <v>0</v>
      </c>
      <c r="T125" s="247">
        <f>S125*H125</f>
        <v>0</v>
      </c>
      <c r="AR125" s="25" t="s">
        <v>572</v>
      </c>
      <c r="AT125" s="25" t="s">
        <v>230</v>
      </c>
      <c r="AU125" s="25" t="s">
        <v>24</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572</v>
      </c>
      <c r="BM125" s="25" t="s">
        <v>6704</v>
      </c>
    </row>
    <row r="126" s="1" customFormat="1" ht="25.5" customHeight="1">
      <c r="B126" s="47"/>
      <c r="C126" s="237" t="s">
        <v>379</v>
      </c>
      <c r="D126" s="237" t="s">
        <v>230</v>
      </c>
      <c r="E126" s="238" t="s">
        <v>379</v>
      </c>
      <c r="F126" s="239" t="s">
        <v>6705</v>
      </c>
      <c r="G126" s="240" t="s">
        <v>929</v>
      </c>
      <c r="H126" s="241">
        <v>1</v>
      </c>
      <c r="I126" s="242"/>
      <c r="J126" s="243">
        <f>ROUND(I126*H126,2)</f>
        <v>0</v>
      </c>
      <c r="K126" s="239" t="s">
        <v>3751</v>
      </c>
      <c r="L126" s="73"/>
      <c r="M126" s="244" t="s">
        <v>22</v>
      </c>
      <c r="N126" s="245" t="s">
        <v>50</v>
      </c>
      <c r="O126" s="48"/>
      <c r="P126" s="246">
        <f>O126*H126</f>
        <v>0</v>
      </c>
      <c r="Q126" s="246">
        <v>0</v>
      </c>
      <c r="R126" s="246">
        <f>Q126*H126</f>
        <v>0</v>
      </c>
      <c r="S126" s="246">
        <v>0</v>
      </c>
      <c r="T126" s="247">
        <f>S126*H126</f>
        <v>0</v>
      </c>
      <c r="AR126" s="25" t="s">
        <v>572</v>
      </c>
      <c r="AT126" s="25" t="s">
        <v>230</v>
      </c>
      <c r="AU126" s="25" t="s">
        <v>24</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572</v>
      </c>
      <c r="BM126" s="25" t="s">
        <v>6706</v>
      </c>
    </row>
    <row r="127" s="1" customFormat="1" ht="16.5" customHeight="1">
      <c r="B127" s="47"/>
      <c r="C127" s="237" t="s">
        <v>384</v>
      </c>
      <c r="D127" s="237" t="s">
        <v>230</v>
      </c>
      <c r="E127" s="238" t="s">
        <v>384</v>
      </c>
      <c r="F127" s="239" t="s">
        <v>6707</v>
      </c>
      <c r="G127" s="240" t="s">
        <v>929</v>
      </c>
      <c r="H127" s="241">
        <v>1</v>
      </c>
      <c r="I127" s="242"/>
      <c r="J127" s="243">
        <f>ROUND(I127*H127,2)</f>
        <v>0</v>
      </c>
      <c r="K127" s="239" t="s">
        <v>3751</v>
      </c>
      <c r="L127" s="73"/>
      <c r="M127" s="244" t="s">
        <v>22</v>
      </c>
      <c r="N127" s="245" t="s">
        <v>50</v>
      </c>
      <c r="O127" s="48"/>
      <c r="P127" s="246">
        <f>O127*H127</f>
        <v>0</v>
      </c>
      <c r="Q127" s="246">
        <v>0</v>
      </c>
      <c r="R127" s="246">
        <f>Q127*H127</f>
        <v>0</v>
      </c>
      <c r="S127" s="246">
        <v>0</v>
      </c>
      <c r="T127" s="247">
        <f>S127*H127</f>
        <v>0</v>
      </c>
      <c r="AR127" s="25" t="s">
        <v>572</v>
      </c>
      <c r="AT127" s="25" t="s">
        <v>230</v>
      </c>
      <c r="AU127" s="25" t="s">
        <v>24</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572</v>
      </c>
      <c r="BM127" s="25" t="s">
        <v>6708</v>
      </c>
    </row>
    <row r="128" s="1" customFormat="1" ht="25.5" customHeight="1">
      <c r="B128" s="47"/>
      <c r="C128" s="237" t="s">
        <v>388</v>
      </c>
      <c r="D128" s="237" t="s">
        <v>230</v>
      </c>
      <c r="E128" s="238" t="s">
        <v>388</v>
      </c>
      <c r="F128" s="239" t="s">
        <v>6709</v>
      </c>
      <c r="G128" s="240" t="s">
        <v>6710</v>
      </c>
      <c r="H128" s="241">
        <v>6</v>
      </c>
      <c r="I128" s="242"/>
      <c r="J128" s="243">
        <f>ROUND(I128*H128,2)</f>
        <v>0</v>
      </c>
      <c r="K128" s="239" t="s">
        <v>3751</v>
      </c>
      <c r="L128" s="73"/>
      <c r="M128" s="244" t="s">
        <v>22</v>
      </c>
      <c r="N128" s="245" t="s">
        <v>50</v>
      </c>
      <c r="O128" s="48"/>
      <c r="P128" s="246">
        <f>O128*H128</f>
        <v>0</v>
      </c>
      <c r="Q128" s="246">
        <v>0</v>
      </c>
      <c r="R128" s="246">
        <f>Q128*H128</f>
        <v>0</v>
      </c>
      <c r="S128" s="246">
        <v>0</v>
      </c>
      <c r="T128" s="247">
        <f>S128*H128</f>
        <v>0</v>
      </c>
      <c r="AR128" s="25" t="s">
        <v>572</v>
      </c>
      <c r="AT128" s="25" t="s">
        <v>230</v>
      </c>
      <c r="AU128" s="25" t="s">
        <v>24</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572</v>
      </c>
      <c r="BM128" s="25" t="s">
        <v>6711</v>
      </c>
    </row>
    <row r="129" s="1" customFormat="1" ht="25.5" customHeight="1">
      <c r="B129" s="47"/>
      <c r="C129" s="237" t="s">
        <v>393</v>
      </c>
      <c r="D129" s="237" t="s">
        <v>230</v>
      </c>
      <c r="E129" s="238" t="s">
        <v>393</v>
      </c>
      <c r="F129" s="239" t="s">
        <v>6712</v>
      </c>
      <c r="G129" s="240" t="s">
        <v>6710</v>
      </c>
      <c r="H129" s="241">
        <v>1</v>
      </c>
      <c r="I129" s="242"/>
      <c r="J129" s="243">
        <f>ROUND(I129*H129,2)</f>
        <v>0</v>
      </c>
      <c r="K129" s="239" t="s">
        <v>3751</v>
      </c>
      <c r="L129" s="73"/>
      <c r="M129" s="244" t="s">
        <v>22</v>
      </c>
      <c r="N129" s="310" t="s">
        <v>50</v>
      </c>
      <c r="O129" s="311"/>
      <c r="P129" s="312">
        <f>O129*H129</f>
        <v>0</v>
      </c>
      <c r="Q129" s="312">
        <v>0</v>
      </c>
      <c r="R129" s="312">
        <f>Q129*H129</f>
        <v>0</v>
      </c>
      <c r="S129" s="312">
        <v>0</v>
      </c>
      <c r="T129" s="313">
        <f>S129*H129</f>
        <v>0</v>
      </c>
      <c r="AR129" s="25" t="s">
        <v>572</v>
      </c>
      <c r="AT129" s="25" t="s">
        <v>230</v>
      </c>
      <c r="AU129" s="25" t="s">
        <v>24</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572</v>
      </c>
      <c r="BM129" s="25" t="s">
        <v>6713</v>
      </c>
    </row>
    <row r="130" s="1" customFormat="1" ht="6.96" customHeight="1">
      <c r="B130" s="68"/>
      <c r="C130" s="69"/>
      <c r="D130" s="69"/>
      <c r="E130" s="69"/>
      <c r="F130" s="69"/>
      <c r="G130" s="69"/>
      <c r="H130" s="69"/>
      <c r="I130" s="180"/>
      <c r="J130" s="69"/>
      <c r="K130" s="69"/>
      <c r="L130" s="73"/>
    </row>
  </sheetData>
  <sheetProtection sheet="1" autoFilter="0" formatColumns="0" formatRows="0" objects="1" scenarios="1" spinCount="100000" saltValue="5hRC27hBTw7uFkjexQTMvO3EwmLTgO/jZgmVkXbN3swC7tPbXLNw79MwkR9GBLzsE/2kBWemoSreSNYlUK2oHg==" hashValue="yeasn1u40xOubnCEkYRemHXIBw5rSbv455ybo/UnSukDQX1RtUwuHl3izMSMKuQOAglzjRPwRLs0zsUmvBBRpA==" algorithmName="SHA-512" password="CC35"/>
  <autoFilter ref="C88:K129"/>
  <mergeCells count="13">
    <mergeCell ref="E7:H7"/>
    <mergeCell ref="E9:H9"/>
    <mergeCell ref="E11:H11"/>
    <mergeCell ref="E26:H26"/>
    <mergeCell ref="E47:H47"/>
    <mergeCell ref="E49:H49"/>
    <mergeCell ref="E51:H51"/>
    <mergeCell ref="J55:J56"/>
    <mergeCell ref="E77:H77"/>
    <mergeCell ref="E79:H79"/>
    <mergeCell ref="E81:H81"/>
    <mergeCell ref="G1:H1"/>
    <mergeCell ref="L2:V2"/>
  </mergeCells>
  <hyperlinks>
    <hyperlink ref="F1:G1" location="C2" display="1) Krycí list soupisu"/>
    <hyperlink ref="G1:H1" location="C58" display="2) Rekapitulace"/>
    <hyperlink ref="J1" location="C88"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2.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126</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176</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6714</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114" customHeight="1">
      <c r="B26" s="162"/>
      <c r="C26" s="163"/>
      <c r="D26" s="163"/>
      <c r="E26" s="45" t="s">
        <v>5937</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ROUND(J133,2)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ROUND(SUM(BE133:BE590), 2)</f>
        <v>0</v>
      </c>
      <c r="G32" s="48"/>
      <c r="H32" s="48"/>
      <c r="I32" s="172">
        <v>0.20999999999999999</v>
      </c>
      <c r="J32" s="171">
        <f>ROUND(ROUND((SUM(BE133:BE590)), 2)*I32, 2)</f>
        <v>0</v>
      </c>
      <c r="K32" s="52"/>
    </row>
    <row r="33" s="1" customFormat="1" ht="14.4" customHeight="1">
      <c r="B33" s="47"/>
      <c r="C33" s="48"/>
      <c r="D33" s="48"/>
      <c r="E33" s="56" t="s">
        <v>51</v>
      </c>
      <c r="F33" s="171">
        <f>ROUND(SUM(BF133:BF590), 2)</f>
        <v>0</v>
      </c>
      <c r="G33" s="48"/>
      <c r="H33" s="48"/>
      <c r="I33" s="172">
        <v>0.14999999999999999</v>
      </c>
      <c r="J33" s="171">
        <f>ROUND(ROUND((SUM(BF133:BF590)), 2)*I33, 2)</f>
        <v>0</v>
      </c>
      <c r="K33" s="52"/>
    </row>
    <row r="34" hidden="1" s="1" customFormat="1" ht="14.4" customHeight="1">
      <c r="B34" s="47"/>
      <c r="C34" s="48"/>
      <c r="D34" s="48"/>
      <c r="E34" s="56" t="s">
        <v>52</v>
      </c>
      <c r="F34" s="171">
        <f>ROUND(SUM(BG133:BG590), 2)</f>
        <v>0</v>
      </c>
      <c r="G34" s="48"/>
      <c r="H34" s="48"/>
      <c r="I34" s="172">
        <v>0.20999999999999999</v>
      </c>
      <c r="J34" s="171">
        <v>0</v>
      </c>
      <c r="K34" s="52"/>
    </row>
    <row r="35" hidden="1" s="1" customFormat="1" ht="14.4" customHeight="1">
      <c r="B35" s="47"/>
      <c r="C35" s="48"/>
      <c r="D35" s="48"/>
      <c r="E35" s="56" t="s">
        <v>53</v>
      </c>
      <c r="F35" s="171">
        <f>ROUND(SUM(BH133:BH590), 2)</f>
        <v>0</v>
      </c>
      <c r="G35" s="48"/>
      <c r="H35" s="48"/>
      <c r="I35" s="172">
        <v>0.14999999999999999</v>
      </c>
      <c r="J35" s="171">
        <v>0</v>
      </c>
      <c r="K35" s="52"/>
    </row>
    <row r="36" hidden="1" s="1" customFormat="1" ht="14.4" customHeight="1">
      <c r="B36" s="47"/>
      <c r="C36" s="48"/>
      <c r="D36" s="48"/>
      <c r="E36" s="56" t="s">
        <v>54</v>
      </c>
      <c r="F36" s="171">
        <f>ROUND(SUM(BI133:BI590),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176</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01.8 - SO 01 - Měření a regulace</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J133</f>
        <v>0</v>
      </c>
      <c r="K60" s="52"/>
      <c r="AU60" s="25" t="s">
        <v>184</v>
      </c>
    </row>
    <row r="61" s="8" customFormat="1" ht="24.96" customHeight="1">
      <c r="B61" s="191"/>
      <c r="C61" s="192"/>
      <c r="D61" s="193" t="s">
        <v>6715</v>
      </c>
      <c r="E61" s="194"/>
      <c r="F61" s="194"/>
      <c r="G61" s="194"/>
      <c r="H61" s="194"/>
      <c r="I61" s="195"/>
      <c r="J61" s="196">
        <f>J134</f>
        <v>0</v>
      </c>
      <c r="K61" s="197"/>
    </row>
    <row r="62" s="9" customFormat="1" ht="19.92" customHeight="1">
      <c r="B62" s="198"/>
      <c r="C62" s="199"/>
      <c r="D62" s="200" t="s">
        <v>6716</v>
      </c>
      <c r="E62" s="201"/>
      <c r="F62" s="201"/>
      <c r="G62" s="201"/>
      <c r="H62" s="201"/>
      <c r="I62" s="202"/>
      <c r="J62" s="203">
        <f>J135</f>
        <v>0</v>
      </c>
      <c r="K62" s="204"/>
    </row>
    <row r="63" s="9" customFormat="1" ht="19.92" customHeight="1">
      <c r="B63" s="198"/>
      <c r="C63" s="199"/>
      <c r="D63" s="200" t="s">
        <v>6717</v>
      </c>
      <c r="E63" s="201"/>
      <c r="F63" s="201"/>
      <c r="G63" s="201"/>
      <c r="H63" s="201"/>
      <c r="I63" s="202"/>
      <c r="J63" s="203">
        <f>J140</f>
        <v>0</v>
      </c>
      <c r="K63" s="204"/>
    </row>
    <row r="64" s="9" customFormat="1" ht="19.92" customHeight="1">
      <c r="B64" s="198"/>
      <c r="C64" s="199"/>
      <c r="D64" s="200" t="s">
        <v>6718</v>
      </c>
      <c r="E64" s="201"/>
      <c r="F64" s="201"/>
      <c r="G64" s="201"/>
      <c r="H64" s="201"/>
      <c r="I64" s="202"/>
      <c r="J64" s="203">
        <f>J147</f>
        <v>0</v>
      </c>
      <c r="K64" s="204"/>
    </row>
    <row r="65" s="9" customFormat="1" ht="19.92" customHeight="1">
      <c r="B65" s="198"/>
      <c r="C65" s="199"/>
      <c r="D65" s="200" t="s">
        <v>6719</v>
      </c>
      <c r="E65" s="201"/>
      <c r="F65" s="201"/>
      <c r="G65" s="201"/>
      <c r="H65" s="201"/>
      <c r="I65" s="202"/>
      <c r="J65" s="203">
        <f>J153</f>
        <v>0</v>
      </c>
      <c r="K65" s="204"/>
    </row>
    <row r="66" s="9" customFormat="1" ht="19.92" customHeight="1">
      <c r="B66" s="198"/>
      <c r="C66" s="199"/>
      <c r="D66" s="200" t="s">
        <v>6720</v>
      </c>
      <c r="E66" s="201"/>
      <c r="F66" s="201"/>
      <c r="G66" s="201"/>
      <c r="H66" s="201"/>
      <c r="I66" s="202"/>
      <c r="J66" s="203">
        <f>J159</f>
        <v>0</v>
      </c>
      <c r="K66" s="204"/>
    </row>
    <row r="67" s="9" customFormat="1" ht="19.92" customHeight="1">
      <c r="B67" s="198"/>
      <c r="C67" s="199"/>
      <c r="D67" s="200" t="s">
        <v>6721</v>
      </c>
      <c r="E67" s="201"/>
      <c r="F67" s="201"/>
      <c r="G67" s="201"/>
      <c r="H67" s="201"/>
      <c r="I67" s="202"/>
      <c r="J67" s="203">
        <f>J165</f>
        <v>0</v>
      </c>
      <c r="K67" s="204"/>
    </row>
    <row r="68" s="9" customFormat="1" ht="19.92" customHeight="1">
      <c r="B68" s="198"/>
      <c r="C68" s="199"/>
      <c r="D68" s="200" t="s">
        <v>6722</v>
      </c>
      <c r="E68" s="201"/>
      <c r="F68" s="201"/>
      <c r="G68" s="201"/>
      <c r="H68" s="201"/>
      <c r="I68" s="202"/>
      <c r="J68" s="203">
        <f>J171</f>
        <v>0</v>
      </c>
      <c r="K68" s="204"/>
    </row>
    <row r="69" s="9" customFormat="1" ht="19.92" customHeight="1">
      <c r="B69" s="198"/>
      <c r="C69" s="199"/>
      <c r="D69" s="200" t="s">
        <v>6723</v>
      </c>
      <c r="E69" s="201"/>
      <c r="F69" s="201"/>
      <c r="G69" s="201"/>
      <c r="H69" s="201"/>
      <c r="I69" s="202"/>
      <c r="J69" s="203">
        <f>J177</f>
        <v>0</v>
      </c>
      <c r="K69" s="204"/>
    </row>
    <row r="70" s="9" customFormat="1" ht="19.92" customHeight="1">
      <c r="B70" s="198"/>
      <c r="C70" s="199"/>
      <c r="D70" s="200" t="s">
        <v>6724</v>
      </c>
      <c r="E70" s="201"/>
      <c r="F70" s="201"/>
      <c r="G70" s="201"/>
      <c r="H70" s="201"/>
      <c r="I70" s="202"/>
      <c r="J70" s="203">
        <f>J184</f>
        <v>0</v>
      </c>
      <c r="K70" s="204"/>
    </row>
    <row r="71" s="9" customFormat="1" ht="19.92" customHeight="1">
      <c r="B71" s="198"/>
      <c r="C71" s="199"/>
      <c r="D71" s="200" t="s">
        <v>6725</v>
      </c>
      <c r="E71" s="201"/>
      <c r="F71" s="201"/>
      <c r="G71" s="201"/>
      <c r="H71" s="201"/>
      <c r="I71" s="202"/>
      <c r="J71" s="203">
        <f>J191</f>
        <v>0</v>
      </c>
      <c r="K71" s="204"/>
    </row>
    <row r="72" s="9" customFormat="1" ht="19.92" customHeight="1">
      <c r="B72" s="198"/>
      <c r="C72" s="199"/>
      <c r="D72" s="200" t="s">
        <v>6726</v>
      </c>
      <c r="E72" s="201"/>
      <c r="F72" s="201"/>
      <c r="G72" s="201"/>
      <c r="H72" s="201"/>
      <c r="I72" s="202"/>
      <c r="J72" s="203">
        <f>J198</f>
        <v>0</v>
      </c>
      <c r="K72" s="204"/>
    </row>
    <row r="73" s="9" customFormat="1" ht="19.92" customHeight="1">
      <c r="B73" s="198"/>
      <c r="C73" s="199"/>
      <c r="D73" s="200" t="s">
        <v>6727</v>
      </c>
      <c r="E73" s="201"/>
      <c r="F73" s="201"/>
      <c r="G73" s="201"/>
      <c r="H73" s="201"/>
      <c r="I73" s="202"/>
      <c r="J73" s="203">
        <f>J204</f>
        <v>0</v>
      </c>
      <c r="K73" s="204"/>
    </row>
    <row r="74" s="9" customFormat="1" ht="19.92" customHeight="1">
      <c r="B74" s="198"/>
      <c r="C74" s="199"/>
      <c r="D74" s="200" t="s">
        <v>6728</v>
      </c>
      <c r="E74" s="201"/>
      <c r="F74" s="201"/>
      <c r="G74" s="201"/>
      <c r="H74" s="201"/>
      <c r="I74" s="202"/>
      <c r="J74" s="203">
        <f>J212</f>
        <v>0</v>
      </c>
      <c r="K74" s="204"/>
    </row>
    <row r="75" s="9" customFormat="1" ht="19.92" customHeight="1">
      <c r="B75" s="198"/>
      <c r="C75" s="199"/>
      <c r="D75" s="200" t="s">
        <v>6729</v>
      </c>
      <c r="E75" s="201"/>
      <c r="F75" s="201"/>
      <c r="G75" s="201"/>
      <c r="H75" s="201"/>
      <c r="I75" s="202"/>
      <c r="J75" s="203">
        <f>J219</f>
        <v>0</v>
      </c>
      <c r="K75" s="204"/>
    </row>
    <row r="76" s="9" customFormat="1" ht="19.92" customHeight="1">
      <c r="B76" s="198"/>
      <c r="C76" s="199"/>
      <c r="D76" s="200" t="s">
        <v>6730</v>
      </c>
      <c r="E76" s="201"/>
      <c r="F76" s="201"/>
      <c r="G76" s="201"/>
      <c r="H76" s="201"/>
      <c r="I76" s="202"/>
      <c r="J76" s="203">
        <f>J226</f>
        <v>0</v>
      </c>
      <c r="K76" s="204"/>
    </row>
    <row r="77" s="9" customFormat="1" ht="19.92" customHeight="1">
      <c r="B77" s="198"/>
      <c r="C77" s="199"/>
      <c r="D77" s="200" t="s">
        <v>6731</v>
      </c>
      <c r="E77" s="201"/>
      <c r="F77" s="201"/>
      <c r="G77" s="201"/>
      <c r="H77" s="201"/>
      <c r="I77" s="202"/>
      <c r="J77" s="203">
        <f>J233</f>
        <v>0</v>
      </c>
      <c r="K77" s="204"/>
    </row>
    <row r="78" s="9" customFormat="1" ht="19.92" customHeight="1">
      <c r="B78" s="198"/>
      <c r="C78" s="199"/>
      <c r="D78" s="200" t="s">
        <v>6732</v>
      </c>
      <c r="E78" s="201"/>
      <c r="F78" s="201"/>
      <c r="G78" s="201"/>
      <c r="H78" s="201"/>
      <c r="I78" s="202"/>
      <c r="J78" s="203">
        <f>J240</f>
        <v>0</v>
      </c>
      <c r="K78" s="204"/>
    </row>
    <row r="79" s="9" customFormat="1" ht="19.92" customHeight="1">
      <c r="B79" s="198"/>
      <c r="C79" s="199"/>
      <c r="D79" s="200" t="s">
        <v>6733</v>
      </c>
      <c r="E79" s="201"/>
      <c r="F79" s="201"/>
      <c r="G79" s="201"/>
      <c r="H79" s="201"/>
      <c r="I79" s="202"/>
      <c r="J79" s="203">
        <f>J247</f>
        <v>0</v>
      </c>
      <c r="K79" s="204"/>
    </row>
    <row r="80" s="9" customFormat="1" ht="19.92" customHeight="1">
      <c r="B80" s="198"/>
      <c r="C80" s="199"/>
      <c r="D80" s="200" t="s">
        <v>6734</v>
      </c>
      <c r="E80" s="201"/>
      <c r="F80" s="201"/>
      <c r="G80" s="201"/>
      <c r="H80" s="201"/>
      <c r="I80" s="202"/>
      <c r="J80" s="203">
        <f>J254</f>
        <v>0</v>
      </c>
      <c r="K80" s="204"/>
    </row>
    <row r="81" s="9" customFormat="1" ht="19.92" customHeight="1">
      <c r="B81" s="198"/>
      <c r="C81" s="199"/>
      <c r="D81" s="200" t="s">
        <v>6735</v>
      </c>
      <c r="E81" s="201"/>
      <c r="F81" s="201"/>
      <c r="G81" s="201"/>
      <c r="H81" s="201"/>
      <c r="I81" s="202"/>
      <c r="J81" s="203">
        <f>J261</f>
        <v>0</v>
      </c>
      <c r="K81" s="204"/>
    </row>
    <row r="82" s="9" customFormat="1" ht="19.92" customHeight="1">
      <c r="B82" s="198"/>
      <c r="C82" s="199"/>
      <c r="D82" s="200" t="s">
        <v>6736</v>
      </c>
      <c r="E82" s="201"/>
      <c r="F82" s="201"/>
      <c r="G82" s="201"/>
      <c r="H82" s="201"/>
      <c r="I82" s="202"/>
      <c r="J82" s="203">
        <f>J268</f>
        <v>0</v>
      </c>
      <c r="K82" s="204"/>
    </row>
    <row r="83" s="9" customFormat="1" ht="19.92" customHeight="1">
      <c r="B83" s="198"/>
      <c r="C83" s="199"/>
      <c r="D83" s="200" t="s">
        <v>6737</v>
      </c>
      <c r="E83" s="201"/>
      <c r="F83" s="201"/>
      <c r="G83" s="201"/>
      <c r="H83" s="201"/>
      <c r="I83" s="202"/>
      <c r="J83" s="203">
        <f>J269</f>
        <v>0</v>
      </c>
      <c r="K83" s="204"/>
    </row>
    <row r="84" s="9" customFormat="1" ht="19.92" customHeight="1">
      <c r="B84" s="198"/>
      <c r="C84" s="199"/>
      <c r="D84" s="200" t="s">
        <v>6738</v>
      </c>
      <c r="E84" s="201"/>
      <c r="F84" s="201"/>
      <c r="G84" s="201"/>
      <c r="H84" s="201"/>
      <c r="I84" s="202"/>
      <c r="J84" s="203">
        <f>J287</f>
        <v>0</v>
      </c>
      <c r="K84" s="204"/>
    </row>
    <row r="85" s="9" customFormat="1" ht="19.92" customHeight="1">
      <c r="B85" s="198"/>
      <c r="C85" s="199"/>
      <c r="D85" s="200" t="s">
        <v>6739</v>
      </c>
      <c r="E85" s="201"/>
      <c r="F85" s="201"/>
      <c r="G85" s="201"/>
      <c r="H85" s="201"/>
      <c r="I85" s="202"/>
      <c r="J85" s="203">
        <f>J305</f>
        <v>0</v>
      </c>
      <c r="K85" s="204"/>
    </row>
    <row r="86" s="9" customFormat="1" ht="19.92" customHeight="1">
      <c r="B86" s="198"/>
      <c r="C86" s="199"/>
      <c r="D86" s="200" t="s">
        <v>6740</v>
      </c>
      <c r="E86" s="201"/>
      <c r="F86" s="201"/>
      <c r="G86" s="201"/>
      <c r="H86" s="201"/>
      <c r="I86" s="202"/>
      <c r="J86" s="203">
        <f>J323</f>
        <v>0</v>
      </c>
      <c r="K86" s="204"/>
    </row>
    <row r="87" s="9" customFormat="1" ht="19.92" customHeight="1">
      <c r="B87" s="198"/>
      <c r="C87" s="199"/>
      <c r="D87" s="200" t="s">
        <v>6741</v>
      </c>
      <c r="E87" s="201"/>
      <c r="F87" s="201"/>
      <c r="G87" s="201"/>
      <c r="H87" s="201"/>
      <c r="I87" s="202"/>
      <c r="J87" s="203">
        <f>J341</f>
        <v>0</v>
      </c>
      <c r="K87" s="204"/>
    </row>
    <row r="88" s="9" customFormat="1" ht="19.92" customHeight="1">
      <c r="B88" s="198"/>
      <c r="C88" s="199"/>
      <c r="D88" s="200" t="s">
        <v>6742</v>
      </c>
      <c r="E88" s="201"/>
      <c r="F88" s="201"/>
      <c r="G88" s="201"/>
      <c r="H88" s="201"/>
      <c r="I88" s="202"/>
      <c r="J88" s="203">
        <f>J359</f>
        <v>0</v>
      </c>
      <c r="K88" s="204"/>
    </row>
    <row r="89" s="9" customFormat="1" ht="19.92" customHeight="1">
      <c r="B89" s="198"/>
      <c r="C89" s="199"/>
      <c r="D89" s="200" t="s">
        <v>6743</v>
      </c>
      <c r="E89" s="201"/>
      <c r="F89" s="201"/>
      <c r="G89" s="201"/>
      <c r="H89" s="201"/>
      <c r="I89" s="202"/>
      <c r="J89" s="203">
        <f>J377</f>
        <v>0</v>
      </c>
      <c r="K89" s="204"/>
    </row>
    <row r="90" s="9" customFormat="1" ht="19.92" customHeight="1">
      <c r="B90" s="198"/>
      <c r="C90" s="199"/>
      <c r="D90" s="200" t="s">
        <v>6744</v>
      </c>
      <c r="E90" s="201"/>
      <c r="F90" s="201"/>
      <c r="G90" s="201"/>
      <c r="H90" s="201"/>
      <c r="I90" s="202"/>
      <c r="J90" s="203">
        <f>J395</f>
        <v>0</v>
      </c>
      <c r="K90" s="204"/>
    </row>
    <row r="91" s="9" customFormat="1" ht="19.92" customHeight="1">
      <c r="B91" s="198"/>
      <c r="C91" s="199"/>
      <c r="D91" s="200" t="s">
        <v>6745</v>
      </c>
      <c r="E91" s="201"/>
      <c r="F91" s="201"/>
      <c r="G91" s="201"/>
      <c r="H91" s="201"/>
      <c r="I91" s="202"/>
      <c r="J91" s="203">
        <f>J413</f>
        <v>0</v>
      </c>
      <c r="K91" s="204"/>
    </row>
    <row r="92" s="9" customFormat="1" ht="19.92" customHeight="1">
      <c r="B92" s="198"/>
      <c r="C92" s="199"/>
      <c r="D92" s="200" t="s">
        <v>6746</v>
      </c>
      <c r="E92" s="201"/>
      <c r="F92" s="201"/>
      <c r="G92" s="201"/>
      <c r="H92" s="201"/>
      <c r="I92" s="202"/>
      <c r="J92" s="203">
        <f>J431</f>
        <v>0</v>
      </c>
      <c r="K92" s="204"/>
    </row>
    <row r="93" s="9" customFormat="1" ht="19.92" customHeight="1">
      <c r="B93" s="198"/>
      <c r="C93" s="199"/>
      <c r="D93" s="200" t="s">
        <v>6747</v>
      </c>
      <c r="E93" s="201"/>
      <c r="F93" s="201"/>
      <c r="G93" s="201"/>
      <c r="H93" s="201"/>
      <c r="I93" s="202"/>
      <c r="J93" s="203">
        <f>J449</f>
        <v>0</v>
      </c>
      <c r="K93" s="204"/>
    </row>
    <row r="94" s="9" customFormat="1" ht="19.92" customHeight="1">
      <c r="B94" s="198"/>
      <c r="C94" s="199"/>
      <c r="D94" s="200" t="s">
        <v>6748</v>
      </c>
      <c r="E94" s="201"/>
      <c r="F94" s="201"/>
      <c r="G94" s="201"/>
      <c r="H94" s="201"/>
      <c r="I94" s="202"/>
      <c r="J94" s="203">
        <f>J458</f>
        <v>0</v>
      </c>
      <c r="K94" s="204"/>
    </row>
    <row r="95" s="9" customFormat="1" ht="19.92" customHeight="1">
      <c r="B95" s="198"/>
      <c r="C95" s="199"/>
      <c r="D95" s="200" t="s">
        <v>6749</v>
      </c>
      <c r="E95" s="201"/>
      <c r="F95" s="201"/>
      <c r="G95" s="201"/>
      <c r="H95" s="201"/>
      <c r="I95" s="202"/>
      <c r="J95" s="203">
        <f>J467</f>
        <v>0</v>
      </c>
      <c r="K95" s="204"/>
    </row>
    <row r="96" s="9" customFormat="1" ht="19.92" customHeight="1">
      <c r="B96" s="198"/>
      <c r="C96" s="199"/>
      <c r="D96" s="200" t="s">
        <v>6750</v>
      </c>
      <c r="E96" s="201"/>
      <c r="F96" s="201"/>
      <c r="G96" s="201"/>
      <c r="H96" s="201"/>
      <c r="I96" s="202"/>
      <c r="J96" s="203">
        <f>J475</f>
        <v>0</v>
      </c>
      <c r="K96" s="204"/>
    </row>
    <row r="97" s="9" customFormat="1" ht="19.92" customHeight="1">
      <c r="B97" s="198"/>
      <c r="C97" s="199"/>
      <c r="D97" s="200" t="s">
        <v>6751</v>
      </c>
      <c r="E97" s="201"/>
      <c r="F97" s="201"/>
      <c r="G97" s="201"/>
      <c r="H97" s="201"/>
      <c r="I97" s="202"/>
      <c r="J97" s="203">
        <f>J482</f>
        <v>0</v>
      </c>
      <c r="K97" s="204"/>
    </row>
    <row r="98" s="9" customFormat="1" ht="19.92" customHeight="1">
      <c r="B98" s="198"/>
      <c r="C98" s="199"/>
      <c r="D98" s="200" t="s">
        <v>6752</v>
      </c>
      <c r="E98" s="201"/>
      <c r="F98" s="201"/>
      <c r="G98" s="201"/>
      <c r="H98" s="201"/>
      <c r="I98" s="202"/>
      <c r="J98" s="203">
        <f>J485</f>
        <v>0</v>
      </c>
      <c r="K98" s="204"/>
    </row>
    <row r="99" s="9" customFormat="1" ht="19.92" customHeight="1">
      <c r="B99" s="198"/>
      <c r="C99" s="199"/>
      <c r="D99" s="200" t="s">
        <v>6753</v>
      </c>
      <c r="E99" s="201"/>
      <c r="F99" s="201"/>
      <c r="G99" s="201"/>
      <c r="H99" s="201"/>
      <c r="I99" s="202"/>
      <c r="J99" s="203">
        <f>J493</f>
        <v>0</v>
      </c>
      <c r="K99" s="204"/>
    </row>
    <row r="100" s="9" customFormat="1" ht="19.92" customHeight="1">
      <c r="B100" s="198"/>
      <c r="C100" s="199"/>
      <c r="D100" s="200" t="s">
        <v>6754</v>
      </c>
      <c r="E100" s="201"/>
      <c r="F100" s="201"/>
      <c r="G100" s="201"/>
      <c r="H100" s="201"/>
      <c r="I100" s="202"/>
      <c r="J100" s="203">
        <f>J501</f>
        <v>0</v>
      </c>
      <c r="K100" s="204"/>
    </row>
    <row r="101" s="9" customFormat="1" ht="19.92" customHeight="1">
      <c r="B101" s="198"/>
      <c r="C101" s="199"/>
      <c r="D101" s="200" t="s">
        <v>6755</v>
      </c>
      <c r="E101" s="201"/>
      <c r="F101" s="201"/>
      <c r="G101" s="201"/>
      <c r="H101" s="201"/>
      <c r="I101" s="202"/>
      <c r="J101" s="203">
        <f>J509</f>
        <v>0</v>
      </c>
      <c r="K101" s="204"/>
    </row>
    <row r="102" s="9" customFormat="1" ht="19.92" customHeight="1">
      <c r="B102" s="198"/>
      <c r="C102" s="199"/>
      <c r="D102" s="200" t="s">
        <v>6756</v>
      </c>
      <c r="E102" s="201"/>
      <c r="F102" s="201"/>
      <c r="G102" s="201"/>
      <c r="H102" s="201"/>
      <c r="I102" s="202"/>
      <c r="J102" s="203">
        <f>J517</f>
        <v>0</v>
      </c>
      <c r="K102" s="204"/>
    </row>
    <row r="103" s="9" customFormat="1" ht="19.92" customHeight="1">
      <c r="B103" s="198"/>
      <c r="C103" s="199"/>
      <c r="D103" s="200" t="s">
        <v>6757</v>
      </c>
      <c r="E103" s="201"/>
      <c r="F103" s="201"/>
      <c r="G103" s="201"/>
      <c r="H103" s="201"/>
      <c r="I103" s="202"/>
      <c r="J103" s="203">
        <f>J519</f>
        <v>0</v>
      </c>
      <c r="K103" s="204"/>
    </row>
    <row r="104" s="9" customFormat="1" ht="19.92" customHeight="1">
      <c r="B104" s="198"/>
      <c r="C104" s="199"/>
      <c r="D104" s="200" t="s">
        <v>6758</v>
      </c>
      <c r="E104" s="201"/>
      <c r="F104" s="201"/>
      <c r="G104" s="201"/>
      <c r="H104" s="201"/>
      <c r="I104" s="202"/>
      <c r="J104" s="203">
        <f>J527</f>
        <v>0</v>
      </c>
      <c r="K104" s="204"/>
    </row>
    <row r="105" s="9" customFormat="1" ht="19.92" customHeight="1">
      <c r="B105" s="198"/>
      <c r="C105" s="199"/>
      <c r="D105" s="200" t="s">
        <v>6759</v>
      </c>
      <c r="E105" s="201"/>
      <c r="F105" s="201"/>
      <c r="G105" s="201"/>
      <c r="H105" s="201"/>
      <c r="I105" s="202"/>
      <c r="J105" s="203">
        <f>J530</f>
        <v>0</v>
      </c>
      <c r="K105" s="204"/>
    </row>
    <row r="106" s="9" customFormat="1" ht="19.92" customHeight="1">
      <c r="B106" s="198"/>
      <c r="C106" s="199"/>
      <c r="D106" s="200" t="s">
        <v>6760</v>
      </c>
      <c r="E106" s="201"/>
      <c r="F106" s="201"/>
      <c r="G106" s="201"/>
      <c r="H106" s="201"/>
      <c r="I106" s="202"/>
      <c r="J106" s="203">
        <f>J533</f>
        <v>0</v>
      </c>
      <c r="K106" s="204"/>
    </row>
    <row r="107" s="9" customFormat="1" ht="19.92" customHeight="1">
      <c r="B107" s="198"/>
      <c r="C107" s="199"/>
      <c r="D107" s="200" t="s">
        <v>6761</v>
      </c>
      <c r="E107" s="201"/>
      <c r="F107" s="201"/>
      <c r="G107" s="201"/>
      <c r="H107" s="201"/>
      <c r="I107" s="202"/>
      <c r="J107" s="203">
        <f>J536</f>
        <v>0</v>
      </c>
      <c r="K107" s="204"/>
    </row>
    <row r="108" s="9" customFormat="1" ht="19.92" customHeight="1">
      <c r="B108" s="198"/>
      <c r="C108" s="199"/>
      <c r="D108" s="200" t="s">
        <v>6762</v>
      </c>
      <c r="E108" s="201"/>
      <c r="F108" s="201"/>
      <c r="G108" s="201"/>
      <c r="H108" s="201"/>
      <c r="I108" s="202"/>
      <c r="J108" s="203">
        <f>J543</f>
        <v>0</v>
      </c>
      <c r="K108" s="204"/>
    </row>
    <row r="109" s="9" customFormat="1" ht="19.92" customHeight="1">
      <c r="B109" s="198"/>
      <c r="C109" s="199"/>
      <c r="D109" s="200" t="s">
        <v>6763</v>
      </c>
      <c r="E109" s="201"/>
      <c r="F109" s="201"/>
      <c r="G109" s="201"/>
      <c r="H109" s="201"/>
      <c r="I109" s="202"/>
      <c r="J109" s="203">
        <f>J550</f>
        <v>0</v>
      </c>
      <c r="K109" s="204"/>
    </row>
    <row r="110" s="9" customFormat="1" ht="19.92" customHeight="1">
      <c r="B110" s="198"/>
      <c r="C110" s="199"/>
      <c r="D110" s="200" t="s">
        <v>6764</v>
      </c>
      <c r="E110" s="201"/>
      <c r="F110" s="201"/>
      <c r="G110" s="201"/>
      <c r="H110" s="201"/>
      <c r="I110" s="202"/>
      <c r="J110" s="203">
        <f>J563</f>
        <v>0</v>
      </c>
      <c r="K110" s="204"/>
    </row>
    <row r="111" s="9" customFormat="1" ht="19.92" customHeight="1">
      <c r="B111" s="198"/>
      <c r="C111" s="199"/>
      <c r="D111" s="200" t="s">
        <v>6765</v>
      </c>
      <c r="E111" s="201"/>
      <c r="F111" s="201"/>
      <c r="G111" s="201"/>
      <c r="H111" s="201"/>
      <c r="I111" s="202"/>
      <c r="J111" s="203">
        <f>J578</f>
        <v>0</v>
      </c>
      <c r="K111" s="204"/>
    </row>
    <row r="112" s="1" customFormat="1" ht="21.84" customHeight="1">
      <c r="B112" s="47"/>
      <c r="C112" s="48"/>
      <c r="D112" s="48"/>
      <c r="E112" s="48"/>
      <c r="F112" s="48"/>
      <c r="G112" s="48"/>
      <c r="H112" s="48"/>
      <c r="I112" s="158"/>
      <c r="J112" s="48"/>
      <c r="K112" s="52"/>
    </row>
    <row r="113" s="1" customFormat="1" ht="6.96" customHeight="1">
      <c r="B113" s="68"/>
      <c r="C113" s="69"/>
      <c r="D113" s="69"/>
      <c r="E113" s="69"/>
      <c r="F113" s="69"/>
      <c r="G113" s="69"/>
      <c r="H113" s="69"/>
      <c r="I113" s="180"/>
      <c r="J113" s="69"/>
      <c r="K113" s="70"/>
    </row>
    <row r="117" s="1" customFormat="1" ht="6.96" customHeight="1">
      <c r="B117" s="71"/>
      <c r="C117" s="72"/>
      <c r="D117" s="72"/>
      <c r="E117" s="72"/>
      <c r="F117" s="72"/>
      <c r="G117" s="72"/>
      <c r="H117" s="72"/>
      <c r="I117" s="183"/>
      <c r="J117" s="72"/>
      <c r="K117" s="72"/>
      <c r="L117" s="73"/>
    </row>
    <row r="118" s="1" customFormat="1" ht="36.96" customHeight="1">
      <c r="B118" s="47"/>
      <c r="C118" s="74" t="s">
        <v>212</v>
      </c>
      <c r="D118" s="75"/>
      <c r="E118" s="75"/>
      <c r="F118" s="75"/>
      <c r="G118" s="75"/>
      <c r="H118" s="75"/>
      <c r="I118" s="205"/>
      <c r="J118" s="75"/>
      <c r="K118" s="75"/>
      <c r="L118" s="73"/>
    </row>
    <row r="119" s="1" customFormat="1" ht="6.96" customHeight="1">
      <c r="B119" s="47"/>
      <c r="C119" s="75"/>
      <c r="D119" s="75"/>
      <c r="E119" s="75"/>
      <c r="F119" s="75"/>
      <c r="G119" s="75"/>
      <c r="H119" s="75"/>
      <c r="I119" s="205"/>
      <c r="J119" s="75"/>
      <c r="K119" s="75"/>
      <c r="L119" s="73"/>
    </row>
    <row r="120" s="1" customFormat="1" ht="14.4" customHeight="1">
      <c r="B120" s="47"/>
      <c r="C120" s="77" t="s">
        <v>18</v>
      </c>
      <c r="D120" s="75"/>
      <c r="E120" s="75"/>
      <c r="F120" s="75"/>
      <c r="G120" s="75"/>
      <c r="H120" s="75"/>
      <c r="I120" s="205"/>
      <c r="J120" s="75"/>
      <c r="K120" s="75"/>
      <c r="L120" s="73"/>
    </row>
    <row r="121" s="1" customFormat="1" ht="16.5" customHeight="1">
      <c r="B121" s="47"/>
      <c r="C121" s="75"/>
      <c r="D121" s="75"/>
      <c r="E121" s="206" t="str">
        <f>E7</f>
        <v>NOVÁ PSYCHIATRIE - NEMOCNICE TÁBOR (staveniště A)</v>
      </c>
      <c r="F121" s="77"/>
      <c r="G121" s="77"/>
      <c r="H121" s="77"/>
      <c r="I121" s="205"/>
      <c r="J121" s="75"/>
      <c r="K121" s="75"/>
      <c r="L121" s="73"/>
    </row>
    <row r="122">
      <c r="B122" s="29"/>
      <c r="C122" s="77" t="s">
        <v>175</v>
      </c>
      <c r="D122" s="207"/>
      <c r="E122" s="207"/>
      <c r="F122" s="207"/>
      <c r="G122" s="207"/>
      <c r="H122" s="207"/>
      <c r="I122" s="150"/>
      <c r="J122" s="207"/>
      <c r="K122" s="207"/>
      <c r="L122" s="208"/>
    </row>
    <row r="123" s="1" customFormat="1" ht="16.5" customHeight="1">
      <c r="B123" s="47"/>
      <c r="C123" s="75"/>
      <c r="D123" s="75"/>
      <c r="E123" s="206" t="s">
        <v>176</v>
      </c>
      <c r="F123" s="75"/>
      <c r="G123" s="75"/>
      <c r="H123" s="75"/>
      <c r="I123" s="205"/>
      <c r="J123" s="75"/>
      <c r="K123" s="75"/>
      <c r="L123" s="73"/>
    </row>
    <row r="124" s="1" customFormat="1" ht="14.4" customHeight="1">
      <c r="B124" s="47"/>
      <c r="C124" s="77" t="s">
        <v>177</v>
      </c>
      <c r="D124" s="75"/>
      <c r="E124" s="75"/>
      <c r="F124" s="75"/>
      <c r="G124" s="75"/>
      <c r="H124" s="75"/>
      <c r="I124" s="205"/>
      <c r="J124" s="75"/>
      <c r="K124" s="75"/>
      <c r="L124" s="73"/>
    </row>
    <row r="125" s="1" customFormat="1" ht="17.25" customHeight="1">
      <c r="B125" s="47"/>
      <c r="C125" s="75"/>
      <c r="D125" s="75"/>
      <c r="E125" s="83" t="str">
        <f>E11</f>
        <v>01.8 - SO 01 - Měření a regulace</v>
      </c>
      <c r="F125" s="75"/>
      <c r="G125" s="75"/>
      <c r="H125" s="75"/>
      <c r="I125" s="205"/>
      <c r="J125" s="75"/>
      <c r="K125" s="75"/>
      <c r="L125" s="73"/>
    </row>
    <row r="126" s="1" customFormat="1" ht="6.96" customHeight="1">
      <c r="B126" s="47"/>
      <c r="C126" s="75"/>
      <c r="D126" s="75"/>
      <c r="E126" s="75"/>
      <c r="F126" s="75"/>
      <c r="G126" s="75"/>
      <c r="H126" s="75"/>
      <c r="I126" s="205"/>
      <c r="J126" s="75"/>
      <c r="K126" s="75"/>
      <c r="L126" s="73"/>
    </row>
    <row r="127" s="1" customFormat="1" ht="18" customHeight="1">
      <c r="B127" s="47"/>
      <c r="C127" s="77" t="s">
        <v>25</v>
      </c>
      <c r="D127" s="75"/>
      <c r="E127" s="75"/>
      <c r="F127" s="209" t="str">
        <f>F14</f>
        <v>Tábor</v>
      </c>
      <c r="G127" s="75"/>
      <c r="H127" s="75"/>
      <c r="I127" s="210" t="s">
        <v>27</v>
      </c>
      <c r="J127" s="86" t="str">
        <f>IF(J14="","",J14)</f>
        <v>4. 5. 2015</v>
      </c>
      <c r="K127" s="75"/>
      <c r="L127" s="73"/>
    </row>
    <row r="128" s="1" customFormat="1" ht="6.96" customHeight="1">
      <c r="B128" s="47"/>
      <c r="C128" s="75"/>
      <c r="D128" s="75"/>
      <c r="E128" s="75"/>
      <c r="F128" s="75"/>
      <c r="G128" s="75"/>
      <c r="H128" s="75"/>
      <c r="I128" s="205"/>
      <c r="J128" s="75"/>
      <c r="K128" s="75"/>
      <c r="L128" s="73"/>
    </row>
    <row r="129" s="1" customFormat="1">
      <c r="B129" s="47"/>
      <c r="C129" s="77" t="s">
        <v>31</v>
      </c>
      <c r="D129" s="75"/>
      <c r="E129" s="75"/>
      <c r="F129" s="209" t="str">
        <f>E17</f>
        <v>Nemocnice Tábor,a.s.Kpt. Jaroše 2000 390 02 Tábor</v>
      </c>
      <c r="G129" s="75"/>
      <c r="H129" s="75"/>
      <c r="I129" s="210" t="s">
        <v>39</v>
      </c>
      <c r="J129" s="209" t="str">
        <f>E23</f>
        <v>Atelier H1 Ing.arch.J.Hochman, K Biřičce, HK</v>
      </c>
      <c r="K129" s="75"/>
      <c r="L129" s="73"/>
    </row>
    <row r="130" s="1" customFormat="1" ht="14.4" customHeight="1">
      <c r="B130" s="47"/>
      <c r="C130" s="77" t="s">
        <v>37</v>
      </c>
      <c r="D130" s="75"/>
      <c r="E130" s="75"/>
      <c r="F130" s="209" t="str">
        <f>IF(E20="","",E20)</f>
        <v/>
      </c>
      <c r="G130" s="75"/>
      <c r="H130" s="75"/>
      <c r="I130" s="205"/>
      <c r="J130" s="75"/>
      <c r="K130" s="75"/>
      <c r="L130" s="73"/>
    </row>
    <row r="131" s="1" customFormat="1" ht="10.32" customHeight="1">
      <c r="B131" s="47"/>
      <c r="C131" s="75"/>
      <c r="D131" s="75"/>
      <c r="E131" s="75"/>
      <c r="F131" s="75"/>
      <c r="G131" s="75"/>
      <c r="H131" s="75"/>
      <c r="I131" s="205"/>
      <c r="J131" s="75"/>
      <c r="K131" s="75"/>
      <c r="L131" s="73"/>
    </row>
    <row r="132" s="10" customFormat="1" ht="29.28" customHeight="1">
      <c r="B132" s="211"/>
      <c r="C132" s="212" t="s">
        <v>213</v>
      </c>
      <c r="D132" s="213" t="s">
        <v>64</v>
      </c>
      <c r="E132" s="213" t="s">
        <v>60</v>
      </c>
      <c r="F132" s="213" t="s">
        <v>214</v>
      </c>
      <c r="G132" s="213" t="s">
        <v>215</v>
      </c>
      <c r="H132" s="213" t="s">
        <v>216</v>
      </c>
      <c r="I132" s="214" t="s">
        <v>217</v>
      </c>
      <c r="J132" s="213" t="s">
        <v>182</v>
      </c>
      <c r="K132" s="215" t="s">
        <v>218</v>
      </c>
      <c r="L132" s="216"/>
      <c r="M132" s="103" t="s">
        <v>219</v>
      </c>
      <c r="N132" s="104" t="s">
        <v>49</v>
      </c>
      <c r="O132" s="104" t="s">
        <v>220</v>
      </c>
      <c r="P132" s="104" t="s">
        <v>221</v>
      </c>
      <c r="Q132" s="104" t="s">
        <v>222</v>
      </c>
      <c r="R132" s="104" t="s">
        <v>223</v>
      </c>
      <c r="S132" s="104" t="s">
        <v>224</v>
      </c>
      <c r="T132" s="105" t="s">
        <v>225</v>
      </c>
    </row>
    <row r="133" s="1" customFormat="1" ht="29.28" customHeight="1">
      <c r="B133" s="47"/>
      <c r="C133" s="109" t="s">
        <v>183</v>
      </c>
      <c r="D133" s="75"/>
      <c r="E133" s="75"/>
      <c r="F133" s="75"/>
      <c r="G133" s="75"/>
      <c r="H133" s="75"/>
      <c r="I133" s="205"/>
      <c r="J133" s="217">
        <f>BK133</f>
        <v>0</v>
      </c>
      <c r="K133" s="75"/>
      <c r="L133" s="73"/>
      <c r="M133" s="106"/>
      <c r="N133" s="107"/>
      <c r="O133" s="107"/>
      <c r="P133" s="218">
        <f>P134</f>
        <v>0</v>
      </c>
      <c r="Q133" s="107"/>
      <c r="R133" s="218">
        <f>R134</f>
        <v>0</v>
      </c>
      <c r="S133" s="107"/>
      <c r="T133" s="219">
        <f>T134</f>
        <v>0</v>
      </c>
      <c r="AT133" s="25" t="s">
        <v>78</v>
      </c>
      <c r="AU133" s="25" t="s">
        <v>184</v>
      </c>
      <c r="BK133" s="220">
        <f>BK134</f>
        <v>0</v>
      </c>
    </row>
    <row r="134" s="11" customFormat="1" ht="37.44" customHeight="1">
      <c r="B134" s="221"/>
      <c r="C134" s="222"/>
      <c r="D134" s="223" t="s">
        <v>78</v>
      </c>
      <c r="E134" s="224" t="s">
        <v>6766</v>
      </c>
      <c r="F134" s="224" t="s">
        <v>6767</v>
      </c>
      <c r="G134" s="222"/>
      <c r="H134" s="222"/>
      <c r="I134" s="225"/>
      <c r="J134" s="226">
        <f>BK134</f>
        <v>0</v>
      </c>
      <c r="K134" s="222"/>
      <c r="L134" s="227"/>
      <c r="M134" s="228"/>
      <c r="N134" s="229"/>
      <c r="O134" s="229"/>
      <c r="P134" s="230">
        <f>P135+P140+P147+P153+P159+P165+P171+P177+P184+P191+P198+P204+P212+P219+P226+P233+P240+P247+P254+P261+P268+P269+P287+P305+P323+P341+P359+P377+P395+P413+P431+P449+P458+P467+P475+P482+P485+P493+P501+P509+P517+P519+P527+P530+P533+P536+P543+P550+P563+P578</f>
        <v>0</v>
      </c>
      <c r="Q134" s="229"/>
      <c r="R134" s="230">
        <f>R135+R140+R147+R153+R159+R165+R171+R177+R184+R191+R198+R204+R212+R219+R226+R233+R240+R247+R254+R261+R268+R269+R287+R305+R323+R341+R359+R377+R395+R413+R431+R449+R458+R467+R475+R482+R485+R493+R501+R509+R517+R519+R527+R530+R533+R536+R543+R550+R563+R578</f>
        <v>0</v>
      </c>
      <c r="S134" s="229"/>
      <c r="T134" s="231">
        <f>T135+T140+T147+T153+T159+T165+T171+T177+T184+T191+T198+T204+T212+T219+T226+T233+T240+T247+T254+T261+T268+T269+T287+T305+T323+T341+T359+T377+T395+T413+T431+T449+T458+T467+T475+T482+T485+T493+T501+T509+T517+T519+T527+T530+T533+T536+T543+T550+T563+T578</f>
        <v>0</v>
      </c>
      <c r="AR134" s="232" t="s">
        <v>101</v>
      </c>
      <c r="AT134" s="233" t="s">
        <v>78</v>
      </c>
      <c r="AU134" s="233" t="s">
        <v>79</v>
      </c>
      <c r="AY134" s="232" t="s">
        <v>228</v>
      </c>
      <c r="BK134" s="234">
        <f>BK135+BK140+BK147+BK153+BK159+BK165+BK171+BK177+BK184+BK191+BK198+BK204+BK212+BK219+BK226+BK233+BK240+BK247+BK254+BK261+BK268+BK269+BK287+BK305+BK323+BK341+BK359+BK377+BK395+BK413+BK431+BK449+BK458+BK467+BK475+BK482+BK485+BK493+BK501+BK509+BK517+BK519+BK527+BK530+BK533+BK536+BK543+BK550+BK563+BK578</f>
        <v>0</v>
      </c>
    </row>
    <row r="135" s="11" customFormat="1" ht="19.92" customHeight="1">
      <c r="B135" s="221"/>
      <c r="C135" s="222"/>
      <c r="D135" s="223" t="s">
        <v>78</v>
      </c>
      <c r="E135" s="235" t="s">
        <v>2752</v>
      </c>
      <c r="F135" s="235" t="s">
        <v>6768</v>
      </c>
      <c r="G135" s="222"/>
      <c r="H135" s="222"/>
      <c r="I135" s="225"/>
      <c r="J135" s="236">
        <f>BK135</f>
        <v>0</v>
      </c>
      <c r="K135" s="222"/>
      <c r="L135" s="227"/>
      <c r="M135" s="228"/>
      <c r="N135" s="229"/>
      <c r="O135" s="229"/>
      <c r="P135" s="230">
        <f>SUM(P136:P139)</f>
        <v>0</v>
      </c>
      <c r="Q135" s="229"/>
      <c r="R135" s="230">
        <f>SUM(R136:R139)</f>
        <v>0</v>
      </c>
      <c r="S135" s="229"/>
      <c r="T135" s="231">
        <f>SUM(T136:T139)</f>
        <v>0</v>
      </c>
      <c r="AR135" s="232" t="s">
        <v>101</v>
      </c>
      <c r="AT135" s="233" t="s">
        <v>78</v>
      </c>
      <c r="AU135" s="233" t="s">
        <v>24</v>
      </c>
      <c r="AY135" s="232" t="s">
        <v>228</v>
      </c>
      <c r="BK135" s="234">
        <f>SUM(BK136:BK139)</f>
        <v>0</v>
      </c>
    </row>
    <row r="136" s="1" customFormat="1" ht="25.5" customHeight="1">
      <c r="B136" s="47"/>
      <c r="C136" s="237" t="s">
        <v>24</v>
      </c>
      <c r="D136" s="237" t="s">
        <v>230</v>
      </c>
      <c r="E136" s="238" t="s">
        <v>6769</v>
      </c>
      <c r="F136" s="239" t="s">
        <v>6770</v>
      </c>
      <c r="G136" s="240" t="s">
        <v>929</v>
      </c>
      <c r="H136" s="241">
        <v>1</v>
      </c>
      <c r="I136" s="242"/>
      <c r="J136" s="243">
        <f>ROUND(I136*H136,2)</f>
        <v>0</v>
      </c>
      <c r="K136" s="239" t="s">
        <v>3751</v>
      </c>
      <c r="L136" s="73"/>
      <c r="M136" s="244" t="s">
        <v>22</v>
      </c>
      <c r="N136" s="245" t="s">
        <v>50</v>
      </c>
      <c r="O136" s="48"/>
      <c r="P136" s="246">
        <f>O136*H136</f>
        <v>0</v>
      </c>
      <c r="Q136" s="246">
        <v>0</v>
      </c>
      <c r="R136" s="246">
        <f>Q136*H136</f>
        <v>0</v>
      </c>
      <c r="S136" s="246">
        <v>0</v>
      </c>
      <c r="T136" s="247">
        <f>S136*H136</f>
        <v>0</v>
      </c>
      <c r="AR136" s="25" t="s">
        <v>572</v>
      </c>
      <c r="AT136" s="25" t="s">
        <v>230</v>
      </c>
      <c r="AU136" s="25" t="s">
        <v>87</v>
      </c>
      <c r="AY136" s="25" t="s">
        <v>228</v>
      </c>
      <c r="BE136" s="248">
        <f>IF(N136="základní",J136,0)</f>
        <v>0</v>
      </c>
      <c r="BF136" s="248">
        <f>IF(N136="snížená",J136,0)</f>
        <v>0</v>
      </c>
      <c r="BG136" s="248">
        <f>IF(N136="zákl. přenesená",J136,0)</f>
        <v>0</v>
      </c>
      <c r="BH136" s="248">
        <f>IF(N136="sníž. přenesená",J136,0)</f>
        <v>0</v>
      </c>
      <c r="BI136" s="248">
        <f>IF(N136="nulová",J136,0)</f>
        <v>0</v>
      </c>
      <c r="BJ136" s="25" t="s">
        <v>24</v>
      </c>
      <c r="BK136" s="248">
        <f>ROUND(I136*H136,2)</f>
        <v>0</v>
      </c>
      <c r="BL136" s="25" t="s">
        <v>572</v>
      </c>
      <c r="BM136" s="25" t="s">
        <v>6771</v>
      </c>
    </row>
    <row r="137" s="1" customFormat="1" ht="16.5" customHeight="1">
      <c r="B137" s="47"/>
      <c r="C137" s="237" t="s">
        <v>87</v>
      </c>
      <c r="D137" s="237" t="s">
        <v>230</v>
      </c>
      <c r="E137" s="238" t="s">
        <v>6772</v>
      </c>
      <c r="F137" s="239" t="s">
        <v>6773</v>
      </c>
      <c r="G137" s="240" t="s">
        <v>929</v>
      </c>
      <c r="H137" s="241">
        <v>1</v>
      </c>
      <c r="I137" s="242"/>
      <c r="J137" s="243">
        <f>ROUND(I137*H137,2)</f>
        <v>0</v>
      </c>
      <c r="K137" s="239" t="s">
        <v>3751</v>
      </c>
      <c r="L137" s="73"/>
      <c r="M137" s="244" t="s">
        <v>22</v>
      </c>
      <c r="N137" s="245" t="s">
        <v>50</v>
      </c>
      <c r="O137" s="48"/>
      <c r="P137" s="246">
        <f>O137*H137</f>
        <v>0</v>
      </c>
      <c r="Q137" s="246">
        <v>0</v>
      </c>
      <c r="R137" s="246">
        <f>Q137*H137</f>
        <v>0</v>
      </c>
      <c r="S137" s="246">
        <v>0</v>
      </c>
      <c r="T137" s="247">
        <f>S137*H137</f>
        <v>0</v>
      </c>
      <c r="AR137" s="25" t="s">
        <v>572</v>
      </c>
      <c r="AT137" s="25" t="s">
        <v>230</v>
      </c>
      <c r="AU137" s="25" t="s">
        <v>87</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572</v>
      </c>
      <c r="BM137" s="25" t="s">
        <v>6774</v>
      </c>
    </row>
    <row r="138" s="1" customFormat="1" ht="16.5" customHeight="1">
      <c r="B138" s="47"/>
      <c r="C138" s="237" t="s">
        <v>101</v>
      </c>
      <c r="D138" s="237" t="s">
        <v>230</v>
      </c>
      <c r="E138" s="238" t="s">
        <v>6775</v>
      </c>
      <c r="F138" s="239" t="s">
        <v>6776</v>
      </c>
      <c r="G138" s="240" t="s">
        <v>929</v>
      </c>
      <c r="H138" s="241">
        <v>1</v>
      </c>
      <c r="I138" s="242"/>
      <c r="J138" s="243">
        <f>ROUND(I138*H138,2)</f>
        <v>0</v>
      </c>
      <c r="K138" s="239" t="s">
        <v>3751</v>
      </c>
      <c r="L138" s="73"/>
      <c r="M138" s="244" t="s">
        <v>22</v>
      </c>
      <c r="N138" s="245" t="s">
        <v>50</v>
      </c>
      <c r="O138" s="48"/>
      <c r="P138" s="246">
        <f>O138*H138</f>
        <v>0</v>
      </c>
      <c r="Q138" s="246">
        <v>0</v>
      </c>
      <c r="R138" s="246">
        <f>Q138*H138</f>
        <v>0</v>
      </c>
      <c r="S138" s="246">
        <v>0</v>
      </c>
      <c r="T138" s="247">
        <f>S138*H138</f>
        <v>0</v>
      </c>
      <c r="AR138" s="25" t="s">
        <v>572</v>
      </c>
      <c r="AT138" s="25" t="s">
        <v>230</v>
      </c>
      <c r="AU138" s="25" t="s">
        <v>87</v>
      </c>
      <c r="AY138" s="25" t="s">
        <v>228</v>
      </c>
      <c r="BE138" s="248">
        <f>IF(N138="základní",J138,0)</f>
        <v>0</v>
      </c>
      <c r="BF138" s="248">
        <f>IF(N138="snížená",J138,0)</f>
        <v>0</v>
      </c>
      <c r="BG138" s="248">
        <f>IF(N138="zákl. přenesená",J138,0)</f>
        <v>0</v>
      </c>
      <c r="BH138" s="248">
        <f>IF(N138="sníž. přenesená",J138,0)</f>
        <v>0</v>
      </c>
      <c r="BI138" s="248">
        <f>IF(N138="nulová",J138,0)</f>
        <v>0</v>
      </c>
      <c r="BJ138" s="25" t="s">
        <v>24</v>
      </c>
      <c r="BK138" s="248">
        <f>ROUND(I138*H138,2)</f>
        <v>0</v>
      </c>
      <c r="BL138" s="25" t="s">
        <v>572</v>
      </c>
      <c r="BM138" s="25" t="s">
        <v>6777</v>
      </c>
    </row>
    <row r="139" s="1" customFormat="1" ht="16.5" customHeight="1">
      <c r="B139" s="47"/>
      <c r="C139" s="237" t="s">
        <v>235</v>
      </c>
      <c r="D139" s="237" t="s">
        <v>230</v>
      </c>
      <c r="E139" s="238" t="s">
        <v>6778</v>
      </c>
      <c r="F139" s="239" t="s">
        <v>6779</v>
      </c>
      <c r="G139" s="240" t="s">
        <v>929</v>
      </c>
      <c r="H139" s="241">
        <v>1</v>
      </c>
      <c r="I139" s="242"/>
      <c r="J139" s="243">
        <f>ROUND(I139*H139,2)</f>
        <v>0</v>
      </c>
      <c r="K139" s="239" t="s">
        <v>3751</v>
      </c>
      <c r="L139" s="73"/>
      <c r="M139" s="244" t="s">
        <v>22</v>
      </c>
      <c r="N139" s="245" t="s">
        <v>50</v>
      </c>
      <c r="O139" s="48"/>
      <c r="P139" s="246">
        <f>O139*H139</f>
        <v>0</v>
      </c>
      <c r="Q139" s="246">
        <v>0</v>
      </c>
      <c r="R139" s="246">
        <f>Q139*H139</f>
        <v>0</v>
      </c>
      <c r="S139" s="246">
        <v>0</v>
      </c>
      <c r="T139" s="247">
        <f>S139*H139</f>
        <v>0</v>
      </c>
      <c r="AR139" s="25" t="s">
        <v>572</v>
      </c>
      <c r="AT139" s="25" t="s">
        <v>230</v>
      </c>
      <c r="AU139" s="25" t="s">
        <v>87</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572</v>
      </c>
      <c r="BM139" s="25" t="s">
        <v>6780</v>
      </c>
    </row>
    <row r="140" s="11" customFormat="1" ht="29.88" customHeight="1">
      <c r="B140" s="221"/>
      <c r="C140" s="222"/>
      <c r="D140" s="223" t="s">
        <v>78</v>
      </c>
      <c r="E140" s="235" t="s">
        <v>2756</v>
      </c>
      <c r="F140" s="235" t="s">
        <v>6781</v>
      </c>
      <c r="G140" s="222"/>
      <c r="H140" s="222"/>
      <c r="I140" s="225"/>
      <c r="J140" s="236">
        <f>BK140</f>
        <v>0</v>
      </c>
      <c r="K140" s="222"/>
      <c r="L140" s="227"/>
      <c r="M140" s="228"/>
      <c r="N140" s="229"/>
      <c r="O140" s="229"/>
      <c r="P140" s="230">
        <f>SUM(P141:P146)</f>
        <v>0</v>
      </c>
      <c r="Q140" s="229"/>
      <c r="R140" s="230">
        <f>SUM(R141:R146)</f>
        <v>0</v>
      </c>
      <c r="S140" s="229"/>
      <c r="T140" s="231">
        <f>SUM(T141:T146)</f>
        <v>0</v>
      </c>
      <c r="AR140" s="232" t="s">
        <v>101</v>
      </c>
      <c r="AT140" s="233" t="s">
        <v>78</v>
      </c>
      <c r="AU140" s="233" t="s">
        <v>24</v>
      </c>
      <c r="AY140" s="232" t="s">
        <v>228</v>
      </c>
      <c r="BK140" s="234">
        <f>SUM(BK141:BK146)</f>
        <v>0</v>
      </c>
    </row>
    <row r="141" s="1" customFormat="1" ht="25.5" customHeight="1">
      <c r="B141" s="47"/>
      <c r="C141" s="237" t="s">
        <v>251</v>
      </c>
      <c r="D141" s="237" t="s">
        <v>230</v>
      </c>
      <c r="E141" s="238" t="s">
        <v>6782</v>
      </c>
      <c r="F141" s="239" t="s">
        <v>6783</v>
      </c>
      <c r="G141" s="240" t="s">
        <v>929</v>
      </c>
      <c r="H141" s="241">
        <v>1</v>
      </c>
      <c r="I141" s="242"/>
      <c r="J141" s="243">
        <f>ROUND(I141*H141,2)</f>
        <v>0</v>
      </c>
      <c r="K141" s="239" t="s">
        <v>3751</v>
      </c>
      <c r="L141" s="73"/>
      <c r="M141" s="244" t="s">
        <v>22</v>
      </c>
      <c r="N141" s="245" t="s">
        <v>50</v>
      </c>
      <c r="O141" s="48"/>
      <c r="P141" s="246">
        <f>O141*H141</f>
        <v>0</v>
      </c>
      <c r="Q141" s="246">
        <v>0</v>
      </c>
      <c r="R141" s="246">
        <f>Q141*H141</f>
        <v>0</v>
      </c>
      <c r="S141" s="246">
        <v>0</v>
      </c>
      <c r="T141" s="247">
        <f>S141*H141</f>
        <v>0</v>
      </c>
      <c r="AR141" s="25" t="s">
        <v>572</v>
      </c>
      <c r="AT141" s="25" t="s">
        <v>230</v>
      </c>
      <c r="AU141" s="25" t="s">
        <v>87</v>
      </c>
      <c r="AY141" s="25" t="s">
        <v>228</v>
      </c>
      <c r="BE141" s="248">
        <f>IF(N141="základní",J141,0)</f>
        <v>0</v>
      </c>
      <c r="BF141" s="248">
        <f>IF(N141="snížená",J141,0)</f>
        <v>0</v>
      </c>
      <c r="BG141" s="248">
        <f>IF(N141="zákl. přenesená",J141,0)</f>
        <v>0</v>
      </c>
      <c r="BH141" s="248">
        <f>IF(N141="sníž. přenesená",J141,0)</f>
        <v>0</v>
      </c>
      <c r="BI141" s="248">
        <f>IF(N141="nulová",J141,0)</f>
        <v>0</v>
      </c>
      <c r="BJ141" s="25" t="s">
        <v>24</v>
      </c>
      <c r="BK141" s="248">
        <f>ROUND(I141*H141,2)</f>
        <v>0</v>
      </c>
      <c r="BL141" s="25" t="s">
        <v>572</v>
      </c>
      <c r="BM141" s="25" t="s">
        <v>6784</v>
      </c>
    </row>
    <row r="142" s="1" customFormat="1" ht="16.5" customHeight="1">
      <c r="B142" s="47"/>
      <c r="C142" s="237" t="s">
        <v>255</v>
      </c>
      <c r="D142" s="237" t="s">
        <v>230</v>
      </c>
      <c r="E142" s="238" t="s">
        <v>6785</v>
      </c>
      <c r="F142" s="239" t="s">
        <v>6786</v>
      </c>
      <c r="G142" s="240" t="s">
        <v>929</v>
      </c>
      <c r="H142" s="241">
        <v>1</v>
      </c>
      <c r="I142" s="242"/>
      <c r="J142" s="243">
        <f>ROUND(I142*H142,2)</f>
        <v>0</v>
      </c>
      <c r="K142" s="239" t="s">
        <v>3751</v>
      </c>
      <c r="L142" s="73"/>
      <c r="M142" s="244" t="s">
        <v>22</v>
      </c>
      <c r="N142" s="245" t="s">
        <v>50</v>
      </c>
      <c r="O142" s="48"/>
      <c r="P142" s="246">
        <f>O142*H142</f>
        <v>0</v>
      </c>
      <c r="Q142" s="246">
        <v>0</v>
      </c>
      <c r="R142" s="246">
        <f>Q142*H142</f>
        <v>0</v>
      </c>
      <c r="S142" s="246">
        <v>0</v>
      </c>
      <c r="T142" s="247">
        <f>S142*H142</f>
        <v>0</v>
      </c>
      <c r="AR142" s="25" t="s">
        <v>572</v>
      </c>
      <c r="AT142" s="25" t="s">
        <v>230</v>
      </c>
      <c r="AU142" s="25" t="s">
        <v>87</v>
      </c>
      <c r="AY142" s="25" t="s">
        <v>228</v>
      </c>
      <c r="BE142" s="248">
        <f>IF(N142="základní",J142,0)</f>
        <v>0</v>
      </c>
      <c r="BF142" s="248">
        <f>IF(N142="snížená",J142,0)</f>
        <v>0</v>
      </c>
      <c r="BG142" s="248">
        <f>IF(N142="zákl. přenesená",J142,0)</f>
        <v>0</v>
      </c>
      <c r="BH142" s="248">
        <f>IF(N142="sníž. přenesená",J142,0)</f>
        <v>0</v>
      </c>
      <c r="BI142" s="248">
        <f>IF(N142="nulová",J142,0)</f>
        <v>0</v>
      </c>
      <c r="BJ142" s="25" t="s">
        <v>24</v>
      </c>
      <c r="BK142" s="248">
        <f>ROUND(I142*H142,2)</f>
        <v>0</v>
      </c>
      <c r="BL142" s="25" t="s">
        <v>572</v>
      </c>
      <c r="BM142" s="25" t="s">
        <v>6787</v>
      </c>
    </row>
    <row r="143" s="1" customFormat="1" ht="16.5" customHeight="1">
      <c r="B143" s="47"/>
      <c r="C143" s="237" t="s">
        <v>260</v>
      </c>
      <c r="D143" s="237" t="s">
        <v>230</v>
      </c>
      <c r="E143" s="238" t="s">
        <v>6788</v>
      </c>
      <c r="F143" s="239" t="s">
        <v>6789</v>
      </c>
      <c r="G143" s="240" t="s">
        <v>929</v>
      </c>
      <c r="H143" s="241">
        <v>1</v>
      </c>
      <c r="I143" s="242"/>
      <c r="J143" s="243">
        <f>ROUND(I143*H143,2)</f>
        <v>0</v>
      </c>
      <c r="K143" s="239" t="s">
        <v>3751</v>
      </c>
      <c r="L143" s="73"/>
      <c r="M143" s="244" t="s">
        <v>22</v>
      </c>
      <c r="N143" s="245" t="s">
        <v>50</v>
      </c>
      <c r="O143" s="48"/>
      <c r="P143" s="246">
        <f>O143*H143</f>
        <v>0</v>
      </c>
      <c r="Q143" s="246">
        <v>0</v>
      </c>
      <c r="R143" s="246">
        <f>Q143*H143</f>
        <v>0</v>
      </c>
      <c r="S143" s="246">
        <v>0</v>
      </c>
      <c r="T143" s="247">
        <f>S143*H143</f>
        <v>0</v>
      </c>
      <c r="AR143" s="25" t="s">
        <v>572</v>
      </c>
      <c r="AT143" s="25" t="s">
        <v>230</v>
      </c>
      <c r="AU143" s="25" t="s">
        <v>87</v>
      </c>
      <c r="AY143" s="25" t="s">
        <v>228</v>
      </c>
      <c r="BE143" s="248">
        <f>IF(N143="základní",J143,0)</f>
        <v>0</v>
      </c>
      <c r="BF143" s="248">
        <f>IF(N143="snížená",J143,0)</f>
        <v>0</v>
      </c>
      <c r="BG143" s="248">
        <f>IF(N143="zákl. přenesená",J143,0)</f>
        <v>0</v>
      </c>
      <c r="BH143" s="248">
        <f>IF(N143="sníž. přenesená",J143,0)</f>
        <v>0</v>
      </c>
      <c r="BI143" s="248">
        <f>IF(N143="nulová",J143,0)</f>
        <v>0</v>
      </c>
      <c r="BJ143" s="25" t="s">
        <v>24</v>
      </c>
      <c r="BK143" s="248">
        <f>ROUND(I143*H143,2)</f>
        <v>0</v>
      </c>
      <c r="BL143" s="25" t="s">
        <v>572</v>
      </c>
      <c r="BM143" s="25" t="s">
        <v>6790</v>
      </c>
    </row>
    <row r="144" s="1" customFormat="1" ht="16.5" customHeight="1">
      <c r="B144" s="47"/>
      <c r="C144" s="237" t="s">
        <v>266</v>
      </c>
      <c r="D144" s="237" t="s">
        <v>230</v>
      </c>
      <c r="E144" s="238" t="s">
        <v>6791</v>
      </c>
      <c r="F144" s="239" t="s">
        <v>6792</v>
      </c>
      <c r="G144" s="240" t="s">
        <v>929</v>
      </c>
      <c r="H144" s="241">
        <v>1</v>
      </c>
      <c r="I144" s="242"/>
      <c r="J144" s="243">
        <f>ROUND(I144*H144,2)</f>
        <v>0</v>
      </c>
      <c r="K144" s="239" t="s">
        <v>3751</v>
      </c>
      <c r="L144" s="73"/>
      <c r="M144" s="244" t="s">
        <v>22</v>
      </c>
      <c r="N144" s="245" t="s">
        <v>50</v>
      </c>
      <c r="O144" s="48"/>
      <c r="P144" s="246">
        <f>O144*H144</f>
        <v>0</v>
      </c>
      <c r="Q144" s="246">
        <v>0</v>
      </c>
      <c r="R144" s="246">
        <f>Q144*H144</f>
        <v>0</v>
      </c>
      <c r="S144" s="246">
        <v>0</v>
      </c>
      <c r="T144" s="247">
        <f>S144*H144</f>
        <v>0</v>
      </c>
      <c r="AR144" s="25" t="s">
        <v>572</v>
      </c>
      <c r="AT144" s="25" t="s">
        <v>230</v>
      </c>
      <c r="AU144" s="25" t="s">
        <v>87</v>
      </c>
      <c r="AY144" s="25" t="s">
        <v>228</v>
      </c>
      <c r="BE144" s="248">
        <f>IF(N144="základní",J144,0)</f>
        <v>0</v>
      </c>
      <c r="BF144" s="248">
        <f>IF(N144="snížená",J144,0)</f>
        <v>0</v>
      </c>
      <c r="BG144" s="248">
        <f>IF(N144="zákl. přenesená",J144,0)</f>
        <v>0</v>
      </c>
      <c r="BH144" s="248">
        <f>IF(N144="sníž. přenesená",J144,0)</f>
        <v>0</v>
      </c>
      <c r="BI144" s="248">
        <f>IF(N144="nulová",J144,0)</f>
        <v>0</v>
      </c>
      <c r="BJ144" s="25" t="s">
        <v>24</v>
      </c>
      <c r="BK144" s="248">
        <f>ROUND(I144*H144,2)</f>
        <v>0</v>
      </c>
      <c r="BL144" s="25" t="s">
        <v>572</v>
      </c>
      <c r="BM144" s="25" t="s">
        <v>6793</v>
      </c>
    </row>
    <row r="145" s="1" customFormat="1" ht="25.5" customHeight="1">
      <c r="B145" s="47"/>
      <c r="C145" s="237" t="s">
        <v>271</v>
      </c>
      <c r="D145" s="237" t="s">
        <v>230</v>
      </c>
      <c r="E145" s="238" t="s">
        <v>6794</v>
      </c>
      <c r="F145" s="239" t="s">
        <v>6795</v>
      </c>
      <c r="G145" s="240" t="s">
        <v>929</v>
      </c>
      <c r="H145" s="241">
        <v>1</v>
      </c>
      <c r="I145" s="242"/>
      <c r="J145" s="243">
        <f>ROUND(I145*H145,2)</f>
        <v>0</v>
      </c>
      <c r="K145" s="239" t="s">
        <v>3751</v>
      </c>
      <c r="L145" s="73"/>
      <c r="M145" s="244" t="s">
        <v>22</v>
      </c>
      <c r="N145" s="245" t="s">
        <v>50</v>
      </c>
      <c r="O145" s="48"/>
      <c r="P145" s="246">
        <f>O145*H145</f>
        <v>0</v>
      </c>
      <c r="Q145" s="246">
        <v>0</v>
      </c>
      <c r="R145" s="246">
        <f>Q145*H145</f>
        <v>0</v>
      </c>
      <c r="S145" s="246">
        <v>0</v>
      </c>
      <c r="T145" s="247">
        <f>S145*H145</f>
        <v>0</v>
      </c>
      <c r="AR145" s="25" t="s">
        <v>572</v>
      </c>
      <c r="AT145" s="25" t="s">
        <v>230</v>
      </c>
      <c r="AU145" s="25" t="s">
        <v>87</v>
      </c>
      <c r="AY145" s="25" t="s">
        <v>228</v>
      </c>
      <c r="BE145" s="248">
        <f>IF(N145="základní",J145,0)</f>
        <v>0</v>
      </c>
      <c r="BF145" s="248">
        <f>IF(N145="snížená",J145,0)</f>
        <v>0</v>
      </c>
      <c r="BG145" s="248">
        <f>IF(N145="zákl. přenesená",J145,0)</f>
        <v>0</v>
      </c>
      <c r="BH145" s="248">
        <f>IF(N145="sníž. přenesená",J145,0)</f>
        <v>0</v>
      </c>
      <c r="BI145" s="248">
        <f>IF(N145="nulová",J145,0)</f>
        <v>0</v>
      </c>
      <c r="BJ145" s="25" t="s">
        <v>24</v>
      </c>
      <c r="BK145" s="248">
        <f>ROUND(I145*H145,2)</f>
        <v>0</v>
      </c>
      <c r="BL145" s="25" t="s">
        <v>572</v>
      </c>
      <c r="BM145" s="25" t="s">
        <v>6796</v>
      </c>
    </row>
    <row r="146" s="1" customFormat="1" ht="16.5" customHeight="1">
      <c r="B146" s="47"/>
      <c r="C146" s="237" t="s">
        <v>29</v>
      </c>
      <c r="D146" s="237" t="s">
        <v>230</v>
      </c>
      <c r="E146" s="238" t="s">
        <v>6797</v>
      </c>
      <c r="F146" s="239" t="s">
        <v>6798</v>
      </c>
      <c r="G146" s="240" t="s">
        <v>929</v>
      </c>
      <c r="H146" s="241">
        <v>1</v>
      </c>
      <c r="I146" s="242"/>
      <c r="J146" s="243">
        <f>ROUND(I146*H146,2)</f>
        <v>0</v>
      </c>
      <c r="K146" s="239" t="s">
        <v>3751</v>
      </c>
      <c r="L146" s="73"/>
      <c r="M146" s="244" t="s">
        <v>22</v>
      </c>
      <c r="N146" s="245" t="s">
        <v>50</v>
      </c>
      <c r="O146" s="48"/>
      <c r="P146" s="246">
        <f>O146*H146</f>
        <v>0</v>
      </c>
      <c r="Q146" s="246">
        <v>0</v>
      </c>
      <c r="R146" s="246">
        <f>Q146*H146</f>
        <v>0</v>
      </c>
      <c r="S146" s="246">
        <v>0</v>
      </c>
      <c r="T146" s="247">
        <f>S146*H146</f>
        <v>0</v>
      </c>
      <c r="AR146" s="25" t="s">
        <v>572</v>
      </c>
      <c r="AT146" s="25" t="s">
        <v>230</v>
      </c>
      <c r="AU146" s="25" t="s">
        <v>87</v>
      </c>
      <c r="AY146" s="25" t="s">
        <v>228</v>
      </c>
      <c r="BE146" s="248">
        <f>IF(N146="základní",J146,0)</f>
        <v>0</v>
      </c>
      <c r="BF146" s="248">
        <f>IF(N146="snížená",J146,0)</f>
        <v>0</v>
      </c>
      <c r="BG146" s="248">
        <f>IF(N146="zákl. přenesená",J146,0)</f>
        <v>0</v>
      </c>
      <c r="BH146" s="248">
        <f>IF(N146="sníž. přenesená",J146,0)</f>
        <v>0</v>
      </c>
      <c r="BI146" s="248">
        <f>IF(N146="nulová",J146,0)</f>
        <v>0</v>
      </c>
      <c r="BJ146" s="25" t="s">
        <v>24</v>
      </c>
      <c r="BK146" s="248">
        <f>ROUND(I146*H146,2)</f>
        <v>0</v>
      </c>
      <c r="BL146" s="25" t="s">
        <v>572</v>
      </c>
      <c r="BM146" s="25" t="s">
        <v>6799</v>
      </c>
    </row>
    <row r="147" s="11" customFormat="1" ht="29.88" customHeight="1">
      <c r="B147" s="221"/>
      <c r="C147" s="222"/>
      <c r="D147" s="223" t="s">
        <v>78</v>
      </c>
      <c r="E147" s="235" t="s">
        <v>2758</v>
      </c>
      <c r="F147" s="235" t="s">
        <v>6800</v>
      </c>
      <c r="G147" s="222"/>
      <c r="H147" s="222"/>
      <c r="I147" s="225"/>
      <c r="J147" s="236">
        <f>BK147</f>
        <v>0</v>
      </c>
      <c r="K147" s="222"/>
      <c r="L147" s="227"/>
      <c r="M147" s="228"/>
      <c r="N147" s="229"/>
      <c r="O147" s="229"/>
      <c r="P147" s="230">
        <f>SUM(P148:P152)</f>
        <v>0</v>
      </c>
      <c r="Q147" s="229"/>
      <c r="R147" s="230">
        <f>SUM(R148:R152)</f>
        <v>0</v>
      </c>
      <c r="S147" s="229"/>
      <c r="T147" s="231">
        <f>SUM(T148:T152)</f>
        <v>0</v>
      </c>
      <c r="AR147" s="232" t="s">
        <v>101</v>
      </c>
      <c r="AT147" s="233" t="s">
        <v>78</v>
      </c>
      <c r="AU147" s="233" t="s">
        <v>24</v>
      </c>
      <c r="AY147" s="232" t="s">
        <v>228</v>
      </c>
      <c r="BK147" s="234">
        <f>SUM(BK148:BK152)</f>
        <v>0</v>
      </c>
    </row>
    <row r="148" s="1" customFormat="1" ht="25.5" customHeight="1">
      <c r="B148" s="47"/>
      <c r="C148" s="237" t="s">
        <v>279</v>
      </c>
      <c r="D148" s="237" t="s">
        <v>230</v>
      </c>
      <c r="E148" s="238" t="s">
        <v>6782</v>
      </c>
      <c r="F148" s="239" t="s">
        <v>6783</v>
      </c>
      <c r="G148" s="240" t="s">
        <v>929</v>
      </c>
      <c r="H148" s="241">
        <v>1</v>
      </c>
      <c r="I148" s="242"/>
      <c r="J148" s="243">
        <f>ROUND(I148*H148,2)</f>
        <v>0</v>
      </c>
      <c r="K148" s="239" t="s">
        <v>3751</v>
      </c>
      <c r="L148" s="73"/>
      <c r="M148" s="244" t="s">
        <v>22</v>
      </c>
      <c r="N148" s="245" t="s">
        <v>50</v>
      </c>
      <c r="O148" s="48"/>
      <c r="P148" s="246">
        <f>O148*H148</f>
        <v>0</v>
      </c>
      <c r="Q148" s="246">
        <v>0</v>
      </c>
      <c r="R148" s="246">
        <f>Q148*H148</f>
        <v>0</v>
      </c>
      <c r="S148" s="246">
        <v>0</v>
      </c>
      <c r="T148" s="247">
        <f>S148*H148</f>
        <v>0</v>
      </c>
      <c r="AR148" s="25" t="s">
        <v>572</v>
      </c>
      <c r="AT148" s="25" t="s">
        <v>230</v>
      </c>
      <c r="AU148" s="25" t="s">
        <v>87</v>
      </c>
      <c r="AY148" s="25" t="s">
        <v>228</v>
      </c>
      <c r="BE148" s="248">
        <f>IF(N148="základní",J148,0)</f>
        <v>0</v>
      </c>
      <c r="BF148" s="248">
        <f>IF(N148="snížená",J148,0)</f>
        <v>0</v>
      </c>
      <c r="BG148" s="248">
        <f>IF(N148="zákl. přenesená",J148,0)</f>
        <v>0</v>
      </c>
      <c r="BH148" s="248">
        <f>IF(N148="sníž. přenesená",J148,0)</f>
        <v>0</v>
      </c>
      <c r="BI148" s="248">
        <f>IF(N148="nulová",J148,0)</f>
        <v>0</v>
      </c>
      <c r="BJ148" s="25" t="s">
        <v>24</v>
      </c>
      <c r="BK148" s="248">
        <f>ROUND(I148*H148,2)</f>
        <v>0</v>
      </c>
      <c r="BL148" s="25" t="s">
        <v>572</v>
      </c>
      <c r="BM148" s="25" t="s">
        <v>6801</v>
      </c>
    </row>
    <row r="149" s="1" customFormat="1" ht="16.5" customHeight="1">
      <c r="B149" s="47"/>
      <c r="C149" s="237" t="s">
        <v>284</v>
      </c>
      <c r="D149" s="237" t="s">
        <v>230</v>
      </c>
      <c r="E149" s="238" t="s">
        <v>6785</v>
      </c>
      <c r="F149" s="239" t="s">
        <v>6786</v>
      </c>
      <c r="G149" s="240" t="s">
        <v>929</v>
      </c>
      <c r="H149" s="241">
        <v>1</v>
      </c>
      <c r="I149" s="242"/>
      <c r="J149" s="243">
        <f>ROUND(I149*H149,2)</f>
        <v>0</v>
      </c>
      <c r="K149" s="239" t="s">
        <v>3751</v>
      </c>
      <c r="L149" s="73"/>
      <c r="M149" s="244" t="s">
        <v>22</v>
      </c>
      <c r="N149" s="245" t="s">
        <v>50</v>
      </c>
      <c r="O149" s="48"/>
      <c r="P149" s="246">
        <f>O149*H149</f>
        <v>0</v>
      </c>
      <c r="Q149" s="246">
        <v>0</v>
      </c>
      <c r="R149" s="246">
        <f>Q149*H149</f>
        <v>0</v>
      </c>
      <c r="S149" s="246">
        <v>0</v>
      </c>
      <c r="T149" s="247">
        <f>S149*H149</f>
        <v>0</v>
      </c>
      <c r="AR149" s="25" t="s">
        <v>572</v>
      </c>
      <c r="AT149" s="25" t="s">
        <v>230</v>
      </c>
      <c r="AU149" s="25" t="s">
        <v>87</v>
      </c>
      <c r="AY149" s="25" t="s">
        <v>228</v>
      </c>
      <c r="BE149" s="248">
        <f>IF(N149="základní",J149,0)</f>
        <v>0</v>
      </c>
      <c r="BF149" s="248">
        <f>IF(N149="snížená",J149,0)</f>
        <v>0</v>
      </c>
      <c r="BG149" s="248">
        <f>IF(N149="zákl. přenesená",J149,0)</f>
        <v>0</v>
      </c>
      <c r="BH149" s="248">
        <f>IF(N149="sníž. přenesená",J149,0)</f>
        <v>0</v>
      </c>
      <c r="BI149" s="248">
        <f>IF(N149="nulová",J149,0)</f>
        <v>0</v>
      </c>
      <c r="BJ149" s="25" t="s">
        <v>24</v>
      </c>
      <c r="BK149" s="248">
        <f>ROUND(I149*H149,2)</f>
        <v>0</v>
      </c>
      <c r="BL149" s="25" t="s">
        <v>572</v>
      </c>
      <c r="BM149" s="25" t="s">
        <v>6802</v>
      </c>
    </row>
    <row r="150" s="1" customFormat="1" ht="25.5" customHeight="1">
      <c r="B150" s="47"/>
      <c r="C150" s="237" t="s">
        <v>289</v>
      </c>
      <c r="D150" s="237" t="s">
        <v>230</v>
      </c>
      <c r="E150" s="238" t="s">
        <v>6803</v>
      </c>
      <c r="F150" s="239" t="s">
        <v>6804</v>
      </c>
      <c r="G150" s="240" t="s">
        <v>929</v>
      </c>
      <c r="H150" s="241">
        <v>1</v>
      </c>
      <c r="I150" s="242"/>
      <c r="J150" s="243">
        <f>ROUND(I150*H150,2)</f>
        <v>0</v>
      </c>
      <c r="K150" s="239" t="s">
        <v>3751</v>
      </c>
      <c r="L150" s="73"/>
      <c r="M150" s="244" t="s">
        <v>22</v>
      </c>
      <c r="N150" s="245" t="s">
        <v>50</v>
      </c>
      <c r="O150" s="48"/>
      <c r="P150" s="246">
        <f>O150*H150</f>
        <v>0</v>
      </c>
      <c r="Q150" s="246">
        <v>0</v>
      </c>
      <c r="R150" s="246">
        <f>Q150*H150</f>
        <v>0</v>
      </c>
      <c r="S150" s="246">
        <v>0</v>
      </c>
      <c r="T150" s="247">
        <f>S150*H150</f>
        <v>0</v>
      </c>
      <c r="AR150" s="25" t="s">
        <v>572</v>
      </c>
      <c r="AT150" s="25" t="s">
        <v>230</v>
      </c>
      <c r="AU150" s="25" t="s">
        <v>87</v>
      </c>
      <c r="AY150" s="25" t="s">
        <v>228</v>
      </c>
      <c r="BE150" s="248">
        <f>IF(N150="základní",J150,0)</f>
        <v>0</v>
      </c>
      <c r="BF150" s="248">
        <f>IF(N150="snížená",J150,0)</f>
        <v>0</v>
      </c>
      <c r="BG150" s="248">
        <f>IF(N150="zákl. přenesená",J150,0)</f>
        <v>0</v>
      </c>
      <c r="BH150" s="248">
        <f>IF(N150="sníž. přenesená",J150,0)</f>
        <v>0</v>
      </c>
      <c r="BI150" s="248">
        <f>IF(N150="nulová",J150,0)</f>
        <v>0</v>
      </c>
      <c r="BJ150" s="25" t="s">
        <v>24</v>
      </c>
      <c r="BK150" s="248">
        <f>ROUND(I150*H150,2)</f>
        <v>0</v>
      </c>
      <c r="BL150" s="25" t="s">
        <v>572</v>
      </c>
      <c r="BM150" s="25" t="s">
        <v>6805</v>
      </c>
    </row>
    <row r="151" s="1" customFormat="1" ht="25.5" customHeight="1">
      <c r="B151" s="47"/>
      <c r="C151" s="237" t="s">
        <v>295</v>
      </c>
      <c r="D151" s="237" t="s">
        <v>230</v>
      </c>
      <c r="E151" s="238" t="s">
        <v>6794</v>
      </c>
      <c r="F151" s="239" t="s">
        <v>6795</v>
      </c>
      <c r="G151" s="240" t="s">
        <v>929</v>
      </c>
      <c r="H151" s="241">
        <v>1</v>
      </c>
      <c r="I151" s="242"/>
      <c r="J151" s="243">
        <f>ROUND(I151*H151,2)</f>
        <v>0</v>
      </c>
      <c r="K151" s="239" t="s">
        <v>3751</v>
      </c>
      <c r="L151" s="73"/>
      <c r="M151" s="244" t="s">
        <v>22</v>
      </c>
      <c r="N151" s="245" t="s">
        <v>50</v>
      </c>
      <c r="O151" s="48"/>
      <c r="P151" s="246">
        <f>O151*H151</f>
        <v>0</v>
      </c>
      <c r="Q151" s="246">
        <v>0</v>
      </c>
      <c r="R151" s="246">
        <f>Q151*H151</f>
        <v>0</v>
      </c>
      <c r="S151" s="246">
        <v>0</v>
      </c>
      <c r="T151" s="247">
        <f>S151*H151</f>
        <v>0</v>
      </c>
      <c r="AR151" s="25" t="s">
        <v>572</v>
      </c>
      <c r="AT151" s="25" t="s">
        <v>230</v>
      </c>
      <c r="AU151" s="25" t="s">
        <v>87</v>
      </c>
      <c r="AY151" s="25" t="s">
        <v>228</v>
      </c>
      <c r="BE151" s="248">
        <f>IF(N151="základní",J151,0)</f>
        <v>0</v>
      </c>
      <c r="BF151" s="248">
        <f>IF(N151="snížená",J151,0)</f>
        <v>0</v>
      </c>
      <c r="BG151" s="248">
        <f>IF(N151="zákl. přenesená",J151,0)</f>
        <v>0</v>
      </c>
      <c r="BH151" s="248">
        <f>IF(N151="sníž. přenesená",J151,0)</f>
        <v>0</v>
      </c>
      <c r="BI151" s="248">
        <f>IF(N151="nulová",J151,0)</f>
        <v>0</v>
      </c>
      <c r="BJ151" s="25" t="s">
        <v>24</v>
      </c>
      <c r="BK151" s="248">
        <f>ROUND(I151*H151,2)</f>
        <v>0</v>
      </c>
      <c r="BL151" s="25" t="s">
        <v>572</v>
      </c>
      <c r="BM151" s="25" t="s">
        <v>6806</v>
      </c>
    </row>
    <row r="152" s="1" customFormat="1" ht="16.5" customHeight="1">
      <c r="B152" s="47"/>
      <c r="C152" s="237" t="s">
        <v>10</v>
      </c>
      <c r="D152" s="237" t="s">
        <v>230</v>
      </c>
      <c r="E152" s="238" t="s">
        <v>6797</v>
      </c>
      <c r="F152" s="239" t="s">
        <v>6798</v>
      </c>
      <c r="G152" s="240" t="s">
        <v>929</v>
      </c>
      <c r="H152" s="241">
        <v>1</v>
      </c>
      <c r="I152" s="242"/>
      <c r="J152" s="243">
        <f>ROUND(I152*H152,2)</f>
        <v>0</v>
      </c>
      <c r="K152" s="239" t="s">
        <v>3751</v>
      </c>
      <c r="L152" s="73"/>
      <c r="M152" s="244" t="s">
        <v>22</v>
      </c>
      <c r="N152" s="245" t="s">
        <v>50</v>
      </c>
      <c r="O152" s="48"/>
      <c r="P152" s="246">
        <f>O152*H152</f>
        <v>0</v>
      </c>
      <c r="Q152" s="246">
        <v>0</v>
      </c>
      <c r="R152" s="246">
        <f>Q152*H152</f>
        <v>0</v>
      </c>
      <c r="S152" s="246">
        <v>0</v>
      </c>
      <c r="T152" s="247">
        <f>S152*H152</f>
        <v>0</v>
      </c>
      <c r="AR152" s="25" t="s">
        <v>572</v>
      </c>
      <c r="AT152" s="25" t="s">
        <v>230</v>
      </c>
      <c r="AU152" s="25" t="s">
        <v>87</v>
      </c>
      <c r="AY152" s="25" t="s">
        <v>228</v>
      </c>
      <c r="BE152" s="248">
        <f>IF(N152="základní",J152,0)</f>
        <v>0</v>
      </c>
      <c r="BF152" s="248">
        <f>IF(N152="snížená",J152,0)</f>
        <v>0</v>
      </c>
      <c r="BG152" s="248">
        <f>IF(N152="zákl. přenesená",J152,0)</f>
        <v>0</v>
      </c>
      <c r="BH152" s="248">
        <f>IF(N152="sníž. přenesená",J152,0)</f>
        <v>0</v>
      </c>
      <c r="BI152" s="248">
        <f>IF(N152="nulová",J152,0)</f>
        <v>0</v>
      </c>
      <c r="BJ152" s="25" t="s">
        <v>24</v>
      </c>
      <c r="BK152" s="248">
        <f>ROUND(I152*H152,2)</f>
        <v>0</v>
      </c>
      <c r="BL152" s="25" t="s">
        <v>572</v>
      </c>
      <c r="BM152" s="25" t="s">
        <v>6807</v>
      </c>
    </row>
    <row r="153" s="11" customFormat="1" ht="29.88" customHeight="1">
      <c r="B153" s="221"/>
      <c r="C153" s="222"/>
      <c r="D153" s="223" t="s">
        <v>78</v>
      </c>
      <c r="E153" s="235" t="s">
        <v>2764</v>
      </c>
      <c r="F153" s="235" t="s">
        <v>6808</v>
      </c>
      <c r="G153" s="222"/>
      <c r="H153" s="222"/>
      <c r="I153" s="225"/>
      <c r="J153" s="236">
        <f>BK153</f>
        <v>0</v>
      </c>
      <c r="K153" s="222"/>
      <c r="L153" s="227"/>
      <c r="M153" s="228"/>
      <c r="N153" s="229"/>
      <c r="O153" s="229"/>
      <c r="P153" s="230">
        <f>SUM(P154:P158)</f>
        <v>0</v>
      </c>
      <c r="Q153" s="229"/>
      <c r="R153" s="230">
        <f>SUM(R154:R158)</f>
        <v>0</v>
      </c>
      <c r="S153" s="229"/>
      <c r="T153" s="231">
        <f>SUM(T154:T158)</f>
        <v>0</v>
      </c>
      <c r="AR153" s="232" t="s">
        <v>101</v>
      </c>
      <c r="AT153" s="233" t="s">
        <v>78</v>
      </c>
      <c r="AU153" s="233" t="s">
        <v>24</v>
      </c>
      <c r="AY153" s="232" t="s">
        <v>228</v>
      </c>
      <c r="BK153" s="234">
        <f>SUM(BK154:BK158)</f>
        <v>0</v>
      </c>
    </row>
    <row r="154" s="1" customFormat="1" ht="25.5" customHeight="1">
      <c r="B154" s="47"/>
      <c r="C154" s="237" t="s">
        <v>304</v>
      </c>
      <c r="D154" s="237" t="s">
        <v>230</v>
      </c>
      <c r="E154" s="238" t="s">
        <v>6782</v>
      </c>
      <c r="F154" s="239" t="s">
        <v>6783</v>
      </c>
      <c r="G154" s="240" t="s">
        <v>929</v>
      </c>
      <c r="H154" s="241">
        <v>1</v>
      </c>
      <c r="I154" s="242"/>
      <c r="J154" s="243">
        <f>ROUND(I154*H154,2)</f>
        <v>0</v>
      </c>
      <c r="K154" s="239" t="s">
        <v>3751</v>
      </c>
      <c r="L154" s="73"/>
      <c r="M154" s="244" t="s">
        <v>22</v>
      </c>
      <c r="N154" s="245" t="s">
        <v>50</v>
      </c>
      <c r="O154" s="48"/>
      <c r="P154" s="246">
        <f>O154*H154</f>
        <v>0</v>
      </c>
      <c r="Q154" s="246">
        <v>0</v>
      </c>
      <c r="R154" s="246">
        <f>Q154*H154</f>
        <v>0</v>
      </c>
      <c r="S154" s="246">
        <v>0</v>
      </c>
      <c r="T154" s="247">
        <f>S154*H154</f>
        <v>0</v>
      </c>
      <c r="AR154" s="25" t="s">
        <v>572</v>
      </c>
      <c r="AT154" s="25" t="s">
        <v>230</v>
      </c>
      <c r="AU154" s="25" t="s">
        <v>87</v>
      </c>
      <c r="AY154" s="25" t="s">
        <v>228</v>
      </c>
      <c r="BE154" s="248">
        <f>IF(N154="základní",J154,0)</f>
        <v>0</v>
      </c>
      <c r="BF154" s="248">
        <f>IF(N154="snížená",J154,0)</f>
        <v>0</v>
      </c>
      <c r="BG154" s="248">
        <f>IF(N154="zákl. přenesená",J154,0)</f>
        <v>0</v>
      </c>
      <c r="BH154" s="248">
        <f>IF(N154="sníž. přenesená",J154,0)</f>
        <v>0</v>
      </c>
      <c r="BI154" s="248">
        <f>IF(N154="nulová",J154,0)</f>
        <v>0</v>
      </c>
      <c r="BJ154" s="25" t="s">
        <v>24</v>
      </c>
      <c r="BK154" s="248">
        <f>ROUND(I154*H154,2)</f>
        <v>0</v>
      </c>
      <c r="BL154" s="25" t="s">
        <v>572</v>
      </c>
      <c r="BM154" s="25" t="s">
        <v>6809</v>
      </c>
    </row>
    <row r="155" s="1" customFormat="1" ht="16.5" customHeight="1">
      <c r="B155" s="47"/>
      <c r="C155" s="237" t="s">
        <v>308</v>
      </c>
      <c r="D155" s="237" t="s">
        <v>230</v>
      </c>
      <c r="E155" s="238" t="s">
        <v>6785</v>
      </c>
      <c r="F155" s="239" t="s">
        <v>6786</v>
      </c>
      <c r="G155" s="240" t="s">
        <v>929</v>
      </c>
      <c r="H155" s="241">
        <v>1</v>
      </c>
      <c r="I155" s="242"/>
      <c r="J155" s="243">
        <f>ROUND(I155*H155,2)</f>
        <v>0</v>
      </c>
      <c r="K155" s="239" t="s">
        <v>3751</v>
      </c>
      <c r="L155" s="73"/>
      <c r="M155" s="244" t="s">
        <v>22</v>
      </c>
      <c r="N155" s="245" t="s">
        <v>50</v>
      </c>
      <c r="O155" s="48"/>
      <c r="P155" s="246">
        <f>O155*H155</f>
        <v>0</v>
      </c>
      <c r="Q155" s="246">
        <v>0</v>
      </c>
      <c r="R155" s="246">
        <f>Q155*H155</f>
        <v>0</v>
      </c>
      <c r="S155" s="246">
        <v>0</v>
      </c>
      <c r="T155" s="247">
        <f>S155*H155</f>
        <v>0</v>
      </c>
      <c r="AR155" s="25" t="s">
        <v>572</v>
      </c>
      <c r="AT155" s="25" t="s">
        <v>230</v>
      </c>
      <c r="AU155" s="25" t="s">
        <v>87</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572</v>
      </c>
      <c r="BM155" s="25" t="s">
        <v>6810</v>
      </c>
    </row>
    <row r="156" s="1" customFormat="1" ht="16.5" customHeight="1">
      <c r="B156" s="47"/>
      <c r="C156" s="237" t="s">
        <v>313</v>
      </c>
      <c r="D156" s="237" t="s">
        <v>230</v>
      </c>
      <c r="E156" s="238" t="s">
        <v>6791</v>
      </c>
      <c r="F156" s="239" t="s">
        <v>6792</v>
      </c>
      <c r="G156" s="240" t="s">
        <v>929</v>
      </c>
      <c r="H156" s="241">
        <v>1</v>
      </c>
      <c r="I156" s="242"/>
      <c r="J156" s="243">
        <f>ROUND(I156*H156,2)</f>
        <v>0</v>
      </c>
      <c r="K156" s="239" t="s">
        <v>3751</v>
      </c>
      <c r="L156" s="73"/>
      <c r="M156" s="244" t="s">
        <v>22</v>
      </c>
      <c r="N156" s="245" t="s">
        <v>50</v>
      </c>
      <c r="O156" s="48"/>
      <c r="P156" s="246">
        <f>O156*H156</f>
        <v>0</v>
      </c>
      <c r="Q156" s="246">
        <v>0</v>
      </c>
      <c r="R156" s="246">
        <f>Q156*H156</f>
        <v>0</v>
      </c>
      <c r="S156" s="246">
        <v>0</v>
      </c>
      <c r="T156" s="247">
        <f>S156*H156</f>
        <v>0</v>
      </c>
      <c r="AR156" s="25" t="s">
        <v>572</v>
      </c>
      <c r="AT156" s="25" t="s">
        <v>230</v>
      </c>
      <c r="AU156" s="25" t="s">
        <v>87</v>
      </c>
      <c r="AY156" s="25" t="s">
        <v>228</v>
      </c>
      <c r="BE156" s="248">
        <f>IF(N156="základní",J156,0)</f>
        <v>0</v>
      </c>
      <c r="BF156" s="248">
        <f>IF(N156="snížená",J156,0)</f>
        <v>0</v>
      </c>
      <c r="BG156" s="248">
        <f>IF(N156="zákl. přenesená",J156,0)</f>
        <v>0</v>
      </c>
      <c r="BH156" s="248">
        <f>IF(N156="sníž. přenesená",J156,0)</f>
        <v>0</v>
      </c>
      <c r="BI156" s="248">
        <f>IF(N156="nulová",J156,0)</f>
        <v>0</v>
      </c>
      <c r="BJ156" s="25" t="s">
        <v>24</v>
      </c>
      <c r="BK156" s="248">
        <f>ROUND(I156*H156,2)</f>
        <v>0</v>
      </c>
      <c r="BL156" s="25" t="s">
        <v>572</v>
      </c>
      <c r="BM156" s="25" t="s">
        <v>6811</v>
      </c>
    </row>
    <row r="157" s="1" customFormat="1" ht="25.5" customHeight="1">
      <c r="B157" s="47"/>
      <c r="C157" s="237" t="s">
        <v>319</v>
      </c>
      <c r="D157" s="237" t="s">
        <v>230</v>
      </c>
      <c r="E157" s="238" t="s">
        <v>6794</v>
      </c>
      <c r="F157" s="239" t="s">
        <v>6795</v>
      </c>
      <c r="G157" s="240" t="s">
        <v>929</v>
      </c>
      <c r="H157" s="241">
        <v>1</v>
      </c>
      <c r="I157" s="242"/>
      <c r="J157" s="243">
        <f>ROUND(I157*H157,2)</f>
        <v>0</v>
      </c>
      <c r="K157" s="239" t="s">
        <v>3751</v>
      </c>
      <c r="L157" s="73"/>
      <c r="M157" s="244" t="s">
        <v>22</v>
      </c>
      <c r="N157" s="245" t="s">
        <v>50</v>
      </c>
      <c r="O157" s="48"/>
      <c r="P157" s="246">
        <f>O157*H157</f>
        <v>0</v>
      </c>
      <c r="Q157" s="246">
        <v>0</v>
      </c>
      <c r="R157" s="246">
        <f>Q157*H157</f>
        <v>0</v>
      </c>
      <c r="S157" s="246">
        <v>0</v>
      </c>
      <c r="T157" s="247">
        <f>S157*H157</f>
        <v>0</v>
      </c>
      <c r="AR157" s="25" t="s">
        <v>572</v>
      </c>
      <c r="AT157" s="25" t="s">
        <v>230</v>
      </c>
      <c r="AU157" s="25" t="s">
        <v>87</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572</v>
      </c>
      <c r="BM157" s="25" t="s">
        <v>6812</v>
      </c>
    </row>
    <row r="158" s="1" customFormat="1" ht="16.5" customHeight="1">
      <c r="B158" s="47"/>
      <c r="C158" s="237" t="s">
        <v>325</v>
      </c>
      <c r="D158" s="237" t="s">
        <v>230</v>
      </c>
      <c r="E158" s="238" t="s">
        <v>6797</v>
      </c>
      <c r="F158" s="239" t="s">
        <v>6798</v>
      </c>
      <c r="G158" s="240" t="s">
        <v>929</v>
      </c>
      <c r="H158" s="241">
        <v>1</v>
      </c>
      <c r="I158" s="242"/>
      <c r="J158" s="243">
        <f>ROUND(I158*H158,2)</f>
        <v>0</v>
      </c>
      <c r="K158" s="239" t="s">
        <v>3751</v>
      </c>
      <c r="L158" s="73"/>
      <c r="M158" s="244" t="s">
        <v>22</v>
      </c>
      <c r="N158" s="245" t="s">
        <v>50</v>
      </c>
      <c r="O158" s="48"/>
      <c r="P158" s="246">
        <f>O158*H158</f>
        <v>0</v>
      </c>
      <c r="Q158" s="246">
        <v>0</v>
      </c>
      <c r="R158" s="246">
        <f>Q158*H158</f>
        <v>0</v>
      </c>
      <c r="S158" s="246">
        <v>0</v>
      </c>
      <c r="T158" s="247">
        <f>S158*H158</f>
        <v>0</v>
      </c>
      <c r="AR158" s="25" t="s">
        <v>572</v>
      </c>
      <c r="AT158" s="25" t="s">
        <v>230</v>
      </c>
      <c r="AU158" s="25" t="s">
        <v>87</v>
      </c>
      <c r="AY158" s="25" t="s">
        <v>228</v>
      </c>
      <c r="BE158" s="248">
        <f>IF(N158="základní",J158,0)</f>
        <v>0</v>
      </c>
      <c r="BF158" s="248">
        <f>IF(N158="snížená",J158,0)</f>
        <v>0</v>
      </c>
      <c r="BG158" s="248">
        <f>IF(N158="zákl. přenesená",J158,0)</f>
        <v>0</v>
      </c>
      <c r="BH158" s="248">
        <f>IF(N158="sníž. přenesená",J158,0)</f>
        <v>0</v>
      </c>
      <c r="BI158" s="248">
        <f>IF(N158="nulová",J158,0)</f>
        <v>0</v>
      </c>
      <c r="BJ158" s="25" t="s">
        <v>24</v>
      </c>
      <c r="BK158" s="248">
        <f>ROUND(I158*H158,2)</f>
        <v>0</v>
      </c>
      <c r="BL158" s="25" t="s">
        <v>572</v>
      </c>
      <c r="BM158" s="25" t="s">
        <v>6813</v>
      </c>
    </row>
    <row r="159" s="11" customFormat="1" ht="29.88" customHeight="1">
      <c r="B159" s="221"/>
      <c r="C159" s="222"/>
      <c r="D159" s="223" t="s">
        <v>78</v>
      </c>
      <c r="E159" s="235" t="s">
        <v>2769</v>
      </c>
      <c r="F159" s="235" t="s">
        <v>6814</v>
      </c>
      <c r="G159" s="222"/>
      <c r="H159" s="222"/>
      <c r="I159" s="225"/>
      <c r="J159" s="236">
        <f>BK159</f>
        <v>0</v>
      </c>
      <c r="K159" s="222"/>
      <c r="L159" s="227"/>
      <c r="M159" s="228"/>
      <c r="N159" s="229"/>
      <c r="O159" s="229"/>
      <c r="P159" s="230">
        <f>SUM(P160:P164)</f>
        <v>0</v>
      </c>
      <c r="Q159" s="229"/>
      <c r="R159" s="230">
        <f>SUM(R160:R164)</f>
        <v>0</v>
      </c>
      <c r="S159" s="229"/>
      <c r="T159" s="231">
        <f>SUM(T160:T164)</f>
        <v>0</v>
      </c>
      <c r="AR159" s="232" t="s">
        <v>101</v>
      </c>
      <c r="AT159" s="233" t="s">
        <v>78</v>
      </c>
      <c r="AU159" s="233" t="s">
        <v>24</v>
      </c>
      <c r="AY159" s="232" t="s">
        <v>228</v>
      </c>
      <c r="BK159" s="234">
        <f>SUM(BK160:BK164)</f>
        <v>0</v>
      </c>
    </row>
    <row r="160" s="1" customFormat="1" ht="25.5" customHeight="1">
      <c r="B160" s="47"/>
      <c r="C160" s="237" t="s">
        <v>9</v>
      </c>
      <c r="D160" s="237" t="s">
        <v>230</v>
      </c>
      <c r="E160" s="238" t="s">
        <v>6782</v>
      </c>
      <c r="F160" s="239" t="s">
        <v>6783</v>
      </c>
      <c r="G160" s="240" t="s">
        <v>929</v>
      </c>
      <c r="H160" s="241">
        <v>1</v>
      </c>
      <c r="I160" s="242"/>
      <c r="J160" s="243">
        <f>ROUND(I160*H160,2)</f>
        <v>0</v>
      </c>
      <c r="K160" s="239" t="s">
        <v>3751</v>
      </c>
      <c r="L160" s="73"/>
      <c r="M160" s="244" t="s">
        <v>22</v>
      </c>
      <c r="N160" s="245" t="s">
        <v>50</v>
      </c>
      <c r="O160" s="48"/>
      <c r="P160" s="246">
        <f>O160*H160</f>
        <v>0</v>
      </c>
      <c r="Q160" s="246">
        <v>0</v>
      </c>
      <c r="R160" s="246">
        <f>Q160*H160</f>
        <v>0</v>
      </c>
      <c r="S160" s="246">
        <v>0</v>
      </c>
      <c r="T160" s="247">
        <f>S160*H160</f>
        <v>0</v>
      </c>
      <c r="AR160" s="25" t="s">
        <v>572</v>
      </c>
      <c r="AT160" s="25" t="s">
        <v>230</v>
      </c>
      <c r="AU160" s="25" t="s">
        <v>87</v>
      </c>
      <c r="AY160" s="25" t="s">
        <v>228</v>
      </c>
      <c r="BE160" s="248">
        <f>IF(N160="základní",J160,0)</f>
        <v>0</v>
      </c>
      <c r="BF160" s="248">
        <f>IF(N160="snížená",J160,0)</f>
        <v>0</v>
      </c>
      <c r="BG160" s="248">
        <f>IF(N160="zákl. přenesená",J160,0)</f>
        <v>0</v>
      </c>
      <c r="BH160" s="248">
        <f>IF(N160="sníž. přenesená",J160,0)</f>
        <v>0</v>
      </c>
      <c r="BI160" s="248">
        <f>IF(N160="nulová",J160,0)</f>
        <v>0</v>
      </c>
      <c r="BJ160" s="25" t="s">
        <v>24</v>
      </c>
      <c r="BK160" s="248">
        <f>ROUND(I160*H160,2)</f>
        <v>0</v>
      </c>
      <c r="BL160" s="25" t="s">
        <v>572</v>
      </c>
      <c r="BM160" s="25" t="s">
        <v>6815</v>
      </c>
    </row>
    <row r="161" s="1" customFormat="1" ht="16.5" customHeight="1">
      <c r="B161" s="47"/>
      <c r="C161" s="237" t="s">
        <v>335</v>
      </c>
      <c r="D161" s="237" t="s">
        <v>230</v>
      </c>
      <c r="E161" s="238" t="s">
        <v>6785</v>
      </c>
      <c r="F161" s="239" t="s">
        <v>6786</v>
      </c>
      <c r="G161" s="240" t="s">
        <v>929</v>
      </c>
      <c r="H161" s="241">
        <v>1</v>
      </c>
      <c r="I161" s="242"/>
      <c r="J161" s="243">
        <f>ROUND(I161*H161,2)</f>
        <v>0</v>
      </c>
      <c r="K161" s="239" t="s">
        <v>3751</v>
      </c>
      <c r="L161" s="73"/>
      <c r="M161" s="244" t="s">
        <v>22</v>
      </c>
      <c r="N161" s="245" t="s">
        <v>50</v>
      </c>
      <c r="O161" s="48"/>
      <c r="P161" s="246">
        <f>O161*H161</f>
        <v>0</v>
      </c>
      <c r="Q161" s="246">
        <v>0</v>
      </c>
      <c r="R161" s="246">
        <f>Q161*H161</f>
        <v>0</v>
      </c>
      <c r="S161" s="246">
        <v>0</v>
      </c>
      <c r="T161" s="247">
        <f>S161*H161</f>
        <v>0</v>
      </c>
      <c r="AR161" s="25" t="s">
        <v>572</v>
      </c>
      <c r="AT161" s="25" t="s">
        <v>230</v>
      </c>
      <c r="AU161" s="25" t="s">
        <v>87</v>
      </c>
      <c r="AY161" s="25" t="s">
        <v>228</v>
      </c>
      <c r="BE161" s="248">
        <f>IF(N161="základní",J161,0)</f>
        <v>0</v>
      </c>
      <c r="BF161" s="248">
        <f>IF(N161="snížená",J161,0)</f>
        <v>0</v>
      </c>
      <c r="BG161" s="248">
        <f>IF(N161="zákl. přenesená",J161,0)</f>
        <v>0</v>
      </c>
      <c r="BH161" s="248">
        <f>IF(N161="sníž. přenesená",J161,0)</f>
        <v>0</v>
      </c>
      <c r="BI161" s="248">
        <f>IF(N161="nulová",J161,0)</f>
        <v>0</v>
      </c>
      <c r="BJ161" s="25" t="s">
        <v>24</v>
      </c>
      <c r="BK161" s="248">
        <f>ROUND(I161*H161,2)</f>
        <v>0</v>
      </c>
      <c r="BL161" s="25" t="s">
        <v>572</v>
      </c>
      <c r="BM161" s="25" t="s">
        <v>6816</v>
      </c>
    </row>
    <row r="162" s="1" customFormat="1" ht="16.5" customHeight="1">
      <c r="B162" s="47"/>
      <c r="C162" s="237" t="s">
        <v>340</v>
      </c>
      <c r="D162" s="237" t="s">
        <v>230</v>
      </c>
      <c r="E162" s="238" t="s">
        <v>6817</v>
      </c>
      <c r="F162" s="239" t="s">
        <v>6818</v>
      </c>
      <c r="G162" s="240" t="s">
        <v>929</v>
      </c>
      <c r="H162" s="241">
        <v>1</v>
      </c>
      <c r="I162" s="242"/>
      <c r="J162" s="243">
        <f>ROUND(I162*H162,2)</f>
        <v>0</v>
      </c>
      <c r="K162" s="239" t="s">
        <v>3751</v>
      </c>
      <c r="L162" s="73"/>
      <c r="M162" s="244" t="s">
        <v>22</v>
      </c>
      <c r="N162" s="245" t="s">
        <v>50</v>
      </c>
      <c r="O162" s="48"/>
      <c r="P162" s="246">
        <f>O162*H162</f>
        <v>0</v>
      </c>
      <c r="Q162" s="246">
        <v>0</v>
      </c>
      <c r="R162" s="246">
        <f>Q162*H162</f>
        <v>0</v>
      </c>
      <c r="S162" s="246">
        <v>0</v>
      </c>
      <c r="T162" s="247">
        <f>S162*H162</f>
        <v>0</v>
      </c>
      <c r="AR162" s="25" t="s">
        <v>572</v>
      </c>
      <c r="AT162" s="25" t="s">
        <v>230</v>
      </c>
      <c r="AU162" s="25" t="s">
        <v>87</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572</v>
      </c>
      <c r="BM162" s="25" t="s">
        <v>6819</v>
      </c>
    </row>
    <row r="163" s="1" customFormat="1" ht="25.5" customHeight="1">
      <c r="B163" s="47"/>
      <c r="C163" s="237" t="s">
        <v>344</v>
      </c>
      <c r="D163" s="237" t="s">
        <v>230</v>
      </c>
      <c r="E163" s="238" t="s">
        <v>6794</v>
      </c>
      <c r="F163" s="239" t="s">
        <v>6795</v>
      </c>
      <c r="G163" s="240" t="s">
        <v>929</v>
      </c>
      <c r="H163" s="241">
        <v>1</v>
      </c>
      <c r="I163" s="242"/>
      <c r="J163" s="243">
        <f>ROUND(I163*H163,2)</f>
        <v>0</v>
      </c>
      <c r="K163" s="239" t="s">
        <v>3751</v>
      </c>
      <c r="L163" s="73"/>
      <c r="M163" s="244" t="s">
        <v>22</v>
      </c>
      <c r="N163" s="245" t="s">
        <v>50</v>
      </c>
      <c r="O163" s="48"/>
      <c r="P163" s="246">
        <f>O163*H163</f>
        <v>0</v>
      </c>
      <c r="Q163" s="246">
        <v>0</v>
      </c>
      <c r="R163" s="246">
        <f>Q163*H163</f>
        <v>0</v>
      </c>
      <c r="S163" s="246">
        <v>0</v>
      </c>
      <c r="T163" s="247">
        <f>S163*H163</f>
        <v>0</v>
      </c>
      <c r="AR163" s="25" t="s">
        <v>572</v>
      </c>
      <c r="AT163" s="25" t="s">
        <v>230</v>
      </c>
      <c r="AU163" s="25" t="s">
        <v>87</v>
      </c>
      <c r="AY163" s="25" t="s">
        <v>228</v>
      </c>
      <c r="BE163" s="248">
        <f>IF(N163="základní",J163,0)</f>
        <v>0</v>
      </c>
      <c r="BF163" s="248">
        <f>IF(N163="snížená",J163,0)</f>
        <v>0</v>
      </c>
      <c r="BG163" s="248">
        <f>IF(N163="zákl. přenesená",J163,0)</f>
        <v>0</v>
      </c>
      <c r="BH163" s="248">
        <f>IF(N163="sníž. přenesená",J163,0)</f>
        <v>0</v>
      </c>
      <c r="BI163" s="248">
        <f>IF(N163="nulová",J163,0)</f>
        <v>0</v>
      </c>
      <c r="BJ163" s="25" t="s">
        <v>24</v>
      </c>
      <c r="BK163" s="248">
        <f>ROUND(I163*H163,2)</f>
        <v>0</v>
      </c>
      <c r="BL163" s="25" t="s">
        <v>572</v>
      </c>
      <c r="BM163" s="25" t="s">
        <v>6820</v>
      </c>
    </row>
    <row r="164" s="1" customFormat="1" ht="16.5" customHeight="1">
      <c r="B164" s="47"/>
      <c r="C164" s="237" t="s">
        <v>348</v>
      </c>
      <c r="D164" s="237" t="s">
        <v>230</v>
      </c>
      <c r="E164" s="238" t="s">
        <v>6797</v>
      </c>
      <c r="F164" s="239" t="s">
        <v>6798</v>
      </c>
      <c r="G164" s="240" t="s">
        <v>929</v>
      </c>
      <c r="H164" s="241">
        <v>1</v>
      </c>
      <c r="I164" s="242"/>
      <c r="J164" s="243">
        <f>ROUND(I164*H164,2)</f>
        <v>0</v>
      </c>
      <c r="K164" s="239" t="s">
        <v>3751</v>
      </c>
      <c r="L164" s="73"/>
      <c r="M164" s="244" t="s">
        <v>22</v>
      </c>
      <c r="N164" s="245" t="s">
        <v>50</v>
      </c>
      <c r="O164" s="48"/>
      <c r="P164" s="246">
        <f>O164*H164</f>
        <v>0</v>
      </c>
      <c r="Q164" s="246">
        <v>0</v>
      </c>
      <c r="R164" s="246">
        <f>Q164*H164</f>
        <v>0</v>
      </c>
      <c r="S164" s="246">
        <v>0</v>
      </c>
      <c r="T164" s="247">
        <f>S164*H164</f>
        <v>0</v>
      </c>
      <c r="AR164" s="25" t="s">
        <v>572</v>
      </c>
      <c r="AT164" s="25" t="s">
        <v>230</v>
      </c>
      <c r="AU164" s="25" t="s">
        <v>87</v>
      </c>
      <c r="AY164" s="25" t="s">
        <v>228</v>
      </c>
      <c r="BE164" s="248">
        <f>IF(N164="základní",J164,0)</f>
        <v>0</v>
      </c>
      <c r="BF164" s="248">
        <f>IF(N164="snížená",J164,0)</f>
        <v>0</v>
      </c>
      <c r="BG164" s="248">
        <f>IF(N164="zákl. přenesená",J164,0)</f>
        <v>0</v>
      </c>
      <c r="BH164" s="248">
        <f>IF(N164="sníž. přenesená",J164,0)</f>
        <v>0</v>
      </c>
      <c r="BI164" s="248">
        <f>IF(N164="nulová",J164,0)</f>
        <v>0</v>
      </c>
      <c r="BJ164" s="25" t="s">
        <v>24</v>
      </c>
      <c r="BK164" s="248">
        <f>ROUND(I164*H164,2)</f>
        <v>0</v>
      </c>
      <c r="BL164" s="25" t="s">
        <v>572</v>
      </c>
      <c r="BM164" s="25" t="s">
        <v>6821</v>
      </c>
    </row>
    <row r="165" s="11" customFormat="1" ht="29.88" customHeight="1">
      <c r="B165" s="221"/>
      <c r="C165" s="222"/>
      <c r="D165" s="223" t="s">
        <v>78</v>
      </c>
      <c r="E165" s="235" t="s">
        <v>2774</v>
      </c>
      <c r="F165" s="235" t="s">
        <v>6822</v>
      </c>
      <c r="G165" s="222"/>
      <c r="H165" s="222"/>
      <c r="I165" s="225"/>
      <c r="J165" s="236">
        <f>BK165</f>
        <v>0</v>
      </c>
      <c r="K165" s="222"/>
      <c r="L165" s="227"/>
      <c r="M165" s="228"/>
      <c r="N165" s="229"/>
      <c r="O165" s="229"/>
      <c r="P165" s="230">
        <f>SUM(P166:P170)</f>
        <v>0</v>
      </c>
      <c r="Q165" s="229"/>
      <c r="R165" s="230">
        <f>SUM(R166:R170)</f>
        <v>0</v>
      </c>
      <c r="S165" s="229"/>
      <c r="T165" s="231">
        <f>SUM(T166:T170)</f>
        <v>0</v>
      </c>
      <c r="AR165" s="232" t="s">
        <v>101</v>
      </c>
      <c r="AT165" s="233" t="s">
        <v>78</v>
      </c>
      <c r="AU165" s="233" t="s">
        <v>24</v>
      </c>
      <c r="AY165" s="232" t="s">
        <v>228</v>
      </c>
      <c r="BK165" s="234">
        <f>SUM(BK166:BK170)</f>
        <v>0</v>
      </c>
    </row>
    <row r="166" s="1" customFormat="1" ht="25.5" customHeight="1">
      <c r="B166" s="47"/>
      <c r="C166" s="237" t="s">
        <v>353</v>
      </c>
      <c r="D166" s="237" t="s">
        <v>230</v>
      </c>
      <c r="E166" s="238" t="s">
        <v>6782</v>
      </c>
      <c r="F166" s="239" t="s">
        <v>6783</v>
      </c>
      <c r="G166" s="240" t="s">
        <v>929</v>
      </c>
      <c r="H166" s="241">
        <v>1</v>
      </c>
      <c r="I166" s="242"/>
      <c r="J166" s="243">
        <f>ROUND(I166*H166,2)</f>
        <v>0</v>
      </c>
      <c r="K166" s="239" t="s">
        <v>3751</v>
      </c>
      <c r="L166" s="73"/>
      <c r="M166" s="244" t="s">
        <v>22</v>
      </c>
      <c r="N166" s="245" t="s">
        <v>50</v>
      </c>
      <c r="O166" s="48"/>
      <c r="P166" s="246">
        <f>O166*H166</f>
        <v>0</v>
      </c>
      <c r="Q166" s="246">
        <v>0</v>
      </c>
      <c r="R166" s="246">
        <f>Q166*H166</f>
        <v>0</v>
      </c>
      <c r="S166" s="246">
        <v>0</v>
      </c>
      <c r="T166" s="247">
        <f>S166*H166</f>
        <v>0</v>
      </c>
      <c r="AR166" s="25" t="s">
        <v>572</v>
      </c>
      <c r="AT166" s="25" t="s">
        <v>230</v>
      </c>
      <c r="AU166" s="25" t="s">
        <v>87</v>
      </c>
      <c r="AY166" s="25" t="s">
        <v>228</v>
      </c>
      <c r="BE166" s="248">
        <f>IF(N166="základní",J166,0)</f>
        <v>0</v>
      </c>
      <c r="BF166" s="248">
        <f>IF(N166="snížená",J166,0)</f>
        <v>0</v>
      </c>
      <c r="BG166" s="248">
        <f>IF(N166="zákl. přenesená",J166,0)</f>
        <v>0</v>
      </c>
      <c r="BH166" s="248">
        <f>IF(N166="sníž. přenesená",J166,0)</f>
        <v>0</v>
      </c>
      <c r="BI166" s="248">
        <f>IF(N166="nulová",J166,0)</f>
        <v>0</v>
      </c>
      <c r="BJ166" s="25" t="s">
        <v>24</v>
      </c>
      <c r="BK166" s="248">
        <f>ROUND(I166*H166,2)</f>
        <v>0</v>
      </c>
      <c r="BL166" s="25" t="s">
        <v>572</v>
      </c>
      <c r="BM166" s="25" t="s">
        <v>6823</v>
      </c>
    </row>
    <row r="167" s="1" customFormat="1" ht="16.5" customHeight="1">
      <c r="B167" s="47"/>
      <c r="C167" s="237" t="s">
        <v>358</v>
      </c>
      <c r="D167" s="237" t="s">
        <v>230</v>
      </c>
      <c r="E167" s="238" t="s">
        <v>6785</v>
      </c>
      <c r="F167" s="239" t="s">
        <v>6786</v>
      </c>
      <c r="G167" s="240" t="s">
        <v>929</v>
      </c>
      <c r="H167" s="241">
        <v>1</v>
      </c>
      <c r="I167" s="242"/>
      <c r="J167" s="243">
        <f>ROUND(I167*H167,2)</f>
        <v>0</v>
      </c>
      <c r="K167" s="239" t="s">
        <v>3751</v>
      </c>
      <c r="L167" s="73"/>
      <c r="M167" s="244" t="s">
        <v>22</v>
      </c>
      <c r="N167" s="245" t="s">
        <v>50</v>
      </c>
      <c r="O167" s="48"/>
      <c r="P167" s="246">
        <f>O167*H167</f>
        <v>0</v>
      </c>
      <c r="Q167" s="246">
        <v>0</v>
      </c>
      <c r="R167" s="246">
        <f>Q167*H167</f>
        <v>0</v>
      </c>
      <c r="S167" s="246">
        <v>0</v>
      </c>
      <c r="T167" s="247">
        <f>S167*H167</f>
        <v>0</v>
      </c>
      <c r="AR167" s="25" t="s">
        <v>572</v>
      </c>
      <c r="AT167" s="25" t="s">
        <v>230</v>
      </c>
      <c r="AU167" s="25" t="s">
        <v>87</v>
      </c>
      <c r="AY167" s="25" t="s">
        <v>228</v>
      </c>
      <c r="BE167" s="248">
        <f>IF(N167="základní",J167,0)</f>
        <v>0</v>
      </c>
      <c r="BF167" s="248">
        <f>IF(N167="snížená",J167,0)</f>
        <v>0</v>
      </c>
      <c r="BG167" s="248">
        <f>IF(N167="zákl. přenesená",J167,0)</f>
        <v>0</v>
      </c>
      <c r="BH167" s="248">
        <f>IF(N167="sníž. přenesená",J167,0)</f>
        <v>0</v>
      </c>
      <c r="BI167" s="248">
        <f>IF(N167="nulová",J167,0)</f>
        <v>0</v>
      </c>
      <c r="BJ167" s="25" t="s">
        <v>24</v>
      </c>
      <c r="BK167" s="248">
        <f>ROUND(I167*H167,2)</f>
        <v>0</v>
      </c>
      <c r="BL167" s="25" t="s">
        <v>572</v>
      </c>
      <c r="BM167" s="25" t="s">
        <v>6824</v>
      </c>
    </row>
    <row r="168" s="1" customFormat="1" ht="16.5" customHeight="1">
      <c r="B168" s="47"/>
      <c r="C168" s="237" t="s">
        <v>365</v>
      </c>
      <c r="D168" s="237" t="s">
        <v>230</v>
      </c>
      <c r="E168" s="238" t="s">
        <v>6817</v>
      </c>
      <c r="F168" s="239" t="s">
        <v>6818</v>
      </c>
      <c r="G168" s="240" t="s">
        <v>929</v>
      </c>
      <c r="H168" s="241">
        <v>1</v>
      </c>
      <c r="I168" s="242"/>
      <c r="J168" s="243">
        <f>ROUND(I168*H168,2)</f>
        <v>0</v>
      </c>
      <c r="K168" s="239" t="s">
        <v>3751</v>
      </c>
      <c r="L168" s="73"/>
      <c r="M168" s="244" t="s">
        <v>22</v>
      </c>
      <c r="N168" s="245" t="s">
        <v>50</v>
      </c>
      <c r="O168" s="48"/>
      <c r="P168" s="246">
        <f>O168*H168</f>
        <v>0</v>
      </c>
      <c r="Q168" s="246">
        <v>0</v>
      </c>
      <c r="R168" s="246">
        <f>Q168*H168</f>
        <v>0</v>
      </c>
      <c r="S168" s="246">
        <v>0</v>
      </c>
      <c r="T168" s="247">
        <f>S168*H168</f>
        <v>0</v>
      </c>
      <c r="AR168" s="25" t="s">
        <v>572</v>
      </c>
      <c r="AT168" s="25" t="s">
        <v>230</v>
      </c>
      <c r="AU168" s="25" t="s">
        <v>87</v>
      </c>
      <c r="AY168" s="25" t="s">
        <v>228</v>
      </c>
      <c r="BE168" s="248">
        <f>IF(N168="základní",J168,0)</f>
        <v>0</v>
      </c>
      <c r="BF168" s="248">
        <f>IF(N168="snížená",J168,0)</f>
        <v>0</v>
      </c>
      <c r="BG168" s="248">
        <f>IF(N168="zákl. přenesená",J168,0)</f>
        <v>0</v>
      </c>
      <c r="BH168" s="248">
        <f>IF(N168="sníž. přenesená",J168,0)</f>
        <v>0</v>
      </c>
      <c r="BI168" s="248">
        <f>IF(N168="nulová",J168,0)</f>
        <v>0</v>
      </c>
      <c r="BJ168" s="25" t="s">
        <v>24</v>
      </c>
      <c r="BK168" s="248">
        <f>ROUND(I168*H168,2)</f>
        <v>0</v>
      </c>
      <c r="BL168" s="25" t="s">
        <v>572</v>
      </c>
      <c r="BM168" s="25" t="s">
        <v>6825</v>
      </c>
    </row>
    <row r="169" s="1" customFormat="1" ht="25.5" customHeight="1">
      <c r="B169" s="47"/>
      <c r="C169" s="237" t="s">
        <v>370</v>
      </c>
      <c r="D169" s="237" t="s">
        <v>230</v>
      </c>
      <c r="E169" s="238" t="s">
        <v>6794</v>
      </c>
      <c r="F169" s="239" t="s">
        <v>6795</v>
      </c>
      <c r="G169" s="240" t="s">
        <v>929</v>
      </c>
      <c r="H169" s="241">
        <v>1</v>
      </c>
      <c r="I169" s="242"/>
      <c r="J169" s="243">
        <f>ROUND(I169*H169,2)</f>
        <v>0</v>
      </c>
      <c r="K169" s="239" t="s">
        <v>3751</v>
      </c>
      <c r="L169" s="73"/>
      <c r="M169" s="244" t="s">
        <v>22</v>
      </c>
      <c r="N169" s="245" t="s">
        <v>50</v>
      </c>
      <c r="O169" s="48"/>
      <c r="P169" s="246">
        <f>O169*H169</f>
        <v>0</v>
      </c>
      <c r="Q169" s="246">
        <v>0</v>
      </c>
      <c r="R169" s="246">
        <f>Q169*H169</f>
        <v>0</v>
      </c>
      <c r="S169" s="246">
        <v>0</v>
      </c>
      <c r="T169" s="247">
        <f>S169*H169</f>
        <v>0</v>
      </c>
      <c r="AR169" s="25" t="s">
        <v>572</v>
      </c>
      <c r="AT169" s="25" t="s">
        <v>230</v>
      </c>
      <c r="AU169" s="25" t="s">
        <v>87</v>
      </c>
      <c r="AY169" s="25" t="s">
        <v>228</v>
      </c>
      <c r="BE169" s="248">
        <f>IF(N169="základní",J169,0)</f>
        <v>0</v>
      </c>
      <c r="BF169" s="248">
        <f>IF(N169="snížená",J169,0)</f>
        <v>0</v>
      </c>
      <c r="BG169" s="248">
        <f>IF(N169="zákl. přenesená",J169,0)</f>
        <v>0</v>
      </c>
      <c r="BH169" s="248">
        <f>IF(N169="sníž. přenesená",J169,0)</f>
        <v>0</v>
      </c>
      <c r="BI169" s="248">
        <f>IF(N169="nulová",J169,0)</f>
        <v>0</v>
      </c>
      <c r="BJ169" s="25" t="s">
        <v>24</v>
      </c>
      <c r="BK169" s="248">
        <f>ROUND(I169*H169,2)</f>
        <v>0</v>
      </c>
      <c r="BL169" s="25" t="s">
        <v>572</v>
      </c>
      <c r="BM169" s="25" t="s">
        <v>6826</v>
      </c>
    </row>
    <row r="170" s="1" customFormat="1" ht="16.5" customHeight="1">
      <c r="B170" s="47"/>
      <c r="C170" s="237" t="s">
        <v>379</v>
      </c>
      <c r="D170" s="237" t="s">
        <v>230</v>
      </c>
      <c r="E170" s="238" t="s">
        <v>6797</v>
      </c>
      <c r="F170" s="239" t="s">
        <v>6798</v>
      </c>
      <c r="G170" s="240" t="s">
        <v>929</v>
      </c>
      <c r="H170" s="241">
        <v>1</v>
      </c>
      <c r="I170" s="242"/>
      <c r="J170" s="243">
        <f>ROUND(I170*H170,2)</f>
        <v>0</v>
      </c>
      <c r="K170" s="239" t="s">
        <v>3751</v>
      </c>
      <c r="L170" s="73"/>
      <c r="M170" s="244" t="s">
        <v>22</v>
      </c>
      <c r="N170" s="245" t="s">
        <v>50</v>
      </c>
      <c r="O170" s="48"/>
      <c r="P170" s="246">
        <f>O170*H170</f>
        <v>0</v>
      </c>
      <c r="Q170" s="246">
        <v>0</v>
      </c>
      <c r="R170" s="246">
        <f>Q170*H170</f>
        <v>0</v>
      </c>
      <c r="S170" s="246">
        <v>0</v>
      </c>
      <c r="T170" s="247">
        <f>S170*H170</f>
        <v>0</v>
      </c>
      <c r="AR170" s="25" t="s">
        <v>572</v>
      </c>
      <c r="AT170" s="25" t="s">
        <v>230</v>
      </c>
      <c r="AU170" s="25" t="s">
        <v>87</v>
      </c>
      <c r="AY170" s="25" t="s">
        <v>228</v>
      </c>
      <c r="BE170" s="248">
        <f>IF(N170="základní",J170,0)</f>
        <v>0</v>
      </c>
      <c r="BF170" s="248">
        <f>IF(N170="snížená",J170,0)</f>
        <v>0</v>
      </c>
      <c r="BG170" s="248">
        <f>IF(N170="zákl. přenesená",J170,0)</f>
        <v>0</v>
      </c>
      <c r="BH170" s="248">
        <f>IF(N170="sníž. přenesená",J170,0)</f>
        <v>0</v>
      </c>
      <c r="BI170" s="248">
        <f>IF(N170="nulová",J170,0)</f>
        <v>0</v>
      </c>
      <c r="BJ170" s="25" t="s">
        <v>24</v>
      </c>
      <c r="BK170" s="248">
        <f>ROUND(I170*H170,2)</f>
        <v>0</v>
      </c>
      <c r="BL170" s="25" t="s">
        <v>572</v>
      </c>
      <c r="BM170" s="25" t="s">
        <v>6827</v>
      </c>
    </row>
    <row r="171" s="11" customFormat="1" ht="29.88" customHeight="1">
      <c r="B171" s="221"/>
      <c r="C171" s="222"/>
      <c r="D171" s="223" t="s">
        <v>78</v>
      </c>
      <c r="E171" s="235" t="s">
        <v>2782</v>
      </c>
      <c r="F171" s="235" t="s">
        <v>6828</v>
      </c>
      <c r="G171" s="222"/>
      <c r="H171" s="222"/>
      <c r="I171" s="225"/>
      <c r="J171" s="236">
        <f>BK171</f>
        <v>0</v>
      </c>
      <c r="K171" s="222"/>
      <c r="L171" s="227"/>
      <c r="M171" s="228"/>
      <c r="N171" s="229"/>
      <c r="O171" s="229"/>
      <c r="P171" s="230">
        <f>SUM(P172:P176)</f>
        <v>0</v>
      </c>
      <c r="Q171" s="229"/>
      <c r="R171" s="230">
        <f>SUM(R172:R176)</f>
        <v>0</v>
      </c>
      <c r="S171" s="229"/>
      <c r="T171" s="231">
        <f>SUM(T172:T176)</f>
        <v>0</v>
      </c>
      <c r="AR171" s="232" t="s">
        <v>101</v>
      </c>
      <c r="AT171" s="233" t="s">
        <v>78</v>
      </c>
      <c r="AU171" s="233" t="s">
        <v>24</v>
      </c>
      <c r="AY171" s="232" t="s">
        <v>228</v>
      </c>
      <c r="BK171" s="234">
        <f>SUM(BK172:BK176)</f>
        <v>0</v>
      </c>
    </row>
    <row r="172" s="1" customFormat="1" ht="25.5" customHeight="1">
      <c r="B172" s="47"/>
      <c r="C172" s="237" t="s">
        <v>384</v>
      </c>
      <c r="D172" s="237" t="s">
        <v>230</v>
      </c>
      <c r="E172" s="238" t="s">
        <v>6829</v>
      </c>
      <c r="F172" s="239" t="s">
        <v>6830</v>
      </c>
      <c r="G172" s="240" t="s">
        <v>929</v>
      </c>
      <c r="H172" s="241">
        <v>1</v>
      </c>
      <c r="I172" s="242"/>
      <c r="J172" s="243">
        <f>ROUND(I172*H172,2)</f>
        <v>0</v>
      </c>
      <c r="K172" s="239" t="s">
        <v>3751</v>
      </c>
      <c r="L172" s="73"/>
      <c r="M172" s="244" t="s">
        <v>22</v>
      </c>
      <c r="N172" s="245" t="s">
        <v>50</v>
      </c>
      <c r="O172" s="48"/>
      <c r="P172" s="246">
        <f>O172*H172</f>
        <v>0</v>
      </c>
      <c r="Q172" s="246">
        <v>0</v>
      </c>
      <c r="R172" s="246">
        <f>Q172*H172</f>
        <v>0</v>
      </c>
      <c r="S172" s="246">
        <v>0</v>
      </c>
      <c r="T172" s="247">
        <f>S172*H172</f>
        <v>0</v>
      </c>
      <c r="AR172" s="25" t="s">
        <v>572</v>
      </c>
      <c r="AT172" s="25" t="s">
        <v>230</v>
      </c>
      <c r="AU172" s="25" t="s">
        <v>87</v>
      </c>
      <c r="AY172" s="25" t="s">
        <v>228</v>
      </c>
      <c r="BE172" s="248">
        <f>IF(N172="základní",J172,0)</f>
        <v>0</v>
      </c>
      <c r="BF172" s="248">
        <f>IF(N172="snížená",J172,0)</f>
        <v>0</v>
      </c>
      <c r="BG172" s="248">
        <f>IF(N172="zákl. přenesená",J172,0)</f>
        <v>0</v>
      </c>
      <c r="BH172" s="248">
        <f>IF(N172="sníž. přenesená",J172,0)</f>
        <v>0</v>
      </c>
      <c r="BI172" s="248">
        <f>IF(N172="nulová",J172,0)</f>
        <v>0</v>
      </c>
      <c r="BJ172" s="25" t="s">
        <v>24</v>
      </c>
      <c r="BK172" s="248">
        <f>ROUND(I172*H172,2)</f>
        <v>0</v>
      </c>
      <c r="BL172" s="25" t="s">
        <v>572</v>
      </c>
      <c r="BM172" s="25" t="s">
        <v>6831</v>
      </c>
    </row>
    <row r="173" s="1" customFormat="1" ht="25.5" customHeight="1">
      <c r="B173" s="47"/>
      <c r="C173" s="237" t="s">
        <v>388</v>
      </c>
      <c r="D173" s="237" t="s">
        <v>230</v>
      </c>
      <c r="E173" s="238" t="s">
        <v>6832</v>
      </c>
      <c r="F173" s="239" t="s">
        <v>6833</v>
      </c>
      <c r="G173" s="240" t="s">
        <v>929</v>
      </c>
      <c r="H173" s="241">
        <v>1</v>
      </c>
      <c r="I173" s="242"/>
      <c r="J173" s="243">
        <f>ROUND(I173*H173,2)</f>
        <v>0</v>
      </c>
      <c r="K173" s="239" t="s">
        <v>3751</v>
      </c>
      <c r="L173" s="73"/>
      <c r="M173" s="244" t="s">
        <v>22</v>
      </c>
      <c r="N173" s="245" t="s">
        <v>50</v>
      </c>
      <c r="O173" s="48"/>
      <c r="P173" s="246">
        <f>O173*H173</f>
        <v>0</v>
      </c>
      <c r="Q173" s="246">
        <v>0</v>
      </c>
      <c r="R173" s="246">
        <f>Q173*H173</f>
        <v>0</v>
      </c>
      <c r="S173" s="246">
        <v>0</v>
      </c>
      <c r="T173" s="247">
        <f>S173*H173</f>
        <v>0</v>
      </c>
      <c r="AR173" s="25" t="s">
        <v>572</v>
      </c>
      <c r="AT173" s="25" t="s">
        <v>230</v>
      </c>
      <c r="AU173" s="25" t="s">
        <v>87</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572</v>
      </c>
      <c r="BM173" s="25" t="s">
        <v>6834</v>
      </c>
    </row>
    <row r="174" s="1" customFormat="1" ht="16.5" customHeight="1">
      <c r="B174" s="47"/>
      <c r="C174" s="237" t="s">
        <v>393</v>
      </c>
      <c r="D174" s="237" t="s">
        <v>230</v>
      </c>
      <c r="E174" s="238" t="s">
        <v>6835</v>
      </c>
      <c r="F174" s="239" t="s">
        <v>6836</v>
      </c>
      <c r="G174" s="240" t="s">
        <v>929</v>
      </c>
      <c r="H174" s="241">
        <v>2</v>
      </c>
      <c r="I174" s="242"/>
      <c r="J174" s="243">
        <f>ROUND(I174*H174,2)</f>
        <v>0</v>
      </c>
      <c r="K174" s="239" t="s">
        <v>3751</v>
      </c>
      <c r="L174" s="73"/>
      <c r="M174" s="244" t="s">
        <v>22</v>
      </c>
      <c r="N174" s="245" t="s">
        <v>50</v>
      </c>
      <c r="O174" s="48"/>
      <c r="P174" s="246">
        <f>O174*H174</f>
        <v>0</v>
      </c>
      <c r="Q174" s="246">
        <v>0</v>
      </c>
      <c r="R174" s="246">
        <f>Q174*H174</f>
        <v>0</v>
      </c>
      <c r="S174" s="246">
        <v>0</v>
      </c>
      <c r="T174" s="247">
        <f>S174*H174</f>
        <v>0</v>
      </c>
      <c r="AR174" s="25" t="s">
        <v>572</v>
      </c>
      <c r="AT174" s="25" t="s">
        <v>230</v>
      </c>
      <c r="AU174" s="25" t="s">
        <v>87</v>
      </c>
      <c r="AY174" s="25" t="s">
        <v>228</v>
      </c>
      <c r="BE174" s="248">
        <f>IF(N174="základní",J174,0)</f>
        <v>0</v>
      </c>
      <c r="BF174" s="248">
        <f>IF(N174="snížená",J174,0)</f>
        <v>0</v>
      </c>
      <c r="BG174" s="248">
        <f>IF(N174="zákl. přenesená",J174,0)</f>
        <v>0</v>
      </c>
      <c r="BH174" s="248">
        <f>IF(N174="sníž. přenesená",J174,0)</f>
        <v>0</v>
      </c>
      <c r="BI174" s="248">
        <f>IF(N174="nulová",J174,0)</f>
        <v>0</v>
      </c>
      <c r="BJ174" s="25" t="s">
        <v>24</v>
      </c>
      <c r="BK174" s="248">
        <f>ROUND(I174*H174,2)</f>
        <v>0</v>
      </c>
      <c r="BL174" s="25" t="s">
        <v>572</v>
      </c>
      <c r="BM174" s="25" t="s">
        <v>6837</v>
      </c>
    </row>
    <row r="175" s="1" customFormat="1" ht="16.5" customHeight="1">
      <c r="B175" s="47"/>
      <c r="C175" s="237" t="s">
        <v>398</v>
      </c>
      <c r="D175" s="237" t="s">
        <v>230</v>
      </c>
      <c r="E175" s="238" t="s">
        <v>6838</v>
      </c>
      <c r="F175" s="239" t="s">
        <v>6839</v>
      </c>
      <c r="G175" s="240" t="s">
        <v>929</v>
      </c>
      <c r="H175" s="241">
        <v>2</v>
      </c>
      <c r="I175" s="242"/>
      <c r="J175" s="243">
        <f>ROUND(I175*H175,2)</f>
        <v>0</v>
      </c>
      <c r="K175" s="239" t="s">
        <v>3751</v>
      </c>
      <c r="L175" s="73"/>
      <c r="M175" s="244" t="s">
        <v>22</v>
      </c>
      <c r="N175" s="245" t="s">
        <v>50</v>
      </c>
      <c r="O175" s="48"/>
      <c r="P175" s="246">
        <f>O175*H175</f>
        <v>0</v>
      </c>
      <c r="Q175" s="246">
        <v>0</v>
      </c>
      <c r="R175" s="246">
        <f>Q175*H175</f>
        <v>0</v>
      </c>
      <c r="S175" s="246">
        <v>0</v>
      </c>
      <c r="T175" s="247">
        <f>S175*H175</f>
        <v>0</v>
      </c>
      <c r="AR175" s="25" t="s">
        <v>572</v>
      </c>
      <c r="AT175" s="25" t="s">
        <v>230</v>
      </c>
      <c r="AU175" s="25" t="s">
        <v>87</v>
      </c>
      <c r="AY175" s="25" t="s">
        <v>228</v>
      </c>
      <c r="BE175" s="248">
        <f>IF(N175="základní",J175,0)</f>
        <v>0</v>
      </c>
      <c r="BF175" s="248">
        <f>IF(N175="snížená",J175,0)</f>
        <v>0</v>
      </c>
      <c r="BG175" s="248">
        <f>IF(N175="zákl. přenesená",J175,0)</f>
        <v>0</v>
      </c>
      <c r="BH175" s="248">
        <f>IF(N175="sníž. přenesená",J175,0)</f>
        <v>0</v>
      </c>
      <c r="BI175" s="248">
        <f>IF(N175="nulová",J175,0)</f>
        <v>0</v>
      </c>
      <c r="BJ175" s="25" t="s">
        <v>24</v>
      </c>
      <c r="BK175" s="248">
        <f>ROUND(I175*H175,2)</f>
        <v>0</v>
      </c>
      <c r="BL175" s="25" t="s">
        <v>572</v>
      </c>
      <c r="BM175" s="25" t="s">
        <v>6840</v>
      </c>
    </row>
    <row r="176" s="1" customFormat="1" ht="16.5" customHeight="1">
      <c r="B176" s="47"/>
      <c r="C176" s="237" t="s">
        <v>403</v>
      </c>
      <c r="D176" s="237" t="s">
        <v>230</v>
      </c>
      <c r="E176" s="238" t="s">
        <v>6841</v>
      </c>
      <c r="F176" s="239" t="s">
        <v>6842</v>
      </c>
      <c r="G176" s="240" t="s">
        <v>929</v>
      </c>
      <c r="H176" s="241">
        <v>1</v>
      </c>
      <c r="I176" s="242"/>
      <c r="J176" s="243">
        <f>ROUND(I176*H176,2)</f>
        <v>0</v>
      </c>
      <c r="K176" s="239" t="s">
        <v>3751</v>
      </c>
      <c r="L176" s="73"/>
      <c r="M176" s="244" t="s">
        <v>22</v>
      </c>
      <c r="N176" s="245" t="s">
        <v>50</v>
      </c>
      <c r="O176" s="48"/>
      <c r="P176" s="246">
        <f>O176*H176</f>
        <v>0</v>
      </c>
      <c r="Q176" s="246">
        <v>0</v>
      </c>
      <c r="R176" s="246">
        <f>Q176*H176</f>
        <v>0</v>
      </c>
      <c r="S176" s="246">
        <v>0</v>
      </c>
      <c r="T176" s="247">
        <f>S176*H176</f>
        <v>0</v>
      </c>
      <c r="AR176" s="25" t="s">
        <v>572</v>
      </c>
      <c r="AT176" s="25" t="s">
        <v>230</v>
      </c>
      <c r="AU176" s="25" t="s">
        <v>87</v>
      </c>
      <c r="AY176" s="25" t="s">
        <v>228</v>
      </c>
      <c r="BE176" s="248">
        <f>IF(N176="základní",J176,0)</f>
        <v>0</v>
      </c>
      <c r="BF176" s="248">
        <f>IF(N176="snížená",J176,0)</f>
        <v>0</v>
      </c>
      <c r="BG176" s="248">
        <f>IF(N176="zákl. přenesená",J176,0)</f>
        <v>0</v>
      </c>
      <c r="BH176" s="248">
        <f>IF(N176="sníž. přenesená",J176,0)</f>
        <v>0</v>
      </c>
      <c r="BI176" s="248">
        <f>IF(N176="nulová",J176,0)</f>
        <v>0</v>
      </c>
      <c r="BJ176" s="25" t="s">
        <v>24</v>
      </c>
      <c r="BK176" s="248">
        <f>ROUND(I176*H176,2)</f>
        <v>0</v>
      </c>
      <c r="BL176" s="25" t="s">
        <v>572</v>
      </c>
      <c r="BM176" s="25" t="s">
        <v>6843</v>
      </c>
    </row>
    <row r="177" s="11" customFormat="1" ht="29.88" customHeight="1">
      <c r="B177" s="221"/>
      <c r="C177" s="222"/>
      <c r="D177" s="223" t="s">
        <v>78</v>
      </c>
      <c r="E177" s="235" t="s">
        <v>3624</v>
      </c>
      <c r="F177" s="235" t="s">
        <v>6844</v>
      </c>
      <c r="G177" s="222"/>
      <c r="H177" s="222"/>
      <c r="I177" s="225"/>
      <c r="J177" s="236">
        <f>BK177</f>
        <v>0</v>
      </c>
      <c r="K177" s="222"/>
      <c r="L177" s="227"/>
      <c r="M177" s="228"/>
      <c r="N177" s="229"/>
      <c r="O177" s="229"/>
      <c r="P177" s="230">
        <f>SUM(P178:P183)</f>
        <v>0</v>
      </c>
      <c r="Q177" s="229"/>
      <c r="R177" s="230">
        <f>SUM(R178:R183)</f>
        <v>0</v>
      </c>
      <c r="S177" s="229"/>
      <c r="T177" s="231">
        <f>SUM(T178:T183)</f>
        <v>0</v>
      </c>
      <c r="AR177" s="232" t="s">
        <v>101</v>
      </c>
      <c r="AT177" s="233" t="s">
        <v>78</v>
      </c>
      <c r="AU177" s="233" t="s">
        <v>24</v>
      </c>
      <c r="AY177" s="232" t="s">
        <v>228</v>
      </c>
      <c r="BK177" s="234">
        <f>SUM(BK178:BK183)</f>
        <v>0</v>
      </c>
    </row>
    <row r="178" s="1" customFormat="1" ht="25.5" customHeight="1">
      <c r="B178" s="47"/>
      <c r="C178" s="237" t="s">
        <v>407</v>
      </c>
      <c r="D178" s="237" t="s">
        <v>230</v>
      </c>
      <c r="E178" s="238" t="s">
        <v>6782</v>
      </c>
      <c r="F178" s="239" t="s">
        <v>6783</v>
      </c>
      <c r="G178" s="240" t="s">
        <v>929</v>
      </c>
      <c r="H178" s="241">
        <v>1</v>
      </c>
      <c r="I178" s="242"/>
      <c r="J178" s="243">
        <f>ROUND(I178*H178,2)</f>
        <v>0</v>
      </c>
      <c r="K178" s="239" t="s">
        <v>3751</v>
      </c>
      <c r="L178" s="73"/>
      <c r="M178" s="244" t="s">
        <v>22</v>
      </c>
      <c r="N178" s="245" t="s">
        <v>50</v>
      </c>
      <c r="O178" s="48"/>
      <c r="P178" s="246">
        <f>O178*H178</f>
        <v>0</v>
      </c>
      <c r="Q178" s="246">
        <v>0</v>
      </c>
      <c r="R178" s="246">
        <f>Q178*H178</f>
        <v>0</v>
      </c>
      <c r="S178" s="246">
        <v>0</v>
      </c>
      <c r="T178" s="247">
        <f>S178*H178</f>
        <v>0</v>
      </c>
      <c r="AR178" s="25" t="s">
        <v>572</v>
      </c>
      <c r="AT178" s="25" t="s">
        <v>230</v>
      </c>
      <c r="AU178" s="25" t="s">
        <v>87</v>
      </c>
      <c r="AY178" s="25" t="s">
        <v>228</v>
      </c>
      <c r="BE178" s="248">
        <f>IF(N178="základní",J178,0)</f>
        <v>0</v>
      </c>
      <c r="BF178" s="248">
        <f>IF(N178="snížená",J178,0)</f>
        <v>0</v>
      </c>
      <c r="BG178" s="248">
        <f>IF(N178="zákl. přenesená",J178,0)</f>
        <v>0</v>
      </c>
      <c r="BH178" s="248">
        <f>IF(N178="sníž. přenesená",J178,0)</f>
        <v>0</v>
      </c>
      <c r="BI178" s="248">
        <f>IF(N178="nulová",J178,0)</f>
        <v>0</v>
      </c>
      <c r="BJ178" s="25" t="s">
        <v>24</v>
      </c>
      <c r="BK178" s="248">
        <f>ROUND(I178*H178,2)</f>
        <v>0</v>
      </c>
      <c r="BL178" s="25" t="s">
        <v>572</v>
      </c>
      <c r="BM178" s="25" t="s">
        <v>6845</v>
      </c>
    </row>
    <row r="179" s="1" customFormat="1" ht="16.5" customHeight="1">
      <c r="B179" s="47"/>
      <c r="C179" s="237" t="s">
        <v>413</v>
      </c>
      <c r="D179" s="237" t="s">
        <v>230</v>
      </c>
      <c r="E179" s="238" t="s">
        <v>6785</v>
      </c>
      <c r="F179" s="239" t="s">
        <v>6786</v>
      </c>
      <c r="G179" s="240" t="s">
        <v>929</v>
      </c>
      <c r="H179" s="241">
        <v>1</v>
      </c>
      <c r="I179" s="242"/>
      <c r="J179" s="243">
        <f>ROUND(I179*H179,2)</f>
        <v>0</v>
      </c>
      <c r="K179" s="239" t="s">
        <v>3751</v>
      </c>
      <c r="L179" s="73"/>
      <c r="M179" s="244" t="s">
        <v>22</v>
      </c>
      <c r="N179" s="245" t="s">
        <v>50</v>
      </c>
      <c r="O179" s="48"/>
      <c r="P179" s="246">
        <f>O179*H179</f>
        <v>0</v>
      </c>
      <c r="Q179" s="246">
        <v>0</v>
      </c>
      <c r="R179" s="246">
        <f>Q179*H179</f>
        <v>0</v>
      </c>
      <c r="S179" s="246">
        <v>0</v>
      </c>
      <c r="T179" s="247">
        <f>S179*H179</f>
        <v>0</v>
      </c>
      <c r="AR179" s="25" t="s">
        <v>572</v>
      </c>
      <c r="AT179" s="25" t="s">
        <v>230</v>
      </c>
      <c r="AU179" s="25" t="s">
        <v>87</v>
      </c>
      <c r="AY179" s="25" t="s">
        <v>228</v>
      </c>
      <c r="BE179" s="248">
        <f>IF(N179="základní",J179,0)</f>
        <v>0</v>
      </c>
      <c r="BF179" s="248">
        <f>IF(N179="snížená",J179,0)</f>
        <v>0</v>
      </c>
      <c r="BG179" s="248">
        <f>IF(N179="zákl. přenesená",J179,0)</f>
        <v>0</v>
      </c>
      <c r="BH179" s="248">
        <f>IF(N179="sníž. přenesená",J179,0)</f>
        <v>0</v>
      </c>
      <c r="BI179" s="248">
        <f>IF(N179="nulová",J179,0)</f>
        <v>0</v>
      </c>
      <c r="BJ179" s="25" t="s">
        <v>24</v>
      </c>
      <c r="BK179" s="248">
        <f>ROUND(I179*H179,2)</f>
        <v>0</v>
      </c>
      <c r="BL179" s="25" t="s">
        <v>572</v>
      </c>
      <c r="BM179" s="25" t="s">
        <v>6846</v>
      </c>
    </row>
    <row r="180" s="1" customFormat="1" ht="25.5" customHeight="1">
      <c r="B180" s="47"/>
      <c r="C180" s="237" t="s">
        <v>421</v>
      </c>
      <c r="D180" s="237" t="s">
        <v>230</v>
      </c>
      <c r="E180" s="238" t="s">
        <v>6847</v>
      </c>
      <c r="F180" s="239" t="s">
        <v>6848</v>
      </c>
      <c r="G180" s="240" t="s">
        <v>929</v>
      </c>
      <c r="H180" s="241">
        <v>1</v>
      </c>
      <c r="I180" s="242"/>
      <c r="J180" s="243">
        <f>ROUND(I180*H180,2)</f>
        <v>0</v>
      </c>
      <c r="K180" s="239" t="s">
        <v>3751</v>
      </c>
      <c r="L180" s="73"/>
      <c r="M180" s="244" t="s">
        <v>22</v>
      </c>
      <c r="N180" s="245" t="s">
        <v>50</v>
      </c>
      <c r="O180" s="48"/>
      <c r="P180" s="246">
        <f>O180*H180</f>
        <v>0</v>
      </c>
      <c r="Q180" s="246">
        <v>0</v>
      </c>
      <c r="R180" s="246">
        <f>Q180*H180</f>
        <v>0</v>
      </c>
      <c r="S180" s="246">
        <v>0</v>
      </c>
      <c r="T180" s="247">
        <f>S180*H180</f>
        <v>0</v>
      </c>
      <c r="AR180" s="25" t="s">
        <v>572</v>
      </c>
      <c r="AT180" s="25" t="s">
        <v>230</v>
      </c>
      <c r="AU180" s="25" t="s">
        <v>87</v>
      </c>
      <c r="AY180" s="25" t="s">
        <v>228</v>
      </c>
      <c r="BE180" s="248">
        <f>IF(N180="základní",J180,0)</f>
        <v>0</v>
      </c>
      <c r="BF180" s="248">
        <f>IF(N180="snížená",J180,0)</f>
        <v>0</v>
      </c>
      <c r="BG180" s="248">
        <f>IF(N180="zákl. přenesená",J180,0)</f>
        <v>0</v>
      </c>
      <c r="BH180" s="248">
        <f>IF(N180="sníž. přenesená",J180,0)</f>
        <v>0</v>
      </c>
      <c r="BI180" s="248">
        <f>IF(N180="nulová",J180,0)</f>
        <v>0</v>
      </c>
      <c r="BJ180" s="25" t="s">
        <v>24</v>
      </c>
      <c r="BK180" s="248">
        <f>ROUND(I180*H180,2)</f>
        <v>0</v>
      </c>
      <c r="BL180" s="25" t="s">
        <v>572</v>
      </c>
      <c r="BM180" s="25" t="s">
        <v>6849</v>
      </c>
    </row>
    <row r="181" s="1" customFormat="1" ht="38.25" customHeight="1">
      <c r="B181" s="47"/>
      <c r="C181" s="237" t="s">
        <v>428</v>
      </c>
      <c r="D181" s="237" t="s">
        <v>230</v>
      </c>
      <c r="E181" s="238" t="s">
        <v>6850</v>
      </c>
      <c r="F181" s="239" t="s">
        <v>6851</v>
      </c>
      <c r="G181" s="240" t="s">
        <v>929</v>
      </c>
      <c r="H181" s="241">
        <v>1</v>
      </c>
      <c r="I181" s="242"/>
      <c r="J181" s="243">
        <f>ROUND(I181*H181,2)</f>
        <v>0</v>
      </c>
      <c r="K181" s="239" t="s">
        <v>3751</v>
      </c>
      <c r="L181" s="73"/>
      <c r="M181" s="244" t="s">
        <v>22</v>
      </c>
      <c r="N181" s="245" t="s">
        <v>50</v>
      </c>
      <c r="O181" s="48"/>
      <c r="P181" s="246">
        <f>O181*H181</f>
        <v>0</v>
      </c>
      <c r="Q181" s="246">
        <v>0</v>
      </c>
      <c r="R181" s="246">
        <f>Q181*H181</f>
        <v>0</v>
      </c>
      <c r="S181" s="246">
        <v>0</v>
      </c>
      <c r="T181" s="247">
        <f>S181*H181</f>
        <v>0</v>
      </c>
      <c r="AR181" s="25" t="s">
        <v>572</v>
      </c>
      <c r="AT181" s="25" t="s">
        <v>230</v>
      </c>
      <c r="AU181" s="25" t="s">
        <v>87</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572</v>
      </c>
      <c r="BM181" s="25" t="s">
        <v>6852</v>
      </c>
    </row>
    <row r="182" s="1" customFormat="1" ht="16.5" customHeight="1">
      <c r="B182" s="47"/>
      <c r="C182" s="237" t="s">
        <v>433</v>
      </c>
      <c r="D182" s="237" t="s">
        <v>230</v>
      </c>
      <c r="E182" s="238" t="s">
        <v>6853</v>
      </c>
      <c r="F182" s="239" t="s">
        <v>6854</v>
      </c>
      <c r="G182" s="240" t="s">
        <v>929</v>
      </c>
      <c r="H182" s="241">
        <v>1</v>
      </c>
      <c r="I182" s="242"/>
      <c r="J182" s="243">
        <f>ROUND(I182*H182,2)</f>
        <v>0</v>
      </c>
      <c r="K182" s="239" t="s">
        <v>3751</v>
      </c>
      <c r="L182" s="73"/>
      <c r="M182" s="244" t="s">
        <v>22</v>
      </c>
      <c r="N182" s="245" t="s">
        <v>50</v>
      </c>
      <c r="O182" s="48"/>
      <c r="P182" s="246">
        <f>O182*H182</f>
        <v>0</v>
      </c>
      <c r="Q182" s="246">
        <v>0</v>
      </c>
      <c r="R182" s="246">
        <f>Q182*H182</f>
        <v>0</v>
      </c>
      <c r="S182" s="246">
        <v>0</v>
      </c>
      <c r="T182" s="247">
        <f>S182*H182</f>
        <v>0</v>
      </c>
      <c r="AR182" s="25" t="s">
        <v>572</v>
      </c>
      <c r="AT182" s="25" t="s">
        <v>230</v>
      </c>
      <c r="AU182" s="25" t="s">
        <v>87</v>
      </c>
      <c r="AY182" s="25" t="s">
        <v>228</v>
      </c>
      <c r="BE182" s="248">
        <f>IF(N182="základní",J182,0)</f>
        <v>0</v>
      </c>
      <c r="BF182" s="248">
        <f>IF(N182="snížená",J182,0)</f>
        <v>0</v>
      </c>
      <c r="BG182" s="248">
        <f>IF(N182="zákl. přenesená",J182,0)</f>
        <v>0</v>
      </c>
      <c r="BH182" s="248">
        <f>IF(N182="sníž. přenesená",J182,0)</f>
        <v>0</v>
      </c>
      <c r="BI182" s="248">
        <f>IF(N182="nulová",J182,0)</f>
        <v>0</v>
      </c>
      <c r="BJ182" s="25" t="s">
        <v>24</v>
      </c>
      <c r="BK182" s="248">
        <f>ROUND(I182*H182,2)</f>
        <v>0</v>
      </c>
      <c r="BL182" s="25" t="s">
        <v>572</v>
      </c>
      <c r="BM182" s="25" t="s">
        <v>6855</v>
      </c>
    </row>
    <row r="183" s="1" customFormat="1" ht="16.5" customHeight="1">
      <c r="B183" s="47"/>
      <c r="C183" s="237" t="s">
        <v>438</v>
      </c>
      <c r="D183" s="237" t="s">
        <v>230</v>
      </c>
      <c r="E183" s="238" t="s">
        <v>6797</v>
      </c>
      <c r="F183" s="239" t="s">
        <v>6798</v>
      </c>
      <c r="G183" s="240" t="s">
        <v>929</v>
      </c>
      <c r="H183" s="241">
        <v>1</v>
      </c>
      <c r="I183" s="242"/>
      <c r="J183" s="243">
        <f>ROUND(I183*H183,2)</f>
        <v>0</v>
      </c>
      <c r="K183" s="239" t="s">
        <v>3751</v>
      </c>
      <c r="L183" s="73"/>
      <c r="M183" s="244" t="s">
        <v>22</v>
      </c>
      <c r="N183" s="245" t="s">
        <v>50</v>
      </c>
      <c r="O183" s="48"/>
      <c r="P183" s="246">
        <f>O183*H183</f>
        <v>0</v>
      </c>
      <c r="Q183" s="246">
        <v>0</v>
      </c>
      <c r="R183" s="246">
        <f>Q183*H183</f>
        <v>0</v>
      </c>
      <c r="S183" s="246">
        <v>0</v>
      </c>
      <c r="T183" s="247">
        <f>S183*H183</f>
        <v>0</v>
      </c>
      <c r="AR183" s="25" t="s">
        <v>572</v>
      </c>
      <c r="AT183" s="25" t="s">
        <v>230</v>
      </c>
      <c r="AU183" s="25" t="s">
        <v>87</v>
      </c>
      <c r="AY183" s="25" t="s">
        <v>228</v>
      </c>
      <c r="BE183" s="248">
        <f>IF(N183="základní",J183,0)</f>
        <v>0</v>
      </c>
      <c r="BF183" s="248">
        <f>IF(N183="snížená",J183,0)</f>
        <v>0</v>
      </c>
      <c r="BG183" s="248">
        <f>IF(N183="zákl. přenesená",J183,0)</f>
        <v>0</v>
      </c>
      <c r="BH183" s="248">
        <f>IF(N183="sníž. přenesená",J183,0)</f>
        <v>0</v>
      </c>
      <c r="BI183" s="248">
        <f>IF(N183="nulová",J183,0)</f>
        <v>0</v>
      </c>
      <c r="BJ183" s="25" t="s">
        <v>24</v>
      </c>
      <c r="BK183" s="248">
        <f>ROUND(I183*H183,2)</f>
        <v>0</v>
      </c>
      <c r="BL183" s="25" t="s">
        <v>572</v>
      </c>
      <c r="BM183" s="25" t="s">
        <v>6856</v>
      </c>
    </row>
    <row r="184" s="11" customFormat="1" ht="29.88" customHeight="1">
      <c r="B184" s="221"/>
      <c r="C184" s="222"/>
      <c r="D184" s="223" t="s">
        <v>78</v>
      </c>
      <c r="E184" s="235" t="s">
        <v>2804</v>
      </c>
      <c r="F184" s="235" t="s">
        <v>6857</v>
      </c>
      <c r="G184" s="222"/>
      <c r="H184" s="222"/>
      <c r="I184" s="225"/>
      <c r="J184" s="236">
        <f>BK184</f>
        <v>0</v>
      </c>
      <c r="K184" s="222"/>
      <c r="L184" s="227"/>
      <c r="M184" s="228"/>
      <c r="N184" s="229"/>
      <c r="O184" s="229"/>
      <c r="P184" s="230">
        <f>SUM(P185:P190)</f>
        <v>0</v>
      </c>
      <c r="Q184" s="229"/>
      <c r="R184" s="230">
        <f>SUM(R185:R190)</f>
        <v>0</v>
      </c>
      <c r="S184" s="229"/>
      <c r="T184" s="231">
        <f>SUM(T185:T190)</f>
        <v>0</v>
      </c>
      <c r="AR184" s="232" t="s">
        <v>101</v>
      </c>
      <c r="AT184" s="233" t="s">
        <v>78</v>
      </c>
      <c r="AU184" s="233" t="s">
        <v>24</v>
      </c>
      <c r="AY184" s="232" t="s">
        <v>228</v>
      </c>
      <c r="BK184" s="234">
        <f>SUM(BK185:BK190)</f>
        <v>0</v>
      </c>
    </row>
    <row r="185" s="1" customFormat="1" ht="25.5" customHeight="1">
      <c r="B185" s="47"/>
      <c r="C185" s="237" t="s">
        <v>443</v>
      </c>
      <c r="D185" s="237" t="s">
        <v>230</v>
      </c>
      <c r="E185" s="238" t="s">
        <v>6782</v>
      </c>
      <c r="F185" s="239" t="s">
        <v>6783</v>
      </c>
      <c r="G185" s="240" t="s">
        <v>929</v>
      </c>
      <c r="H185" s="241">
        <v>1</v>
      </c>
      <c r="I185" s="242"/>
      <c r="J185" s="243">
        <f>ROUND(I185*H185,2)</f>
        <v>0</v>
      </c>
      <c r="K185" s="239" t="s">
        <v>3751</v>
      </c>
      <c r="L185" s="73"/>
      <c r="M185" s="244" t="s">
        <v>22</v>
      </c>
      <c r="N185" s="245" t="s">
        <v>50</v>
      </c>
      <c r="O185" s="48"/>
      <c r="P185" s="246">
        <f>O185*H185</f>
        <v>0</v>
      </c>
      <c r="Q185" s="246">
        <v>0</v>
      </c>
      <c r="R185" s="246">
        <f>Q185*H185</f>
        <v>0</v>
      </c>
      <c r="S185" s="246">
        <v>0</v>
      </c>
      <c r="T185" s="247">
        <f>S185*H185</f>
        <v>0</v>
      </c>
      <c r="AR185" s="25" t="s">
        <v>572</v>
      </c>
      <c r="AT185" s="25" t="s">
        <v>230</v>
      </c>
      <c r="AU185" s="25" t="s">
        <v>87</v>
      </c>
      <c r="AY185" s="25" t="s">
        <v>228</v>
      </c>
      <c r="BE185" s="248">
        <f>IF(N185="základní",J185,0)</f>
        <v>0</v>
      </c>
      <c r="BF185" s="248">
        <f>IF(N185="snížená",J185,0)</f>
        <v>0</v>
      </c>
      <c r="BG185" s="248">
        <f>IF(N185="zákl. přenesená",J185,0)</f>
        <v>0</v>
      </c>
      <c r="BH185" s="248">
        <f>IF(N185="sníž. přenesená",J185,0)</f>
        <v>0</v>
      </c>
      <c r="BI185" s="248">
        <f>IF(N185="nulová",J185,0)</f>
        <v>0</v>
      </c>
      <c r="BJ185" s="25" t="s">
        <v>24</v>
      </c>
      <c r="BK185" s="248">
        <f>ROUND(I185*H185,2)</f>
        <v>0</v>
      </c>
      <c r="BL185" s="25" t="s">
        <v>572</v>
      </c>
      <c r="BM185" s="25" t="s">
        <v>6858</v>
      </c>
    </row>
    <row r="186" s="1" customFormat="1" ht="16.5" customHeight="1">
      <c r="B186" s="47"/>
      <c r="C186" s="237" t="s">
        <v>448</v>
      </c>
      <c r="D186" s="237" t="s">
        <v>230</v>
      </c>
      <c r="E186" s="238" t="s">
        <v>6785</v>
      </c>
      <c r="F186" s="239" t="s">
        <v>6786</v>
      </c>
      <c r="G186" s="240" t="s">
        <v>929</v>
      </c>
      <c r="H186" s="241">
        <v>1</v>
      </c>
      <c r="I186" s="242"/>
      <c r="J186" s="243">
        <f>ROUND(I186*H186,2)</f>
        <v>0</v>
      </c>
      <c r="K186" s="239" t="s">
        <v>3751</v>
      </c>
      <c r="L186" s="73"/>
      <c r="M186" s="244" t="s">
        <v>22</v>
      </c>
      <c r="N186" s="245" t="s">
        <v>50</v>
      </c>
      <c r="O186" s="48"/>
      <c r="P186" s="246">
        <f>O186*H186</f>
        <v>0</v>
      </c>
      <c r="Q186" s="246">
        <v>0</v>
      </c>
      <c r="R186" s="246">
        <f>Q186*H186</f>
        <v>0</v>
      </c>
      <c r="S186" s="246">
        <v>0</v>
      </c>
      <c r="T186" s="247">
        <f>S186*H186</f>
        <v>0</v>
      </c>
      <c r="AR186" s="25" t="s">
        <v>572</v>
      </c>
      <c r="AT186" s="25" t="s">
        <v>230</v>
      </c>
      <c r="AU186" s="25" t="s">
        <v>87</v>
      </c>
      <c r="AY186" s="25" t="s">
        <v>228</v>
      </c>
      <c r="BE186" s="248">
        <f>IF(N186="základní",J186,0)</f>
        <v>0</v>
      </c>
      <c r="BF186" s="248">
        <f>IF(N186="snížená",J186,0)</f>
        <v>0</v>
      </c>
      <c r="BG186" s="248">
        <f>IF(N186="zákl. přenesená",J186,0)</f>
        <v>0</v>
      </c>
      <c r="BH186" s="248">
        <f>IF(N186="sníž. přenesená",J186,0)</f>
        <v>0</v>
      </c>
      <c r="BI186" s="248">
        <f>IF(N186="nulová",J186,0)</f>
        <v>0</v>
      </c>
      <c r="BJ186" s="25" t="s">
        <v>24</v>
      </c>
      <c r="BK186" s="248">
        <f>ROUND(I186*H186,2)</f>
        <v>0</v>
      </c>
      <c r="BL186" s="25" t="s">
        <v>572</v>
      </c>
      <c r="BM186" s="25" t="s">
        <v>6859</v>
      </c>
    </row>
    <row r="187" s="1" customFormat="1" ht="25.5" customHeight="1">
      <c r="B187" s="47"/>
      <c r="C187" s="237" t="s">
        <v>455</v>
      </c>
      <c r="D187" s="237" t="s">
        <v>230</v>
      </c>
      <c r="E187" s="238" t="s">
        <v>6847</v>
      </c>
      <c r="F187" s="239" t="s">
        <v>6848</v>
      </c>
      <c r="G187" s="240" t="s">
        <v>929</v>
      </c>
      <c r="H187" s="241">
        <v>1</v>
      </c>
      <c r="I187" s="242"/>
      <c r="J187" s="243">
        <f>ROUND(I187*H187,2)</f>
        <v>0</v>
      </c>
      <c r="K187" s="239" t="s">
        <v>3751</v>
      </c>
      <c r="L187" s="73"/>
      <c r="M187" s="244" t="s">
        <v>22</v>
      </c>
      <c r="N187" s="245" t="s">
        <v>50</v>
      </c>
      <c r="O187" s="48"/>
      <c r="P187" s="246">
        <f>O187*H187</f>
        <v>0</v>
      </c>
      <c r="Q187" s="246">
        <v>0</v>
      </c>
      <c r="R187" s="246">
        <f>Q187*H187</f>
        <v>0</v>
      </c>
      <c r="S187" s="246">
        <v>0</v>
      </c>
      <c r="T187" s="247">
        <f>S187*H187</f>
        <v>0</v>
      </c>
      <c r="AR187" s="25" t="s">
        <v>572</v>
      </c>
      <c r="AT187" s="25" t="s">
        <v>230</v>
      </c>
      <c r="AU187" s="25" t="s">
        <v>87</v>
      </c>
      <c r="AY187" s="25" t="s">
        <v>228</v>
      </c>
      <c r="BE187" s="248">
        <f>IF(N187="základní",J187,0)</f>
        <v>0</v>
      </c>
      <c r="BF187" s="248">
        <f>IF(N187="snížená",J187,0)</f>
        <v>0</v>
      </c>
      <c r="BG187" s="248">
        <f>IF(N187="zákl. přenesená",J187,0)</f>
        <v>0</v>
      </c>
      <c r="BH187" s="248">
        <f>IF(N187="sníž. přenesená",J187,0)</f>
        <v>0</v>
      </c>
      <c r="BI187" s="248">
        <f>IF(N187="nulová",J187,0)</f>
        <v>0</v>
      </c>
      <c r="BJ187" s="25" t="s">
        <v>24</v>
      </c>
      <c r="BK187" s="248">
        <f>ROUND(I187*H187,2)</f>
        <v>0</v>
      </c>
      <c r="BL187" s="25" t="s">
        <v>572</v>
      </c>
      <c r="BM187" s="25" t="s">
        <v>6860</v>
      </c>
    </row>
    <row r="188" s="1" customFormat="1" ht="38.25" customHeight="1">
      <c r="B188" s="47"/>
      <c r="C188" s="237" t="s">
        <v>475</v>
      </c>
      <c r="D188" s="237" t="s">
        <v>230</v>
      </c>
      <c r="E188" s="238" t="s">
        <v>6850</v>
      </c>
      <c r="F188" s="239" t="s">
        <v>6851</v>
      </c>
      <c r="G188" s="240" t="s">
        <v>929</v>
      </c>
      <c r="H188" s="241">
        <v>1</v>
      </c>
      <c r="I188" s="242"/>
      <c r="J188" s="243">
        <f>ROUND(I188*H188,2)</f>
        <v>0</v>
      </c>
      <c r="K188" s="239" t="s">
        <v>3751</v>
      </c>
      <c r="L188" s="73"/>
      <c r="M188" s="244" t="s">
        <v>22</v>
      </c>
      <c r="N188" s="245" t="s">
        <v>50</v>
      </c>
      <c r="O188" s="48"/>
      <c r="P188" s="246">
        <f>O188*H188</f>
        <v>0</v>
      </c>
      <c r="Q188" s="246">
        <v>0</v>
      </c>
      <c r="R188" s="246">
        <f>Q188*H188</f>
        <v>0</v>
      </c>
      <c r="S188" s="246">
        <v>0</v>
      </c>
      <c r="T188" s="247">
        <f>S188*H188</f>
        <v>0</v>
      </c>
      <c r="AR188" s="25" t="s">
        <v>572</v>
      </c>
      <c r="AT188" s="25" t="s">
        <v>230</v>
      </c>
      <c r="AU188" s="25" t="s">
        <v>87</v>
      </c>
      <c r="AY188" s="25" t="s">
        <v>228</v>
      </c>
      <c r="BE188" s="248">
        <f>IF(N188="základní",J188,0)</f>
        <v>0</v>
      </c>
      <c r="BF188" s="248">
        <f>IF(N188="snížená",J188,0)</f>
        <v>0</v>
      </c>
      <c r="BG188" s="248">
        <f>IF(N188="zákl. přenesená",J188,0)</f>
        <v>0</v>
      </c>
      <c r="BH188" s="248">
        <f>IF(N188="sníž. přenesená",J188,0)</f>
        <v>0</v>
      </c>
      <c r="BI188" s="248">
        <f>IF(N188="nulová",J188,0)</f>
        <v>0</v>
      </c>
      <c r="BJ188" s="25" t="s">
        <v>24</v>
      </c>
      <c r="BK188" s="248">
        <f>ROUND(I188*H188,2)</f>
        <v>0</v>
      </c>
      <c r="BL188" s="25" t="s">
        <v>572</v>
      </c>
      <c r="BM188" s="25" t="s">
        <v>6861</v>
      </c>
    </row>
    <row r="189" s="1" customFormat="1" ht="16.5" customHeight="1">
      <c r="B189" s="47"/>
      <c r="C189" s="237" t="s">
        <v>481</v>
      </c>
      <c r="D189" s="237" t="s">
        <v>230</v>
      </c>
      <c r="E189" s="238" t="s">
        <v>6853</v>
      </c>
      <c r="F189" s="239" t="s">
        <v>6854</v>
      </c>
      <c r="G189" s="240" t="s">
        <v>929</v>
      </c>
      <c r="H189" s="241">
        <v>1</v>
      </c>
      <c r="I189" s="242"/>
      <c r="J189" s="243">
        <f>ROUND(I189*H189,2)</f>
        <v>0</v>
      </c>
      <c r="K189" s="239" t="s">
        <v>3751</v>
      </c>
      <c r="L189" s="73"/>
      <c r="M189" s="244" t="s">
        <v>22</v>
      </c>
      <c r="N189" s="245" t="s">
        <v>50</v>
      </c>
      <c r="O189" s="48"/>
      <c r="P189" s="246">
        <f>O189*H189</f>
        <v>0</v>
      </c>
      <c r="Q189" s="246">
        <v>0</v>
      </c>
      <c r="R189" s="246">
        <f>Q189*H189</f>
        <v>0</v>
      </c>
      <c r="S189" s="246">
        <v>0</v>
      </c>
      <c r="T189" s="247">
        <f>S189*H189</f>
        <v>0</v>
      </c>
      <c r="AR189" s="25" t="s">
        <v>572</v>
      </c>
      <c r="AT189" s="25" t="s">
        <v>230</v>
      </c>
      <c r="AU189" s="25" t="s">
        <v>87</v>
      </c>
      <c r="AY189" s="25" t="s">
        <v>228</v>
      </c>
      <c r="BE189" s="248">
        <f>IF(N189="základní",J189,0)</f>
        <v>0</v>
      </c>
      <c r="BF189" s="248">
        <f>IF(N189="snížená",J189,0)</f>
        <v>0</v>
      </c>
      <c r="BG189" s="248">
        <f>IF(N189="zákl. přenesená",J189,0)</f>
        <v>0</v>
      </c>
      <c r="BH189" s="248">
        <f>IF(N189="sníž. přenesená",J189,0)</f>
        <v>0</v>
      </c>
      <c r="BI189" s="248">
        <f>IF(N189="nulová",J189,0)</f>
        <v>0</v>
      </c>
      <c r="BJ189" s="25" t="s">
        <v>24</v>
      </c>
      <c r="BK189" s="248">
        <f>ROUND(I189*H189,2)</f>
        <v>0</v>
      </c>
      <c r="BL189" s="25" t="s">
        <v>572</v>
      </c>
      <c r="BM189" s="25" t="s">
        <v>6862</v>
      </c>
    </row>
    <row r="190" s="1" customFormat="1" ht="16.5" customHeight="1">
      <c r="B190" s="47"/>
      <c r="C190" s="237" t="s">
        <v>485</v>
      </c>
      <c r="D190" s="237" t="s">
        <v>230</v>
      </c>
      <c r="E190" s="238" t="s">
        <v>6797</v>
      </c>
      <c r="F190" s="239" t="s">
        <v>6798</v>
      </c>
      <c r="G190" s="240" t="s">
        <v>929</v>
      </c>
      <c r="H190" s="241">
        <v>1</v>
      </c>
      <c r="I190" s="242"/>
      <c r="J190" s="243">
        <f>ROUND(I190*H190,2)</f>
        <v>0</v>
      </c>
      <c r="K190" s="239" t="s">
        <v>3751</v>
      </c>
      <c r="L190" s="73"/>
      <c r="M190" s="244" t="s">
        <v>22</v>
      </c>
      <c r="N190" s="245" t="s">
        <v>50</v>
      </c>
      <c r="O190" s="48"/>
      <c r="P190" s="246">
        <f>O190*H190</f>
        <v>0</v>
      </c>
      <c r="Q190" s="246">
        <v>0</v>
      </c>
      <c r="R190" s="246">
        <f>Q190*H190</f>
        <v>0</v>
      </c>
      <c r="S190" s="246">
        <v>0</v>
      </c>
      <c r="T190" s="247">
        <f>S190*H190</f>
        <v>0</v>
      </c>
      <c r="AR190" s="25" t="s">
        <v>572</v>
      </c>
      <c r="AT190" s="25" t="s">
        <v>230</v>
      </c>
      <c r="AU190" s="25" t="s">
        <v>87</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572</v>
      </c>
      <c r="BM190" s="25" t="s">
        <v>6863</v>
      </c>
    </row>
    <row r="191" s="11" customFormat="1" ht="29.88" customHeight="1">
      <c r="B191" s="221"/>
      <c r="C191" s="222"/>
      <c r="D191" s="223" t="s">
        <v>78</v>
      </c>
      <c r="E191" s="235" t="s">
        <v>2754</v>
      </c>
      <c r="F191" s="235" t="s">
        <v>6864</v>
      </c>
      <c r="G191" s="222"/>
      <c r="H191" s="222"/>
      <c r="I191" s="225"/>
      <c r="J191" s="236">
        <f>BK191</f>
        <v>0</v>
      </c>
      <c r="K191" s="222"/>
      <c r="L191" s="227"/>
      <c r="M191" s="228"/>
      <c r="N191" s="229"/>
      <c r="O191" s="229"/>
      <c r="P191" s="230">
        <f>SUM(P192:P197)</f>
        <v>0</v>
      </c>
      <c r="Q191" s="229"/>
      <c r="R191" s="230">
        <f>SUM(R192:R197)</f>
        <v>0</v>
      </c>
      <c r="S191" s="229"/>
      <c r="T191" s="231">
        <f>SUM(T192:T197)</f>
        <v>0</v>
      </c>
      <c r="AR191" s="232" t="s">
        <v>101</v>
      </c>
      <c r="AT191" s="233" t="s">
        <v>78</v>
      </c>
      <c r="AU191" s="233" t="s">
        <v>24</v>
      </c>
      <c r="AY191" s="232" t="s">
        <v>228</v>
      </c>
      <c r="BK191" s="234">
        <f>SUM(BK192:BK197)</f>
        <v>0</v>
      </c>
    </row>
    <row r="192" s="1" customFormat="1" ht="25.5" customHeight="1">
      <c r="B192" s="47"/>
      <c r="C192" s="237" t="s">
        <v>490</v>
      </c>
      <c r="D192" s="237" t="s">
        <v>230</v>
      </c>
      <c r="E192" s="238" t="s">
        <v>6782</v>
      </c>
      <c r="F192" s="239" t="s">
        <v>6783</v>
      </c>
      <c r="G192" s="240" t="s">
        <v>929</v>
      </c>
      <c r="H192" s="241">
        <v>1</v>
      </c>
      <c r="I192" s="242"/>
      <c r="J192" s="243">
        <f>ROUND(I192*H192,2)</f>
        <v>0</v>
      </c>
      <c r="K192" s="239" t="s">
        <v>3751</v>
      </c>
      <c r="L192" s="73"/>
      <c r="M192" s="244" t="s">
        <v>22</v>
      </c>
      <c r="N192" s="245" t="s">
        <v>50</v>
      </c>
      <c r="O192" s="48"/>
      <c r="P192" s="246">
        <f>O192*H192</f>
        <v>0</v>
      </c>
      <c r="Q192" s="246">
        <v>0</v>
      </c>
      <c r="R192" s="246">
        <f>Q192*H192</f>
        <v>0</v>
      </c>
      <c r="S192" s="246">
        <v>0</v>
      </c>
      <c r="T192" s="247">
        <f>S192*H192</f>
        <v>0</v>
      </c>
      <c r="AR192" s="25" t="s">
        <v>572</v>
      </c>
      <c r="AT192" s="25" t="s">
        <v>230</v>
      </c>
      <c r="AU192" s="25" t="s">
        <v>87</v>
      </c>
      <c r="AY192" s="25" t="s">
        <v>228</v>
      </c>
      <c r="BE192" s="248">
        <f>IF(N192="základní",J192,0)</f>
        <v>0</v>
      </c>
      <c r="BF192" s="248">
        <f>IF(N192="snížená",J192,0)</f>
        <v>0</v>
      </c>
      <c r="BG192" s="248">
        <f>IF(N192="zákl. přenesená",J192,0)</f>
        <v>0</v>
      </c>
      <c r="BH192" s="248">
        <f>IF(N192="sníž. přenesená",J192,0)</f>
        <v>0</v>
      </c>
      <c r="BI192" s="248">
        <f>IF(N192="nulová",J192,0)</f>
        <v>0</v>
      </c>
      <c r="BJ192" s="25" t="s">
        <v>24</v>
      </c>
      <c r="BK192" s="248">
        <f>ROUND(I192*H192,2)</f>
        <v>0</v>
      </c>
      <c r="BL192" s="25" t="s">
        <v>572</v>
      </c>
      <c r="BM192" s="25" t="s">
        <v>6865</v>
      </c>
    </row>
    <row r="193" s="1" customFormat="1" ht="16.5" customHeight="1">
      <c r="B193" s="47"/>
      <c r="C193" s="237" t="s">
        <v>496</v>
      </c>
      <c r="D193" s="237" t="s">
        <v>230</v>
      </c>
      <c r="E193" s="238" t="s">
        <v>6785</v>
      </c>
      <c r="F193" s="239" t="s">
        <v>6786</v>
      </c>
      <c r="G193" s="240" t="s">
        <v>929</v>
      </c>
      <c r="H193" s="241">
        <v>1</v>
      </c>
      <c r="I193" s="242"/>
      <c r="J193" s="243">
        <f>ROUND(I193*H193,2)</f>
        <v>0</v>
      </c>
      <c r="K193" s="239" t="s">
        <v>3751</v>
      </c>
      <c r="L193" s="73"/>
      <c r="M193" s="244" t="s">
        <v>22</v>
      </c>
      <c r="N193" s="245" t="s">
        <v>50</v>
      </c>
      <c r="O193" s="48"/>
      <c r="P193" s="246">
        <f>O193*H193</f>
        <v>0</v>
      </c>
      <c r="Q193" s="246">
        <v>0</v>
      </c>
      <c r="R193" s="246">
        <f>Q193*H193</f>
        <v>0</v>
      </c>
      <c r="S193" s="246">
        <v>0</v>
      </c>
      <c r="T193" s="247">
        <f>S193*H193</f>
        <v>0</v>
      </c>
      <c r="AR193" s="25" t="s">
        <v>572</v>
      </c>
      <c r="AT193" s="25" t="s">
        <v>230</v>
      </c>
      <c r="AU193" s="25" t="s">
        <v>87</v>
      </c>
      <c r="AY193" s="25" t="s">
        <v>228</v>
      </c>
      <c r="BE193" s="248">
        <f>IF(N193="základní",J193,0)</f>
        <v>0</v>
      </c>
      <c r="BF193" s="248">
        <f>IF(N193="snížená",J193,0)</f>
        <v>0</v>
      </c>
      <c r="BG193" s="248">
        <f>IF(N193="zákl. přenesená",J193,0)</f>
        <v>0</v>
      </c>
      <c r="BH193" s="248">
        <f>IF(N193="sníž. přenesená",J193,0)</f>
        <v>0</v>
      </c>
      <c r="BI193" s="248">
        <f>IF(N193="nulová",J193,0)</f>
        <v>0</v>
      </c>
      <c r="BJ193" s="25" t="s">
        <v>24</v>
      </c>
      <c r="BK193" s="248">
        <f>ROUND(I193*H193,2)</f>
        <v>0</v>
      </c>
      <c r="BL193" s="25" t="s">
        <v>572</v>
      </c>
      <c r="BM193" s="25" t="s">
        <v>6866</v>
      </c>
    </row>
    <row r="194" s="1" customFormat="1" ht="25.5" customHeight="1">
      <c r="B194" s="47"/>
      <c r="C194" s="237" t="s">
        <v>501</v>
      </c>
      <c r="D194" s="237" t="s">
        <v>230</v>
      </c>
      <c r="E194" s="238" t="s">
        <v>6847</v>
      </c>
      <c r="F194" s="239" t="s">
        <v>6848</v>
      </c>
      <c r="G194" s="240" t="s">
        <v>929</v>
      </c>
      <c r="H194" s="241">
        <v>1</v>
      </c>
      <c r="I194" s="242"/>
      <c r="J194" s="243">
        <f>ROUND(I194*H194,2)</f>
        <v>0</v>
      </c>
      <c r="K194" s="239" t="s">
        <v>3751</v>
      </c>
      <c r="L194" s="73"/>
      <c r="M194" s="244" t="s">
        <v>22</v>
      </c>
      <c r="N194" s="245" t="s">
        <v>50</v>
      </c>
      <c r="O194" s="48"/>
      <c r="P194" s="246">
        <f>O194*H194</f>
        <v>0</v>
      </c>
      <c r="Q194" s="246">
        <v>0</v>
      </c>
      <c r="R194" s="246">
        <f>Q194*H194</f>
        <v>0</v>
      </c>
      <c r="S194" s="246">
        <v>0</v>
      </c>
      <c r="T194" s="247">
        <f>S194*H194</f>
        <v>0</v>
      </c>
      <c r="AR194" s="25" t="s">
        <v>572</v>
      </c>
      <c r="AT194" s="25" t="s">
        <v>230</v>
      </c>
      <c r="AU194" s="25" t="s">
        <v>87</v>
      </c>
      <c r="AY194" s="25" t="s">
        <v>228</v>
      </c>
      <c r="BE194" s="248">
        <f>IF(N194="základní",J194,0)</f>
        <v>0</v>
      </c>
      <c r="BF194" s="248">
        <f>IF(N194="snížená",J194,0)</f>
        <v>0</v>
      </c>
      <c r="BG194" s="248">
        <f>IF(N194="zákl. přenesená",J194,0)</f>
        <v>0</v>
      </c>
      <c r="BH194" s="248">
        <f>IF(N194="sníž. přenesená",J194,0)</f>
        <v>0</v>
      </c>
      <c r="BI194" s="248">
        <f>IF(N194="nulová",J194,0)</f>
        <v>0</v>
      </c>
      <c r="BJ194" s="25" t="s">
        <v>24</v>
      </c>
      <c r="BK194" s="248">
        <f>ROUND(I194*H194,2)</f>
        <v>0</v>
      </c>
      <c r="BL194" s="25" t="s">
        <v>572</v>
      </c>
      <c r="BM194" s="25" t="s">
        <v>6867</v>
      </c>
    </row>
    <row r="195" s="1" customFormat="1" ht="38.25" customHeight="1">
      <c r="B195" s="47"/>
      <c r="C195" s="237" t="s">
        <v>506</v>
      </c>
      <c r="D195" s="237" t="s">
        <v>230</v>
      </c>
      <c r="E195" s="238" t="s">
        <v>6850</v>
      </c>
      <c r="F195" s="239" t="s">
        <v>6851</v>
      </c>
      <c r="G195" s="240" t="s">
        <v>929</v>
      </c>
      <c r="H195" s="241">
        <v>1</v>
      </c>
      <c r="I195" s="242"/>
      <c r="J195" s="243">
        <f>ROUND(I195*H195,2)</f>
        <v>0</v>
      </c>
      <c r="K195" s="239" t="s">
        <v>3751</v>
      </c>
      <c r="L195" s="73"/>
      <c r="M195" s="244" t="s">
        <v>22</v>
      </c>
      <c r="N195" s="245" t="s">
        <v>50</v>
      </c>
      <c r="O195" s="48"/>
      <c r="P195" s="246">
        <f>O195*H195</f>
        <v>0</v>
      </c>
      <c r="Q195" s="246">
        <v>0</v>
      </c>
      <c r="R195" s="246">
        <f>Q195*H195</f>
        <v>0</v>
      </c>
      <c r="S195" s="246">
        <v>0</v>
      </c>
      <c r="T195" s="247">
        <f>S195*H195</f>
        <v>0</v>
      </c>
      <c r="AR195" s="25" t="s">
        <v>572</v>
      </c>
      <c r="AT195" s="25" t="s">
        <v>230</v>
      </c>
      <c r="AU195" s="25" t="s">
        <v>87</v>
      </c>
      <c r="AY195" s="25" t="s">
        <v>228</v>
      </c>
      <c r="BE195" s="248">
        <f>IF(N195="základní",J195,0)</f>
        <v>0</v>
      </c>
      <c r="BF195" s="248">
        <f>IF(N195="snížená",J195,0)</f>
        <v>0</v>
      </c>
      <c r="BG195" s="248">
        <f>IF(N195="zákl. přenesená",J195,0)</f>
        <v>0</v>
      </c>
      <c r="BH195" s="248">
        <f>IF(N195="sníž. přenesená",J195,0)</f>
        <v>0</v>
      </c>
      <c r="BI195" s="248">
        <f>IF(N195="nulová",J195,0)</f>
        <v>0</v>
      </c>
      <c r="BJ195" s="25" t="s">
        <v>24</v>
      </c>
      <c r="BK195" s="248">
        <f>ROUND(I195*H195,2)</f>
        <v>0</v>
      </c>
      <c r="BL195" s="25" t="s">
        <v>572</v>
      </c>
      <c r="BM195" s="25" t="s">
        <v>6868</v>
      </c>
    </row>
    <row r="196" s="1" customFormat="1" ht="16.5" customHeight="1">
      <c r="B196" s="47"/>
      <c r="C196" s="237" t="s">
        <v>511</v>
      </c>
      <c r="D196" s="237" t="s">
        <v>230</v>
      </c>
      <c r="E196" s="238" t="s">
        <v>6853</v>
      </c>
      <c r="F196" s="239" t="s">
        <v>6854</v>
      </c>
      <c r="G196" s="240" t="s">
        <v>929</v>
      </c>
      <c r="H196" s="241">
        <v>1</v>
      </c>
      <c r="I196" s="242"/>
      <c r="J196" s="243">
        <f>ROUND(I196*H196,2)</f>
        <v>0</v>
      </c>
      <c r="K196" s="239" t="s">
        <v>3751</v>
      </c>
      <c r="L196" s="73"/>
      <c r="M196" s="244" t="s">
        <v>22</v>
      </c>
      <c r="N196" s="245" t="s">
        <v>50</v>
      </c>
      <c r="O196" s="48"/>
      <c r="P196" s="246">
        <f>O196*H196</f>
        <v>0</v>
      </c>
      <c r="Q196" s="246">
        <v>0</v>
      </c>
      <c r="R196" s="246">
        <f>Q196*H196</f>
        <v>0</v>
      </c>
      <c r="S196" s="246">
        <v>0</v>
      </c>
      <c r="T196" s="247">
        <f>S196*H196</f>
        <v>0</v>
      </c>
      <c r="AR196" s="25" t="s">
        <v>572</v>
      </c>
      <c r="AT196" s="25" t="s">
        <v>230</v>
      </c>
      <c r="AU196" s="25" t="s">
        <v>87</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572</v>
      </c>
      <c r="BM196" s="25" t="s">
        <v>6869</v>
      </c>
    </row>
    <row r="197" s="1" customFormat="1" ht="16.5" customHeight="1">
      <c r="B197" s="47"/>
      <c r="C197" s="237" t="s">
        <v>521</v>
      </c>
      <c r="D197" s="237" t="s">
        <v>230</v>
      </c>
      <c r="E197" s="238" t="s">
        <v>6797</v>
      </c>
      <c r="F197" s="239" t="s">
        <v>6798</v>
      </c>
      <c r="G197" s="240" t="s">
        <v>929</v>
      </c>
      <c r="H197" s="241">
        <v>1</v>
      </c>
      <c r="I197" s="242"/>
      <c r="J197" s="243">
        <f>ROUND(I197*H197,2)</f>
        <v>0</v>
      </c>
      <c r="K197" s="239" t="s">
        <v>3751</v>
      </c>
      <c r="L197" s="73"/>
      <c r="M197" s="244" t="s">
        <v>22</v>
      </c>
      <c r="N197" s="245" t="s">
        <v>50</v>
      </c>
      <c r="O197" s="48"/>
      <c r="P197" s="246">
        <f>O197*H197</f>
        <v>0</v>
      </c>
      <c r="Q197" s="246">
        <v>0</v>
      </c>
      <c r="R197" s="246">
        <f>Q197*H197</f>
        <v>0</v>
      </c>
      <c r="S197" s="246">
        <v>0</v>
      </c>
      <c r="T197" s="247">
        <f>S197*H197</f>
        <v>0</v>
      </c>
      <c r="AR197" s="25" t="s">
        <v>572</v>
      </c>
      <c r="AT197" s="25" t="s">
        <v>230</v>
      </c>
      <c r="AU197" s="25" t="s">
        <v>87</v>
      </c>
      <c r="AY197" s="25" t="s">
        <v>228</v>
      </c>
      <c r="BE197" s="248">
        <f>IF(N197="základní",J197,0)</f>
        <v>0</v>
      </c>
      <c r="BF197" s="248">
        <f>IF(N197="snížená",J197,0)</f>
        <v>0</v>
      </c>
      <c r="BG197" s="248">
        <f>IF(N197="zákl. přenesená",J197,0)</f>
        <v>0</v>
      </c>
      <c r="BH197" s="248">
        <f>IF(N197="sníž. přenesená",J197,0)</f>
        <v>0</v>
      </c>
      <c r="BI197" s="248">
        <f>IF(N197="nulová",J197,0)</f>
        <v>0</v>
      </c>
      <c r="BJ197" s="25" t="s">
        <v>24</v>
      </c>
      <c r="BK197" s="248">
        <f>ROUND(I197*H197,2)</f>
        <v>0</v>
      </c>
      <c r="BL197" s="25" t="s">
        <v>572</v>
      </c>
      <c r="BM197" s="25" t="s">
        <v>6870</v>
      </c>
    </row>
    <row r="198" s="11" customFormat="1" ht="29.88" customHeight="1">
      <c r="B198" s="221"/>
      <c r="C198" s="222"/>
      <c r="D198" s="223" t="s">
        <v>78</v>
      </c>
      <c r="E198" s="235" t="s">
        <v>2820</v>
      </c>
      <c r="F198" s="235" t="s">
        <v>6871</v>
      </c>
      <c r="G198" s="222"/>
      <c r="H198" s="222"/>
      <c r="I198" s="225"/>
      <c r="J198" s="236">
        <f>BK198</f>
        <v>0</v>
      </c>
      <c r="K198" s="222"/>
      <c r="L198" s="227"/>
      <c r="M198" s="228"/>
      <c r="N198" s="229"/>
      <c r="O198" s="229"/>
      <c r="P198" s="230">
        <f>SUM(P199:P203)</f>
        <v>0</v>
      </c>
      <c r="Q198" s="229"/>
      <c r="R198" s="230">
        <f>SUM(R199:R203)</f>
        <v>0</v>
      </c>
      <c r="S198" s="229"/>
      <c r="T198" s="231">
        <f>SUM(T199:T203)</f>
        <v>0</v>
      </c>
      <c r="AR198" s="232" t="s">
        <v>101</v>
      </c>
      <c r="AT198" s="233" t="s">
        <v>78</v>
      </c>
      <c r="AU198" s="233" t="s">
        <v>24</v>
      </c>
      <c r="AY198" s="232" t="s">
        <v>228</v>
      </c>
      <c r="BK198" s="234">
        <f>SUM(BK199:BK203)</f>
        <v>0</v>
      </c>
    </row>
    <row r="199" s="1" customFormat="1" ht="25.5" customHeight="1">
      <c r="B199" s="47"/>
      <c r="C199" s="237" t="s">
        <v>526</v>
      </c>
      <c r="D199" s="237" t="s">
        <v>230</v>
      </c>
      <c r="E199" s="238" t="s">
        <v>6782</v>
      </c>
      <c r="F199" s="239" t="s">
        <v>6783</v>
      </c>
      <c r="G199" s="240" t="s">
        <v>929</v>
      </c>
      <c r="H199" s="241">
        <v>1</v>
      </c>
      <c r="I199" s="242"/>
      <c r="J199" s="243">
        <f>ROUND(I199*H199,2)</f>
        <v>0</v>
      </c>
      <c r="K199" s="239" t="s">
        <v>3751</v>
      </c>
      <c r="L199" s="73"/>
      <c r="M199" s="244" t="s">
        <v>22</v>
      </c>
      <c r="N199" s="245" t="s">
        <v>50</v>
      </c>
      <c r="O199" s="48"/>
      <c r="P199" s="246">
        <f>O199*H199</f>
        <v>0</v>
      </c>
      <c r="Q199" s="246">
        <v>0</v>
      </c>
      <c r="R199" s="246">
        <f>Q199*H199</f>
        <v>0</v>
      </c>
      <c r="S199" s="246">
        <v>0</v>
      </c>
      <c r="T199" s="247">
        <f>S199*H199</f>
        <v>0</v>
      </c>
      <c r="AR199" s="25" t="s">
        <v>572</v>
      </c>
      <c r="AT199" s="25" t="s">
        <v>230</v>
      </c>
      <c r="AU199" s="25" t="s">
        <v>87</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572</v>
      </c>
      <c r="BM199" s="25" t="s">
        <v>6872</v>
      </c>
    </row>
    <row r="200" s="1" customFormat="1" ht="16.5" customHeight="1">
      <c r="B200" s="47"/>
      <c r="C200" s="237" t="s">
        <v>530</v>
      </c>
      <c r="D200" s="237" t="s">
        <v>230</v>
      </c>
      <c r="E200" s="238" t="s">
        <v>6785</v>
      </c>
      <c r="F200" s="239" t="s">
        <v>6786</v>
      </c>
      <c r="G200" s="240" t="s">
        <v>929</v>
      </c>
      <c r="H200" s="241">
        <v>1</v>
      </c>
      <c r="I200" s="242"/>
      <c r="J200" s="243">
        <f>ROUND(I200*H200,2)</f>
        <v>0</v>
      </c>
      <c r="K200" s="239" t="s">
        <v>3751</v>
      </c>
      <c r="L200" s="73"/>
      <c r="M200" s="244" t="s">
        <v>22</v>
      </c>
      <c r="N200" s="245" t="s">
        <v>50</v>
      </c>
      <c r="O200" s="48"/>
      <c r="P200" s="246">
        <f>O200*H200</f>
        <v>0</v>
      </c>
      <c r="Q200" s="246">
        <v>0</v>
      </c>
      <c r="R200" s="246">
        <f>Q200*H200</f>
        <v>0</v>
      </c>
      <c r="S200" s="246">
        <v>0</v>
      </c>
      <c r="T200" s="247">
        <f>S200*H200</f>
        <v>0</v>
      </c>
      <c r="AR200" s="25" t="s">
        <v>572</v>
      </c>
      <c r="AT200" s="25" t="s">
        <v>230</v>
      </c>
      <c r="AU200" s="25" t="s">
        <v>87</v>
      </c>
      <c r="AY200" s="25" t="s">
        <v>228</v>
      </c>
      <c r="BE200" s="248">
        <f>IF(N200="základní",J200,0)</f>
        <v>0</v>
      </c>
      <c r="BF200" s="248">
        <f>IF(N200="snížená",J200,0)</f>
        <v>0</v>
      </c>
      <c r="BG200" s="248">
        <f>IF(N200="zákl. přenesená",J200,0)</f>
        <v>0</v>
      </c>
      <c r="BH200" s="248">
        <f>IF(N200="sníž. přenesená",J200,0)</f>
        <v>0</v>
      </c>
      <c r="BI200" s="248">
        <f>IF(N200="nulová",J200,0)</f>
        <v>0</v>
      </c>
      <c r="BJ200" s="25" t="s">
        <v>24</v>
      </c>
      <c r="BK200" s="248">
        <f>ROUND(I200*H200,2)</f>
        <v>0</v>
      </c>
      <c r="BL200" s="25" t="s">
        <v>572</v>
      </c>
      <c r="BM200" s="25" t="s">
        <v>6873</v>
      </c>
    </row>
    <row r="201" s="1" customFormat="1" ht="25.5" customHeight="1">
      <c r="B201" s="47"/>
      <c r="C201" s="237" t="s">
        <v>534</v>
      </c>
      <c r="D201" s="237" t="s">
        <v>230</v>
      </c>
      <c r="E201" s="238" t="s">
        <v>6847</v>
      </c>
      <c r="F201" s="239" t="s">
        <v>6848</v>
      </c>
      <c r="G201" s="240" t="s">
        <v>929</v>
      </c>
      <c r="H201" s="241">
        <v>1</v>
      </c>
      <c r="I201" s="242"/>
      <c r="J201" s="243">
        <f>ROUND(I201*H201,2)</f>
        <v>0</v>
      </c>
      <c r="K201" s="239" t="s">
        <v>3751</v>
      </c>
      <c r="L201" s="73"/>
      <c r="M201" s="244" t="s">
        <v>22</v>
      </c>
      <c r="N201" s="245" t="s">
        <v>50</v>
      </c>
      <c r="O201" s="48"/>
      <c r="P201" s="246">
        <f>O201*H201</f>
        <v>0</v>
      </c>
      <c r="Q201" s="246">
        <v>0</v>
      </c>
      <c r="R201" s="246">
        <f>Q201*H201</f>
        <v>0</v>
      </c>
      <c r="S201" s="246">
        <v>0</v>
      </c>
      <c r="T201" s="247">
        <f>S201*H201</f>
        <v>0</v>
      </c>
      <c r="AR201" s="25" t="s">
        <v>572</v>
      </c>
      <c r="AT201" s="25" t="s">
        <v>230</v>
      </c>
      <c r="AU201" s="25" t="s">
        <v>87</v>
      </c>
      <c r="AY201" s="25" t="s">
        <v>228</v>
      </c>
      <c r="BE201" s="248">
        <f>IF(N201="základní",J201,0)</f>
        <v>0</v>
      </c>
      <c r="BF201" s="248">
        <f>IF(N201="snížená",J201,0)</f>
        <v>0</v>
      </c>
      <c r="BG201" s="248">
        <f>IF(N201="zákl. přenesená",J201,0)</f>
        <v>0</v>
      </c>
      <c r="BH201" s="248">
        <f>IF(N201="sníž. přenesená",J201,0)</f>
        <v>0</v>
      </c>
      <c r="BI201" s="248">
        <f>IF(N201="nulová",J201,0)</f>
        <v>0</v>
      </c>
      <c r="BJ201" s="25" t="s">
        <v>24</v>
      </c>
      <c r="BK201" s="248">
        <f>ROUND(I201*H201,2)</f>
        <v>0</v>
      </c>
      <c r="BL201" s="25" t="s">
        <v>572</v>
      </c>
      <c r="BM201" s="25" t="s">
        <v>6874</v>
      </c>
    </row>
    <row r="202" s="1" customFormat="1" ht="38.25" customHeight="1">
      <c r="B202" s="47"/>
      <c r="C202" s="237" t="s">
        <v>538</v>
      </c>
      <c r="D202" s="237" t="s">
        <v>230</v>
      </c>
      <c r="E202" s="238" t="s">
        <v>6850</v>
      </c>
      <c r="F202" s="239" t="s">
        <v>6851</v>
      </c>
      <c r="G202" s="240" t="s">
        <v>929</v>
      </c>
      <c r="H202" s="241">
        <v>1</v>
      </c>
      <c r="I202" s="242"/>
      <c r="J202" s="243">
        <f>ROUND(I202*H202,2)</f>
        <v>0</v>
      </c>
      <c r="K202" s="239" t="s">
        <v>3751</v>
      </c>
      <c r="L202" s="73"/>
      <c r="M202" s="244" t="s">
        <v>22</v>
      </c>
      <c r="N202" s="245" t="s">
        <v>50</v>
      </c>
      <c r="O202" s="48"/>
      <c r="P202" s="246">
        <f>O202*H202</f>
        <v>0</v>
      </c>
      <c r="Q202" s="246">
        <v>0</v>
      </c>
      <c r="R202" s="246">
        <f>Q202*H202</f>
        <v>0</v>
      </c>
      <c r="S202" s="246">
        <v>0</v>
      </c>
      <c r="T202" s="247">
        <f>S202*H202</f>
        <v>0</v>
      </c>
      <c r="AR202" s="25" t="s">
        <v>572</v>
      </c>
      <c r="AT202" s="25" t="s">
        <v>230</v>
      </c>
      <c r="AU202" s="25" t="s">
        <v>87</v>
      </c>
      <c r="AY202" s="25" t="s">
        <v>228</v>
      </c>
      <c r="BE202" s="248">
        <f>IF(N202="základní",J202,0)</f>
        <v>0</v>
      </c>
      <c r="BF202" s="248">
        <f>IF(N202="snížená",J202,0)</f>
        <v>0</v>
      </c>
      <c r="BG202" s="248">
        <f>IF(N202="zákl. přenesená",J202,0)</f>
        <v>0</v>
      </c>
      <c r="BH202" s="248">
        <f>IF(N202="sníž. přenesená",J202,0)</f>
        <v>0</v>
      </c>
      <c r="BI202" s="248">
        <f>IF(N202="nulová",J202,0)</f>
        <v>0</v>
      </c>
      <c r="BJ202" s="25" t="s">
        <v>24</v>
      </c>
      <c r="BK202" s="248">
        <f>ROUND(I202*H202,2)</f>
        <v>0</v>
      </c>
      <c r="BL202" s="25" t="s">
        <v>572</v>
      </c>
      <c r="BM202" s="25" t="s">
        <v>6875</v>
      </c>
    </row>
    <row r="203" s="1" customFormat="1" ht="16.5" customHeight="1">
      <c r="B203" s="47"/>
      <c r="C203" s="237" t="s">
        <v>543</v>
      </c>
      <c r="D203" s="237" t="s">
        <v>230</v>
      </c>
      <c r="E203" s="238" t="s">
        <v>6797</v>
      </c>
      <c r="F203" s="239" t="s">
        <v>6798</v>
      </c>
      <c r="G203" s="240" t="s">
        <v>929</v>
      </c>
      <c r="H203" s="241">
        <v>1</v>
      </c>
      <c r="I203" s="242"/>
      <c r="J203" s="243">
        <f>ROUND(I203*H203,2)</f>
        <v>0</v>
      </c>
      <c r="K203" s="239" t="s">
        <v>3751</v>
      </c>
      <c r="L203" s="73"/>
      <c r="M203" s="244" t="s">
        <v>22</v>
      </c>
      <c r="N203" s="245" t="s">
        <v>50</v>
      </c>
      <c r="O203" s="48"/>
      <c r="P203" s="246">
        <f>O203*H203</f>
        <v>0</v>
      </c>
      <c r="Q203" s="246">
        <v>0</v>
      </c>
      <c r="R203" s="246">
        <f>Q203*H203</f>
        <v>0</v>
      </c>
      <c r="S203" s="246">
        <v>0</v>
      </c>
      <c r="T203" s="247">
        <f>S203*H203</f>
        <v>0</v>
      </c>
      <c r="AR203" s="25" t="s">
        <v>572</v>
      </c>
      <c r="AT203" s="25" t="s">
        <v>230</v>
      </c>
      <c r="AU203" s="25" t="s">
        <v>87</v>
      </c>
      <c r="AY203" s="25" t="s">
        <v>228</v>
      </c>
      <c r="BE203" s="248">
        <f>IF(N203="základní",J203,0)</f>
        <v>0</v>
      </c>
      <c r="BF203" s="248">
        <f>IF(N203="snížená",J203,0)</f>
        <v>0</v>
      </c>
      <c r="BG203" s="248">
        <f>IF(N203="zákl. přenesená",J203,0)</f>
        <v>0</v>
      </c>
      <c r="BH203" s="248">
        <f>IF(N203="sníž. přenesená",J203,0)</f>
        <v>0</v>
      </c>
      <c r="BI203" s="248">
        <f>IF(N203="nulová",J203,0)</f>
        <v>0</v>
      </c>
      <c r="BJ203" s="25" t="s">
        <v>24</v>
      </c>
      <c r="BK203" s="248">
        <f>ROUND(I203*H203,2)</f>
        <v>0</v>
      </c>
      <c r="BL203" s="25" t="s">
        <v>572</v>
      </c>
      <c r="BM203" s="25" t="s">
        <v>6876</v>
      </c>
    </row>
    <row r="204" s="11" customFormat="1" ht="29.88" customHeight="1">
      <c r="B204" s="221"/>
      <c r="C204" s="222"/>
      <c r="D204" s="223" t="s">
        <v>78</v>
      </c>
      <c r="E204" s="235" t="s">
        <v>2822</v>
      </c>
      <c r="F204" s="235" t="s">
        <v>6877</v>
      </c>
      <c r="G204" s="222"/>
      <c r="H204" s="222"/>
      <c r="I204" s="225"/>
      <c r="J204" s="236">
        <f>BK204</f>
        <v>0</v>
      </c>
      <c r="K204" s="222"/>
      <c r="L204" s="227"/>
      <c r="M204" s="228"/>
      <c r="N204" s="229"/>
      <c r="O204" s="229"/>
      <c r="P204" s="230">
        <f>SUM(P205:P211)</f>
        <v>0</v>
      </c>
      <c r="Q204" s="229"/>
      <c r="R204" s="230">
        <f>SUM(R205:R211)</f>
        <v>0</v>
      </c>
      <c r="S204" s="229"/>
      <c r="T204" s="231">
        <f>SUM(T205:T211)</f>
        <v>0</v>
      </c>
      <c r="AR204" s="232" t="s">
        <v>101</v>
      </c>
      <c r="AT204" s="233" t="s">
        <v>78</v>
      </c>
      <c r="AU204" s="233" t="s">
        <v>24</v>
      </c>
      <c r="AY204" s="232" t="s">
        <v>228</v>
      </c>
      <c r="BK204" s="234">
        <f>SUM(BK205:BK211)</f>
        <v>0</v>
      </c>
    </row>
    <row r="205" s="1" customFormat="1" ht="16.5" customHeight="1">
      <c r="B205" s="47"/>
      <c r="C205" s="237" t="s">
        <v>549</v>
      </c>
      <c r="D205" s="237" t="s">
        <v>230</v>
      </c>
      <c r="E205" s="238" t="s">
        <v>6853</v>
      </c>
      <c r="F205" s="239" t="s">
        <v>6854</v>
      </c>
      <c r="G205" s="240" t="s">
        <v>929</v>
      </c>
      <c r="H205" s="241">
        <v>1</v>
      </c>
      <c r="I205" s="242"/>
      <c r="J205" s="243">
        <f>ROUND(I205*H205,2)</f>
        <v>0</v>
      </c>
      <c r="K205" s="239" t="s">
        <v>3751</v>
      </c>
      <c r="L205" s="73"/>
      <c r="M205" s="244" t="s">
        <v>22</v>
      </c>
      <c r="N205" s="245" t="s">
        <v>50</v>
      </c>
      <c r="O205" s="48"/>
      <c r="P205" s="246">
        <f>O205*H205</f>
        <v>0</v>
      </c>
      <c r="Q205" s="246">
        <v>0</v>
      </c>
      <c r="R205" s="246">
        <f>Q205*H205</f>
        <v>0</v>
      </c>
      <c r="S205" s="246">
        <v>0</v>
      </c>
      <c r="T205" s="247">
        <f>S205*H205</f>
        <v>0</v>
      </c>
      <c r="AR205" s="25" t="s">
        <v>572</v>
      </c>
      <c r="AT205" s="25" t="s">
        <v>230</v>
      </c>
      <c r="AU205" s="25" t="s">
        <v>87</v>
      </c>
      <c r="AY205" s="25" t="s">
        <v>228</v>
      </c>
      <c r="BE205" s="248">
        <f>IF(N205="základní",J205,0)</f>
        <v>0</v>
      </c>
      <c r="BF205" s="248">
        <f>IF(N205="snížená",J205,0)</f>
        <v>0</v>
      </c>
      <c r="BG205" s="248">
        <f>IF(N205="zákl. přenesená",J205,0)</f>
        <v>0</v>
      </c>
      <c r="BH205" s="248">
        <f>IF(N205="sníž. přenesená",J205,0)</f>
        <v>0</v>
      </c>
      <c r="BI205" s="248">
        <f>IF(N205="nulová",J205,0)</f>
        <v>0</v>
      </c>
      <c r="BJ205" s="25" t="s">
        <v>24</v>
      </c>
      <c r="BK205" s="248">
        <f>ROUND(I205*H205,2)</f>
        <v>0</v>
      </c>
      <c r="BL205" s="25" t="s">
        <v>572</v>
      </c>
      <c r="BM205" s="25" t="s">
        <v>6878</v>
      </c>
    </row>
    <row r="206" s="1" customFormat="1" ht="25.5" customHeight="1">
      <c r="B206" s="47"/>
      <c r="C206" s="237" t="s">
        <v>555</v>
      </c>
      <c r="D206" s="237" t="s">
        <v>230</v>
      </c>
      <c r="E206" s="238" t="s">
        <v>6782</v>
      </c>
      <c r="F206" s="239" t="s">
        <v>6783</v>
      </c>
      <c r="G206" s="240" t="s">
        <v>929</v>
      </c>
      <c r="H206" s="241">
        <v>1</v>
      </c>
      <c r="I206" s="242"/>
      <c r="J206" s="243">
        <f>ROUND(I206*H206,2)</f>
        <v>0</v>
      </c>
      <c r="K206" s="239" t="s">
        <v>3751</v>
      </c>
      <c r="L206" s="73"/>
      <c r="M206" s="244" t="s">
        <v>22</v>
      </c>
      <c r="N206" s="245" t="s">
        <v>50</v>
      </c>
      <c r="O206" s="48"/>
      <c r="P206" s="246">
        <f>O206*H206</f>
        <v>0</v>
      </c>
      <c r="Q206" s="246">
        <v>0</v>
      </c>
      <c r="R206" s="246">
        <f>Q206*H206</f>
        <v>0</v>
      </c>
      <c r="S206" s="246">
        <v>0</v>
      </c>
      <c r="T206" s="247">
        <f>S206*H206</f>
        <v>0</v>
      </c>
      <c r="AR206" s="25" t="s">
        <v>572</v>
      </c>
      <c r="AT206" s="25" t="s">
        <v>230</v>
      </c>
      <c r="AU206" s="25" t="s">
        <v>87</v>
      </c>
      <c r="AY206" s="25" t="s">
        <v>228</v>
      </c>
      <c r="BE206" s="248">
        <f>IF(N206="základní",J206,0)</f>
        <v>0</v>
      </c>
      <c r="BF206" s="248">
        <f>IF(N206="snížená",J206,0)</f>
        <v>0</v>
      </c>
      <c r="BG206" s="248">
        <f>IF(N206="zákl. přenesená",J206,0)</f>
        <v>0</v>
      </c>
      <c r="BH206" s="248">
        <f>IF(N206="sníž. přenesená",J206,0)</f>
        <v>0</v>
      </c>
      <c r="BI206" s="248">
        <f>IF(N206="nulová",J206,0)</f>
        <v>0</v>
      </c>
      <c r="BJ206" s="25" t="s">
        <v>24</v>
      </c>
      <c r="BK206" s="248">
        <f>ROUND(I206*H206,2)</f>
        <v>0</v>
      </c>
      <c r="BL206" s="25" t="s">
        <v>572</v>
      </c>
      <c r="BM206" s="25" t="s">
        <v>6879</v>
      </c>
    </row>
    <row r="207" s="1" customFormat="1" ht="16.5" customHeight="1">
      <c r="B207" s="47"/>
      <c r="C207" s="237" t="s">
        <v>559</v>
      </c>
      <c r="D207" s="237" t="s">
        <v>230</v>
      </c>
      <c r="E207" s="238" t="s">
        <v>6785</v>
      </c>
      <c r="F207" s="239" t="s">
        <v>6786</v>
      </c>
      <c r="G207" s="240" t="s">
        <v>929</v>
      </c>
      <c r="H207" s="241">
        <v>1</v>
      </c>
      <c r="I207" s="242"/>
      <c r="J207" s="243">
        <f>ROUND(I207*H207,2)</f>
        <v>0</v>
      </c>
      <c r="K207" s="239" t="s">
        <v>3751</v>
      </c>
      <c r="L207" s="73"/>
      <c r="M207" s="244" t="s">
        <v>22</v>
      </c>
      <c r="N207" s="245" t="s">
        <v>50</v>
      </c>
      <c r="O207" s="48"/>
      <c r="P207" s="246">
        <f>O207*H207</f>
        <v>0</v>
      </c>
      <c r="Q207" s="246">
        <v>0</v>
      </c>
      <c r="R207" s="246">
        <f>Q207*H207</f>
        <v>0</v>
      </c>
      <c r="S207" s="246">
        <v>0</v>
      </c>
      <c r="T207" s="247">
        <f>S207*H207</f>
        <v>0</v>
      </c>
      <c r="AR207" s="25" t="s">
        <v>572</v>
      </c>
      <c r="AT207" s="25" t="s">
        <v>230</v>
      </c>
      <c r="AU207" s="25" t="s">
        <v>87</v>
      </c>
      <c r="AY207" s="25" t="s">
        <v>228</v>
      </c>
      <c r="BE207" s="248">
        <f>IF(N207="základní",J207,0)</f>
        <v>0</v>
      </c>
      <c r="BF207" s="248">
        <f>IF(N207="snížená",J207,0)</f>
        <v>0</v>
      </c>
      <c r="BG207" s="248">
        <f>IF(N207="zákl. přenesená",J207,0)</f>
        <v>0</v>
      </c>
      <c r="BH207" s="248">
        <f>IF(N207="sníž. přenesená",J207,0)</f>
        <v>0</v>
      </c>
      <c r="BI207" s="248">
        <f>IF(N207="nulová",J207,0)</f>
        <v>0</v>
      </c>
      <c r="BJ207" s="25" t="s">
        <v>24</v>
      </c>
      <c r="BK207" s="248">
        <f>ROUND(I207*H207,2)</f>
        <v>0</v>
      </c>
      <c r="BL207" s="25" t="s">
        <v>572</v>
      </c>
      <c r="BM207" s="25" t="s">
        <v>6880</v>
      </c>
    </row>
    <row r="208" s="1" customFormat="1" ht="25.5" customHeight="1">
      <c r="B208" s="47"/>
      <c r="C208" s="237" t="s">
        <v>563</v>
      </c>
      <c r="D208" s="237" t="s">
        <v>230</v>
      </c>
      <c r="E208" s="238" t="s">
        <v>6847</v>
      </c>
      <c r="F208" s="239" t="s">
        <v>6848</v>
      </c>
      <c r="G208" s="240" t="s">
        <v>929</v>
      </c>
      <c r="H208" s="241">
        <v>1</v>
      </c>
      <c r="I208" s="242"/>
      <c r="J208" s="243">
        <f>ROUND(I208*H208,2)</f>
        <v>0</v>
      </c>
      <c r="K208" s="239" t="s">
        <v>3751</v>
      </c>
      <c r="L208" s="73"/>
      <c r="M208" s="244" t="s">
        <v>22</v>
      </c>
      <c r="N208" s="245" t="s">
        <v>50</v>
      </c>
      <c r="O208" s="48"/>
      <c r="P208" s="246">
        <f>O208*H208</f>
        <v>0</v>
      </c>
      <c r="Q208" s="246">
        <v>0</v>
      </c>
      <c r="R208" s="246">
        <f>Q208*H208</f>
        <v>0</v>
      </c>
      <c r="S208" s="246">
        <v>0</v>
      </c>
      <c r="T208" s="247">
        <f>S208*H208</f>
        <v>0</v>
      </c>
      <c r="AR208" s="25" t="s">
        <v>572</v>
      </c>
      <c r="AT208" s="25" t="s">
        <v>230</v>
      </c>
      <c r="AU208" s="25" t="s">
        <v>87</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572</v>
      </c>
      <c r="BM208" s="25" t="s">
        <v>6881</v>
      </c>
    </row>
    <row r="209" s="1" customFormat="1" ht="38.25" customHeight="1">
      <c r="B209" s="47"/>
      <c r="C209" s="237" t="s">
        <v>567</v>
      </c>
      <c r="D209" s="237" t="s">
        <v>230</v>
      </c>
      <c r="E209" s="238" t="s">
        <v>6850</v>
      </c>
      <c r="F209" s="239" t="s">
        <v>6851</v>
      </c>
      <c r="G209" s="240" t="s">
        <v>929</v>
      </c>
      <c r="H209" s="241">
        <v>1</v>
      </c>
      <c r="I209" s="242"/>
      <c r="J209" s="243">
        <f>ROUND(I209*H209,2)</f>
        <v>0</v>
      </c>
      <c r="K209" s="239" t="s">
        <v>3751</v>
      </c>
      <c r="L209" s="73"/>
      <c r="M209" s="244" t="s">
        <v>22</v>
      </c>
      <c r="N209" s="245" t="s">
        <v>50</v>
      </c>
      <c r="O209" s="48"/>
      <c r="P209" s="246">
        <f>O209*H209</f>
        <v>0</v>
      </c>
      <c r="Q209" s="246">
        <v>0</v>
      </c>
      <c r="R209" s="246">
        <f>Q209*H209</f>
        <v>0</v>
      </c>
      <c r="S209" s="246">
        <v>0</v>
      </c>
      <c r="T209" s="247">
        <f>S209*H209</f>
        <v>0</v>
      </c>
      <c r="AR209" s="25" t="s">
        <v>572</v>
      </c>
      <c r="AT209" s="25" t="s">
        <v>230</v>
      </c>
      <c r="AU209" s="25" t="s">
        <v>87</v>
      </c>
      <c r="AY209" s="25" t="s">
        <v>228</v>
      </c>
      <c r="BE209" s="248">
        <f>IF(N209="základní",J209,0)</f>
        <v>0</v>
      </c>
      <c r="BF209" s="248">
        <f>IF(N209="snížená",J209,0)</f>
        <v>0</v>
      </c>
      <c r="BG209" s="248">
        <f>IF(N209="zákl. přenesená",J209,0)</f>
        <v>0</v>
      </c>
      <c r="BH209" s="248">
        <f>IF(N209="sníž. přenesená",J209,0)</f>
        <v>0</v>
      </c>
      <c r="BI209" s="248">
        <f>IF(N209="nulová",J209,0)</f>
        <v>0</v>
      </c>
      <c r="BJ209" s="25" t="s">
        <v>24</v>
      </c>
      <c r="BK209" s="248">
        <f>ROUND(I209*H209,2)</f>
        <v>0</v>
      </c>
      <c r="BL209" s="25" t="s">
        <v>572</v>
      </c>
      <c r="BM209" s="25" t="s">
        <v>6882</v>
      </c>
    </row>
    <row r="210" s="1" customFormat="1" ht="16.5" customHeight="1">
      <c r="B210" s="47"/>
      <c r="C210" s="237" t="s">
        <v>572</v>
      </c>
      <c r="D210" s="237" t="s">
        <v>230</v>
      </c>
      <c r="E210" s="238" t="s">
        <v>6853</v>
      </c>
      <c r="F210" s="239" t="s">
        <v>6854</v>
      </c>
      <c r="G210" s="240" t="s">
        <v>929</v>
      </c>
      <c r="H210" s="241">
        <v>1</v>
      </c>
      <c r="I210" s="242"/>
      <c r="J210" s="243">
        <f>ROUND(I210*H210,2)</f>
        <v>0</v>
      </c>
      <c r="K210" s="239" t="s">
        <v>3751</v>
      </c>
      <c r="L210" s="73"/>
      <c r="M210" s="244" t="s">
        <v>22</v>
      </c>
      <c r="N210" s="245" t="s">
        <v>50</v>
      </c>
      <c r="O210" s="48"/>
      <c r="P210" s="246">
        <f>O210*H210</f>
        <v>0</v>
      </c>
      <c r="Q210" s="246">
        <v>0</v>
      </c>
      <c r="R210" s="246">
        <f>Q210*H210</f>
        <v>0</v>
      </c>
      <c r="S210" s="246">
        <v>0</v>
      </c>
      <c r="T210" s="247">
        <f>S210*H210</f>
        <v>0</v>
      </c>
      <c r="AR210" s="25" t="s">
        <v>572</v>
      </c>
      <c r="AT210" s="25" t="s">
        <v>230</v>
      </c>
      <c r="AU210" s="25" t="s">
        <v>87</v>
      </c>
      <c r="AY210" s="25" t="s">
        <v>228</v>
      </c>
      <c r="BE210" s="248">
        <f>IF(N210="základní",J210,0)</f>
        <v>0</v>
      </c>
      <c r="BF210" s="248">
        <f>IF(N210="snížená",J210,0)</f>
        <v>0</v>
      </c>
      <c r="BG210" s="248">
        <f>IF(N210="zákl. přenesená",J210,0)</f>
        <v>0</v>
      </c>
      <c r="BH210" s="248">
        <f>IF(N210="sníž. přenesená",J210,0)</f>
        <v>0</v>
      </c>
      <c r="BI210" s="248">
        <f>IF(N210="nulová",J210,0)</f>
        <v>0</v>
      </c>
      <c r="BJ210" s="25" t="s">
        <v>24</v>
      </c>
      <c r="BK210" s="248">
        <f>ROUND(I210*H210,2)</f>
        <v>0</v>
      </c>
      <c r="BL210" s="25" t="s">
        <v>572</v>
      </c>
      <c r="BM210" s="25" t="s">
        <v>6883</v>
      </c>
    </row>
    <row r="211" s="1" customFormat="1" ht="16.5" customHeight="1">
      <c r="B211" s="47"/>
      <c r="C211" s="237" t="s">
        <v>578</v>
      </c>
      <c r="D211" s="237" t="s">
        <v>230</v>
      </c>
      <c r="E211" s="238" t="s">
        <v>6797</v>
      </c>
      <c r="F211" s="239" t="s">
        <v>6798</v>
      </c>
      <c r="G211" s="240" t="s">
        <v>929</v>
      </c>
      <c r="H211" s="241">
        <v>1</v>
      </c>
      <c r="I211" s="242"/>
      <c r="J211" s="243">
        <f>ROUND(I211*H211,2)</f>
        <v>0</v>
      </c>
      <c r="K211" s="239" t="s">
        <v>3751</v>
      </c>
      <c r="L211" s="73"/>
      <c r="M211" s="244" t="s">
        <v>22</v>
      </c>
      <c r="N211" s="245" t="s">
        <v>50</v>
      </c>
      <c r="O211" s="48"/>
      <c r="P211" s="246">
        <f>O211*H211</f>
        <v>0</v>
      </c>
      <c r="Q211" s="246">
        <v>0</v>
      </c>
      <c r="R211" s="246">
        <f>Q211*H211</f>
        <v>0</v>
      </c>
      <c r="S211" s="246">
        <v>0</v>
      </c>
      <c r="T211" s="247">
        <f>S211*H211</f>
        <v>0</v>
      </c>
      <c r="AR211" s="25" t="s">
        <v>572</v>
      </c>
      <c r="AT211" s="25" t="s">
        <v>230</v>
      </c>
      <c r="AU211" s="25" t="s">
        <v>87</v>
      </c>
      <c r="AY211" s="25" t="s">
        <v>228</v>
      </c>
      <c r="BE211" s="248">
        <f>IF(N211="základní",J211,0)</f>
        <v>0</v>
      </c>
      <c r="BF211" s="248">
        <f>IF(N211="snížená",J211,0)</f>
        <v>0</v>
      </c>
      <c r="BG211" s="248">
        <f>IF(N211="zákl. přenesená",J211,0)</f>
        <v>0</v>
      </c>
      <c r="BH211" s="248">
        <f>IF(N211="sníž. přenesená",J211,0)</f>
        <v>0</v>
      </c>
      <c r="BI211" s="248">
        <f>IF(N211="nulová",J211,0)</f>
        <v>0</v>
      </c>
      <c r="BJ211" s="25" t="s">
        <v>24</v>
      </c>
      <c r="BK211" s="248">
        <f>ROUND(I211*H211,2)</f>
        <v>0</v>
      </c>
      <c r="BL211" s="25" t="s">
        <v>572</v>
      </c>
      <c r="BM211" s="25" t="s">
        <v>6884</v>
      </c>
    </row>
    <row r="212" s="11" customFormat="1" ht="29.88" customHeight="1">
      <c r="B212" s="221"/>
      <c r="C212" s="222"/>
      <c r="D212" s="223" t="s">
        <v>78</v>
      </c>
      <c r="E212" s="235" t="s">
        <v>2869</v>
      </c>
      <c r="F212" s="235" t="s">
        <v>6885</v>
      </c>
      <c r="G212" s="222"/>
      <c r="H212" s="222"/>
      <c r="I212" s="225"/>
      <c r="J212" s="236">
        <f>BK212</f>
        <v>0</v>
      </c>
      <c r="K212" s="222"/>
      <c r="L212" s="227"/>
      <c r="M212" s="228"/>
      <c r="N212" s="229"/>
      <c r="O212" s="229"/>
      <c r="P212" s="230">
        <f>SUM(P213:P218)</f>
        <v>0</v>
      </c>
      <c r="Q212" s="229"/>
      <c r="R212" s="230">
        <f>SUM(R213:R218)</f>
        <v>0</v>
      </c>
      <c r="S212" s="229"/>
      <c r="T212" s="231">
        <f>SUM(T213:T218)</f>
        <v>0</v>
      </c>
      <c r="AR212" s="232" t="s">
        <v>101</v>
      </c>
      <c r="AT212" s="233" t="s">
        <v>78</v>
      </c>
      <c r="AU212" s="233" t="s">
        <v>24</v>
      </c>
      <c r="AY212" s="232" t="s">
        <v>228</v>
      </c>
      <c r="BK212" s="234">
        <f>SUM(BK213:BK218)</f>
        <v>0</v>
      </c>
    </row>
    <row r="213" s="1" customFormat="1" ht="25.5" customHeight="1">
      <c r="B213" s="47"/>
      <c r="C213" s="237" t="s">
        <v>583</v>
      </c>
      <c r="D213" s="237" t="s">
        <v>230</v>
      </c>
      <c r="E213" s="238" t="s">
        <v>6782</v>
      </c>
      <c r="F213" s="239" t="s">
        <v>6783</v>
      </c>
      <c r="G213" s="240" t="s">
        <v>929</v>
      </c>
      <c r="H213" s="241">
        <v>1</v>
      </c>
      <c r="I213" s="242"/>
      <c r="J213" s="243">
        <f>ROUND(I213*H213,2)</f>
        <v>0</v>
      </c>
      <c r="K213" s="239" t="s">
        <v>3751</v>
      </c>
      <c r="L213" s="73"/>
      <c r="M213" s="244" t="s">
        <v>22</v>
      </c>
      <c r="N213" s="245" t="s">
        <v>50</v>
      </c>
      <c r="O213" s="48"/>
      <c r="P213" s="246">
        <f>O213*H213</f>
        <v>0</v>
      </c>
      <c r="Q213" s="246">
        <v>0</v>
      </c>
      <c r="R213" s="246">
        <f>Q213*H213</f>
        <v>0</v>
      </c>
      <c r="S213" s="246">
        <v>0</v>
      </c>
      <c r="T213" s="247">
        <f>S213*H213</f>
        <v>0</v>
      </c>
      <c r="AR213" s="25" t="s">
        <v>572</v>
      </c>
      <c r="AT213" s="25" t="s">
        <v>230</v>
      </c>
      <c r="AU213" s="25" t="s">
        <v>87</v>
      </c>
      <c r="AY213" s="25" t="s">
        <v>228</v>
      </c>
      <c r="BE213" s="248">
        <f>IF(N213="základní",J213,0)</f>
        <v>0</v>
      </c>
      <c r="BF213" s="248">
        <f>IF(N213="snížená",J213,0)</f>
        <v>0</v>
      </c>
      <c r="BG213" s="248">
        <f>IF(N213="zákl. přenesená",J213,0)</f>
        <v>0</v>
      </c>
      <c r="BH213" s="248">
        <f>IF(N213="sníž. přenesená",J213,0)</f>
        <v>0</v>
      </c>
      <c r="BI213" s="248">
        <f>IF(N213="nulová",J213,0)</f>
        <v>0</v>
      </c>
      <c r="BJ213" s="25" t="s">
        <v>24</v>
      </c>
      <c r="BK213" s="248">
        <f>ROUND(I213*H213,2)</f>
        <v>0</v>
      </c>
      <c r="BL213" s="25" t="s">
        <v>572</v>
      </c>
      <c r="BM213" s="25" t="s">
        <v>6886</v>
      </c>
    </row>
    <row r="214" s="1" customFormat="1" ht="16.5" customHeight="1">
      <c r="B214" s="47"/>
      <c r="C214" s="237" t="s">
        <v>587</v>
      </c>
      <c r="D214" s="237" t="s">
        <v>230</v>
      </c>
      <c r="E214" s="238" t="s">
        <v>6785</v>
      </c>
      <c r="F214" s="239" t="s">
        <v>6786</v>
      </c>
      <c r="G214" s="240" t="s">
        <v>929</v>
      </c>
      <c r="H214" s="241">
        <v>1</v>
      </c>
      <c r="I214" s="242"/>
      <c r="J214" s="243">
        <f>ROUND(I214*H214,2)</f>
        <v>0</v>
      </c>
      <c r="K214" s="239" t="s">
        <v>3751</v>
      </c>
      <c r="L214" s="73"/>
      <c r="M214" s="244" t="s">
        <v>22</v>
      </c>
      <c r="N214" s="245" t="s">
        <v>50</v>
      </c>
      <c r="O214" s="48"/>
      <c r="P214" s="246">
        <f>O214*H214</f>
        <v>0</v>
      </c>
      <c r="Q214" s="246">
        <v>0</v>
      </c>
      <c r="R214" s="246">
        <f>Q214*H214</f>
        <v>0</v>
      </c>
      <c r="S214" s="246">
        <v>0</v>
      </c>
      <c r="T214" s="247">
        <f>S214*H214</f>
        <v>0</v>
      </c>
      <c r="AR214" s="25" t="s">
        <v>572</v>
      </c>
      <c r="AT214" s="25" t="s">
        <v>230</v>
      </c>
      <c r="AU214" s="25" t="s">
        <v>87</v>
      </c>
      <c r="AY214" s="25" t="s">
        <v>228</v>
      </c>
      <c r="BE214" s="248">
        <f>IF(N214="základní",J214,0)</f>
        <v>0</v>
      </c>
      <c r="BF214" s="248">
        <f>IF(N214="snížená",J214,0)</f>
        <v>0</v>
      </c>
      <c r="BG214" s="248">
        <f>IF(N214="zákl. přenesená",J214,0)</f>
        <v>0</v>
      </c>
      <c r="BH214" s="248">
        <f>IF(N214="sníž. přenesená",J214,0)</f>
        <v>0</v>
      </c>
      <c r="BI214" s="248">
        <f>IF(N214="nulová",J214,0)</f>
        <v>0</v>
      </c>
      <c r="BJ214" s="25" t="s">
        <v>24</v>
      </c>
      <c r="BK214" s="248">
        <f>ROUND(I214*H214,2)</f>
        <v>0</v>
      </c>
      <c r="BL214" s="25" t="s">
        <v>572</v>
      </c>
      <c r="BM214" s="25" t="s">
        <v>6887</v>
      </c>
    </row>
    <row r="215" s="1" customFormat="1" ht="25.5" customHeight="1">
      <c r="B215" s="47"/>
      <c r="C215" s="237" t="s">
        <v>591</v>
      </c>
      <c r="D215" s="237" t="s">
        <v>230</v>
      </c>
      <c r="E215" s="238" t="s">
        <v>6847</v>
      </c>
      <c r="F215" s="239" t="s">
        <v>6848</v>
      </c>
      <c r="G215" s="240" t="s">
        <v>929</v>
      </c>
      <c r="H215" s="241">
        <v>1</v>
      </c>
      <c r="I215" s="242"/>
      <c r="J215" s="243">
        <f>ROUND(I215*H215,2)</f>
        <v>0</v>
      </c>
      <c r="K215" s="239" t="s">
        <v>3751</v>
      </c>
      <c r="L215" s="73"/>
      <c r="M215" s="244" t="s">
        <v>22</v>
      </c>
      <c r="N215" s="245" t="s">
        <v>50</v>
      </c>
      <c r="O215" s="48"/>
      <c r="P215" s="246">
        <f>O215*H215</f>
        <v>0</v>
      </c>
      <c r="Q215" s="246">
        <v>0</v>
      </c>
      <c r="R215" s="246">
        <f>Q215*H215</f>
        <v>0</v>
      </c>
      <c r="S215" s="246">
        <v>0</v>
      </c>
      <c r="T215" s="247">
        <f>S215*H215</f>
        <v>0</v>
      </c>
      <c r="AR215" s="25" t="s">
        <v>572</v>
      </c>
      <c r="AT215" s="25" t="s">
        <v>230</v>
      </c>
      <c r="AU215" s="25" t="s">
        <v>87</v>
      </c>
      <c r="AY215" s="25" t="s">
        <v>228</v>
      </c>
      <c r="BE215" s="248">
        <f>IF(N215="základní",J215,0)</f>
        <v>0</v>
      </c>
      <c r="BF215" s="248">
        <f>IF(N215="snížená",J215,0)</f>
        <v>0</v>
      </c>
      <c r="BG215" s="248">
        <f>IF(N215="zákl. přenesená",J215,0)</f>
        <v>0</v>
      </c>
      <c r="BH215" s="248">
        <f>IF(N215="sníž. přenesená",J215,0)</f>
        <v>0</v>
      </c>
      <c r="BI215" s="248">
        <f>IF(N215="nulová",J215,0)</f>
        <v>0</v>
      </c>
      <c r="BJ215" s="25" t="s">
        <v>24</v>
      </c>
      <c r="BK215" s="248">
        <f>ROUND(I215*H215,2)</f>
        <v>0</v>
      </c>
      <c r="BL215" s="25" t="s">
        <v>572</v>
      </c>
      <c r="BM215" s="25" t="s">
        <v>6888</v>
      </c>
    </row>
    <row r="216" s="1" customFormat="1" ht="38.25" customHeight="1">
      <c r="B216" s="47"/>
      <c r="C216" s="237" t="s">
        <v>596</v>
      </c>
      <c r="D216" s="237" t="s">
        <v>230</v>
      </c>
      <c r="E216" s="238" t="s">
        <v>6850</v>
      </c>
      <c r="F216" s="239" t="s">
        <v>6851</v>
      </c>
      <c r="G216" s="240" t="s">
        <v>929</v>
      </c>
      <c r="H216" s="241">
        <v>1</v>
      </c>
      <c r="I216" s="242"/>
      <c r="J216" s="243">
        <f>ROUND(I216*H216,2)</f>
        <v>0</v>
      </c>
      <c r="K216" s="239" t="s">
        <v>3751</v>
      </c>
      <c r="L216" s="73"/>
      <c r="M216" s="244" t="s">
        <v>22</v>
      </c>
      <c r="N216" s="245" t="s">
        <v>50</v>
      </c>
      <c r="O216" s="48"/>
      <c r="P216" s="246">
        <f>O216*H216</f>
        <v>0</v>
      </c>
      <c r="Q216" s="246">
        <v>0</v>
      </c>
      <c r="R216" s="246">
        <f>Q216*H216</f>
        <v>0</v>
      </c>
      <c r="S216" s="246">
        <v>0</v>
      </c>
      <c r="T216" s="247">
        <f>S216*H216</f>
        <v>0</v>
      </c>
      <c r="AR216" s="25" t="s">
        <v>572</v>
      </c>
      <c r="AT216" s="25" t="s">
        <v>230</v>
      </c>
      <c r="AU216" s="25" t="s">
        <v>87</v>
      </c>
      <c r="AY216" s="25" t="s">
        <v>228</v>
      </c>
      <c r="BE216" s="248">
        <f>IF(N216="základní",J216,0)</f>
        <v>0</v>
      </c>
      <c r="BF216" s="248">
        <f>IF(N216="snížená",J216,0)</f>
        <v>0</v>
      </c>
      <c r="BG216" s="248">
        <f>IF(N216="zákl. přenesená",J216,0)</f>
        <v>0</v>
      </c>
      <c r="BH216" s="248">
        <f>IF(N216="sníž. přenesená",J216,0)</f>
        <v>0</v>
      </c>
      <c r="BI216" s="248">
        <f>IF(N216="nulová",J216,0)</f>
        <v>0</v>
      </c>
      <c r="BJ216" s="25" t="s">
        <v>24</v>
      </c>
      <c r="BK216" s="248">
        <f>ROUND(I216*H216,2)</f>
        <v>0</v>
      </c>
      <c r="BL216" s="25" t="s">
        <v>572</v>
      </c>
      <c r="BM216" s="25" t="s">
        <v>6889</v>
      </c>
    </row>
    <row r="217" s="1" customFormat="1" ht="16.5" customHeight="1">
      <c r="B217" s="47"/>
      <c r="C217" s="237" t="s">
        <v>601</v>
      </c>
      <c r="D217" s="237" t="s">
        <v>230</v>
      </c>
      <c r="E217" s="238" t="s">
        <v>6853</v>
      </c>
      <c r="F217" s="239" t="s">
        <v>6854</v>
      </c>
      <c r="G217" s="240" t="s">
        <v>929</v>
      </c>
      <c r="H217" s="241">
        <v>1</v>
      </c>
      <c r="I217" s="242"/>
      <c r="J217" s="243">
        <f>ROUND(I217*H217,2)</f>
        <v>0</v>
      </c>
      <c r="K217" s="239" t="s">
        <v>3751</v>
      </c>
      <c r="L217" s="73"/>
      <c r="M217" s="244" t="s">
        <v>22</v>
      </c>
      <c r="N217" s="245" t="s">
        <v>50</v>
      </c>
      <c r="O217" s="48"/>
      <c r="P217" s="246">
        <f>O217*H217</f>
        <v>0</v>
      </c>
      <c r="Q217" s="246">
        <v>0</v>
      </c>
      <c r="R217" s="246">
        <f>Q217*H217</f>
        <v>0</v>
      </c>
      <c r="S217" s="246">
        <v>0</v>
      </c>
      <c r="T217" s="247">
        <f>S217*H217</f>
        <v>0</v>
      </c>
      <c r="AR217" s="25" t="s">
        <v>572</v>
      </c>
      <c r="AT217" s="25" t="s">
        <v>230</v>
      </c>
      <c r="AU217" s="25" t="s">
        <v>87</v>
      </c>
      <c r="AY217" s="25" t="s">
        <v>228</v>
      </c>
      <c r="BE217" s="248">
        <f>IF(N217="základní",J217,0)</f>
        <v>0</v>
      </c>
      <c r="BF217" s="248">
        <f>IF(N217="snížená",J217,0)</f>
        <v>0</v>
      </c>
      <c r="BG217" s="248">
        <f>IF(N217="zákl. přenesená",J217,0)</f>
        <v>0</v>
      </c>
      <c r="BH217" s="248">
        <f>IF(N217="sníž. přenesená",J217,0)</f>
        <v>0</v>
      </c>
      <c r="BI217" s="248">
        <f>IF(N217="nulová",J217,0)</f>
        <v>0</v>
      </c>
      <c r="BJ217" s="25" t="s">
        <v>24</v>
      </c>
      <c r="BK217" s="248">
        <f>ROUND(I217*H217,2)</f>
        <v>0</v>
      </c>
      <c r="BL217" s="25" t="s">
        <v>572</v>
      </c>
      <c r="BM217" s="25" t="s">
        <v>6890</v>
      </c>
    </row>
    <row r="218" s="1" customFormat="1" ht="16.5" customHeight="1">
      <c r="B218" s="47"/>
      <c r="C218" s="237" t="s">
        <v>606</v>
      </c>
      <c r="D218" s="237" t="s">
        <v>230</v>
      </c>
      <c r="E218" s="238" t="s">
        <v>6797</v>
      </c>
      <c r="F218" s="239" t="s">
        <v>6798</v>
      </c>
      <c r="G218" s="240" t="s">
        <v>929</v>
      </c>
      <c r="H218" s="241">
        <v>1</v>
      </c>
      <c r="I218" s="242"/>
      <c r="J218" s="243">
        <f>ROUND(I218*H218,2)</f>
        <v>0</v>
      </c>
      <c r="K218" s="239" t="s">
        <v>3751</v>
      </c>
      <c r="L218" s="73"/>
      <c r="M218" s="244" t="s">
        <v>22</v>
      </c>
      <c r="N218" s="245" t="s">
        <v>50</v>
      </c>
      <c r="O218" s="48"/>
      <c r="P218" s="246">
        <f>O218*H218</f>
        <v>0</v>
      </c>
      <c r="Q218" s="246">
        <v>0</v>
      </c>
      <c r="R218" s="246">
        <f>Q218*H218</f>
        <v>0</v>
      </c>
      <c r="S218" s="246">
        <v>0</v>
      </c>
      <c r="T218" s="247">
        <f>S218*H218</f>
        <v>0</v>
      </c>
      <c r="AR218" s="25" t="s">
        <v>572</v>
      </c>
      <c r="AT218" s="25" t="s">
        <v>230</v>
      </c>
      <c r="AU218" s="25" t="s">
        <v>87</v>
      </c>
      <c r="AY218" s="25" t="s">
        <v>228</v>
      </c>
      <c r="BE218" s="248">
        <f>IF(N218="základní",J218,0)</f>
        <v>0</v>
      </c>
      <c r="BF218" s="248">
        <f>IF(N218="snížená",J218,0)</f>
        <v>0</v>
      </c>
      <c r="BG218" s="248">
        <f>IF(N218="zákl. přenesená",J218,0)</f>
        <v>0</v>
      </c>
      <c r="BH218" s="248">
        <f>IF(N218="sníž. přenesená",J218,0)</f>
        <v>0</v>
      </c>
      <c r="BI218" s="248">
        <f>IF(N218="nulová",J218,0)</f>
        <v>0</v>
      </c>
      <c r="BJ218" s="25" t="s">
        <v>24</v>
      </c>
      <c r="BK218" s="248">
        <f>ROUND(I218*H218,2)</f>
        <v>0</v>
      </c>
      <c r="BL218" s="25" t="s">
        <v>572</v>
      </c>
      <c r="BM218" s="25" t="s">
        <v>6891</v>
      </c>
    </row>
    <row r="219" s="11" customFormat="1" ht="29.88" customHeight="1">
      <c r="B219" s="221"/>
      <c r="C219" s="222"/>
      <c r="D219" s="223" t="s">
        <v>78</v>
      </c>
      <c r="E219" s="235" t="s">
        <v>2874</v>
      </c>
      <c r="F219" s="235" t="s">
        <v>6892</v>
      </c>
      <c r="G219" s="222"/>
      <c r="H219" s="222"/>
      <c r="I219" s="225"/>
      <c r="J219" s="236">
        <f>BK219</f>
        <v>0</v>
      </c>
      <c r="K219" s="222"/>
      <c r="L219" s="227"/>
      <c r="M219" s="228"/>
      <c r="N219" s="229"/>
      <c r="O219" s="229"/>
      <c r="P219" s="230">
        <f>SUM(P220:P225)</f>
        <v>0</v>
      </c>
      <c r="Q219" s="229"/>
      <c r="R219" s="230">
        <f>SUM(R220:R225)</f>
        <v>0</v>
      </c>
      <c r="S219" s="229"/>
      <c r="T219" s="231">
        <f>SUM(T220:T225)</f>
        <v>0</v>
      </c>
      <c r="AR219" s="232" t="s">
        <v>101</v>
      </c>
      <c r="AT219" s="233" t="s">
        <v>78</v>
      </c>
      <c r="AU219" s="233" t="s">
        <v>24</v>
      </c>
      <c r="AY219" s="232" t="s">
        <v>228</v>
      </c>
      <c r="BK219" s="234">
        <f>SUM(BK220:BK225)</f>
        <v>0</v>
      </c>
    </row>
    <row r="220" s="1" customFormat="1" ht="25.5" customHeight="1">
      <c r="B220" s="47"/>
      <c r="C220" s="237" t="s">
        <v>611</v>
      </c>
      <c r="D220" s="237" t="s">
        <v>230</v>
      </c>
      <c r="E220" s="238" t="s">
        <v>6782</v>
      </c>
      <c r="F220" s="239" t="s">
        <v>6783</v>
      </c>
      <c r="G220" s="240" t="s">
        <v>929</v>
      </c>
      <c r="H220" s="241">
        <v>1</v>
      </c>
      <c r="I220" s="242"/>
      <c r="J220" s="243">
        <f>ROUND(I220*H220,2)</f>
        <v>0</v>
      </c>
      <c r="K220" s="239" t="s">
        <v>3751</v>
      </c>
      <c r="L220" s="73"/>
      <c r="M220" s="244" t="s">
        <v>22</v>
      </c>
      <c r="N220" s="245" t="s">
        <v>50</v>
      </c>
      <c r="O220" s="48"/>
      <c r="P220" s="246">
        <f>O220*H220</f>
        <v>0</v>
      </c>
      <c r="Q220" s="246">
        <v>0</v>
      </c>
      <c r="R220" s="246">
        <f>Q220*H220</f>
        <v>0</v>
      </c>
      <c r="S220" s="246">
        <v>0</v>
      </c>
      <c r="T220" s="247">
        <f>S220*H220</f>
        <v>0</v>
      </c>
      <c r="AR220" s="25" t="s">
        <v>572</v>
      </c>
      <c r="AT220" s="25" t="s">
        <v>230</v>
      </c>
      <c r="AU220" s="25" t="s">
        <v>87</v>
      </c>
      <c r="AY220" s="25" t="s">
        <v>228</v>
      </c>
      <c r="BE220" s="248">
        <f>IF(N220="základní",J220,0)</f>
        <v>0</v>
      </c>
      <c r="BF220" s="248">
        <f>IF(N220="snížená",J220,0)</f>
        <v>0</v>
      </c>
      <c r="BG220" s="248">
        <f>IF(N220="zákl. přenesená",J220,0)</f>
        <v>0</v>
      </c>
      <c r="BH220" s="248">
        <f>IF(N220="sníž. přenesená",J220,0)</f>
        <v>0</v>
      </c>
      <c r="BI220" s="248">
        <f>IF(N220="nulová",J220,0)</f>
        <v>0</v>
      </c>
      <c r="BJ220" s="25" t="s">
        <v>24</v>
      </c>
      <c r="BK220" s="248">
        <f>ROUND(I220*H220,2)</f>
        <v>0</v>
      </c>
      <c r="BL220" s="25" t="s">
        <v>572</v>
      </c>
      <c r="BM220" s="25" t="s">
        <v>6893</v>
      </c>
    </row>
    <row r="221" s="1" customFormat="1" ht="16.5" customHeight="1">
      <c r="B221" s="47"/>
      <c r="C221" s="237" t="s">
        <v>615</v>
      </c>
      <c r="D221" s="237" t="s">
        <v>230</v>
      </c>
      <c r="E221" s="238" t="s">
        <v>6785</v>
      </c>
      <c r="F221" s="239" t="s">
        <v>6786</v>
      </c>
      <c r="G221" s="240" t="s">
        <v>929</v>
      </c>
      <c r="H221" s="241">
        <v>1</v>
      </c>
      <c r="I221" s="242"/>
      <c r="J221" s="243">
        <f>ROUND(I221*H221,2)</f>
        <v>0</v>
      </c>
      <c r="K221" s="239" t="s">
        <v>3751</v>
      </c>
      <c r="L221" s="73"/>
      <c r="M221" s="244" t="s">
        <v>22</v>
      </c>
      <c r="N221" s="245" t="s">
        <v>50</v>
      </c>
      <c r="O221" s="48"/>
      <c r="P221" s="246">
        <f>O221*H221</f>
        <v>0</v>
      </c>
      <c r="Q221" s="246">
        <v>0</v>
      </c>
      <c r="R221" s="246">
        <f>Q221*H221</f>
        <v>0</v>
      </c>
      <c r="S221" s="246">
        <v>0</v>
      </c>
      <c r="T221" s="247">
        <f>S221*H221</f>
        <v>0</v>
      </c>
      <c r="AR221" s="25" t="s">
        <v>572</v>
      </c>
      <c r="AT221" s="25" t="s">
        <v>230</v>
      </c>
      <c r="AU221" s="25" t="s">
        <v>87</v>
      </c>
      <c r="AY221" s="25" t="s">
        <v>228</v>
      </c>
      <c r="BE221" s="248">
        <f>IF(N221="základní",J221,0)</f>
        <v>0</v>
      </c>
      <c r="BF221" s="248">
        <f>IF(N221="snížená",J221,0)</f>
        <v>0</v>
      </c>
      <c r="BG221" s="248">
        <f>IF(N221="zákl. přenesená",J221,0)</f>
        <v>0</v>
      </c>
      <c r="BH221" s="248">
        <f>IF(N221="sníž. přenesená",J221,0)</f>
        <v>0</v>
      </c>
      <c r="BI221" s="248">
        <f>IF(N221="nulová",J221,0)</f>
        <v>0</v>
      </c>
      <c r="BJ221" s="25" t="s">
        <v>24</v>
      </c>
      <c r="BK221" s="248">
        <f>ROUND(I221*H221,2)</f>
        <v>0</v>
      </c>
      <c r="BL221" s="25" t="s">
        <v>572</v>
      </c>
      <c r="BM221" s="25" t="s">
        <v>6894</v>
      </c>
    </row>
    <row r="222" s="1" customFormat="1" ht="25.5" customHeight="1">
      <c r="B222" s="47"/>
      <c r="C222" s="237" t="s">
        <v>620</v>
      </c>
      <c r="D222" s="237" t="s">
        <v>230</v>
      </c>
      <c r="E222" s="238" t="s">
        <v>6847</v>
      </c>
      <c r="F222" s="239" t="s">
        <v>6848</v>
      </c>
      <c r="G222" s="240" t="s">
        <v>929</v>
      </c>
      <c r="H222" s="241">
        <v>1</v>
      </c>
      <c r="I222" s="242"/>
      <c r="J222" s="243">
        <f>ROUND(I222*H222,2)</f>
        <v>0</v>
      </c>
      <c r="K222" s="239" t="s">
        <v>3751</v>
      </c>
      <c r="L222" s="73"/>
      <c r="M222" s="244" t="s">
        <v>22</v>
      </c>
      <c r="N222" s="245" t="s">
        <v>50</v>
      </c>
      <c r="O222" s="48"/>
      <c r="P222" s="246">
        <f>O222*H222</f>
        <v>0</v>
      </c>
      <c r="Q222" s="246">
        <v>0</v>
      </c>
      <c r="R222" s="246">
        <f>Q222*H222</f>
        <v>0</v>
      </c>
      <c r="S222" s="246">
        <v>0</v>
      </c>
      <c r="T222" s="247">
        <f>S222*H222</f>
        <v>0</v>
      </c>
      <c r="AR222" s="25" t="s">
        <v>572</v>
      </c>
      <c r="AT222" s="25" t="s">
        <v>230</v>
      </c>
      <c r="AU222" s="25" t="s">
        <v>87</v>
      </c>
      <c r="AY222" s="25" t="s">
        <v>228</v>
      </c>
      <c r="BE222" s="248">
        <f>IF(N222="základní",J222,0)</f>
        <v>0</v>
      </c>
      <c r="BF222" s="248">
        <f>IF(N222="snížená",J222,0)</f>
        <v>0</v>
      </c>
      <c r="BG222" s="248">
        <f>IF(N222="zákl. přenesená",J222,0)</f>
        <v>0</v>
      </c>
      <c r="BH222" s="248">
        <f>IF(N222="sníž. přenesená",J222,0)</f>
        <v>0</v>
      </c>
      <c r="BI222" s="248">
        <f>IF(N222="nulová",J222,0)</f>
        <v>0</v>
      </c>
      <c r="BJ222" s="25" t="s">
        <v>24</v>
      </c>
      <c r="BK222" s="248">
        <f>ROUND(I222*H222,2)</f>
        <v>0</v>
      </c>
      <c r="BL222" s="25" t="s">
        <v>572</v>
      </c>
      <c r="BM222" s="25" t="s">
        <v>6895</v>
      </c>
    </row>
    <row r="223" s="1" customFormat="1" ht="38.25" customHeight="1">
      <c r="B223" s="47"/>
      <c r="C223" s="237" t="s">
        <v>628</v>
      </c>
      <c r="D223" s="237" t="s">
        <v>230</v>
      </c>
      <c r="E223" s="238" t="s">
        <v>6850</v>
      </c>
      <c r="F223" s="239" t="s">
        <v>6851</v>
      </c>
      <c r="G223" s="240" t="s">
        <v>929</v>
      </c>
      <c r="H223" s="241">
        <v>1</v>
      </c>
      <c r="I223" s="242"/>
      <c r="J223" s="243">
        <f>ROUND(I223*H223,2)</f>
        <v>0</v>
      </c>
      <c r="K223" s="239" t="s">
        <v>3751</v>
      </c>
      <c r="L223" s="73"/>
      <c r="M223" s="244" t="s">
        <v>22</v>
      </c>
      <c r="N223" s="245" t="s">
        <v>50</v>
      </c>
      <c r="O223" s="48"/>
      <c r="P223" s="246">
        <f>O223*H223</f>
        <v>0</v>
      </c>
      <c r="Q223" s="246">
        <v>0</v>
      </c>
      <c r="R223" s="246">
        <f>Q223*H223</f>
        <v>0</v>
      </c>
      <c r="S223" s="246">
        <v>0</v>
      </c>
      <c r="T223" s="247">
        <f>S223*H223</f>
        <v>0</v>
      </c>
      <c r="AR223" s="25" t="s">
        <v>572</v>
      </c>
      <c r="AT223" s="25" t="s">
        <v>230</v>
      </c>
      <c r="AU223" s="25" t="s">
        <v>87</v>
      </c>
      <c r="AY223" s="25" t="s">
        <v>228</v>
      </c>
      <c r="BE223" s="248">
        <f>IF(N223="základní",J223,0)</f>
        <v>0</v>
      </c>
      <c r="BF223" s="248">
        <f>IF(N223="snížená",J223,0)</f>
        <v>0</v>
      </c>
      <c r="BG223" s="248">
        <f>IF(N223="zákl. přenesená",J223,0)</f>
        <v>0</v>
      </c>
      <c r="BH223" s="248">
        <f>IF(N223="sníž. přenesená",J223,0)</f>
        <v>0</v>
      </c>
      <c r="BI223" s="248">
        <f>IF(N223="nulová",J223,0)</f>
        <v>0</v>
      </c>
      <c r="BJ223" s="25" t="s">
        <v>24</v>
      </c>
      <c r="BK223" s="248">
        <f>ROUND(I223*H223,2)</f>
        <v>0</v>
      </c>
      <c r="BL223" s="25" t="s">
        <v>572</v>
      </c>
      <c r="BM223" s="25" t="s">
        <v>6896</v>
      </c>
    </row>
    <row r="224" s="1" customFormat="1" ht="16.5" customHeight="1">
      <c r="B224" s="47"/>
      <c r="C224" s="237" t="s">
        <v>637</v>
      </c>
      <c r="D224" s="237" t="s">
        <v>230</v>
      </c>
      <c r="E224" s="238" t="s">
        <v>6853</v>
      </c>
      <c r="F224" s="239" t="s">
        <v>6854</v>
      </c>
      <c r="G224" s="240" t="s">
        <v>929</v>
      </c>
      <c r="H224" s="241">
        <v>1</v>
      </c>
      <c r="I224" s="242"/>
      <c r="J224" s="243">
        <f>ROUND(I224*H224,2)</f>
        <v>0</v>
      </c>
      <c r="K224" s="239" t="s">
        <v>3751</v>
      </c>
      <c r="L224" s="73"/>
      <c r="M224" s="244" t="s">
        <v>22</v>
      </c>
      <c r="N224" s="245" t="s">
        <v>50</v>
      </c>
      <c r="O224" s="48"/>
      <c r="P224" s="246">
        <f>O224*H224</f>
        <v>0</v>
      </c>
      <c r="Q224" s="246">
        <v>0</v>
      </c>
      <c r="R224" s="246">
        <f>Q224*H224</f>
        <v>0</v>
      </c>
      <c r="S224" s="246">
        <v>0</v>
      </c>
      <c r="T224" s="247">
        <f>S224*H224</f>
        <v>0</v>
      </c>
      <c r="AR224" s="25" t="s">
        <v>572</v>
      </c>
      <c r="AT224" s="25" t="s">
        <v>230</v>
      </c>
      <c r="AU224" s="25" t="s">
        <v>87</v>
      </c>
      <c r="AY224" s="25" t="s">
        <v>228</v>
      </c>
      <c r="BE224" s="248">
        <f>IF(N224="základní",J224,0)</f>
        <v>0</v>
      </c>
      <c r="BF224" s="248">
        <f>IF(N224="snížená",J224,0)</f>
        <v>0</v>
      </c>
      <c r="BG224" s="248">
        <f>IF(N224="zákl. přenesená",J224,0)</f>
        <v>0</v>
      </c>
      <c r="BH224" s="248">
        <f>IF(N224="sníž. přenesená",J224,0)</f>
        <v>0</v>
      </c>
      <c r="BI224" s="248">
        <f>IF(N224="nulová",J224,0)</f>
        <v>0</v>
      </c>
      <c r="BJ224" s="25" t="s">
        <v>24</v>
      </c>
      <c r="BK224" s="248">
        <f>ROUND(I224*H224,2)</f>
        <v>0</v>
      </c>
      <c r="BL224" s="25" t="s">
        <v>572</v>
      </c>
      <c r="BM224" s="25" t="s">
        <v>6897</v>
      </c>
    </row>
    <row r="225" s="1" customFormat="1" ht="16.5" customHeight="1">
      <c r="B225" s="47"/>
      <c r="C225" s="237" t="s">
        <v>642</v>
      </c>
      <c r="D225" s="237" t="s">
        <v>230</v>
      </c>
      <c r="E225" s="238" t="s">
        <v>6797</v>
      </c>
      <c r="F225" s="239" t="s">
        <v>6798</v>
      </c>
      <c r="G225" s="240" t="s">
        <v>929</v>
      </c>
      <c r="H225" s="241">
        <v>1</v>
      </c>
      <c r="I225" s="242"/>
      <c r="J225" s="243">
        <f>ROUND(I225*H225,2)</f>
        <v>0</v>
      </c>
      <c r="K225" s="239" t="s">
        <v>3751</v>
      </c>
      <c r="L225" s="73"/>
      <c r="M225" s="244" t="s">
        <v>22</v>
      </c>
      <c r="N225" s="245" t="s">
        <v>50</v>
      </c>
      <c r="O225" s="48"/>
      <c r="P225" s="246">
        <f>O225*H225</f>
        <v>0</v>
      </c>
      <c r="Q225" s="246">
        <v>0</v>
      </c>
      <c r="R225" s="246">
        <f>Q225*H225</f>
        <v>0</v>
      </c>
      <c r="S225" s="246">
        <v>0</v>
      </c>
      <c r="T225" s="247">
        <f>S225*H225</f>
        <v>0</v>
      </c>
      <c r="AR225" s="25" t="s">
        <v>572</v>
      </c>
      <c r="AT225" s="25" t="s">
        <v>230</v>
      </c>
      <c r="AU225" s="25" t="s">
        <v>87</v>
      </c>
      <c r="AY225" s="25" t="s">
        <v>228</v>
      </c>
      <c r="BE225" s="248">
        <f>IF(N225="základní",J225,0)</f>
        <v>0</v>
      </c>
      <c r="BF225" s="248">
        <f>IF(N225="snížená",J225,0)</f>
        <v>0</v>
      </c>
      <c r="BG225" s="248">
        <f>IF(N225="zákl. přenesená",J225,0)</f>
        <v>0</v>
      </c>
      <c r="BH225" s="248">
        <f>IF(N225="sníž. přenesená",J225,0)</f>
        <v>0</v>
      </c>
      <c r="BI225" s="248">
        <f>IF(N225="nulová",J225,0)</f>
        <v>0</v>
      </c>
      <c r="BJ225" s="25" t="s">
        <v>24</v>
      </c>
      <c r="BK225" s="248">
        <f>ROUND(I225*H225,2)</f>
        <v>0</v>
      </c>
      <c r="BL225" s="25" t="s">
        <v>572</v>
      </c>
      <c r="BM225" s="25" t="s">
        <v>6898</v>
      </c>
    </row>
    <row r="226" s="11" customFormat="1" ht="29.88" customHeight="1">
      <c r="B226" s="221"/>
      <c r="C226" s="222"/>
      <c r="D226" s="223" t="s">
        <v>78</v>
      </c>
      <c r="E226" s="235" t="s">
        <v>2885</v>
      </c>
      <c r="F226" s="235" t="s">
        <v>6899</v>
      </c>
      <c r="G226" s="222"/>
      <c r="H226" s="222"/>
      <c r="I226" s="225"/>
      <c r="J226" s="236">
        <f>BK226</f>
        <v>0</v>
      </c>
      <c r="K226" s="222"/>
      <c r="L226" s="227"/>
      <c r="M226" s="228"/>
      <c r="N226" s="229"/>
      <c r="O226" s="229"/>
      <c r="P226" s="230">
        <f>SUM(P227:P232)</f>
        <v>0</v>
      </c>
      <c r="Q226" s="229"/>
      <c r="R226" s="230">
        <f>SUM(R227:R232)</f>
        <v>0</v>
      </c>
      <c r="S226" s="229"/>
      <c r="T226" s="231">
        <f>SUM(T227:T232)</f>
        <v>0</v>
      </c>
      <c r="AR226" s="232" t="s">
        <v>101</v>
      </c>
      <c r="AT226" s="233" t="s">
        <v>78</v>
      </c>
      <c r="AU226" s="233" t="s">
        <v>24</v>
      </c>
      <c r="AY226" s="232" t="s">
        <v>228</v>
      </c>
      <c r="BK226" s="234">
        <f>SUM(BK227:BK232)</f>
        <v>0</v>
      </c>
    </row>
    <row r="227" s="1" customFormat="1" ht="25.5" customHeight="1">
      <c r="B227" s="47"/>
      <c r="C227" s="237" t="s">
        <v>646</v>
      </c>
      <c r="D227" s="237" t="s">
        <v>230</v>
      </c>
      <c r="E227" s="238" t="s">
        <v>6782</v>
      </c>
      <c r="F227" s="239" t="s">
        <v>6783</v>
      </c>
      <c r="G227" s="240" t="s">
        <v>929</v>
      </c>
      <c r="H227" s="241">
        <v>1</v>
      </c>
      <c r="I227" s="242"/>
      <c r="J227" s="243">
        <f>ROUND(I227*H227,2)</f>
        <v>0</v>
      </c>
      <c r="K227" s="239" t="s">
        <v>3751</v>
      </c>
      <c r="L227" s="73"/>
      <c r="M227" s="244" t="s">
        <v>22</v>
      </c>
      <c r="N227" s="245" t="s">
        <v>50</v>
      </c>
      <c r="O227" s="48"/>
      <c r="P227" s="246">
        <f>O227*H227</f>
        <v>0</v>
      </c>
      <c r="Q227" s="246">
        <v>0</v>
      </c>
      <c r="R227" s="246">
        <f>Q227*H227</f>
        <v>0</v>
      </c>
      <c r="S227" s="246">
        <v>0</v>
      </c>
      <c r="T227" s="247">
        <f>S227*H227</f>
        <v>0</v>
      </c>
      <c r="AR227" s="25" t="s">
        <v>572</v>
      </c>
      <c r="AT227" s="25" t="s">
        <v>230</v>
      </c>
      <c r="AU227" s="25" t="s">
        <v>87</v>
      </c>
      <c r="AY227" s="25" t="s">
        <v>228</v>
      </c>
      <c r="BE227" s="248">
        <f>IF(N227="základní",J227,0)</f>
        <v>0</v>
      </c>
      <c r="BF227" s="248">
        <f>IF(N227="snížená",J227,0)</f>
        <v>0</v>
      </c>
      <c r="BG227" s="248">
        <f>IF(N227="zákl. přenesená",J227,0)</f>
        <v>0</v>
      </c>
      <c r="BH227" s="248">
        <f>IF(N227="sníž. přenesená",J227,0)</f>
        <v>0</v>
      </c>
      <c r="BI227" s="248">
        <f>IF(N227="nulová",J227,0)</f>
        <v>0</v>
      </c>
      <c r="BJ227" s="25" t="s">
        <v>24</v>
      </c>
      <c r="BK227" s="248">
        <f>ROUND(I227*H227,2)</f>
        <v>0</v>
      </c>
      <c r="BL227" s="25" t="s">
        <v>572</v>
      </c>
      <c r="BM227" s="25" t="s">
        <v>6900</v>
      </c>
    </row>
    <row r="228" s="1" customFormat="1" ht="16.5" customHeight="1">
      <c r="B228" s="47"/>
      <c r="C228" s="237" t="s">
        <v>651</v>
      </c>
      <c r="D228" s="237" t="s">
        <v>230</v>
      </c>
      <c r="E228" s="238" t="s">
        <v>6785</v>
      </c>
      <c r="F228" s="239" t="s">
        <v>6786</v>
      </c>
      <c r="G228" s="240" t="s">
        <v>929</v>
      </c>
      <c r="H228" s="241">
        <v>1</v>
      </c>
      <c r="I228" s="242"/>
      <c r="J228" s="243">
        <f>ROUND(I228*H228,2)</f>
        <v>0</v>
      </c>
      <c r="K228" s="239" t="s">
        <v>3751</v>
      </c>
      <c r="L228" s="73"/>
      <c r="M228" s="244" t="s">
        <v>22</v>
      </c>
      <c r="N228" s="245" t="s">
        <v>50</v>
      </c>
      <c r="O228" s="48"/>
      <c r="P228" s="246">
        <f>O228*H228</f>
        <v>0</v>
      </c>
      <c r="Q228" s="246">
        <v>0</v>
      </c>
      <c r="R228" s="246">
        <f>Q228*H228</f>
        <v>0</v>
      </c>
      <c r="S228" s="246">
        <v>0</v>
      </c>
      <c r="T228" s="247">
        <f>S228*H228</f>
        <v>0</v>
      </c>
      <c r="AR228" s="25" t="s">
        <v>572</v>
      </c>
      <c r="AT228" s="25" t="s">
        <v>230</v>
      </c>
      <c r="AU228" s="25" t="s">
        <v>87</v>
      </c>
      <c r="AY228" s="25" t="s">
        <v>228</v>
      </c>
      <c r="BE228" s="248">
        <f>IF(N228="základní",J228,0)</f>
        <v>0</v>
      </c>
      <c r="BF228" s="248">
        <f>IF(N228="snížená",J228,0)</f>
        <v>0</v>
      </c>
      <c r="BG228" s="248">
        <f>IF(N228="zákl. přenesená",J228,0)</f>
        <v>0</v>
      </c>
      <c r="BH228" s="248">
        <f>IF(N228="sníž. přenesená",J228,0)</f>
        <v>0</v>
      </c>
      <c r="BI228" s="248">
        <f>IF(N228="nulová",J228,0)</f>
        <v>0</v>
      </c>
      <c r="BJ228" s="25" t="s">
        <v>24</v>
      </c>
      <c r="BK228" s="248">
        <f>ROUND(I228*H228,2)</f>
        <v>0</v>
      </c>
      <c r="BL228" s="25" t="s">
        <v>572</v>
      </c>
      <c r="BM228" s="25" t="s">
        <v>6901</v>
      </c>
    </row>
    <row r="229" s="1" customFormat="1" ht="25.5" customHeight="1">
      <c r="B229" s="47"/>
      <c r="C229" s="237" t="s">
        <v>655</v>
      </c>
      <c r="D229" s="237" t="s">
        <v>230</v>
      </c>
      <c r="E229" s="238" t="s">
        <v>6847</v>
      </c>
      <c r="F229" s="239" t="s">
        <v>6848</v>
      </c>
      <c r="G229" s="240" t="s">
        <v>929</v>
      </c>
      <c r="H229" s="241">
        <v>1</v>
      </c>
      <c r="I229" s="242"/>
      <c r="J229" s="243">
        <f>ROUND(I229*H229,2)</f>
        <v>0</v>
      </c>
      <c r="K229" s="239" t="s">
        <v>3751</v>
      </c>
      <c r="L229" s="73"/>
      <c r="M229" s="244" t="s">
        <v>22</v>
      </c>
      <c r="N229" s="245" t="s">
        <v>50</v>
      </c>
      <c r="O229" s="48"/>
      <c r="P229" s="246">
        <f>O229*H229</f>
        <v>0</v>
      </c>
      <c r="Q229" s="246">
        <v>0</v>
      </c>
      <c r="R229" s="246">
        <f>Q229*H229</f>
        <v>0</v>
      </c>
      <c r="S229" s="246">
        <v>0</v>
      </c>
      <c r="T229" s="247">
        <f>S229*H229</f>
        <v>0</v>
      </c>
      <c r="AR229" s="25" t="s">
        <v>572</v>
      </c>
      <c r="AT229" s="25" t="s">
        <v>230</v>
      </c>
      <c r="AU229" s="25" t="s">
        <v>87</v>
      </c>
      <c r="AY229" s="25" t="s">
        <v>228</v>
      </c>
      <c r="BE229" s="248">
        <f>IF(N229="základní",J229,0)</f>
        <v>0</v>
      </c>
      <c r="BF229" s="248">
        <f>IF(N229="snížená",J229,0)</f>
        <v>0</v>
      </c>
      <c r="BG229" s="248">
        <f>IF(N229="zákl. přenesená",J229,0)</f>
        <v>0</v>
      </c>
      <c r="BH229" s="248">
        <f>IF(N229="sníž. přenesená",J229,0)</f>
        <v>0</v>
      </c>
      <c r="BI229" s="248">
        <f>IF(N229="nulová",J229,0)</f>
        <v>0</v>
      </c>
      <c r="BJ229" s="25" t="s">
        <v>24</v>
      </c>
      <c r="BK229" s="248">
        <f>ROUND(I229*H229,2)</f>
        <v>0</v>
      </c>
      <c r="BL229" s="25" t="s">
        <v>572</v>
      </c>
      <c r="BM229" s="25" t="s">
        <v>6902</v>
      </c>
    </row>
    <row r="230" s="1" customFormat="1" ht="38.25" customHeight="1">
      <c r="B230" s="47"/>
      <c r="C230" s="237" t="s">
        <v>659</v>
      </c>
      <c r="D230" s="237" t="s">
        <v>230</v>
      </c>
      <c r="E230" s="238" t="s">
        <v>6850</v>
      </c>
      <c r="F230" s="239" t="s">
        <v>6851</v>
      </c>
      <c r="G230" s="240" t="s">
        <v>929</v>
      </c>
      <c r="H230" s="241">
        <v>1</v>
      </c>
      <c r="I230" s="242"/>
      <c r="J230" s="243">
        <f>ROUND(I230*H230,2)</f>
        <v>0</v>
      </c>
      <c r="K230" s="239" t="s">
        <v>3751</v>
      </c>
      <c r="L230" s="73"/>
      <c r="M230" s="244" t="s">
        <v>22</v>
      </c>
      <c r="N230" s="245" t="s">
        <v>50</v>
      </c>
      <c r="O230" s="48"/>
      <c r="P230" s="246">
        <f>O230*H230</f>
        <v>0</v>
      </c>
      <c r="Q230" s="246">
        <v>0</v>
      </c>
      <c r="R230" s="246">
        <f>Q230*H230</f>
        <v>0</v>
      </c>
      <c r="S230" s="246">
        <v>0</v>
      </c>
      <c r="T230" s="247">
        <f>S230*H230</f>
        <v>0</v>
      </c>
      <c r="AR230" s="25" t="s">
        <v>572</v>
      </c>
      <c r="AT230" s="25" t="s">
        <v>230</v>
      </c>
      <c r="AU230" s="25" t="s">
        <v>87</v>
      </c>
      <c r="AY230" s="25" t="s">
        <v>228</v>
      </c>
      <c r="BE230" s="248">
        <f>IF(N230="základní",J230,0)</f>
        <v>0</v>
      </c>
      <c r="BF230" s="248">
        <f>IF(N230="snížená",J230,0)</f>
        <v>0</v>
      </c>
      <c r="BG230" s="248">
        <f>IF(N230="zákl. přenesená",J230,0)</f>
        <v>0</v>
      </c>
      <c r="BH230" s="248">
        <f>IF(N230="sníž. přenesená",J230,0)</f>
        <v>0</v>
      </c>
      <c r="BI230" s="248">
        <f>IF(N230="nulová",J230,0)</f>
        <v>0</v>
      </c>
      <c r="BJ230" s="25" t="s">
        <v>24</v>
      </c>
      <c r="BK230" s="248">
        <f>ROUND(I230*H230,2)</f>
        <v>0</v>
      </c>
      <c r="BL230" s="25" t="s">
        <v>572</v>
      </c>
      <c r="BM230" s="25" t="s">
        <v>6903</v>
      </c>
    </row>
    <row r="231" s="1" customFormat="1" ht="16.5" customHeight="1">
      <c r="B231" s="47"/>
      <c r="C231" s="237" t="s">
        <v>671</v>
      </c>
      <c r="D231" s="237" t="s">
        <v>230</v>
      </c>
      <c r="E231" s="238" t="s">
        <v>6853</v>
      </c>
      <c r="F231" s="239" t="s">
        <v>6854</v>
      </c>
      <c r="G231" s="240" t="s">
        <v>929</v>
      </c>
      <c r="H231" s="241">
        <v>1</v>
      </c>
      <c r="I231" s="242"/>
      <c r="J231" s="243">
        <f>ROUND(I231*H231,2)</f>
        <v>0</v>
      </c>
      <c r="K231" s="239" t="s">
        <v>3751</v>
      </c>
      <c r="L231" s="73"/>
      <c r="M231" s="244" t="s">
        <v>22</v>
      </c>
      <c r="N231" s="245" t="s">
        <v>50</v>
      </c>
      <c r="O231" s="48"/>
      <c r="P231" s="246">
        <f>O231*H231</f>
        <v>0</v>
      </c>
      <c r="Q231" s="246">
        <v>0</v>
      </c>
      <c r="R231" s="246">
        <f>Q231*H231</f>
        <v>0</v>
      </c>
      <c r="S231" s="246">
        <v>0</v>
      </c>
      <c r="T231" s="247">
        <f>S231*H231</f>
        <v>0</v>
      </c>
      <c r="AR231" s="25" t="s">
        <v>572</v>
      </c>
      <c r="AT231" s="25" t="s">
        <v>230</v>
      </c>
      <c r="AU231" s="25" t="s">
        <v>87</v>
      </c>
      <c r="AY231" s="25" t="s">
        <v>228</v>
      </c>
      <c r="BE231" s="248">
        <f>IF(N231="základní",J231,0)</f>
        <v>0</v>
      </c>
      <c r="BF231" s="248">
        <f>IF(N231="snížená",J231,0)</f>
        <v>0</v>
      </c>
      <c r="BG231" s="248">
        <f>IF(N231="zákl. přenesená",J231,0)</f>
        <v>0</v>
      </c>
      <c r="BH231" s="248">
        <f>IF(N231="sníž. přenesená",J231,0)</f>
        <v>0</v>
      </c>
      <c r="BI231" s="248">
        <f>IF(N231="nulová",J231,0)</f>
        <v>0</v>
      </c>
      <c r="BJ231" s="25" t="s">
        <v>24</v>
      </c>
      <c r="BK231" s="248">
        <f>ROUND(I231*H231,2)</f>
        <v>0</v>
      </c>
      <c r="BL231" s="25" t="s">
        <v>572</v>
      </c>
      <c r="BM231" s="25" t="s">
        <v>6904</v>
      </c>
    </row>
    <row r="232" s="1" customFormat="1" ht="16.5" customHeight="1">
      <c r="B232" s="47"/>
      <c r="C232" s="237" t="s">
        <v>676</v>
      </c>
      <c r="D232" s="237" t="s">
        <v>230</v>
      </c>
      <c r="E232" s="238" t="s">
        <v>6797</v>
      </c>
      <c r="F232" s="239" t="s">
        <v>6798</v>
      </c>
      <c r="G232" s="240" t="s">
        <v>929</v>
      </c>
      <c r="H232" s="241">
        <v>1</v>
      </c>
      <c r="I232" s="242"/>
      <c r="J232" s="243">
        <f>ROUND(I232*H232,2)</f>
        <v>0</v>
      </c>
      <c r="K232" s="239" t="s">
        <v>3751</v>
      </c>
      <c r="L232" s="73"/>
      <c r="M232" s="244" t="s">
        <v>22</v>
      </c>
      <c r="N232" s="245" t="s">
        <v>50</v>
      </c>
      <c r="O232" s="48"/>
      <c r="P232" s="246">
        <f>O232*H232</f>
        <v>0</v>
      </c>
      <c r="Q232" s="246">
        <v>0</v>
      </c>
      <c r="R232" s="246">
        <f>Q232*H232</f>
        <v>0</v>
      </c>
      <c r="S232" s="246">
        <v>0</v>
      </c>
      <c r="T232" s="247">
        <f>S232*H232</f>
        <v>0</v>
      </c>
      <c r="AR232" s="25" t="s">
        <v>572</v>
      </c>
      <c r="AT232" s="25" t="s">
        <v>230</v>
      </c>
      <c r="AU232" s="25" t="s">
        <v>87</v>
      </c>
      <c r="AY232" s="25" t="s">
        <v>228</v>
      </c>
      <c r="BE232" s="248">
        <f>IF(N232="základní",J232,0)</f>
        <v>0</v>
      </c>
      <c r="BF232" s="248">
        <f>IF(N232="snížená",J232,0)</f>
        <v>0</v>
      </c>
      <c r="BG232" s="248">
        <f>IF(N232="zákl. přenesená",J232,0)</f>
        <v>0</v>
      </c>
      <c r="BH232" s="248">
        <f>IF(N232="sníž. přenesená",J232,0)</f>
        <v>0</v>
      </c>
      <c r="BI232" s="248">
        <f>IF(N232="nulová",J232,0)</f>
        <v>0</v>
      </c>
      <c r="BJ232" s="25" t="s">
        <v>24</v>
      </c>
      <c r="BK232" s="248">
        <f>ROUND(I232*H232,2)</f>
        <v>0</v>
      </c>
      <c r="BL232" s="25" t="s">
        <v>572</v>
      </c>
      <c r="BM232" s="25" t="s">
        <v>6905</v>
      </c>
    </row>
    <row r="233" s="11" customFormat="1" ht="29.88" customHeight="1">
      <c r="B233" s="221"/>
      <c r="C233" s="222"/>
      <c r="D233" s="223" t="s">
        <v>78</v>
      </c>
      <c r="E233" s="235" t="s">
        <v>2896</v>
      </c>
      <c r="F233" s="235" t="s">
        <v>6906</v>
      </c>
      <c r="G233" s="222"/>
      <c r="H233" s="222"/>
      <c r="I233" s="225"/>
      <c r="J233" s="236">
        <f>BK233</f>
        <v>0</v>
      </c>
      <c r="K233" s="222"/>
      <c r="L233" s="227"/>
      <c r="M233" s="228"/>
      <c r="N233" s="229"/>
      <c r="O233" s="229"/>
      <c r="P233" s="230">
        <f>SUM(P234:P239)</f>
        <v>0</v>
      </c>
      <c r="Q233" s="229"/>
      <c r="R233" s="230">
        <f>SUM(R234:R239)</f>
        <v>0</v>
      </c>
      <c r="S233" s="229"/>
      <c r="T233" s="231">
        <f>SUM(T234:T239)</f>
        <v>0</v>
      </c>
      <c r="AR233" s="232" t="s">
        <v>101</v>
      </c>
      <c r="AT233" s="233" t="s">
        <v>78</v>
      </c>
      <c r="AU233" s="233" t="s">
        <v>24</v>
      </c>
      <c r="AY233" s="232" t="s">
        <v>228</v>
      </c>
      <c r="BK233" s="234">
        <f>SUM(BK234:BK239)</f>
        <v>0</v>
      </c>
    </row>
    <row r="234" s="1" customFormat="1" ht="25.5" customHeight="1">
      <c r="B234" s="47"/>
      <c r="C234" s="237" t="s">
        <v>680</v>
      </c>
      <c r="D234" s="237" t="s">
        <v>230</v>
      </c>
      <c r="E234" s="238" t="s">
        <v>6782</v>
      </c>
      <c r="F234" s="239" t="s">
        <v>6783</v>
      </c>
      <c r="G234" s="240" t="s">
        <v>929</v>
      </c>
      <c r="H234" s="241">
        <v>1</v>
      </c>
      <c r="I234" s="242"/>
      <c r="J234" s="243">
        <f>ROUND(I234*H234,2)</f>
        <v>0</v>
      </c>
      <c r="K234" s="239" t="s">
        <v>3751</v>
      </c>
      <c r="L234" s="73"/>
      <c r="M234" s="244" t="s">
        <v>22</v>
      </c>
      <c r="N234" s="245" t="s">
        <v>50</v>
      </c>
      <c r="O234" s="48"/>
      <c r="P234" s="246">
        <f>O234*H234</f>
        <v>0</v>
      </c>
      <c r="Q234" s="246">
        <v>0</v>
      </c>
      <c r="R234" s="246">
        <f>Q234*H234</f>
        <v>0</v>
      </c>
      <c r="S234" s="246">
        <v>0</v>
      </c>
      <c r="T234" s="247">
        <f>S234*H234</f>
        <v>0</v>
      </c>
      <c r="AR234" s="25" t="s">
        <v>572</v>
      </c>
      <c r="AT234" s="25" t="s">
        <v>230</v>
      </c>
      <c r="AU234" s="25" t="s">
        <v>87</v>
      </c>
      <c r="AY234" s="25" t="s">
        <v>228</v>
      </c>
      <c r="BE234" s="248">
        <f>IF(N234="základní",J234,0)</f>
        <v>0</v>
      </c>
      <c r="BF234" s="248">
        <f>IF(N234="snížená",J234,0)</f>
        <v>0</v>
      </c>
      <c r="BG234" s="248">
        <f>IF(N234="zákl. přenesená",J234,0)</f>
        <v>0</v>
      </c>
      <c r="BH234" s="248">
        <f>IF(N234="sníž. přenesená",J234,0)</f>
        <v>0</v>
      </c>
      <c r="BI234" s="248">
        <f>IF(N234="nulová",J234,0)</f>
        <v>0</v>
      </c>
      <c r="BJ234" s="25" t="s">
        <v>24</v>
      </c>
      <c r="BK234" s="248">
        <f>ROUND(I234*H234,2)</f>
        <v>0</v>
      </c>
      <c r="BL234" s="25" t="s">
        <v>572</v>
      </c>
      <c r="BM234" s="25" t="s">
        <v>6907</v>
      </c>
    </row>
    <row r="235" s="1" customFormat="1" ht="16.5" customHeight="1">
      <c r="B235" s="47"/>
      <c r="C235" s="237" t="s">
        <v>684</v>
      </c>
      <c r="D235" s="237" t="s">
        <v>230</v>
      </c>
      <c r="E235" s="238" t="s">
        <v>6785</v>
      </c>
      <c r="F235" s="239" t="s">
        <v>6786</v>
      </c>
      <c r="G235" s="240" t="s">
        <v>929</v>
      </c>
      <c r="H235" s="241">
        <v>1</v>
      </c>
      <c r="I235" s="242"/>
      <c r="J235" s="243">
        <f>ROUND(I235*H235,2)</f>
        <v>0</v>
      </c>
      <c r="K235" s="239" t="s">
        <v>3751</v>
      </c>
      <c r="L235" s="73"/>
      <c r="M235" s="244" t="s">
        <v>22</v>
      </c>
      <c r="N235" s="245" t="s">
        <v>50</v>
      </c>
      <c r="O235" s="48"/>
      <c r="P235" s="246">
        <f>O235*H235</f>
        <v>0</v>
      </c>
      <c r="Q235" s="246">
        <v>0</v>
      </c>
      <c r="R235" s="246">
        <f>Q235*H235</f>
        <v>0</v>
      </c>
      <c r="S235" s="246">
        <v>0</v>
      </c>
      <c r="T235" s="247">
        <f>S235*H235</f>
        <v>0</v>
      </c>
      <c r="AR235" s="25" t="s">
        <v>572</v>
      </c>
      <c r="AT235" s="25" t="s">
        <v>230</v>
      </c>
      <c r="AU235" s="25" t="s">
        <v>87</v>
      </c>
      <c r="AY235" s="25" t="s">
        <v>228</v>
      </c>
      <c r="BE235" s="248">
        <f>IF(N235="základní",J235,0)</f>
        <v>0</v>
      </c>
      <c r="BF235" s="248">
        <f>IF(N235="snížená",J235,0)</f>
        <v>0</v>
      </c>
      <c r="BG235" s="248">
        <f>IF(N235="zákl. přenesená",J235,0)</f>
        <v>0</v>
      </c>
      <c r="BH235" s="248">
        <f>IF(N235="sníž. přenesená",J235,0)</f>
        <v>0</v>
      </c>
      <c r="BI235" s="248">
        <f>IF(N235="nulová",J235,0)</f>
        <v>0</v>
      </c>
      <c r="BJ235" s="25" t="s">
        <v>24</v>
      </c>
      <c r="BK235" s="248">
        <f>ROUND(I235*H235,2)</f>
        <v>0</v>
      </c>
      <c r="BL235" s="25" t="s">
        <v>572</v>
      </c>
      <c r="BM235" s="25" t="s">
        <v>6908</v>
      </c>
    </row>
    <row r="236" s="1" customFormat="1" ht="25.5" customHeight="1">
      <c r="B236" s="47"/>
      <c r="C236" s="237" t="s">
        <v>688</v>
      </c>
      <c r="D236" s="237" t="s">
        <v>230</v>
      </c>
      <c r="E236" s="238" t="s">
        <v>6847</v>
      </c>
      <c r="F236" s="239" t="s">
        <v>6848</v>
      </c>
      <c r="G236" s="240" t="s">
        <v>929</v>
      </c>
      <c r="H236" s="241">
        <v>1</v>
      </c>
      <c r="I236" s="242"/>
      <c r="J236" s="243">
        <f>ROUND(I236*H236,2)</f>
        <v>0</v>
      </c>
      <c r="K236" s="239" t="s">
        <v>3751</v>
      </c>
      <c r="L236" s="73"/>
      <c r="M236" s="244" t="s">
        <v>22</v>
      </c>
      <c r="N236" s="245" t="s">
        <v>50</v>
      </c>
      <c r="O236" s="48"/>
      <c r="P236" s="246">
        <f>O236*H236</f>
        <v>0</v>
      </c>
      <c r="Q236" s="246">
        <v>0</v>
      </c>
      <c r="R236" s="246">
        <f>Q236*H236</f>
        <v>0</v>
      </c>
      <c r="S236" s="246">
        <v>0</v>
      </c>
      <c r="T236" s="247">
        <f>S236*H236</f>
        <v>0</v>
      </c>
      <c r="AR236" s="25" t="s">
        <v>572</v>
      </c>
      <c r="AT236" s="25" t="s">
        <v>230</v>
      </c>
      <c r="AU236" s="25" t="s">
        <v>87</v>
      </c>
      <c r="AY236" s="25" t="s">
        <v>228</v>
      </c>
      <c r="BE236" s="248">
        <f>IF(N236="základní",J236,0)</f>
        <v>0</v>
      </c>
      <c r="BF236" s="248">
        <f>IF(N236="snížená",J236,0)</f>
        <v>0</v>
      </c>
      <c r="BG236" s="248">
        <f>IF(N236="zákl. přenesená",J236,0)</f>
        <v>0</v>
      </c>
      <c r="BH236" s="248">
        <f>IF(N236="sníž. přenesená",J236,0)</f>
        <v>0</v>
      </c>
      <c r="BI236" s="248">
        <f>IF(N236="nulová",J236,0)</f>
        <v>0</v>
      </c>
      <c r="BJ236" s="25" t="s">
        <v>24</v>
      </c>
      <c r="BK236" s="248">
        <f>ROUND(I236*H236,2)</f>
        <v>0</v>
      </c>
      <c r="BL236" s="25" t="s">
        <v>572</v>
      </c>
      <c r="BM236" s="25" t="s">
        <v>6909</v>
      </c>
    </row>
    <row r="237" s="1" customFormat="1" ht="38.25" customHeight="1">
      <c r="B237" s="47"/>
      <c r="C237" s="237" t="s">
        <v>693</v>
      </c>
      <c r="D237" s="237" t="s">
        <v>230</v>
      </c>
      <c r="E237" s="238" t="s">
        <v>6850</v>
      </c>
      <c r="F237" s="239" t="s">
        <v>6851</v>
      </c>
      <c r="G237" s="240" t="s">
        <v>929</v>
      </c>
      <c r="H237" s="241">
        <v>1</v>
      </c>
      <c r="I237" s="242"/>
      <c r="J237" s="243">
        <f>ROUND(I237*H237,2)</f>
        <v>0</v>
      </c>
      <c r="K237" s="239" t="s">
        <v>3751</v>
      </c>
      <c r="L237" s="73"/>
      <c r="M237" s="244" t="s">
        <v>22</v>
      </c>
      <c r="N237" s="245" t="s">
        <v>50</v>
      </c>
      <c r="O237" s="48"/>
      <c r="P237" s="246">
        <f>O237*H237</f>
        <v>0</v>
      </c>
      <c r="Q237" s="246">
        <v>0</v>
      </c>
      <c r="R237" s="246">
        <f>Q237*H237</f>
        <v>0</v>
      </c>
      <c r="S237" s="246">
        <v>0</v>
      </c>
      <c r="T237" s="247">
        <f>S237*H237</f>
        <v>0</v>
      </c>
      <c r="AR237" s="25" t="s">
        <v>572</v>
      </c>
      <c r="AT237" s="25" t="s">
        <v>230</v>
      </c>
      <c r="AU237" s="25" t="s">
        <v>87</v>
      </c>
      <c r="AY237" s="25" t="s">
        <v>228</v>
      </c>
      <c r="BE237" s="248">
        <f>IF(N237="základní",J237,0)</f>
        <v>0</v>
      </c>
      <c r="BF237" s="248">
        <f>IF(N237="snížená",J237,0)</f>
        <v>0</v>
      </c>
      <c r="BG237" s="248">
        <f>IF(N237="zákl. přenesená",J237,0)</f>
        <v>0</v>
      </c>
      <c r="BH237" s="248">
        <f>IF(N237="sníž. přenesená",J237,0)</f>
        <v>0</v>
      </c>
      <c r="BI237" s="248">
        <f>IF(N237="nulová",J237,0)</f>
        <v>0</v>
      </c>
      <c r="BJ237" s="25" t="s">
        <v>24</v>
      </c>
      <c r="BK237" s="248">
        <f>ROUND(I237*H237,2)</f>
        <v>0</v>
      </c>
      <c r="BL237" s="25" t="s">
        <v>572</v>
      </c>
      <c r="BM237" s="25" t="s">
        <v>6910</v>
      </c>
    </row>
    <row r="238" s="1" customFormat="1" ht="16.5" customHeight="1">
      <c r="B238" s="47"/>
      <c r="C238" s="237" t="s">
        <v>699</v>
      </c>
      <c r="D238" s="237" t="s">
        <v>230</v>
      </c>
      <c r="E238" s="238" t="s">
        <v>6853</v>
      </c>
      <c r="F238" s="239" t="s">
        <v>6854</v>
      </c>
      <c r="G238" s="240" t="s">
        <v>929</v>
      </c>
      <c r="H238" s="241">
        <v>1</v>
      </c>
      <c r="I238" s="242"/>
      <c r="J238" s="243">
        <f>ROUND(I238*H238,2)</f>
        <v>0</v>
      </c>
      <c r="K238" s="239" t="s">
        <v>3751</v>
      </c>
      <c r="L238" s="73"/>
      <c r="M238" s="244" t="s">
        <v>22</v>
      </c>
      <c r="N238" s="245" t="s">
        <v>50</v>
      </c>
      <c r="O238" s="48"/>
      <c r="P238" s="246">
        <f>O238*H238</f>
        <v>0</v>
      </c>
      <c r="Q238" s="246">
        <v>0</v>
      </c>
      <c r="R238" s="246">
        <f>Q238*H238</f>
        <v>0</v>
      </c>
      <c r="S238" s="246">
        <v>0</v>
      </c>
      <c r="T238" s="247">
        <f>S238*H238</f>
        <v>0</v>
      </c>
      <c r="AR238" s="25" t="s">
        <v>572</v>
      </c>
      <c r="AT238" s="25" t="s">
        <v>230</v>
      </c>
      <c r="AU238" s="25" t="s">
        <v>87</v>
      </c>
      <c r="AY238" s="25" t="s">
        <v>228</v>
      </c>
      <c r="BE238" s="248">
        <f>IF(N238="základní",J238,0)</f>
        <v>0</v>
      </c>
      <c r="BF238" s="248">
        <f>IF(N238="snížená",J238,0)</f>
        <v>0</v>
      </c>
      <c r="BG238" s="248">
        <f>IF(N238="zákl. přenesená",J238,0)</f>
        <v>0</v>
      </c>
      <c r="BH238" s="248">
        <f>IF(N238="sníž. přenesená",J238,0)</f>
        <v>0</v>
      </c>
      <c r="BI238" s="248">
        <f>IF(N238="nulová",J238,0)</f>
        <v>0</v>
      </c>
      <c r="BJ238" s="25" t="s">
        <v>24</v>
      </c>
      <c r="BK238" s="248">
        <f>ROUND(I238*H238,2)</f>
        <v>0</v>
      </c>
      <c r="BL238" s="25" t="s">
        <v>572</v>
      </c>
      <c r="BM238" s="25" t="s">
        <v>6911</v>
      </c>
    </row>
    <row r="239" s="1" customFormat="1" ht="16.5" customHeight="1">
      <c r="B239" s="47"/>
      <c r="C239" s="237" t="s">
        <v>704</v>
      </c>
      <c r="D239" s="237" t="s">
        <v>230</v>
      </c>
      <c r="E239" s="238" t="s">
        <v>6797</v>
      </c>
      <c r="F239" s="239" t="s">
        <v>6798</v>
      </c>
      <c r="G239" s="240" t="s">
        <v>929</v>
      </c>
      <c r="H239" s="241">
        <v>1</v>
      </c>
      <c r="I239" s="242"/>
      <c r="J239" s="243">
        <f>ROUND(I239*H239,2)</f>
        <v>0</v>
      </c>
      <c r="K239" s="239" t="s">
        <v>3751</v>
      </c>
      <c r="L239" s="73"/>
      <c r="M239" s="244" t="s">
        <v>22</v>
      </c>
      <c r="N239" s="245" t="s">
        <v>50</v>
      </c>
      <c r="O239" s="48"/>
      <c r="P239" s="246">
        <f>O239*H239</f>
        <v>0</v>
      </c>
      <c r="Q239" s="246">
        <v>0</v>
      </c>
      <c r="R239" s="246">
        <f>Q239*H239</f>
        <v>0</v>
      </c>
      <c r="S239" s="246">
        <v>0</v>
      </c>
      <c r="T239" s="247">
        <f>S239*H239</f>
        <v>0</v>
      </c>
      <c r="AR239" s="25" t="s">
        <v>572</v>
      </c>
      <c r="AT239" s="25" t="s">
        <v>230</v>
      </c>
      <c r="AU239" s="25" t="s">
        <v>87</v>
      </c>
      <c r="AY239" s="25" t="s">
        <v>228</v>
      </c>
      <c r="BE239" s="248">
        <f>IF(N239="základní",J239,0)</f>
        <v>0</v>
      </c>
      <c r="BF239" s="248">
        <f>IF(N239="snížená",J239,0)</f>
        <v>0</v>
      </c>
      <c r="BG239" s="248">
        <f>IF(N239="zákl. přenesená",J239,0)</f>
        <v>0</v>
      </c>
      <c r="BH239" s="248">
        <f>IF(N239="sníž. přenesená",J239,0)</f>
        <v>0</v>
      </c>
      <c r="BI239" s="248">
        <f>IF(N239="nulová",J239,0)</f>
        <v>0</v>
      </c>
      <c r="BJ239" s="25" t="s">
        <v>24</v>
      </c>
      <c r="BK239" s="248">
        <f>ROUND(I239*H239,2)</f>
        <v>0</v>
      </c>
      <c r="BL239" s="25" t="s">
        <v>572</v>
      </c>
      <c r="BM239" s="25" t="s">
        <v>6912</v>
      </c>
    </row>
    <row r="240" s="11" customFormat="1" ht="29.88" customHeight="1">
      <c r="B240" s="221"/>
      <c r="C240" s="222"/>
      <c r="D240" s="223" t="s">
        <v>78</v>
      </c>
      <c r="E240" s="235" t="s">
        <v>2904</v>
      </c>
      <c r="F240" s="235" t="s">
        <v>6913</v>
      </c>
      <c r="G240" s="222"/>
      <c r="H240" s="222"/>
      <c r="I240" s="225"/>
      <c r="J240" s="236">
        <f>BK240</f>
        <v>0</v>
      </c>
      <c r="K240" s="222"/>
      <c r="L240" s="227"/>
      <c r="M240" s="228"/>
      <c r="N240" s="229"/>
      <c r="O240" s="229"/>
      <c r="P240" s="230">
        <f>SUM(P241:P246)</f>
        <v>0</v>
      </c>
      <c r="Q240" s="229"/>
      <c r="R240" s="230">
        <f>SUM(R241:R246)</f>
        <v>0</v>
      </c>
      <c r="S240" s="229"/>
      <c r="T240" s="231">
        <f>SUM(T241:T246)</f>
        <v>0</v>
      </c>
      <c r="AR240" s="232" t="s">
        <v>101</v>
      </c>
      <c r="AT240" s="233" t="s">
        <v>78</v>
      </c>
      <c r="AU240" s="233" t="s">
        <v>24</v>
      </c>
      <c r="AY240" s="232" t="s">
        <v>228</v>
      </c>
      <c r="BK240" s="234">
        <f>SUM(BK241:BK246)</f>
        <v>0</v>
      </c>
    </row>
    <row r="241" s="1" customFormat="1" ht="25.5" customHeight="1">
      <c r="B241" s="47"/>
      <c r="C241" s="237" t="s">
        <v>708</v>
      </c>
      <c r="D241" s="237" t="s">
        <v>230</v>
      </c>
      <c r="E241" s="238" t="s">
        <v>6782</v>
      </c>
      <c r="F241" s="239" t="s">
        <v>6783</v>
      </c>
      <c r="G241" s="240" t="s">
        <v>929</v>
      </c>
      <c r="H241" s="241">
        <v>1</v>
      </c>
      <c r="I241" s="242"/>
      <c r="J241" s="243">
        <f>ROUND(I241*H241,2)</f>
        <v>0</v>
      </c>
      <c r="K241" s="239" t="s">
        <v>3751</v>
      </c>
      <c r="L241" s="73"/>
      <c r="M241" s="244" t="s">
        <v>22</v>
      </c>
      <c r="N241" s="245" t="s">
        <v>50</v>
      </c>
      <c r="O241" s="48"/>
      <c r="P241" s="246">
        <f>O241*H241</f>
        <v>0</v>
      </c>
      <c r="Q241" s="246">
        <v>0</v>
      </c>
      <c r="R241" s="246">
        <f>Q241*H241</f>
        <v>0</v>
      </c>
      <c r="S241" s="246">
        <v>0</v>
      </c>
      <c r="T241" s="247">
        <f>S241*H241</f>
        <v>0</v>
      </c>
      <c r="AR241" s="25" t="s">
        <v>572</v>
      </c>
      <c r="AT241" s="25" t="s">
        <v>230</v>
      </c>
      <c r="AU241" s="25" t="s">
        <v>87</v>
      </c>
      <c r="AY241" s="25" t="s">
        <v>228</v>
      </c>
      <c r="BE241" s="248">
        <f>IF(N241="základní",J241,0)</f>
        <v>0</v>
      </c>
      <c r="BF241" s="248">
        <f>IF(N241="snížená",J241,0)</f>
        <v>0</v>
      </c>
      <c r="BG241" s="248">
        <f>IF(N241="zákl. přenesená",J241,0)</f>
        <v>0</v>
      </c>
      <c r="BH241" s="248">
        <f>IF(N241="sníž. přenesená",J241,0)</f>
        <v>0</v>
      </c>
      <c r="BI241" s="248">
        <f>IF(N241="nulová",J241,0)</f>
        <v>0</v>
      </c>
      <c r="BJ241" s="25" t="s">
        <v>24</v>
      </c>
      <c r="BK241" s="248">
        <f>ROUND(I241*H241,2)</f>
        <v>0</v>
      </c>
      <c r="BL241" s="25" t="s">
        <v>572</v>
      </c>
      <c r="BM241" s="25" t="s">
        <v>6914</v>
      </c>
    </row>
    <row r="242" s="1" customFormat="1" ht="16.5" customHeight="1">
      <c r="B242" s="47"/>
      <c r="C242" s="237" t="s">
        <v>712</v>
      </c>
      <c r="D242" s="237" t="s">
        <v>230</v>
      </c>
      <c r="E242" s="238" t="s">
        <v>6785</v>
      </c>
      <c r="F242" s="239" t="s">
        <v>6786</v>
      </c>
      <c r="G242" s="240" t="s">
        <v>929</v>
      </c>
      <c r="H242" s="241">
        <v>1</v>
      </c>
      <c r="I242" s="242"/>
      <c r="J242" s="243">
        <f>ROUND(I242*H242,2)</f>
        <v>0</v>
      </c>
      <c r="K242" s="239" t="s">
        <v>3751</v>
      </c>
      <c r="L242" s="73"/>
      <c r="M242" s="244" t="s">
        <v>22</v>
      </c>
      <c r="N242" s="245" t="s">
        <v>50</v>
      </c>
      <c r="O242" s="48"/>
      <c r="P242" s="246">
        <f>O242*H242</f>
        <v>0</v>
      </c>
      <c r="Q242" s="246">
        <v>0</v>
      </c>
      <c r="R242" s="246">
        <f>Q242*H242</f>
        <v>0</v>
      </c>
      <c r="S242" s="246">
        <v>0</v>
      </c>
      <c r="T242" s="247">
        <f>S242*H242</f>
        <v>0</v>
      </c>
      <c r="AR242" s="25" t="s">
        <v>572</v>
      </c>
      <c r="AT242" s="25" t="s">
        <v>230</v>
      </c>
      <c r="AU242" s="25" t="s">
        <v>87</v>
      </c>
      <c r="AY242" s="25" t="s">
        <v>228</v>
      </c>
      <c r="BE242" s="248">
        <f>IF(N242="základní",J242,0)</f>
        <v>0</v>
      </c>
      <c r="BF242" s="248">
        <f>IF(N242="snížená",J242,0)</f>
        <v>0</v>
      </c>
      <c r="BG242" s="248">
        <f>IF(N242="zákl. přenesená",J242,0)</f>
        <v>0</v>
      </c>
      <c r="BH242" s="248">
        <f>IF(N242="sníž. přenesená",J242,0)</f>
        <v>0</v>
      </c>
      <c r="BI242" s="248">
        <f>IF(N242="nulová",J242,0)</f>
        <v>0</v>
      </c>
      <c r="BJ242" s="25" t="s">
        <v>24</v>
      </c>
      <c r="BK242" s="248">
        <f>ROUND(I242*H242,2)</f>
        <v>0</v>
      </c>
      <c r="BL242" s="25" t="s">
        <v>572</v>
      </c>
      <c r="BM242" s="25" t="s">
        <v>6915</v>
      </c>
    </row>
    <row r="243" s="1" customFormat="1" ht="25.5" customHeight="1">
      <c r="B243" s="47"/>
      <c r="C243" s="237" t="s">
        <v>717</v>
      </c>
      <c r="D243" s="237" t="s">
        <v>230</v>
      </c>
      <c r="E243" s="238" t="s">
        <v>6847</v>
      </c>
      <c r="F243" s="239" t="s">
        <v>6848</v>
      </c>
      <c r="G243" s="240" t="s">
        <v>929</v>
      </c>
      <c r="H243" s="241">
        <v>1</v>
      </c>
      <c r="I243" s="242"/>
      <c r="J243" s="243">
        <f>ROUND(I243*H243,2)</f>
        <v>0</v>
      </c>
      <c r="K243" s="239" t="s">
        <v>3751</v>
      </c>
      <c r="L243" s="73"/>
      <c r="M243" s="244" t="s">
        <v>22</v>
      </c>
      <c r="N243" s="245" t="s">
        <v>50</v>
      </c>
      <c r="O243" s="48"/>
      <c r="P243" s="246">
        <f>O243*H243</f>
        <v>0</v>
      </c>
      <c r="Q243" s="246">
        <v>0</v>
      </c>
      <c r="R243" s="246">
        <f>Q243*H243</f>
        <v>0</v>
      </c>
      <c r="S243" s="246">
        <v>0</v>
      </c>
      <c r="T243" s="247">
        <f>S243*H243</f>
        <v>0</v>
      </c>
      <c r="AR243" s="25" t="s">
        <v>572</v>
      </c>
      <c r="AT243" s="25" t="s">
        <v>230</v>
      </c>
      <c r="AU243" s="25" t="s">
        <v>87</v>
      </c>
      <c r="AY243" s="25" t="s">
        <v>228</v>
      </c>
      <c r="BE243" s="248">
        <f>IF(N243="základní",J243,0)</f>
        <v>0</v>
      </c>
      <c r="BF243" s="248">
        <f>IF(N243="snížená",J243,0)</f>
        <v>0</v>
      </c>
      <c r="BG243" s="248">
        <f>IF(N243="zákl. přenesená",J243,0)</f>
        <v>0</v>
      </c>
      <c r="BH243" s="248">
        <f>IF(N243="sníž. přenesená",J243,0)</f>
        <v>0</v>
      </c>
      <c r="BI243" s="248">
        <f>IF(N243="nulová",J243,0)</f>
        <v>0</v>
      </c>
      <c r="BJ243" s="25" t="s">
        <v>24</v>
      </c>
      <c r="BK243" s="248">
        <f>ROUND(I243*H243,2)</f>
        <v>0</v>
      </c>
      <c r="BL243" s="25" t="s">
        <v>572</v>
      </c>
      <c r="BM243" s="25" t="s">
        <v>6916</v>
      </c>
    </row>
    <row r="244" s="1" customFormat="1" ht="38.25" customHeight="1">
      <c r="B244" s="47"/>
      <c r="C244" s="237" t="s">
        <v>727</v>
      </c>
      <c r="D244" s="237" t="s">
        <v>230</v>
      </c>
      <c r="E244" s="238" t="s">
        <v>6850</v>
      </c>
      <c r="F244" s="239" t="s">
        <v>6851</v>
      </c>
      <c r="G244" s="240" t="s">
        <v>929</v>
      </c>
      <c r="H244" s="241">
        <v>1</v>
      </c>
      <c r="I244" s="242"/>
      <c r="J244" s="243">
        <f>ROUND(I244*H244,2)</f>
        <v>0</v>
      </c>
      <c r="K244" s="239" t="s">
        <v>3751</v>
      </c>
      <c r="L244" s="73"/>
      <c r="M244" s="244" t="s">
        <v>22</v>
      </c>
      <c r="N244" s="245" t="s">
        <v>50</v>
      </c>
      <c r="O244" s="48"/>
      <c r="P244" s="246">
        <f>O244*H244</f>
        <v>0</v>
      </c>
      <c r="Q244" s="246">
        <v>0</v>
      </c>
      <c r="R244" s="246">
        <f>Q244*H244</f>
        <v>0</v>
      </c>
      <c r="S244" s="246">
        <v>0</v>
      </c>
      <c r="T244" s="247">
        <f>S244*H244</f>
        <v>0</v>
      </c>
      <c r="AR244" s="25" t="s">
        <v>572</v>
      </c>
      <c r="AT244" s="25" t="s">
        <v>230</v>
      </c>
      <c r="AU244" s="25" t="s">
        <v>87</v>
      </c>
      <c r="AY244" s="25" t="s">
        <v>228</v>
      </c>
      <c r="BE244" s="248">
        <f>IF(N244="základní",J244,0)</f>
        <v>0</v>
      </c>
      <c r="BF244" s="248">
        <f>IF(N244="snížená",J244,0)</f>
        <v>0</v>
      </c>
      <c r="BG244" s="248">
        <f>IF(N244="zákl. přenesená",J244,0)</f>
        <v>0</v>
      </c>
      <c r="BH244" s="248">
        <f>IF(N244="sníž. přenesená",J244,0)</f>
        <v>0</v>
      </c>
      <c r="BI244" s="248">
        <f>IF(N244="nulová",J244,0)</f>
        <v>0</v>
      </c>
      <c r="BJ244" s="25" t="s">
        <v>24</v>
      </c>
      <c r="BK244" s="248">
        <f>ROUND(I244*H244,2)</f>
        <v>0</v>
      </c>
      <c r="BL244" s="25" t="s">
        <v>572</v>
      </c>
      <c r="BM244" s="25" t="s">
        <v>6917</v>
      </c>
    </row>
    <row r="245" s="1" customFormat="1" ht="16.5" customHeight="1">
      <c r="B245" s="47"/>
      <c r="C245" s="237" t="s">
        <v>732</v>
      </c>
      <c r="D245" s="237" t="s">
        <v>230</v>
      </c>
      <c r="E245" s="238" t="s">
        <v>6853</v>
      </c>
      <c r="F245" s="239" t="s">
        <v>6854</v>
      </c>
      <c r="G245" s="240" t="s">
        <v>929</v>
      </c>
      <c r="H245" s="241">
        <v>1</v>
      </c>
      <c r="I245" s="242"/>
      <c r="J245" s="243">
        <f>ROUND(I245*H245,2)</f>
        <v>0</v>
      </c>
      <c r="K245" s="239" t="s">
        <v>3751</v>
      </c>
      <c r="L245" s="73"/>
      <c r="M245" s="244" t="s">
        <v>22</v>
      </c>
      <c r="N245" s="245" t="s">
        <v>50</v>
      </c>
      <c r="O245" s="48"/>
      <c r="P245" s="246">
        <f>O245*H245</f>
        <v>0</v>
      </c>
      <c r="Q245" s="246">
        <v>0</v>
      </c>
      <c r="R245" s="246">
        <f>Q245*H245</f>
        <v>0</v>
      </c>
      <c r="S245" s="246">
        <v>0</v>
      </c>
      <c r="T245" s="247">
        <f>S245*H245</f>
        <v>0</v>
      </c>
      <c r="AR245" s="25" t="s">
        <v>572</v>
      </c>
      <c r="AT245" s="25" t="s">
        <v>230</v>
      </c>
      <c r="AU245" s="25" t="s">
        <v>87</v>
      </c>
      <c r="AY245" s="25" t="s">
        <v>228</v>
      </c>
      <c r="BE245" s="248">
        <f>IF(N245="základní",J245,0)</f>
        <v>0</v>
      </c>
      <c r="BF245" s="248">
        <f>IF(N245="snížená",J245,0)</f>
        <v>0</v>
      </c>
      <c r="BG245" s="248">
        <f>IF(N245="zákl. přenesená",J245,0)</f>
        <v>0</v>
      </c>
      <c r="BH245" s="248">
        <f>IF(N245="sníž. přenesená",J245,0)</f>
        <v>0</v>
      </c>
      <c r="BI245" s="248">
        <f>IF(N245="nulová",J245,0)</f>
        <v>0</v>
      </c>
      <c r="BJ245" s="25" t="s">
        <v>24</v>
      </c>
      <c r="BK245" s="248">
        <f>ROUND(I245*H245,2)</f>
        <v>0</v>
      </c>
      <c r="BL245" s="25" t="s">
        <v>572</v>
      </c>
      <c r="BM245" s="25" t="s">
        <v>6918</v>
      </c>
    </row>
    <row r="246" s="1" customFormat="1" ht="16.5" customHeight="1">
      <c r="B246" s="47"/>
      <c r="C246" s="237" t="s">
        <v>739</v>
      </c>
      <c r="D246" s="237" t="s">
        <v>230</v>
      </c>
      <c r="E246" s="238" t="s">
        <v>6797</v>
      </c>
      <c r="F246" s="239" t="s">
        <v>6798</v>
      </c>
      <c r="G246" s="240" t="s">
        <v>929</v>
      </c>
      <c r="H246" s="241">
        <v>1</v>
      </c>
      <c r="I246" s="242"/>
      <c r="J246" s="243">
        <f>ROUND(I246*H246,2)</f>
        <v>0</v>
      </c>
      <c r="K246" s="239" t="s">
        <v>3751</v>
      </c>
      <c r="L246" s="73"/>
      <c r="M246" s="244" t="s">
        <v>22</v>
      </c>
      <c r="N246" s="245" t="s">
        <v>50</v>
      </c>
      <c r="O246" s="48"/>
      <c r="P246" s="246">
        <f>O246*H246</f>
        <v>0</v>
      </c>
      <c r="Q246" s="246">
        <v>0</v>
      </c>
      <c r="R246" s="246">
        <f>Q246*H246</f>
        <v>0</v>
      </c>
      <c r="S246" s="246">
        <v>0</v>
      </c>
      <c r="T246" s="247">
        <f>S246*H246</f>
        <v>0</v>
      </c>
      <c r="AR246" s="25" t="s">
        <v>572</v>
      </c>
      <c r="AT246" s="25" t="s">
        <v>230</v>
      </c>
      <c r="AU246" s="25" t="s">
        <v>87</v>
      </c>
      <c r="AY246" s="25" t="s">
        <v>228</v>
      </c>
      <c r="BE246" s="248">
        <f>IF(N246="základní",J246,0)</f>
        <v>0</v>
      </c>
      <c r="BF246" s="248">
        <f>IF(N246="snížená",J246,0)</f>
        <v>0</v>
      </c>
      <c r="BG246" s="248">
        <f>IF(N246="zákl. přenesená",J246,0)</f>
        <v>0</v>
      </c>
      <c r="BH246" s="248">
        <f>IF(N246="sníž. přenesená",J246,0)</f>
        <v>0</v>
      </c>
      <c r="BI246" s="248">
        <f>IF(N246="nulová",J246,0)</f>
        <v>0</v>
      </c>
      <c r="BJ246" s="25" t="s">
        <v>24</v>
      </c>
      <c r="BK246" s="248">
        <f>ROUND(I246*H246,2)</f>
        <v>0</v>
      </c>
      <c r="BL246" s="25" t="s">
        <v>572</v>
      </c>
      <c r="BM246" s="25" t="s">
        <v>6919</v>
      </c>
    </row>
    <row r="247" s="11" customFormat="1" ht="29.88" customHeight="1">
      <c r="B247" s="221"/>
      <c r="C247" s="222"/>
      <c r="D247" s="223" t="s">
        <v>78</v>
      </c>
      <c r="E247" s="235" t="s">
        <v>2907</v>
      </c>
      <c r="F247" s="235" t="s">
        <v>6920</v>
      </c>
      <c r="G247" s="222"/>
      <c r="H247" s="222"/>
      <c r="I247" s="225"/>
      <c r="J247" s="236">
        <f>BK247</f>
        <v>0</v>
      </c>
      <c r="K247" s="222"/>
      <c r="L247" s="227"/>
      <c r="M247" s="228"/>
      <c r="N247" s="229"/>
      <c r="O247" s="229"/>
      <c r="P247" s="230">
        <f>SUM(P248:P253)</f>
        <v>0</v>
      </c>
      <c r="Q247" s="229"/>
      <c r="R247" s="230">
        <f>SUM(R248:R253)</f>
        <v>0</v>
      </c>
      <c r="S247" s="229"/>
      <c r="T247" s="231">
        <f>SUM(T248:T253)</f>
        <v>0</v>
      </c>
      <c r="AR247" s="232" t="s">
        <v>101</v>
      </c>
      <c r="AT247" s="233" t="s">
        <v>78</v>
      </c>
      <c r="AU247" s="233" t="s">
        <v>24</v>
      </c>
      <c r="AY247" s="232" t="s">
        <v>228</v>
      </c>
      <c r="BK247" s="234">
        <f>SUM(BK248:BK253)</f>
        <v>0</v>
      </c>
    </row>
    <row r="248" s="1" customFormat="1" ht="25.5" customHeight="1">
      <c r="B248" s="47"/>
      <c r="C248" s="237" t="s">
        <v>744</v>
      </c>
      <c r="D248" s="237" t="s">
        <v>230</v>
      </c>
      <c r="E248" s="238" t="s">
        <v>6782</v>
      </c>
      <c r="F248" s="239" t="s">
        <v>6783</v>
      </c>
      <c r="G248" s="240" t="s">
        <v>929</v>
      </c>
      <c r="H248" s="241">
        <v>1</v>
      </c>
      <c r="I248" s="242"/>
      <c r="J248" s="243">
        <f>ROUND(I248*H248,2)</f>
        <v>0</v>
      </c>
      <c r="K248" s="239" t="s">
        <v>3751</v>
      </c>
      <c r="L248" s="73"/>
      <c r="M248" s="244" t="s">
        <v>22</v>
      </c>
      <c r="N248" s="245" t="s">
        <v>50</v>
      </c>
      <c r="O248" s="48"/>
      <c r="P248" s="246">
        <f>O248*H248</f>
        <v>0</v>
      </c>
      <c r="Q248" s="246">
        <v>0</v>
      </c>
      <c r="R248" s="246">
        <f>Q248*H248</f>
        <v>0</v>
      </c>
      <c r="S248" s="246">
        <v>0</v>
      </c>
      <c r="T248" s="247">
        <f>S248*H248</f>
        <v>0</v>
      </c>
      <c r="AR248" s="25" t="s">
        <v>572</v>
      </c>
      <c r="AT248" s="25" t="s">
        <v>230</v>
      </c>
      <c r="AU248" s="25" t="s">
        <v>87</v>
      </c>
      <c r="AY248" s="25" t="s">
        <v>228</v>
      </c>
      <c r="BE248" s="248">
        <f>IF(N248="základní",J248,0)</f>
        <v>0</v>
      </c>
      <c r="BF248" s="248">
        <f>IF(N248="snížená",J248,0)</f>
        <v>0</v>
      </c>
      <c r="BG248" s="248">
        <f>IF(N248="zákl. přenesená",J248,0)</f>
        <v>0</v>
      </c>
      <c r="BH248" s="248">
        <f>IF(N248="sníž. přenesená",J248,0)</f>
        <v>0</v>
      </c>
      <c r="BI248" s="248">
        <f>IF(N248="nulová",J248,0)</f>
        <v>0</v>
      </c>
      <c r="BJ248" s="25" t="s">
        <v>24</v>
      </c>
      <c r="BK248" s="248">
        <f>ROUND(I248*H248,2)</f>
        <v>0</v>
      </c>
      <c r="BL248" s="25" t="s">
        <v>572</v>
      </c>
      <c r="BM248" s="25" t="s">
        <v>6921</v>
      </c>
    </row>
    <row r="249" s="1" customFormat="1" ht="16.5" customHeight="1">
      <c r="B249" s="47"/>
      <c r="C249" s="237" t="s">
        <v>749</v>
      </c>
      <c r="D249" s="237" t="s">
        <v>230</v>
      </c>
      <c r="E249" s="238" t="s">
        <v>6785</v>
      </c>
      <c r="F249" s="239" t="s">
        <v>6786</v>
      </c>
      <c r="G249" s="240" t="s">
        <v>929</v>
      </c>
      <c r="H249" s="241">
        <v>1</v>
      </c>
      <c r="I249" s="242"/>
      <c r="J249" s="243">
        <f>ROUND(I249*H249,2)</f>
        <v>0</v>
      </c>
      <c r="K249" s="239" t="s">
        <v>3751</v>
      </c>
      <c r="L249" s="73"/>
      <c r="M249" s="244" t="s">
        <v>22</v>
      </c>
      <c r="N249" s="245" t="s">
        <v>50</v>
      </c>
      <c r="O249" s="48"/>
      <c r="P249" s="246">
        <f>O249*H249</f>
        <v>0</v>
      </c>
      <c r="Q249" s="246">
        <v>0</v>
      </c>
      <c r="R249" s="246">
        <f>Q249*H249</f>
        <v>0</v>
      </c>
      <c r="S249" s="246">
        <v>0</v>
      </c>
      <c r="T249" s="247">
        <f>S249*H249</f>
        <v>0</v>
      </c>
      <c r="AR249" s="25" t="s">
        <v>572</v>
      </c>
      <c r="AT249" s="25" t="s">
        <v>230</v>
      </c>
      <c r="AU249" s="25" t="s">
        <v>87</v>
      </c>
      <c r="AY249" s="25" t="s">
        <v>228</v>
      </c>
      <c r="BE249" s="248">
        <f>IF(N249="základní",J249,0)</f>
        <v>0</v>
      </c>
      <c r="BF249" s="248">
        <f>IF(N249="snížená",J249,0)</f>
        <v>0</v>
      </c>
      <c r="BG249" s="248">
        <f>IF(N249="zákl. přenesená",J249,0)</f>
        <v>0</v>
      </c>
      <c r="BH249" s="248">
        <f>IF(N249="sníž. přenesená",J249,0)</f>
        <v>0</v>
      </c>
      <c r="BI249" s="248">
        <f>IF(N249="nulová",J249,0)</f>
        <v>0</v>
      </c>
      <c r="BJ249" s="25" t="s">
        <v>24</v>
      </c>
      <c r="BK249" s="248">
        <f>ROUND(I249*H249,2)</f>
        <v>0</v>
      </c>
      <c r="BL249" s="25" t="s">
        <v>572</v>
      </c>
      <c r="BM249" s="25" t="s">
        <v>6922</v>
      </c>
    </row>
    <row r="250" s="1" customFormat="1" ht="25.5" customHeight="1">
      <c r="B250" s="47"/>
      <c r="C250" s="237" t="s">
        <v>755</v>
      </c>
      <c r="D250" s="237" t="s">
        <v>230</v>
      </c>
      <c r="E250" s="238" t="s">
        <v>6847</v>
      </c>
      <c r="F250" s="239" t="s">
        <v>6848</v>
      </c>
      <c r="G250" s="240" t="s">
        <v>929</v>
      </c>
      <c r="H250" s="241">
        <v>1</v>
      </c>
      <c r="I250" s="242"/>
      <c r="J250" s="243">
        <f>ROUND(I250*H250,2)</f>
        <v>0</v>
      </c>
      <c r="K250" s="239" t="s">
        <v>3751</v>
      </c>
      <c r="L250" s="73"/>
      <c r="M250" s="244" t="s">
        <v>22</v>
      </c>
      <c r="N250" s="245" t="s">
        <v>50</v>
      </c>
      <c r="O250" s="48"/>
      <c r="P250" s="246">
        <f>O250*H250</f>
        <v>0</v>
      </c>
      <c r="Q250" s="246">
        <v>0</v>
      </c>
      <c r="R250" s="246">
        <f>Q250*H250</f>
        <v>0</v>
      </c>
      <c r="S250" s="246">
        <v>0</v>
      </c>
      <c r="T250" s="247">
        <f>S250*H250</f>
        <v>0</v>
      </c>
      <c r="AR250" s="25" t="s">
        <v>572</v>
      </c>
      <c r="AT250" s="25" t="s">
        <v>230</v>
      </c>
      <c r="AU250" s="25" t="s">
        <v>87</v>
      </c>
      <c r="AY250" s="25" t="s">
        <v>228</v>
      </c>
      <c r="BE250" s="248">
        <f>IF(N250="základní",J250,0)</f>
        <v>0</v>
      </c>
      <c r="BF250" s="248">
        <f>IF(N250="snížená",J250,0)</f>
        <v>0</v>
      </c>
      <c r="BG250" s="248">
        <f>IF(N250="zákl. přenesená",J250,0)</f>
        <v>0</v>
      </c>
      <c r="BH250" s="248">
        <f>IF(N250="sníž. přenesená",J250,0)</f>
        <v>0</v>
      </c>
      <c r="BI250" s="248">
        <f>IF(N250="nulová",J250,0)</f>
        <v>0</v>
      </c>
      <c r="BJ250" s="25" t="s">
        <v>24</v>
      </c>
      <c r="BK250" s="248">
        <f>ROUND(I250*H250,2)</f>
        <v>0</v>
      </c>
      <c r="BL250" s="25" t="s">
        <v>572</v>
      </c>
      <c r="BM250" s="25" t="s">
        <v>6923</v>
      </c>
    </row>
    <row r="251" s="1" customFormat="1" ht="38.25" customHeight="1">
      <c r="B251" s="47"/>
      <c r="C251" s="237" t="s">
        <v>761</v>
      </c>
      <c r="D251" s="237" t="s">
        <v>230</v>
      </c>
      <c r="E251" s="238" t="s">
        <v>6850</v>
      </c>
      <c r="F251" s="239" t="s">
        <v>6851</v>
      </c>
      <c r="G251" s="240" t="s">
        <v>929</v>
      </c>
      <c r="H251" s="241">
        <v>1</v>
      </c>
      <c r="I251" s="242"/>
      <c r="J251" s="243">
        <f>ROUND(I251*H251,2)</f>
        <v>0</v>
      </c>
      <c r="K251" s="239" t="s">
        <v>3751</v>
      </c>
      <c r="L251" s="73"/>
      <c r="M251" s="244" t="s">
        <v>22</v>
      </c>
      <c r="N251" s="245" t="s">
        <v>50</v>
      </c>
      <c r="O251" s="48"/>
      <c r="P251" s="246">
        <f>O251*H251</f>
        <v>0</v>
      </c>
      <c r="Q251" s="246">
        <v>0</v>
      </c>
      <c r="R251" s="246">
        <f>Q251*H251</f>
        <v>0</v>
      </c>
      <c r="S251" s="246">
        <v>0</v>
      </c>
      <c r="T251" s="247">
        <f>S251*H251</f>
        <v>0</v>
      </c>
      <c r="AR251" s="25" t="s">
        <v>572</v>
      </c>
      <c r="AT251" s="25" t="s">
        <v>230</v>
      </c>
      <c r="AU251" s="25" t="s">
        <v>87</v>
      </c>
      <c r="AY251" s="25" t="s">
        <v>228</v>
      </c>
      <c r="BE251" s="248">
        <f>IF(N251="základní",J251,0)</f>
        <v>0</v>
      </c>
      <c r="BF251" s="248">
        <f>IF(N251="snížená",J251,0)</f>
        <v>0</v>
      </c>
      <c r="BG251" s="248">
        <f>IF(N251="zákl. přenesená",J251,0)</f>
        <v>0</v>
      </c>
      <c r="BH251" s="248">
        <f>IF(N251="sníž. přenesená",J251,0)</f>
        <v>0</v>
      </c>
      <c r="BI251" s="248">
        <f>IF(N251="nulová",J251,0)</f>
        <v>0</v>
      </c>
      <c r="BJ251" s="25" t="s">
        <v>24</v>
      </c>
      <c r="BK251" s="248">
        <f>ROUND(I251*H251,2)</f>
        <v>0</v>
      </c>
      <c r="BL251" s="25" t="s">
        <v>572</v>
      </c>
      <c r="BM251" s="25" t="s">
        <v>6924</v>
      </c>
    </row>
    <row r="252" s="1" customFormat="1" ht="16.5" customHeight="1">
      <c r="B252" s="47"/>
      <c r="C252" s="237" t="s">
        <v>30</v>
      </c>
      <c r="D252" s="237" t="s">
        <v>230</v>
      </c>
      <c r="E252" s="238" t="s">
        <v>6853</v>
      </c>
      <c r="F252" s="239" t="s">
        <v>6854</v>
      </c>
      <c r="G252" s="240" t="s">
        <v>929</v>
      </c>
      <c r="H252" s="241">
        <v>1</v>
      </c>
      <c r="I252" s="242"/>
      <c r="J252" s="243">
        <f>ROUND(I252*H252,2)</f>
        <v>0</v>
      </c>
      <c r="K252" s="239" t="s">
        <v>3751</v>
      </c>
      <c r="L252" s="73"/>
      <c r="M252" s="244" t="s">
        <v>22</v>
      </c>
      <c r="N252" s="245" t="s">
        <v>50</v>
      </c>
      <c r="O252" s="48"/>
      <c r="P252" s="246">
        <f>O252*H252</f>
        <v>0</v>
      </c>
      <c r="Q252" s="246">
        <v>0</v>
      </c>
      <c r="R252" s="246">
        <f>Q252*H252</f>
        <v>0</v>
      </c>
      <c r="S252" s="246">
        <v>0</v>
      </c>
      <c r="T252" s="247">
        <f>S252*H252</f>
        <v>0</v>
      </c>
      <c r="AR252" s="25" t="s">
        <v>572</v>
      </c>
      <c r="AT252" s="25" t="s">
        <v>230</v>
      </c>
      <c r="AU252" s="25" t="s">
        <v>87</v>
      </c>
      <c r="AY252" s="25" t="s">
        <v>228</v>
      </c>
      <c r="BE252" s="248">
        <f>IF(N252="základní",J252,0)</f>
        <v>0</v>
      </c>
      <c r="BF252" s="248">
        <f>IF(N252="snížená",J252,0)</f>
        <v>0</v>
      </c>
      <c r="BG252" s="248">
        <f>IF(N252="zákl. přenesená",J252,0)</f>
        <v>0</v>
      </c>
      <c r="BH252" s="248">
        <f>IF(N252="sníž. přenesená",J252,0)</f>
        <v>0</v>
      </c>
      <c r="BI252" s="248">
        <f>IF(N252="nulová",J252,0)</f>
        <v>0</v>
      </c>
      <c r="BJ252" s="25" t="s">
        <v>24</v>
      </c>
      <c r="BK252" s="248">
        <f>ROUND(I252*H252,2)</f>
        <v>0</v>
      </c>
      <c r="BL252" s="25" t="s">
        <v>572</v>
      </c>
      <c r="BM252" s="25" t="s">
        <v>6925</v>
      </c>
    </row>
    <row r="253" s="1" customFormat="1" ht="16.5" customHeight="1">
      <c r="B253" s="47"/>
      <c r="C253" s="237" t="s">
        <v>770</v>
      </c>
      <c r="D253" s="237" t="s">
        <v>230</v>
      </c>
      <c r="E253" s="238" t="s">
        <v>6797</v>
      </c>
      <c r="F253" s="239" t="s">
        <v>6798</v>
      </c>
      <c r="G253" s="240" t="s">
        <v>929</v>
      </c>
      <c r="H253" s="241">
        <v>1</v>
      </c>
      <c r="I253" s="242"/>
      <c r="J253" s="243">
        <f>ROUND(I253*H253,2)</f>
        <v>0</v>
      </c>
      <c r="K253" s="239" t="s">
        <v>3751</v>
      </c>
      <c r="L253" s="73"/>
      <c r="M253" s="244" t="s">
        <v>22</v>
      </c>
      <c r="N253" s="245" t="s">
        <v>50</v>
      </c>
      <c r="O253" s="48"/>
      <c r="P253" s="246">
        <f>O253*H253</f>
        <v>0</v>
      </c>
      <c r="Q253" s="246">
        <v>0</v>
      </c>
      <c r="R253" s="246">
        <f>Q253*H253</f>
        <v>0</v>
      </c>
      <c r="S253" s="246">
        <v>0</v>
      </c>
      <c r="T253" s="247">
        <f>S253*H253</f>
        <v>0</v>
      </c>
      <c r="AR253" s="25" t="s">
        <v>572</v>
      </c>
      <c r="AT253" s="25" t="s">
        <v>230</v>
      </c>
      <c r="AU253" s="25" t="s">
        <v>87</v>
      </c>
      <c r="AY253" s="25" t="s">
        <v>228</v>
      </c>
      <c r="BE253" s="248">
        <f>IF(N253="základní",J253,0)</f>
        <v>0</v>
      </c>
      <c r="BF253" s="248">
        <f>IF(N253="snížená",J253,0)</f>
        <v>0</v>
      </c>
      <c r="BG253" s="248">
        <f>IF(N253="zákl. přenesená",J253,0)</f>
        <v>0</v>
      </c>
      <c r="BH253" s="248">
        <f>IF(N253="sníž. přenesená",J253,0)</f>
        <v>0</v>
      </c>
      <c r="BI253" s="248">
        <f>IF(N253="nulová",J253,0)</f>
        <v>0</v>
      </c>
      <c r="BJ253" s="25" t="s">
        <v>24</v>
      </c>
      <c r="BK253" s="248">
        <f>ROUND(I253*H253,2)</f>
        <v>0</v>
      </c>
      <c r="BL253" s="25" t="s">
        <v>572</v>
      </c>
      <c r="BM253" s="25" t="s">
        <v>6926</v>
      </c>
    </row>
    <row r="254" s="11" customFormat="1" ht="29.88" customHeight="1">
      <c r="B254" s="221"/>
      <c r="C254" s="222"/>
      <c r="D254" s="223" t="s">
        <v>78</v>
      </c>
      <c r="E254" s="235" t="s">
        <v>2918</v>
      </c>
      <c r="F254" s="235" t="s">
        <v>6927</v>
      </c>
      <c r="G254" s="222"/>
      <c r="H254" s="222"/>
      <c r="I254" s="225"/>
      <c r="J254" s="236">
        <f>BK254</f>
        <v>0</v>
      </c>
      <c r="K254" s="222"/>
      <c r="L254" s="227"/>
      <c r="M254" s="228"/>
      <c r="N254" s="229"/>
      <c r="O254" s="229"/>
      <c r="P254" s="230">
        <f>SUM(P255:P260)</f>
        <v>0</v>
      </c>
      <c r="Q254" s="229"/>
      <c r="R254" s="230">
        <f>SUM(R255:R260)</f>
        <v>0</v>
      </c>
      <c r="S254" s="229"/>
      <c r="T254" s="231">
        <f>SUM(T255:T260)</f>
        <v>0</v>
      </c>
      <c r="AR254" s="232" t="s">
        <v>101</v>
      </c>
      <c r="AT254" s="233" t="s">
        <v>78</v>
      </c>
      <c r="AU254" s="233" t="s">
        <v>24</v>
      </c>
      <c r="AY254" s="232" t="s">
        <v>228</v>
      </c>
      <c r="BK254" s="234">
        <f>SUM(BK255:BK260)</f>
        <v>0</v>
      </c>
    </row>
    <row r="255" s="1" customFormat="1" ht="25.5" customHeight="1">
      <c r="B255" s="47"/>
      <c r="C255" s="237" t="s">
        <v>774</v>
      </c>
      <c r="D255" s="237" t="s">
        <v>230</v>
      </c>
      <c r="E255" s="238" t="s">
        <v>6782</v>
      </c>
      <c r="F255" s="239" t="s">
        <v>6783</v>
      </c>
      <c r="G255" s="240" t="s">
        <v>929</v>
      </c>
      <c r="H255" s="241">
        <v>1</v>
      </c>
      <c r="I255" s="242"/>
      <c r="J255" s="243">
        <f>ROUND(I255*H255,2)</f>
        <v>0</v>
      </c>
      <c r="K255" s="239" t="s">
        <v>3751</v>
      </c>
      <c r="L255" s="73"/>
      <c r="M255" s="244" t="s">
        <v>22</v>
      </c>
      <c r="N255" s="245" t="s">
        <v>50</v>
      </c>
      <c r="O255" s="48"/>
      <c r="P255" s="246">
        <f>O255*H255</f>
        <v>0</v>
      </c>
      <c r="Q255" s="246">
        <v>0</v>
      </c>
      <c r="R255" s="246">
        <f>Q255*H255</f>
        <v>0</v>
      </c>
      <c r="S255" s="246">
        <v>0</v>
      </c>
      <c r="T255" s="247">
        <f>S255*H255</f>
        <v>0</v>
      </c>
      <c r="AR255" s="25" t="s">
        <v>572</v>
      </c>
      <c r="AT255" s="25" t="s">
        <v>230</v>
      </c>
      <c r="AU255" s="25" t="s">
        <v>87</v>
      </c>
      <c r="AY255" s="25" t="s">
        <v>228</v>
      </c>
      <c r="BE255" s="248">
        <f>IF(N255="základní",J255,0)</f>
        <v>0</v>
      </c>
      <c r="BF255" s="248">
        <f>IF(N255="snížená",J255,0)</f>
        <v>0</v>
      </c>
      <c r="BG255" s="248">
        <f>IF(N255="zákl. přenesená",J255,0)</f>
        <v>0</v>
      </c>
      <c r="BH255" s="248">
        <f>IF(N255="sníž. přenesená",J255,0)</f>
        <v>0</v>
      </c>
      <c r="BI255" s="248">
        <f>IF(N255="nulová",J255,0)</f>
        <v>0</v>
      </c>
      <c r="BJ255" s="25" t="s">
        <v>24</v>
      </c>
      <c r="BK255" s="248">
        <f>ROUND(I255*H255,2)</f>
        <v>0</v>
      </c>
      <c r="BL255" s="25" t="s">
        <v>572</v>
      </c>
      <c r="BM255" s="25" t="s">
        <v>6928</v>
      </c>
    </row>
    <row r="256" s="1" customFormat="1" ht="16.5" customHeight="1">
      <c r="B256" s="47"/>
      <c r="C256" s="237" t="s">
        <v>778</v>
      </c>
      <c r="D256" s="237" t="s">
        <v>230</v>
      </c>
      <c r="E256" s="238" t="s">
        <v>6785</v>
      </c>
      <c r="F256" s="239" t="s">
        <v>6786</v>
      </c>
      <c r="G256" s="240" t="s">
        <v>929</v>
      </c>
      <c r="H256" s="241">
        <v>1</v>
      </c>
      <c r="I256" s="242"/>
      <c r="J256" s="243">
        <f>ROUND(I256*H256,2)</f>
        <v>0</v>
      </c>
      <c r="K256" s="239" t="s">
        <v>3751</v>
      </c>
      <c r="L256" s="73"/>
      <c r="M256" s="244" t="s">
        <v>22</v>
      </c>
      <c r="N256" s="245" t="s">
        <v>50</v>
      </c>
      <c r="O256" s="48"/>
      <c r="P256" s="246">
        <f>O256*H256</f>
        <v>0</v>
      </c>
      <c r="Q256" s="246">
        <v>0</v>
      </c>
      <c r="R256" s="246">
        <f>Q256*H256</f>
        <v>0</v>
      </c>
      <c r="S256" s="246">
        <v>0</v>
      </c>
      <c r="T256" s="247">
        <f>S256*H256</f>
        <v>0</v>
      </c>
      <c r="AR256" s="25" t="s">
        <v>572</v>
      </c>
      <c r="AT256" s="25" t="s">
        <v>230</v>
      </c>
      <c r="AU256" s="25" t="s">
        <v>87</v>
      </c>
      <c r="AY256" s="25" t="s">
        <v>228</v>
      </c>
      <c r="BE256" s="248">
        <f>IF(N256="základní",J256,0)</f>
        <v>0</v>
      </c>
      <c r="BF256" s="248">
        <f>IF(N256="snížená",J256,0)</f>
        <v>0</v>
      </c>
      <c r="BG256" s="248">
        <f>IF(N256="zákl. přenesená",J256,0)</f>
        <v>0</v>
      </c>
      <c r="BH256" s="248">
        <f>IF(N256="sníž. přenesená",J256,0)</f>
        <v>0</v>
      </c>
      <c r="BI256" s="248">
        <f>IF(N256="nulová",J256,0)</f>
        <v>0</v>
      </c>
      <c r="BJ256" s="25" t="s">
        <v>24</v>
      </c>
      <c r="BK256" s="248">
        <f>ROUND(I256*H256,2)</f>
        <v>0</v>
      </c>
      <c r="BL256" s="25" t="s">
        <v>572</v>
      </c>
      <c r="BM256" s="25" t="s">
        <v>6929</v>
      </c>
    </row>
    <row r="257" s="1" customFormat="1" ht="25.5" customHeight="1">
      <c r="B257" s="47"/>
      <c r="C257" s="237" t="s">
        <v>782</v>
      </c>
      <c r="D257" s="237" t="s">
        <v>230</v>
      </c>
      <c r="E257" s="238" t="s">
        <v>6847</v>
      </c>
      <c r="F257" s="239" t="s">
        <v>6848</v>
      </c>
      <c r="G257" s="240" t="s">
        <v>929</v>
      </c>
      <c r="H257" s="241">
        <v>1</v>
      </c>
      <c r="I257" s="242"/>
      <c r="J257" s="243">
        <f>ROUND(I257*H257,2)</f>
        <v>0</v>
      </c>
      <c r="K257" s="239" t="s">
        <v>3751</v>
      </c>
      <c r="L257" s="73"/>
      <c r="M257" s="244" t="s">
        <v>22</v>
      </c>
      <c r="N257" s="245" t="s">
        <v>50</v>
      </c>
      <c r="O257" s="48"/>
      <c r="P257" s="246">
        <f>O257*H257</f>
        <v>0</v>
      </c>
      <c r="Q257" s="246">
        <v>0</v>
      </c>
      <c r="R257" s="246">
        <f>Q257*H257</f>
        <v>0</v>
      </c>
      <c r="S257" s="246">
        <v>0</v>
      </c>
      <c r="T257" s="247">
        <f>S257*H257</f>
        <v>0</v>
      </c>
      <c r="AR257" s="25" t="s">
        <v>572</v>
      </c>
      <c r="AT257" s="25" t="s">
        <v>230</v>
      </c>
      <c r="AU257" s="25" t="s">
        <v>87</v>
      </c>
      <c r="AY257" s="25" t="s">
        <v>228</v>
      </c>
      <c r="BE257" s="248">
        <f>IF(N257="základní",J257,0)</f>
        <v>0</v>
      </c>
      <c r="BF257" s="248">
        <f>IF(N257="snížená",J257,0)</f>
        <v>0</v>
      </c>
      <c r="BG257" s="248">
        <f>IF(N257="zákl. přenesená",J257,0)</f>
        <v>0</v>
      </c>
      <c r="BH257" s="248">
        <f>IF(N257="sníž. přenesená",J257,0)</f>
        <v>0</v>
      </c>
      <c r="BI257" s="248">
        <f>IF(N257="nulová",J257,0)</f>
        <v>0</v>
      </c>
      <c r="BJ257" s="25" t="s">
        <v>24</v>
      </c>
      <c r="BK257" s="248">
        <f>ROUND(I257*H257,2)</f>
        <v>0</v>
      </c>
      <c r="BL257" s="25" t="s">
        <v>572</v>
      </c>
      <c r="BM257" s="25" t="s">
        <v>6930</v>
      </c>
    </row>
    <row r="258" s="1" customFormat="1" ht="38.25" customHeight="1">
      <c r="B258" s="47"/>
      <c r="C258" s="237" t="s">
        <v>786</v>
      </c>
      <c r="D258" s="237" t="s">
        <v>230</v>
      </c>
      <c r="E258" s="238" t="s">
        <v>6850</v>
      </c>
      <c r="F258" s="239" t="s">
        <v>6851</v>
      </c>
      <c r="G258" s="240" t="s">
        <v>929</v>
      </c>
      <c r="H258" s="241">
        <v>1</v>
      </c>
      <c r="I258" s="242"/>
      <c r="J258" s="243">
        <f>ROUND(I258*H258,2)</f>
        <v>0</v>
      </c>
      <c r="K258" s="239" t="s">
        <v>3751</v>
      </c>
      <c r="L258" s="73"/>
      <c r="M258" s="244" t="s">
        <v>22</v>
      </c>
      <c r="N258" s="245" t="s">
        <v>50</v>
      </c>
      <c r="O258" s="48"/>
      <c r="P258" s="246">
        <f>O258*H258</f>
        <v>0</v>
      </c>
      <c r="Q258" s="246">
        <v>0</v>
      </c>
      <c r="R258" s="246">
        <f>Q258*H258</f>
        <v>0</v>
      </c>
      <c r="S258" s="246">
        <v>0</v>
      </c>
      <c r="T258" s="247">
        <f>S258*H258</f>
        <v>0</v>
      </c>
      <c r="AR258" s="25" t="s">
        <v>572</v>
      </c>
      <c r="AT258" s="25" t="s">
        <v>230</v>
      </c>
      <c r="AU258" s="25" t="s">
        <v>87</v>
      </c>
      <c r="AY258" s="25" t="s">
        <v>228</v>
      </c>
      <c r="BE258" s="248">
        <f>IF(N258="základní",J258,0)</f>
        <v>0</v>
      </c>
      <c r="BF258" s="248">
        <f>IF(N258="snížená",J258,0)</f>
        <v>0</v>
      </c>
      <c r="BG258" s="248">
        <f>IF(N258="zákl. přenesená",J258,0)</f>
        <v>0</v>
      </c>
      <c r="BH258" s="248">
        <f>IF(N258="sníž. přenesená",J258,0)</f>
        <v>0</v>
      </c>
      <c r="BI258" s="248">
        <f>IF(N258="nulová",J258,0)</f>
        <v>0</v>
      </c>
      <c r="BJ258" s="25" t="s">
        <v>24</v>
      </c>
      <c r="BK258" s="248">
        <f>ROUND(I258*H258,2)</f>
        <v>0</v>
      </c>
      <c r="BL258" s="25" t="s">
        <v>572</v>
      </c>
      <c r="BM258" s="25" t="s">
        <v>6931</v>
      </c>
    </row>
    <row r="259" s="1" customFormat="1" ht="16.5" customHeight="1">
      <c r="B259" s="47"/>
      <c r="C259" s="237" t="s">
        <v>791</v>
      </c>
      <c r="D259" s="237" t="s">
        <v>230</v>
      </c>
      <c r="E259" s="238" t="s">
        <v>6853</v>
      </c>
      <c r="F259" s="239" t="s">
        <v>6854</v>
      </c>
      <c r="G259" s="240" t="s">
        <v>929</v>
      </c>
      <c r="H259" s="241">
        <v>1</v>
      </c>
      <c r="I259" s="242"/>
      <c r="J259" s="243">
        <f>ROUND(I259*H259,2)</f>
        <v>0</v>
      </c>
      <c r="K259" s="239" t="s">
        <v>3751</v>
      </c>
      <c r="L259" s="73"/>
      <c r="M259" s="244" t="s">
        <v>22</v>
      </c>
      <c r="N259" s="245" t="s">
        <v>50</v>
      </c>
      <c r="O259" s="48"/>
      <c r="P259" s="246">
        <f>O259*H259</f>
        <v>0</v>
      </c>
      <c r="Q259" s="246">
        <v>0</v>
      </c>
      <c r="R259" s="246">
        <f>Q259*H259</f>
        <v>0</v>
      </c>
      <c r="S259" s="246">
        <v>0</v>
      </c>
      <c r="T259" s="247">
        <f>S259*H259</f>
        <v>0</v>
      </c>
      <c r="AR259" s="25" t="s">
        <v>572</v>
      </c>
      <c r="AT259" s="25" t="s">
        <v>230</v>
      </c>
      <c r="AU259" s="25" t="s">
        <v>87</v>
      </c>
      <c r="AY259" s="25" t="s">
        <v>228</v>
      </c>
      <c r="BE259" s="248">
        <f>IF(N259="základní",J259,0)</f>
        <v>0</v>
      </c>
      <c r="BF259" s="248">
        <f>IF(N259="snížená",J259,0)</f>
        <v>0</v>
      </c>
      <c r="BG259" s="248">
        <f>IF(N259="zákl. přenesená",J259,0)</f>
        <v>0</v>
      </c>
      <c r="BH259" s="248">
        <f>IF(N259="sníž. přenesená",J259,0)</f>
        <v>0</v>
      </c>
      <c r="BI259" s="248">
        <f>IF(N259="nulová",J259,0)</f>
        <v>0</v>
      </c>
      <c r="BJ259" s="25" t="s">
        <v>24</v>
      </c>
      <c r="BK259" s="248">
        <f>ROUND(I259*H259,2)</f>
        <v>0</v>
      </c>
      <c r="BL259" s="25" t="s">
        <v>572</v>
      </c>
      <c r="BM259" s="25" t="s">
        <v>6932</v>
      </c>
    </row>
    <row r="260" s="1" customFormat="1" ht="16.5" customHeight="1">
      <c r="B260" s="47"/>
      <c r="C260" s="237" t="s">
        <v>796</v>
      </c>
      <c r="D260" s="237" t="s">
        <v>230</v>
      </c>
      <c r="E260" s="238" t="s">
        <v>6797</v>
      </c>
      <c r="F260" s="239" t="s">
        <v>6798</v>
      </c>
      <c r="G260" s="240" t="s">
        <v>929</v>
      </c>
      <c r="H260" s="241">
        <v>1</v>
      </c>
      <c r="I260" s="242"/>
      <c r="J260" s="243">
        <f>ROUND(I260*H260,2)</f>
        <v>0</v>
      </c>
      <c r="K260" s="239" t="s">
        <v>3751</v>
      </c>
      <c r="L260" s="73"/>
      <c r="M260" s="244" t="s">
        <v>22</v>
      </c>
      <c r="N260" s="245" t="s">
        <v>50</v>
      </c>
      <c r="O260" s="48"/>
      <c r="P260" s="246">
        <f>O260*H260</f>
        <v>0</v>
      </c>
      <c r="Q260" s="246">
        <v>0</v>
      </c>
      <c r="R260" s="246">
        <f>Q260*H260</f>
        <v>0</v>
      </c>
      <c r="S260" s="246">
        <v>0</v>
      </c>
      <c r="T260" s="247">
        <f>S260*H260</f>
        <v>0</v>
      </c>
      <c r="AR260" s="25" t="s">
        <v>572</v>
      </c>
      <c r="AT260" s="25" t="s">
        <v>230</v>
      </c>
      <c r="AU260" s="25" t="s">
        <v>87</v>
      </c>
      <c r="AY260" s="25" t="s">
        <v>228</v>
      </c>
      <c r="BE260" s="248">
        <f>IF(N260="základní",J260,0)</f>
        <v>0</v>
      </c>
      <c r="BF260" s="248">
        <f>IF(N260="snížená",J260,0)</f>
        <v>0</v>
      </c>
      <c r="BG260" s="248">
        <f>IF(N260="zákl. přenesená",J260,0)</f>
        <v>0</v>
      </c>
      <c r="BH260" s="248">
        <f>IF(N260="sníž. přenesená",J260,0)</f>
        <v>0</v>
      </c>
      <c r="BI260" s="248">
        <f>IF(N260="nulová",J260,0)</f>
        <v>0</v>
      </c>
      <c r="BJ260" s="25" t="s">
        <v>24</v>
      </c>
      <c r="BK260" s="248">
        <f>ROUND(I260*H260,2)</f>
        <v>0</v>
      </c>
      <c r="BL260" s="25" t="s">
        <v>572</v>
      </c>
      <c r="BM260" s="25" t="s">
        <v>6933</v>
      </c>
    </row>
    <row r="261" s="11" customFormat="1" ht="29.88" customHeight="1">
      <c r="B261" s="221"/>
      <c r="C261" s="222"/>
      <c r="D261" s="223" t="s">
        <v>78</v>
      </c>
      <c r="E261" s="235" t="s">
        <v>2941</v>
      </c>
      <c r="F261" s="235" t="s">
        <v>6934</v>
      </c>
      <c r="G261" s="222"/>
      <c r="H261" s="222"/>
      <c r="I261" s="225"/>
      <c r="J261" s="236">
        <f>BK261</f>
        <v>0</v>
      </c>
      <c r="K261" s="222"/>
      <c r="L261" s="227"/>
      <c r="M261" s="228"/>
      <c r="N261" s="229"/>
      <c r="O261" s="229"/>
      <c r="P261" s="230">
        <f>SUM(P262:P267)</f>
        <v>0</v>
      </c>
      <c r="Q261" s="229"/>
      <c r="R261" s="230">
        <f>SUM(R262:R267)</f>
        <v>0</v>
      </c>
      <c r="S261" s="229"/>
      <c r="T261" s="231">
        <f>SUM(T262:T267)</f>
        <v>0</v>
      </c>
      <c r="AR261" s="232" t="s">
        <v>101</v>
      </c>
      <c r="AT261" s="233" t="s">
        <v>78</v>
      </c>
      <c r="AU261" s="233" t="s">
        <v>24</v>
      </c>
      <c r="AY261" s="232" t="s">
        <v>228</v>
      </c>
      <c r="BK261" s="234">
        <f>SUM(BK262:BK267)</f>
        <v>0</v>
      </c>
    </row>
    <row r="262" s="1" customFormat="1" ht="25.5" customHeight="1">
      <c r="B262" s="47"/>
      <c r="C262" s="237" t="s">
        <v>800</v>
      </c>
      <c r="D262" s="237" t="s">
        <v>230</v>
      </c>
      <c r="E262" s="238" t="s">
        <v>6782</v>
      </c>
      <c r="F262" s="239" t="s">
        <v>6783</v>
      </c>
      <c r="G262" s="240" t="s">
        <v>929</v>
      </c>
      <c r="H262" s="241">
        <v>1</v>
      </c>
      <c r="I262" s="242"/>
      <c r="J262" s="243">
        <f>ROUND(I262*H262,2)</f>
        <v>0</v>
      </c>
      <c r="K262" s="239" t="s">
        <v>3751</v>
      </c>
      <c r="L262" s="73"/>
      <c r="M262" s="244" t="s">
        <v>22</v>
      </c>
      <c r="N262" s="245" t="s">
        <v>50</v>
      </c>
      <c r="O262" s="48"/>
      <c r="P262" s="246">
        <f>O262*H262</f>
        <v>0</v>
      </c>
      <c r="Q262" s="246">
        <v>0</v>
      </c>
      <c r="R262" s="246">
        <f>Q262*H262</f>
        <v>0</v>
      </c>
      <c r="S262" s="246">
        <v>0</v>
      </c>
      <c r="T262" s="247">
        <f>S262*H262</f>
        <v>0</v>
      </c>
      <c r="AR262" s="25" t="s">
        <v>572</v>
      </c>
      <c r="AT262" s="25" t="s">
        <v>230</v>
      </c>
      <c r="AU262" s="25" t="s">
        <v>87</v>
      </c>
      <c r="AY262" s="25" t="s">
        <v>228</v>
      </c>
      <c r="BE262" s="248">
        <f>IF(N262="základní",J262,0)</f>
        <v>0</v>
      </c>
      <c r="BF262" s="248">
        <f>IF(N262="snížená",J262,0)</f>
        <v>0</v>
      </c>
      <c r="BG262" s="248">
        <f>IF(N262="zákl. přenesená",J262,0)</f>
        <v>0</v>
      </c>
      <c r="BH262" s="248">
        <f>IF(N262="sníž. přenesená",J262,0)</f>
        <v>0</v>
      </c>
      <c r="BI262" s="248">
        <f>IF(N262="nulová",J262,0)</f>
        <v>0</v>
      </c>
      <c r="BJ262" s="25" t="s">
        <v>24</v>
      </c>
      <c r="BK262" s="248">
        <f>ROUND(I262*H262,2)</f>
        <v>0</v>
      </c>
      <c r="BL262" s="25" t="s">
        <v>572</v>
      </c>
      <c r="BM262" s="25" t="s">
        <v>6935</v>
      </c>
    </row>
    <row r="263" s="1" customFormat="1" ht="16.5" customHeight="1">
      <c r="B263" s="47"/>
      <c r="C263" s="237" t="s">
        <v>804</v>
      </c>
      <c r="D263" s="237" t="s">
        <v>230</v>
      </c>
      <c r="E263" s="238" t="s">
        <v>6785</v>
      </c>
      <c r="F263" s="239" t="s">
        <v>6786</v>
      </c>
      <c r="G263" s="240" t="s">
        <v>929</v>
      </c>
      <c r="H263" s="241">
        <v>1</v>
      </c>
      <c r="I263" s="242"/>
      <c r="J263" s="243">
        <f>ROUND(I263*H263,2)</f>
        <v>0</v>
      </c>
      <c r="K263" s="239" t="s">
        <v>3751</v>
      </c>
      <c r="L263" s="73"/>
      <c r="M263" s="244" t="s">
        <v>22</v>
      </c>
      <c r="N263" s="245" t="s">
        <v>50</v>
      </c>
      <c r="O263" s="48"/>
      <c r="P263" s="246">
        <f>O263*H263</f>
        <v>0</v>
      </c>
      <c r="Q263" s="246">
        <v>0</v>
      </c>
      <c r="R263" s="246">
        <f>Q263*H263</f>
        <v>0</v>
      </c>
      <c r="S263" s="246">
        <v>0</v>
      </c>
      <c r="T263" s="247">
        <f>S263*H263</f>
        <v>0</v>
      </c>
      <c r="AR263" s="25" t="s">
        <v>572</v>
      </c>
      <c r="AT263" s="25" t="s">
        <v>230</v>
      </c>
      <c r="AU263" s="25" t="s">
        <v>87</v>
      </c>
      <c r="AY263" s="25" t="s">
        <v>228</v>
      </c>
      <c r="BE263" s="248">
        <f>IF(N263="základní",J263,0)</f>
        <v>0</v>
      </c>
      <c r="BF263" s="248">
        <f>IF(N263="snížená",J263,0)</f>
        <v>0</v>
      </c>
      <c r="BG263" s="248">
        <f>IF(N263="zákl. přenesená",J263,0)</f>
        <v>0</v>
      </c>
      <c r="BH263" s="248">
        <f>IF(N263="sníž. přenesená",J263,0)</f>
        <v>0</v>
      </c>
      <c r="BI263" s="248">
        <f>IF(N263="nulová",J263,0)</f>
        <v>0</v>
      </c>
      <c r="BJ263" s="25" t="s">
        <v>24</v>
      </c>
      <c r="BK263" s="248">
        <f>ROUND(I263*H263,2)</f>
        <v>0</v>
      </c>
      <c r="BL263" s="25" t="s">
        <v>572</v>
      </c>
      <c r="BM263" s="25" t="s">
        <v>6936</v>
      </c>
    </row>
    <row r="264" s="1" customFormat="1" ht="25.5" customHeight="1">
      <c r="B264" s="47"/>
      <c r="C264" s="237" t="s">
        <v>808</v>
      </c>
      <c r="D264" s="237" t="s">
        <v>230</v>
      </c>
      <c r="E264" s="238" t="s">
        <v>6847</v>
      </c>
      <c r="F264" s="239" t="s">
        <v>6848</v>
      </c>
      <c r="G264" s="240" t="s">
        <v>929</v>
      </c>
      <c r="H264" s="241">
        <v>1</v>
      </c>
      <c r="I264" s="242"/>
      <c r="J264" s="243">
        <f>ROUND(I264*H264,2)</f>
        <v>0</v>
      </c>
      <c r="K264" s="239" t="s">
        <v>3751</v>
      </c>
      <c r="L264" s="73"/>
      <c r="M264" s="244" t="s">
        <v>22</v>
      </c>
      <c r="N264" s="245" t="s">
        <v>50</v>
      </c>
      <c r="O264" s="48"/>
      <c r="P264" s="246">
        <f>O264*H264</f>
        <v>0</v>
      </c>
      <c r="Q264" s="246">
        <v>0</v>
      </c>
      <c r="R264" s="246">
        <f>Q264*H264</f>
        <v>0</v>
      </c>
      <c r="S264" s="246">
        <v>0</v>
      </c>
      <c r="T264" s="247">
        <f>S264*H264</f>
        <v>0</v>
      </c>
      <c r="AR264" s="25" t="s">
        <v>572</v>
      </c>
      <c r="AT264" s="25" t="s">
        <v>230</v>
      </c>
      <c r="AU264" s="25" t="s">
        <v>87</v>
      </c>
      <c r="AY264" s="25" t="s">
        <v>228</v>
      </c>
      <c r="BE264" s="248">
        <f>IF(N264="základní",J264,0)</f>
        <v>0</v>
      </c>
      <c r="BF264" s="248">
        <f>IF(N264="snížená",J264,0)</f>
        <v>0</v>
      </c>
      <c r="BG264" s="248">
        <f>IF(N264="zákl. přenesená",J264,0)</f>
        <v>0</v>
      </c>
      <c r="BH264" s="248">
        <f>IF(N264="sníž. přenesená",J264,0)</f>
        <v>0</v>
      </c>
      <c r="BI264" s="248">
        <f>IF(N264="nulová",J264,0)</f>
        <v>0</v>
      </c>
      <c r="BJ264" s="25" t="s">
        <v>24</v>
      </c>
      <c r="BK264" s="248">
        <f>ROUND(I264*H264,2)</f>
        <v>0</v>
      </c>
      <c r="BL264" s="25" t="s">
        <v>572</v>
      </c>
      <c r="BM264" s="25" t="s">
        <v>6937</v>
      </c>
    </row>
    <row r="265" s="1" customFormat="1" ht="38.25" customHeight="1">
      <c r="B265" s="47"/>
      <c r="C265" s="237" t="s">
        <v>812</v>
      </c>
      <c r="D265" s="237" t="s">
        <v>230</v>
      </c>
      <c r="E265" s="238" t="s">
        <v>6850</v>
      </c>
      <c r="F265" s="239" t="s">
        <v>6851</v>
      </c>
      <c r="G265" s="240" t="s">
        <v>929</v>
      </c>
      <c r="H265" s="241">
        <v>1</v>
      </c>
      <c r="I265" s="242"/>
      <c r="J265" s="243">
        <f>ROUND(I265*H265,2)</f>
        <v>0</v>
      </c>
      <c r="K265" s="239" t="s">
        <v>3751</v>
      </c>
      <c r="L265" s="73"/>
      <c r="M265" s="244" t="s">
        <v>22</v>
      </c>
      <c r="N265" s="245" t="s">
        <v>50</v>
      </c>
      <c r="O265" s="48"/>
      <c r="P265" s="246">
        <f>O265*H265</f>
        <v>0</v>
      </c>
      <c r="Q265" s="246">
        <v>0</v>
      </c>
      <c r="R265" s="246">
        <f>Q265*H265</f>
        <v>0</v>
      </c>
      <c r="S265" s="246">
        <v>0</v>
      </c>
      <c r="T265" s="247">
        <f>S265*H265</f>
        <v>0</v>
      </c>
      <c r="AR265" s="25" t="s">
        <v>572</v>
      </c>
      <c r="AT265" s="25" t="s">
        <v>230</v>
      </c>
      <c r="AU265" s="25" t="s">
        <v>87</v>
      </c>
      <c r="AY265" s="25" t="s">
        <v>228</v>
      </c>
      <c r="BE265" s="248">
        <f>IF(N265="základní",J265,0)</f>
        <v>0</v>
      </c>
      <c r="BF265" s="248">
        <f>IF(N265="snížená",J265,0)</f>
        <v>0</v>
      </c>
      <c r="BG265" s="248">
        <f>IF(N265="zákl. přenesená",J265,0)</f>
        <v>0</v>
      </c>
      <c r="BH265" s="248">
        <f>IF(N265="sníž. přenesená",J265,0)</f>
        <v>0</v>
      </c>
      <c r="BI265" s="248">
        <f>IF(N265="nulová",J265,0)</f>
        <v>0</v>
      </c>
      <c r="BJ265" s="25" t="s">
        <v>24</v>
      </c>
      <c r="BK265" s="248">
        <f>ROUND(I265*H265,2)</f>
        <v>0</v>
      </c>
      <c r="BL265" s="25" t="s">
        <v>572</v>
      </c>
      <c r="BM265" s="25" t="s">
        <v>6938</v>
      </c>
    </row>
    <row r="266" s="1" customFormat="1" ht="16.5" customHeight="1">
      <c r="B266" s="47"/>
      <c r="C266" s="237" t="s">
        <v>819</v>
      </c>
      <c r="D266" s="237" t="s">
        <v>230</v>
      </c>
      <c r="E266" s="238" t="s">
        <v>6853</v>
      </c>
      <c r="F266" s="239" t="s">
        <v>6854</v>
      </c>
      <c r="G266" s="240" t="s">
        <v>929</v>
      </c>
      <c r="H266" s="241">
        <v>1</v>
      </c>
      <c r="I266" s="242"/>
      <c r="J266" s="243">
        <f>ROUND(I266*H266,2)</f>
        <v>0</v>
      </c>
      <c r="K266" s="239" t="s">
        <v>3751</v>
      </c>
      <c r="L266" s="73"/>
      <c r="M266" s="244" t="s">
        <v>22</v>
      </c>
      <c r="N266" s="245" t="s">
        <v>50</v>
      </c>
      <c r="O266" s="48"/>
      <c r="P266" s="246">
        <f>O266*H266</f>
        <v>0</v>
      </c>
      <c r="Q266" s="246">
        <v>0</v>
      </c>
      <c r="R266" s="246">
        <f>Q266*H266</f>
        <v>0</v>
      </c>
      <c r="S266" s="246">
        <v>0</v>
      </c>
      <c r="T266" s="247">
        <f>S266*H266</f>
        <v>0</v>
      </c>
      <c r="AR266" s="25" t="s">
        <v>572</v>
      </c>
      <c r="AT266" s="25" t="s">
        <v>230</v>
      </c>
      <c r="AU266" s="25" t="s">
        <v>87</v>
      </c>
      <c r="AY266" s="25" t="s">
        <v>228</v>
      </c>
      <c r="BE266" s="248">
        <f>IF(N266="základní",J266,0)</f>
        <v>0</v>
      </c>
      <c r="BF266" s="248">
        <f>IF(N266="snížená",J266,0)</f>
        <v>0</v>
      </c>
      <c r="BG266" s="248">
        <f>IF(N266="zákl. přenesená",J266,0)</f>
        <v>0</v>
      </c>
      <c r="BH266" s="248">
        <f>IF(N266="sníž. přenesená",J266,0)</f>
        <v>0</v>
      </c>
      <c r="BI266" s="248">
        <f>IF(N266="nulová",J266,0)</f>
        <v>0</v>
      </c>
      <c r="BJ266" s="25" t="s">
        <v>24</v>
      </c>
      <c r="BK266" s="248">
        <f>ROUND(I266*H266,2)</f>
        <v>0</v>
      </c>
      <c r="BL266" s="25" t="s">
        <v>572</v>
      </c>
      <c r="BM266" s="25" t="s">
        <v>6939</v>
      </c>
    </row>
    <row r="267" s="1" customFormat="1" ht="16.5" customHeight="1">
      <c r="B267" s="47"/>
      <c r="C267" s="237" t="s">
        <v>823</v>
      </c>
      <c r="D267" s="237" t="s">
        <v>230</v>
      </c>
      <c r="E267" s="238" t="s">
        <v>6797</v>
      </c>
      <c r="F267" s="239" t="s">
        <v>6798</v>
      </c>
      <c r="G267" s="240" t="s">
        <v>929</v>
      </c>
      <c r="H267" s="241">
        <v>1</v>
      </c>
      <c r="I267" s="242"/>
      <c r="J267" s="243">
        <f>ROUND(I267*H267,2)</f>
        <v>0</v>
      </c>
      <c r="K267" s="239" t="s">
        <v>3751</v>
      </c>
      <c r="L267" s="73"/>
      <c r="M267" s="244" t="s">
        <v>22</v>
      </c>
      <c r="N267" s="245" t="s">
        <v>50</v>
      </c>
      <c r="O267" s="48"/>
      <c r="P267" s="246">
        <f>O267*H267</f>
        <v>0</v>
      </c>
      <c r="Q267" s="246">
        <v>0</v>
      </c>
      <c r="R267" s="246">
        <f>Q267*H267</f>
        <v>0</v>
      </c>
      <c r="S267" s="246">
        <v>0</v>
      </c>
      <c r="T267" s="247">
        <f>S267*H267</f>
        <v>0</v>
      </c>
      <c r="AR267" s="25" t="s">
        <v>572</v>
      </c>
      <c r="AT267" s="25" t="s">
        <v>230</v>
      </c>
      <c r="AU267" s="25" t="s">
        <v>87</v>
      </c>
      <c r="AY267" s="25" t="s">
        <v>228</v>
      </c>
      <c r="BE267" s="248">
        <f>IF(N267="základní",J267,0)</f>
        <v>0</v>
      </c>
      <c r="BF267" s="248">
        <f>IF(N267="snížená",J267,0)</f>
        <v>0</v>
      </c>
      <c r="BG267" s="248">
        <f>IF(N267="zákl. přenesená",J267,0)</f>
        <v>0</v>
      </c>
      <c r="BH267" s="248">
        <f>IF(N267="sníž. přenesená",J267,0)</f>
        <v>0</v>
      </c>
      <c r="BI267" s="248">
        <f>IF(N267="nulová",J267,0)</f>
        <v>0</v>
      </c>
      <c r="BJ267" s="25" t="s">
        <v>24</v>
      </c>
      <c r="BK267" s="248">
        <f>ROUND(I267*H267,2)</f>
        <v>0</v>
      </c>
      <c r="BL267" s="25" t="s">
        <v>572</v>
      </c>
      <c r="BM267" s="25" t="s">
        <v>6940</v>
      </c>
    </row>
    <row r="268" s="11" customFormat="1" ht="29.88" customHeight="1">
      <c r="B268" s="221"/>
      <c r="C268" s="222"/>
      <c r="D268" s="223" t="s">
        <v>78</v>
      </c>
      <c r="E268" s="235" t="s">
        <v>2946</v>
      </c>
      <c r="F268" s="235" t="s">
        <v>6941</v>
      </c>
      <c r="G268" s="222"/>
      <c r="H268" s="222"/>
      <c r="I268" s="225"/>
      <c r="J268" s="236">
        <f>BK268</f>
        <v>0</v>
      </c>
      <c r="K268" s="222"/>
      <c r="L268" s="227"/>
      <c r="M268" s="228"/>
      <c r="N268" s="229"/>
      <c r="O268" s="229"/>
      <c r="P268" s="230">
        <v>0</v>
      </c>
      <c r="Q268" s="229"/>
      <c r="R268" s="230">
        <v>0</v>
      </c>
      <c r="S268" s="229"/>
      <c r="T268" s="231">
        <v>0</v>
      </c>
      <c r="AR268" s="232" t="s">
        <v>101</v>
      </c>
      <c r="AT268" s="233" t="s">
        <v>78</v>
      </c>
      <c r="AU268" s="233" t="s">
        <v>24</v>
      </c>
      <c r="AY268" s="232" t="s">
        <v>228</v>
      </c>
      <c r="BK268" s="234">
        <v>0</v>
      </c>
    </row>
    <row r="269" s="11" customFormat="1" ht="19.92" customHeight="1">
      <c r="B269" s="221"/>
      <c r="C269" s="222"/>
      <c r="D269" s="223" t="s">
        <v>78</v>
      </c>
      <c r="E269" s="235" t="s">
        <v>2951</v>
      </c>
      <c r="F269" s="235" t="s">
        <v>6942</v>
      </c>
      <c r="G269" s="222"/>
      <c r="H269" s="222"/>
      <c r="I269" s="225"/>
      <c r="J269" s="236">
        <f>BK269</f>
        <v>0</v>
      </c>
      <c r="K269" s="222"/>
      <c r="L269" s="227"/>
      <c r="M269" s="228"/>
      <c r="N269" s="229"/>
      <c r="O269" s="229"/>
      <c r="P269" s="230">
        <f>SUM(P270:P286)</f>
        <v>0</v>
      </c>
      <c r="Q269" s="229"/>
      <c r="R269" s="230">
        <f>SUM(R270:R286)</f>
        <v>0</v>
      </c>
      <c r="S269" s="229"/>
      <c r="T269" s="231">
        <f>SUM(T270:T286)</f>
        <v>0</v>
      </c>
      <c r="AR269" s="232" t="s">
        <v>101</v>
      </c>
      <c r="AT269" s="233" t="s">
        <v>78</v>
      </c>
      <c r="AU269" s="233" t="s">
        <v>24</v>
      </c>
      <c r="AY269" s="232" t="s">
        <v>228</v>
      </c>
      <c r="BK269" s="234">
        <f>SUM(BK270:BK286)</f>
        <v>0</v>
      </c>
    </row>
    <row r="270" s="1" customFormat="1" ht="25.5" customHeight="1">
      <c r="B270" s="47"/>
      <c r="C270" s="237" t="s">
        <v>827</v>
      </c>
      <c r="D270" s="237" t="s">
        <v>230</v>
      </c>
      <c r="E270" s="238" t="s">
        <v>6943</v>
      </c>
      <c r="F270" s="239" t="s">
        <v>6944</v>
      </c>
      <c r="G270" s="240" t="s">
        <v>929</v>
      </c>
      <c r="H270" s="241">
        <v>1</v>
      </c>
      <c r="I270" s="242"/>
      <c r="J270" s="243">
        <f>ROUND(I270*H270,2)</f>
        <v>0</v>
      </c>
      <c r="K270" s="239" t="s">
        <v>3751</v>
      </c>
      <c r="L270" s="73"/>
      <c r="M270" s="244" t="s">
        <v>22</v>
      </c>
      <c r="N270" s="245" t="s">
        <v>50</v>
      </c>
      <c r="O270" s="48"/>
      <c r="P270" s="246">
        <f>O270*H270</f>
        <v>0</v>
      </c>
      <c r="Q270" s="246">
        <v>0</v>
      </c>
      <c r="R270" s="246">
        <f>Q270*H270</f>
        <v>0</v>
      </c>
      <c r="S270" s="246">
        <v>0</v>
      </c>
      <c r="T270" s="247">
        <f>S270*H270</f>
        <v>0</v>
      </c>
      <c r="AR270" s="25" t="s">
        <v>572</v>
      </c>
      <c r="AT270" s="25" t="s">
        <v>230</v>
      </c>
      <c r="AU270" s="25" t="s">
        <v>87</v>
      </c>
      <c r="AY270" s="25" t="s">
        <v>228</v>
      </c>
      <c r="BE270" s="248">
        <f>IF(N270="základní",J270,0)</f>
        <v>0</v>
      </c>
      <c r="BF270" s="248">
        <f>IF(N270="snížená",J270,0)</f>
        <v>0</v>
      </c>
      <c r="BG270" s="248">
        <f>IF(N270="zákl. přenesená",J270,0)</f>
        <v>0</v>
      </c>
      <c r="BH270" s="248">
        <f>IF(N270="sníž. přenesená",J270,0)</f>
        <v>0</v>
      </c>
      <c r="BI270" s="248">
        <f>IF(N270="nulová",J270,0)</f>
        <v>0</v>
      </c>
      <c r="BJ270" s="25" t="s">
        <v>24</v>
      </c>
      <c r="BK270" s="248">
        <f>ROUND(I270*H270,2)</f>
        <v>0</v>
      </c>
      <c r="BL270" s="25" t="s">
        <v>572</v>
      </c>
      <c r="BM270" s="25" t="s">
        <v>6945</v>
      </c>
    </row>
    <row r="271" s="1" customFormat="1" ht="25.5" customHeight="1">
      <c r="B271" s="47"/>
      <c r="C271" s="237" t="s">
        <v>832</v>
      </c>
      <c r="D271" s="237" t="s">
        <v>230</v>
      </c>
      <c r="E271" s="238" t="s">
        <v>6946</v>
      </c>
      <c r="F271" s="239" t="s">
        <v>6947</v>
      </c>
      <c r="G271" s="240" t="s">
        <v>929</v>
      </c>
      <c r="H271" s="241">
        <v>2</v>
      </c>
      <c r="I271" s="242"/>
      <c r="J271" s="243">
        <f>ROUND(I271*H271,2)</f>
        <v>0</v>
      </c>
      <c r="K271" s="239" t="s">
        <v>3751</v>
      </c>
      <c r="L271" s="73"/>
      <c r="M271" s="244" t="s">
        <v>22</v>
      </c>
      <c r="N271" s="245" t="s">
        <v>50</v>
      </c>
      <c r="O271" s="48"/>
      <c r="P271" s="246">
        <f>O271*H271</f>
        <v>0</v>
      </c>
      <c r="Q271" s="246">
        <v>0</v>
      </c>
      <c r="R271" s="246">
        <f>Q271*H271</f>
        <v>0</v>
      </c>
      <c r="S271" s="246">
        <v>0</v>
      </c>
      <c r="T271" s="247">
        <f>S271*H271</f>
        <v>0</v>
      </c>
      <c r="AR271" s="25" t="s">
        <v>572</v>
      </c>
      <c r="AT271" s="25" t="s">
        <v>230</v>
      </c>
      <c r="AU271" s="25" t="s">
        <v>87</v>
      </c>
      <c r="AY271" s="25" t="s">
        <v>228</v>
      </c>
      <c r="BE271" s="248">
        <f>IF(N271="základní",J271,0)</f>
        <v>0</v>
      </c>
      <c r="BF271" s="248">
        <f>IF(N271="snížená",J271,0)</f>
        <v>0</v>
      </c>
      <c r="BG271" s="248">
        <f>IF(N271="zákl. přenesená",J271,0)</f>
        <v>0</v>
      </c>
      <c r="BH271" s="248">
        <f>IF(N271="sníž. přenesená",J271,0)</f>
        <v>0</v>
      </c>
      <c r="BI271" s="248">
        <f>IF(N271="nulová",J271,0)</f>
        <v>0</v>
      </c>
      <c r="BJ271" s="25" t="s">
        <v>24</v>
      </c>
      <c r="BK271" s="248">
        <f>ROUND(I271*H271,2)</f>
        <v>0</v>
      </c>
      <c r="BL271" s="25" t="s">
        <v>572</v>
      </c>
      <c r="BM271" s="25" t="s">
        <v>6948</v>
      </c>
    </row>
    <row r="272" s="1" customFormat="1" ht="16.5" customHeight="1">
      <c r="B272" s="47"/>
      <c r="C272" s="237" t="s">
        <v>838</v>
      </c>
      <c r="D272" s="237" t="s">
        <v>230</v>
      </c>
      <c r="E272" s="238" t="s">
        <v>6949</v>
      </c>
      <c r="F272" s="239" t="s">
        <v>6950</v>
      </c>
      <c r="G272" s="240" t="s">
        <v>929</v>
      </c>
      <c r="H272" s="241">
        <v>3</v>
      </c>
      <c r="I272" s="242"/>
      <c r="J272" s="243">
        <f>ROUND(I272*H272,2)</f>
        <v>0</v>
      </c>
      <c r="K272" s="239" t="s">
        <v>3751</v>
      </c>
      <c r="L272" s="73"/>
      <c r="M272" s="244" t="s">
        <v>22</v>
      </c>
      <c r="N272" s="245" t="s">
        <v>50</v>
      </c>
      <c r="O272" s="48"/>
      <c r="P272" s="246">
        <f>O272*H272</f>
        <v>0</v>
      </c>
      <c r="Q272" s="246">
        <v>0</v>
      </c>
      <c r="R272" s="246">
        <f>Q272*H272</f>
        <v>0</v>
      </c>
      <c r="S272" s="246">
        <v>0</v>
      </c>
      <c r="T272" s="247">
        <f>S272*H272</f>
        <v>0</v>
      </c>
      <c r="AR272" s="25" t="s">
        <v>572</v>
      </c>
      <c r="AT272" s="25" t="s">
        <v>230</v>
      </c>
      <c r="AU272" s="25" t="s">
        <v>87</v>
      </c>
      <c r="AY272" s="25" t="s">
        <v>228</v>
      </c>
      <c r="BE272" s="248">
        <f>IF(N272="základní",J272,0)</f>
        <v>0</v>
      </c>
      <c r="BF272" s="248">
        <f>IF(N272="snížená",J272,0)</f>
        <v>0</v>
      </c>
      <c r="BG272" s="248">
        <f>IF(N272="zákl. přenesená",J272,0)</f>
        <v>0</v>
      </c>
      <c r="BH272" s="248">
        <f>IF(N272="sníž. přenesená",J272,0)</f>
        <v>0</v>
      </c>
      <c r="BI272" s="248">
        <f>IF(N272="nulová",J272,0)</f>
        <v>0</v>
      </c>
      <c r="BJ272" s="25" t="s">
        <v>24</v>
      </c>
      <c r="BK272" s="248">
        <f>ROUND(I272*H272,2)</f>
        <v>0</v>
      </c>
      <c r="BL272" s="25" t="s">
        <v>572</v>
      </c>
      <c r="BM272" s="25" t="s">
        <v>6951</v>
      </c>
    </row>
    <row r="273" s="1" customFormat="1" ht="25.5" customHeight="1">
      <c r="B273" s="47"/>
      <c r="C273" s="237" t="s">
        <v>846</v>
      </c>
      <c r="D273" s="237" t="s">
        <v>230</v>
      </c>
      <c r="E273" s="238" t="s">
        <v>6952</v>
      </c>
      <c r="F273" s="239" t="s">
        <v>6953</v>
      </c>
      <c r="G273" s="240" t="s">
        <v>929</v>
      </c>
      <c r="H273" s="241">
        <v>1</v>
      </c>
      <c r="I273" s="242"/>
      <c r="J273" s="243">
        <f>ROUND(I273*H273,2)</f>
        <v>0</v>
      </c>
      <c r="K273" s="239" t="s">
        <v>3751</v>
      </c>
      <c r="L273" s="73"/>
      <c r="M273" s="244" t="s">
        <v>22</v>
      </c>
      <c r="N273" s="245" t="s">
        <v>50</v>
      </c>
      <c r="O273" s="48"/>
      <c r="P273" s="246">
        <f>O273*H273</f>
        <v>0</v>
      </c>
      <c r="Q273" s="246">
        <v>0</v>
      </c>
      <c r="R273" s="246">
        <f>Q273*H273</f>
        <v>0</v>
      </c>
      <c r="S273" s="246">
        <v>0</v>
      </c>
      <c r="T273" s="247">
        <f>S273*H273</f>
        <v>0</v>
      </c>
      <c r="AR273" s="25" t="s">
        <v>572</v>
      </c>
      <c r="AT273" s="25" t="s">
        <v>230</v>
      </c>
      <c r="AU273" s="25" t="s">
        <v>87</v>
      </c>
      <c r="AY273" s="25" t="s">
        <v>228</v>
      </c>
      <c r="BE273" s="248">
        <f>IF(N273="základní",J273,0)</f>
        <v>0</v>
      </c>
      <c r="BF273" s="248">
        <f>IF(N273="snížená",J273,0)</f>
        <v>0</v>
      </c>
      <c r="BG273" s="248">
        <f>IF(N273="zákl. přenesená",J273,0)</f>
        <v>0</v>
      </c>
      <c r="BH273" s="248">
        <f>IF(N273="sníž. přenesená",J273,0)</f>
        <v>0</v>
      </c>
      <c r="BI273" s="248">
        <f>IF(N273="nulová",J273,0)</f>
        <v>0</v>
      </c>
      <c r="BJ273" s="25" t="s">
        <v>24</v>
      </c>
      <c r="BK273" s="248">
        <f>ROUND(I273*H273,2)</f>
        <v>0</v>
      </c>
      <c r="BL273" s="25" t="s">
        <v>572</v>
      </c>
      <c r="BM273" s="25" t="s">
        <v>6954</v>
      </c>
    </row>
    <row r="274" s="1" customFormat="1" ht="25.5" customHeight="1">
      <c r="B274" s="47"/>
      <c r="C274" s="237" t="s">
        <v>851</v>
      </c>
      <c r="D274" s="237" t="s">
        <v>230</v>
      </c>
      <c r="E274" s="238" t="s">
        <v>6955</v>
      </c>
      <c r="F274" s="239" t="s">
        <v>6956</v>
      </c>
      <c r="G274" s="240" t="s">
        <v>929</v>
      </c>
      <c r="H274" s="241">
        <v>1</v>
      </c>
      <c r="I274" s="242"/>
      <c r="J274" s="243">
        <f>ROUND(I274*H274,2)</f>
        <v>0</v>
      </c>
      <c r="K274" s="239" t="s">
        <v>3751</v>
      </c>
      <c r="L274" s="73"/>
      <c r="M274" s="244" t="s">
        <v>22</v>
      </c>
      <c r="N274" s="245" t="s">
        <v>50</v>
      </c>
      <c r="O274" s="48"/>
      <c r="P274" s="246">
        <f>O274*H274</f>
        <v>0</v>
      </c>
      <c r="Q274" s="246">
        <v>0</v>
      </c>
      <c r="R274" s="246">
        <f>Q274*H274</f>
        <v>0</v>
      </c>
      <c r="S274" s="246">
        <v>0</v>
      </c>
      <c r="T274" s="247">
        <f>S274*H274</f>
        <v>0</v>
      </c>
      <c r="AR274" s="25" t="s">
        <v>572</v>
      </c>
      <c r="AT274" s="25" t="s">
        <v>230</v>
      </c>
      <c r="AU274" s="25" t="s">
        <v>87</v>
      </c>
      <c r="AY274" s="25" t="s">
        <v>228</v>
      </c>
      <c r="BE274" s="248">
        <f>IF(N274="základní",J274,0)</f>
        <v>0</v>
      </c>
      <c r="BF274" s="248">
        <f>IF(N274="snížená",J274,0)</f>
        <v>0</v>
      </c>
      <c r="BG274" s="248">
        <f>IF(N274="zákl. přenesená",J274,0)</f>
        <v>0</v>
      </c>
      <c r="BH274" s="248">
        <f>IF(N274="sníž. přenesená",J274,0)</f>
        <v>0</v>
      </c>
      <c r="BI274" s="248">
        <f>IF(N274="nulová",J274,0)</f>
        <v>0</v>
      </c>
      <c r="BJ274" s="25" t="s">
        <v>24</v>
      </c>
      <c r="BK274" s="248">
        <f>ROUND(I274*H274,2)</f>
        <v>0</v>
      </c>
      <c r="BL274" s="25" t="s">
        <v>572</v>
      </c>
      <c r="BM274" s="25" t="s">
        <v>6957</v>
      </c>
    </row>
    <row r="275" s="1" customFormat="1" ht="25.5" customHeight="1">
      <c r="B275" s="47"/>
      <c r="C275" s="237" t="s">
        <v>856</v>
      </c>
      <c r="D275" s="237" t="s">
        <v>230</v>
      </c>
      <c r="E275" s="238" t="s">
        <v>6782</v>
      </c>
      <c r="F275" s="239" t="s">
        <v>6783</v>
      </c>
      <c r="G275" s="240" t="s">
        <v>929</v>
      </c>
      <c r="H275" s="241">
        <v>1</v>
      </c>
      <c r="I275" s="242"/>
      <c r="J275" s="243">
        <f>ROUND(I275*H275,2)</f>
        <v>0</v>
      </c>
      <c r="K275" s="239" t="s">
        <v>3751</v>
      </c>
      <c r="L275" s="73"/>
      <c r="M275" s="244" t="s">
        <v>22</v>
      </c>
      <c r="N275" s="245" t="s">
        <v>50</v>
      </c>
      <c r="O275" s="48"/>
      <c r="P275" s="246">
        <f>O275*H275</f>
        <v>0</v>
      </c>
      <c r="Q275" s="246">
        <v>0</v>
      </c>
      <c r="R275" s="246">
        <f>Q275*H275</f>
        <v>0</v>
      </c>
      <c r="S275" s="246">
        <v>0</v>
      </c>
      <c r="T275" s="247">
        <f>S275*H275</f>
        <v>0</v>
      </c>
      <c r="AR275" s="25" t="s">
        <v>572</v>
      </c>
      <c r="AT275" s="25" t="s">
        <v>230</v>
      </c>
      <c r="AU275" s="25" t="s">
        <v>87</v>
      </c>
      <c r="AY275" s="25" t="s">
        <v>228</v>
      </c>
      <c r="BE275" s="248">
        <f>IF(N275="základní",J275,0)</f>
        <v>0</v>
      </c>
      <c r="BF275" s="248">
        <f>IF(N275="snížená",J275,0)</f>
        <v>0</v>
      </c>
      <c r="BG275" s="248">
        <f>IF(N275="zákl. přenesená",J275,0)</f>
        <v>0</v>
      </c>
      <c r="BH275" s="248">
        <f>IF(N275="sníž. přenesená",J275,0)</f>
        <v>0</v>
      </c>
      <c r="BI275" s="248">
        <f>IF(N275="nulová",J275,0)</f>
        <v>0</v>
      </c>
      <c r="BJ275" s="25" t="s">
        <v>24</v>
      </c>
      <c r="BK275" s="248">
        <f>ROUND(I275*H275,2)</f>
        <v>0</v>
      </c>
      <c r="BL275" s="25" t="s">
        <v>572</v>
      </c>
      <c r="BM275" s="25" t="s">
        <v>6958</v>
      </c>
    </row>
    <row r="276" s="1" customFormat="1" ht="38.25" customHeight="1">
      <c r="B276" s="47"/>
      <c r="C276" s="237" t="s">
        <v>860</v>
      </c>
      <c r="D276" s="237" t="s">
        <v>230</v>
      </c>
      <c r="E276" s="238" t="s">
        <v>6959</v>
      </c>
      <c r="F276" s="239" t="s">
        <v>6960</v>
      </c>
      <c r="G276" s="240" t="s">
        <v>929</v>
      </c>
      <c r="H276" s="241">
        <v>3</v>
      </c>
      <c r="I276" s="242"/>
      <c r="J276" s="243">
        <f>ROUND(I276*H276,2)</f>
        <v>0</v>
      </c>
      <c r="K276" s="239" t="s">
        <v>3751</v>
      </c>
      <c r="L276" s="73"/>
      <c r="M276" s="244" t="s">
        <v>22</v>
      </c>
      <c r="N276" s="245" t="s">
        <v>50</v>
      </c>
      <c r="O276" s="48"/>
      <c r="P276" s="246">
        <f>O276*H276</f>
        <v>0</v>
      </c>
      <c r="Q276" s="246">
        <v>0</v>
      </c>
      <c r="R276" s="246">
        <f>Q276*H276</f>
        <v>0</v>
      </c>
      <c r="S276" s="246">
        <v>0</v>
      </c>
      <c r="T276" s="247">
        <f>S276*H276</f>
        <v>0</v>
      </c>
      <c r="AR276" s="25" t="s">
        <v>572</v>
      </c>
      <c r="AT276" s="25" t="s">
        <v>230</v>
      </c>
      <c r="AU276" s="25" t="s">
        <v>87</v>
      </c>
      <c r="AY276" s="25" t="s">
        <v>228</v>
      </c>
      <c r="BE276" s="248">
        <f>IF(N276="základní",J276,0)</f>
        <v>0</v>
      </c>
      <c r="BF276" s="248">
        <f>IF(N276="snížená",J276,0)</f>
        <v>0</v>
      </c>
      <c r="BG276" s="248">
        <f>IF(N276="zákl. přenesená",J276,0)</f>
        <v>0</v>
      </c>
      <c r="BH276" s="248">
        <f>IF(N276="sníž. přenesená",J276,0)</f>
        <v>0</v>
      </c>
      <c r="BI276" s="248">
        <f>IF(N276="nulová",J276,0)</f>
        <v>0</v>
      </c>
      <c r="BJ276" s="25" t="s">
        <v>24</v>
      </c>
      <c r="BK276" s="248">
        <f>ROUND(I276*H276,2)</f>
        <v>0</v>
      </c>
      <c r="BL276" s="25" t="s">
        <v>572</v>
      </c>
      <c r="BM276" s="25" t="s">
        <v>6961</v>
      </c>
    </row>
    <row r="277" s="1" customFormat="1" ht="38.25" customHeight="1">
      <c r="B277" s="47"/>
      <c r="C277" s="237" t="s">
        <v>865</v>
      </c>
      <c r="D277" s="237" t="s">
        <v>230</v>
      </c>
      <c r="E277" s="238" t="s">
        <v>6959</v>
      </c>
      <c r="F277" s="239" t="s">
        <v>6960</v>
      </c>
      <c r="G277" s="240" t="s">
        <v>929</v>
      </c>
      <c r="H277" s="241">
        <v>2</v>
      </c>
      <c r="I277" s="242"/>
      <c r="J277" s="243">
        <f>ROUND(I277*H277,2)</f>
        <v>0</v>
      </c>
      <c r="K277" s="239" t="s">
        <v>3751</v>
      </c>
      <c r="L277" s="73"/>
      <c r="M277" s="244" t="s">
        <v>22</v>
      </c>
      <c r="N277" s="245" t="s">
        <v>50</v>
      </c>
      <c r="O277" s="48"/>
      <c r="P277" s="246">
        <f>O277*H277</f>
        <v>0</v>
      </c>
      <c r="Q277" s="246">
        <v>0</v>
      </c>
      <c r="R277" s="246">
        <f>Q277*H277</f>
        <v>0</v>
      </c>
      <c r="S277" s="246">
        <v>0</v>
      </c>
      <c r="T277" s="247">
        <f>S277*H277</f>
        <v>0</v>
      </c>
      <c r="AR277" s="25" t="s">
        <v>572</v>
      </c>
      <c r="AT277" s="25" t="s">
        <v>230</v>
      </c>
      <c r="AU277" s="25" t="s">
        <v>87</v>
      </c>
      <c r="AY277" s="25" t="s">
        <v>228</v>
      </c>
      <c r="BE277" s="248">
        <f>IF(N277="základní",J277,0)</f>
        <v>0</v>
      </c>
      <c r="BF277" s="248">
        <f>IF(N277="snížená",J277,0)</f>
        <v>0</v>
      </c>
      <c r="BG277" s="248">
        <f>IF(N277="zákl. přenesená",J277,0)</f>
        <v>0</v>
      </c>
      <c r="BH277" s="248">
        <f>IF(N277="sníž. přenesená",J277,0)</f>
        <v>0</v>
      </c>
      <c r="BI277" s="248">
        <f>IF(N277="nulová",J277,0)</f>
        <v>0</v>
      </c>
      <c r="BJ277" s="25" t="s">
        <v>24</v>
      </c>
      <c r="BK277" s="248">
        <f>ROUND(I277*H277,2)</f>
        <v>0</v>
      </c>
      <c r="BL277" s="25" t="s">
        <v>572</v>
      </c>
      <c r="BM277" s="25" t="s">
        <v>6962</v>
      </c>
    </row>
    <row r="278" s="1" customFormat="1" ht="16.5" customHeight="1">
      <c r="B278" s="47"/>
      <c r="C278" s="237" t="s">
        <v>881</v>
      </c>
      <c r="D278" s="237" t="s">
        <v>230</v>
      </c>
      <c r="E278" s="238" t="s">
        <v>6963</v>
      </c>
      <c r="F278" s="239" t="s">
        <v>6964</v>
      </c>
      <c r="G278" s="240" t="s">
        <v>929</v>
      </c>
      <c r="H278" s="241">
        <v>5</v>
      </c>
      <c r="I278" s="242"/>
      <c r="J278" s="243">
        <f>ROUND(I278*H278,2)</f>
        <v>0</v>
      </c>
      <c r="K278" s="239" t="s">
        <v>3751</v>
      </c>
      <c r="L278" s="73"/>
      <c r="M278" s="244" t="s">
        <v>22</v>
      </c>
      <c r="N278" s="245" t="s">
        <v>50</v>
      </c>
      <c r="O278" s="48"/>
      <c r="P278" s="246">
        <f>O278*H278</f>
        <v>0</v>
      </c>
      <c r="Q278" s="246">
        <v>0</v>
      </c>
      <c r="R278" s="246">
        <f>Q278*H278</f>
        <v>0</v>
      </c>
      <c r="S278" s="246">
        <v>0</v>
      </c>
      <c r="T278" s="247">
        <f>S278*H278</f>
        <v>0</v>
      </c>
      <c r="AR278" s="25" t="s">
        <v>572</v>
      </c>
      <c r="AT278" s="25" t="s">
        <v>230</v>
      </c>
      <c r="AU278" s="25" t="s">
        <v>87</v>
      </c>
      <c r="AY278" s="25" t="s">
        <v>228</v>
      </c>
      <c r="BE278" s="248">
        <f>IF(N278="základní",J278,0)</f>
        <v>0</v>
      </c>
      <c r="BF278" s="248">
        <f>IF(N278="snížená",J278,0)</f>
        <v>0</v>
      </c>
      <c r="BG278" s="248">
        <f>IF(N278="zákl. přenesená",J278,0)</f>
        <v>0</v>
      </c>
      <c r="BH278" s="248">
        <f>IF(N278="sníž. přenesená",J278,0)</f>
        <v>0</v>
      </c>
      <c r="BI278" s="248">
        <f>IF(N278="nulová",J278,0)</f>
        <v>0</v>
      </c>
      <c r="BJ278" s="25" t="s">
        <v>24</v>
      </c>
      <c r="BK278" s="248">
        <f>ROUND(I278*H278,2)</f>
        <v>0</v>
      </c>
      <c r="BL278" s="25" t="s">
        <v>572</v>
      </c>
      <c r="BM278" s="25" t="s">
        <v>6965</v>
      </c>
    </row>
    <row r="279" s="1" customFormat="1" ht="16.5" customHeight="1">
      <c r="B279" s="47"/>
      <c r="C279" s="237" t="s">
        <v>910</v>
      </c>
      <c r="D279" s="237" t="s">
        <v>230</v>
      </c>
      <c r="E279" s="238" t="s">
        <v>6966</v>
      </c>
      <c r="F279" s="239" t="s">
        <v>6967</v>
      </c>
      <c r="G279" s="240" t="s">
        <v>929</v>
      </c>
      <c r="H279" s="241">
        <v>5</v>
      </c>
      <c r="I279" s="242"/>
      <c r="J279" s="243">
        <f>ROUND(I279*H279,2)</f>
        <v>0</v>
      </c>
      <c r="K279" s="239" t="s">
        <v>3751</v>
      </c>
      <c r="L279" s="73"/>
      <c r="M279" s="244" t="s">
        <v>22</v>
      </c>
      <c r="N279" s="245" t="s">
        <v>50</v>
      </c>
      <c r="O279" s="48"/>
      <c r="P279" s="246">
        <f>O279*H279</f>
        <v>0</v>
      </c>
      <c r="Q279" s="246">
        <v>0</v>
      </c>
      <c r="R279" s="246">
        <f>Q279*H279</f>
        <v>0</v>
      </c>
      <c r="S279" s="246">
        <v>0</v>
      </c>
      <c r="T279" s="247">
        <f>S279*H279</f>
        <v>0</v>
      </c>
      <c r="AR279" s="25" t="s">
        <v>572</v>
      </c>
      <c r="AT279" s="25" t="s">
        <v>230</v>
      </c>
      <c r="AU279" s="25" t="s">
        <v>87</v>
      </c>
      <c r="AY279" s="25" t="s">
        <v>228</v>
      </c>
      <c r="BE279" s="248">
        <f>IF(N279="základní",J279,0)</f>
        <v>0</v>
      </c>
      <c r="BF279" s="248">
        <f>IF(N279="snížená",J279,0)</f>
        <v>0</v>
      </c>
      <c r="BG279" s="248">
        <f>IF(N279="zákl. přenesená",J279,0)</f>
        <v>0</v>
      </c>
      <c r="BH279" s="248">
        <f>IF(N279="sníž. přenesená",J279,0)</f>
        <v>0</v>
      </c>
      <c r="BI279" s="248">
        <f>IF(N279="nulová",J279,0)</f>
        <v>0</v>
      </c>
      <c r="BJ279" s="25" t="s">
        <v>24</v>
      </c>
      <c r="BK279" s="248">
        <f>ROUND(I279*H279,2)</f>
        <v>0</v>
      </c>
      <c r="BL279" s="25" t="s">
        <v>572</v>
      </c>
      <c r="BM279" s="25" t="s">
        <v>6968</v>
      </c>
    </row>
    <row r="280" s="1" customFormat="1" ht="38.25" customHeight="1">
      <c r="B280" s="47"/>
      <c r="C280" s="237" t="s">
        <v>917</v>
      </c>
      <c r="D280" s="237" t="s">
        <v>230</v>
      </c>
      <c r="E280" s="238" t="s">
        <v>6969</v>
      </c>
      <c r="F280" s="239" t="s">
        <v>6970</v>
      </c>
      <c r="G280" s="240" t="s">
        <v>929</v>
      </c>
      <c r="H280" s="241">
        <v>2</v>
      </c>
      <c r="I280" s="242"/>
      <c r="J280" s="243">
        <f>ROUND(I280*H280,2)</f>
        <v>0</v>
      </c>
      <c r="K280" s="239" t="s">
        <v>3751</v>
      </c>
      <c r="L280" s="73"/>
      <c r="M280" s="244" t="s">
        <v>22</v>
      </c>
      <c r="N280" s="245" t="s">
        <v>50</v>
      </c>
      <c r="O280" s="48"/>
      <c r="P280" s="246">
        <f>O280*H280</f>
        <v>0</v>
      </c>
      <c r="Q280" s="246">
        <v>0</v>
      </c>
      <c r="R280" s="246">
        <f>Q280*H280</f>
        <v>0</v>
      </c>
      <c r="S280" s="246">
        <v>0</v>
      </c>
      <c r="T280" s="247">
        <f>S280*H280</f>
        <v>0</v>
      </c>
      <c r="AR280" s="25" t="s">
        <v>572</v>
      </c>
      <c r="AT280" s="25" t="s">
        <v>230</v>
      </c>
      <c r="AU280" s="25" t="s">
        <v>87</v>
      </c>
      <c r="AY280" s="25" t="s">
        <v>228</v>
      </c>
      <c r="BE280" s="248">
        <f>IF(N280="základní",J280,0)</f>
        <v>0</v>
      </c>
      <c r="BF280" s="248">
        <f>IF(N280="snížená",J280,0)</f>
        <v>0</v>
      </c>
      <c r="BG280" s="248">
        <f>IF(N280="zákl. přenesená",J280,0)</f>
        <v>0</v>
      </c>
      <c r="BH280" s="248">
        <f>IF(N280="sníž. přenesená",J280,0)</f>
        <v>0</v>
      </c>
      <c r="BI280" s="248">
        <f>IF(N280="nulová",J280,0)</f>
        <v>0</v>
      </c>
      <c r="BJ280" s="25" t="s">
        <v>24</v>
      </c>
      <c r="BK280" s="248">
        <f>ROUND(I280*H280,2)</f>
        <v>0</v>
      </c>
      <c r="BL280" s="25" t="s">
        <v>572</v>
      </c>
      <c r="BM280" s="25" t="s">
        <v>6971</v>
      </c>
    </row>
    <row r="281" s="1" customFormat="1" ht="38.25" customHeight="1">
      <c r="B281" s="47"/>
      <c r="C281" s="237" t="s">
        <v>921</v>
      </c>
      <c r="D281" s="237" t="s">
        <v>230</v>
      </c>
      <c r="E281" s="238" t="s">
        <v>6850</v>
      </c>
      <c r="F281" s="239" t="s">
        <v>6851</v>
      </c>
      <c r="G281" s="240" t="s">
        <v>929</v>
      </c>
      <c r="H281" s="241">
        <v>1</v>
      </c>
      <c r="I281" s="242"/>
      <c r="J281" s="243">
        <f>ROUND(I281*H281,2)</f>
        <v>0</v>
      </c>
      <c r="K281" s="239" t="s">
        <v>3751</v>
      </c>
      <c r="L281" s="73"/>
      <c r="M281" s="244" t="s">
        <v>22</v>
      </c>
      <c r="N281" s="245" t="s">
        <v>50</v>
      </c>
      <c r="O281" s="48"/>
      <c r="P281" s="246">
        <f>O281*H281</f>
        <v>0</v>
      </c>
      <c r="Q281" s="246">
        <v>0</v>
      </c>
      <c r="R281" s="246">
        <f>Q281*H281</f>
        <v>0</v>
      </c>
      <c r="S281" s="246">
        <v>0</v>
      </c>
      <c r="T281" s="247">
        <f>S281*H281</f>
        <v>0</v>
      </c>
      <c r="AR281" s="25" t="s">
        <v>572</v>
      </c>
      <c r="AT281" s="25" t="s">
        <v>230</v>
      </c>
      <c r="AU281" s="25" t="s">
        <v>87</v>
      </c>
      <c r="AY281" s="25" t="s">
        <v>228</v>
      </c>
      <c r="BE281" s="248">
        <f>IF(N281="základní",J281,0)</f>
        <v>0</v>
      </c>
      <c r="BF281" s="248">
        <f>IF(N281="snížená",J281,0)</f>
        <v>0</v>
      </c>
      <c r="BG281" s="248">
        <f>IF(N281="zákl. přenesená",J281,0)</f>
        <v>0</v>
      </c>
      <c r="BH281" s="248">
        <f>IF(N281="sníž. přenesená",J281,0)</f>
        <v>0</v>
      </c>
      <c r="BI281" s="248">
        <f>IF(N281="nulová",J281,0)</f>
        <v>0</v>
      </c>
      <c r="BJ281" s="25" t="s">
        <v>24</v>
      </c>
      <c r="BK281" s="248">
        <f>ROUND(I281*H281,2)</f>
        <v>0</v>
      </c>
      <c r="BL281" s="25" t="s">
        <v>572</v>
      </c>
      <c r="BM281" s="25" t="s">
        <v>6972</v>
      </c>
    </row>
    <row r="282" s="1" customFormat="1" ht="16.5" customHeight="1">
      <c r="B282" s="47"/>
      <c r="C282" s="237" t="s">
        <v>943</v>
      </c>
      <c r="D282" s="237" t="s">
        <v>230</v>
      </c>
      <c r="E282" s="238" t="s">
        <v>6853</v>
      </c>
      <c r="F282" s="239" t="s">
        <v>6854</v>
      </c>
      <c r="G282" s="240" t="s">
        <v>929</v>
      </c>
      <c r="H282" s="241">
        <v>1</v>
      </c>
      <c r="I282" s="242"/>
      <c r="J282" s="243">
        <f>ROUND(I282*H282,2)</f>
        <v>0</v>
      </c>
      <c r="K282" s="239" t="s">
        <v>3751</v>
      </c>
      <c r="L282" s="73"/>
      <c r="M282" s="244" t="s">
        <v>22</v>
      </c>
      <c r="N282" s="245" t="s">
        <v>50</v>
      </c>
      <c r="O282" s="48"/>
      <c r="P282" s="246">
        <f>O282*H282</f>
        <v>0</v>
      </c>
      <c r="Q282" s="246">
        <v>0</v>
      </c>
      <c r="R282" s="246">
        <f>Q282*H282</f>
        <v>0</v>
      </c>
      <c r="S282" s="246">
        <v>0</v>
      </c>
      <c r="T282" s="247">
        <f>S282*H282</f>
        <v>0</v>
      </c>
      <c r="AR282" s="25" t="s">
        <v>572</v>
      </c>
      <c r="AT282" s="25" t="s">
        <v>230</v>
      </c>
      <c r="AU282" s="25" t="s">
        <v>87</v>
      </c>
      <c r="AY282" s="25" t="s">
        <v>228</v>
      </c>
      <c r="BE282" s="248">
        <f>IF(N282="základní",J282,0)</f>
        <v>0</v>
      </c>
      <c r="BF282" s="248">
        <f>IF(N282="snížená",J282,0)</f>
        <v>0</v>
      </c>
      <c r="BG282" s="248">
        <f>IF(N282="zákl. přenesená",J282,0)</f>
        <v>0</v>
      </c>
      <c r="BH282" s="248">
        <f>IF(N282="sníž. přenesená",J282,0)</f>
        <v>0</v>
      </c>
      <c r="BI282" s="248">
        <f>IF(N282="nulová",J282,0)</f>
        <v>0</v>
      </c>
      <c r="BJ282" s="25" t="s">
        <v>24</v>
      </c>
      <c r="BK282" s="248">
        <f>ROUND(I282*H282,2)</f>
        <v>0</v>
      </c>
      <c r="BL282" s="25" t="s">
        <v>572</v>
      </c>
      <c r="BM282" s="25" t="s">
        <v>6973</v>
      </c>
    </row>
    <row r="283" s="1" customFormat="1" ht="51" customHeight="1">
      <c r="B283" s="47"/>
      <c r="C283" s="237" t="s">
        <v>947</v>
      </c>
      <c r="D283" s="237" t="s">
        <v>230</v>
      </c>
      <c r="E283" s="238" t="s">
        <v>6974</v>
      </c>
      <c r="F283" s="239" t="s">
        <v>6975</v>
      </c>
      <c r="G283" s="240" t="s">
        <v>929</v>
      </c>
      <c r="H283" s="241">
        <v>2</v>
      </c>
      <c r="I283" s="242"/>
      <c r="J283" s="243">
        <f>ROUND(I283*H283,2)</f>
        <v>0</v>
      </c>
      <c r="K283" s="239" t="s">
        <v>3751</v>
      </c>
      <c r="L283" s="73"/>
      <c r="M283" s="244" t="s">
        <v>22</v>
      </c>
      <c r="N283" s="245" t="s">
        <v>50</v>
      </c>
      <c r="O283" s="48"/>
      <c r="P283" s="246">
        <f>O283*H283</f>
        <v>0</v>
      </c>
      <c r="Q283" s="246">
        <v>0</v>
      </c>
      <c r="R283" s="246">
        <f>Q283*H283</f>
        <v>0</v>
      </c>
      <c r="S283" s="246">
        <v>0</v>
      </c>
      <c r="T283" s="247">
        <f>S283*H283</f>
        <v>0</v>
      </c>
      <c r="AR283" s="25" t="s">
        <v>572</v>
      </c>
      <c r="AT283" s="25" t="s">
        <v>230</v>
      </c>
      <c r="AU283" s="25" t="s">
        <v>87</v>
      </c>
      <c r="AY283" s="25" t="s">
        <v>228</v>
      </c>
      <c r="BE283" s="248">
        <f>IF(N283="základní",J283,0)</f>
        <v>0</v>
      </c>
      <c r="BF283" s="248">
        <f>IF(N283="snížená",J283,0)</f>
        <v>0</v>
      </c>
      <c r="BG283" s="248">
        <f>IF(N283="zákl. přenesená",J283,0)</f>
        <v>0</v>
      </c>
      <c r="BH283" s="248">
        <f>IF(N283="sníž. přenesená",J283,0)</f>
        <v>0</v>
      </c>
      <c r="BI283" s="248">
        <f>IF(N283="nulová",J283,0)</f>
        <v>0</v>
      </c>
      <c r="BJ283" s="25" t="s">
        <v>24</v>
      </c>
      <c r="BK283" s="248">
        <f>ROUND(I283*H283,2)</f>
        <v>0</v>
      </c>
      <c r="BL283" s="25" t="s">
        <v>572</v>
      </c>
      <c r="BM283" s="25" t="s">
        <v>6976</v>
      </c>
    </row>
    <row r="284" s="1" customFormat="1" ht="38.25" customHeight="1">
      <c r="B284" s="47"/>
      <c r="C284" s="237" t="s">
        <v>950</v>
      </c>
      <c r="D284" s="237" t="s">
        <v>230</v>
      </c>
      <c r="E284" s="238" t="s">
        <v>6977</v>
      </c>
      <c r="F284" s="239" t="s">
        <v>6978</v>
      </c>
      <c r="G284" s="240" t="s">
        <v>929</v>
      </c>
      <c r="H284" s="241">
        <v>1</v>
      </c>
      <c r="I284" s="242"/>
      <c r="J284" s="243">
        <f>ROUND(I284*H284,2)</f>
        <v>0</v>
      </c>
      <c r="K284" s="239" t="s">
        <v>3751</v>
      </c>
      <c r="L284" s="73"/>
      <c r="M284" s="244" t="s">
        <v>22</v>
      </c>
      <c r="N284" s="245" t="s">
        <v>50</v>
      </c>
      <c r="O284" s="48"/>
      <c r="P284" s="246">
        <f>O284*H284</f>
        <v>0</v>
      </c>
      <c r="Q284" s="246">
        <v>0</v>
      </c>
      <c r="R284" s="246">
        <f>Q284*H284</f>
        <v>0</v>
      </c>
      <c r="S284" s="246">
        <v>0</v>
      </c>
      <c r="T284" s="247">
        <f>S284*H284</f>
        <v>0</v>
      </c>
      <c r="AR284" s="25" t="s">
        <v>572</v>
      </c>
      <c r="AT284" s="25" t="s">
        <v>230</v>
      </c>
      <c r="AU284" s="25" t="s">
        <v>87</v>
      </c>
      <c r="AY284" s="25" t="s">
        <v>228</v>
      </c>
      <c r="BE284" s="248">
        <f>IF(N284="základní",J284,0)</f>
        <v>0</v>
      </c>
      <c r="BF284" s="248">
        <f>IF(N284="snížená",J284,0)</f>
        <v>0</v>
      </c>
      <c r="BG284" s="248">
        <f>IF(N284="zákl. přenesená",J284,0)</f>
        <v>0</v>
      </c>
      <c r="BH284" s="248">
        <f>IF(N284="sníž. přenesená",J284,0)</f>
        <v>0</v>
      </c>
      <c r="BI284" s="248">
        <f>IF(N284="nulová",J284,0)</f>
        <v>0</v>
      </c>
      <c r="BJ284" s="25" t="s">
        <v>24</v>
      </c>
      <c r="BK284" s="248">
        <f>ROUND(I284*H284,2)</f>
        <v>0</v>
      </c>
      <c r="BL284" s="25" t="s">
        <v>572</v>
      </c>
      <c r="BM284" s="25" t="s">
        <v>6979</v>
      </c>
    </row>
    <row r="285" s="1" customFormat="1" ht="16.5" customHeight="1">
      <c r="B285" s="47"/>
      <c r="C285" s="237" t="s">
        <v>954</v>
      </c>
      <c r="D285" s="237" t="s">
        <v>230</v>
      </c>
      <c r="E285" s="238" t="s">
        <v>6797</v>
      </c>
      <c r="F285" s="239" t="s">
        <v>6798</v>
      </c>
      <c r="G285" s="240" t="s">
        <v>929</v>
      </c>
      <c r="H285" s="241">
        <v>1</v>
      </c>
      <c r="I285" s="242"/>
      <c r="J285" s="243">
        <f>ROUND(I285*H285,2)</f>
        <v>0</v>
      </c>
      <c r="K285" s="239" t="s">
        <v>3751</v>
      </c>
      <c r="L285" s="73"/>
      <c r="M285" s="244" t="s">
        <v>22</v>
      </c>
      <c r="N285" s="245" t="s">
        <v>50</v>
      </c>
      <c r="O285" s="48"/>
      <c r="P285" s="246">
        <f>O285*H285</f>
        <v>0</v>
      </c>
      <c r="Q285" s="246">
        <v>0</v>
      </c>
      <c r="R285" s="246">
        <f>Q285*H285</f>
        <v>0</v>
      </c>
      <c r="S285" s="246">
        <v>0</v>
      </c>
      <c r="T285" s="247">
        <f>S285*H285</f>
        <v>0</v>
      </c>
      <c r="AR285" s="25" t="s">
        <v>572</v>
      </c>
      <c r="AT285" s="25" t="s">
        <v>230</v>
      </c>
      <c r="AU285" s="25" t="s">
        <v>87</v>
      </c>
      <c r="AY285" s="25" t="s">
        <v>228</v>
      </c>
      <c r="BE285" s="248">
        <f>IF(N285="základní",J285,0)</f>
        <v>0</v>
      </c>
      <c r="BF285" s="248">
        <f>IF(N285="snížená",J285,0)</f>
        <v>0</v>
      </c>
      <c r="BG285" s="248">
        <f>IF(N285="zákl. přenesená",J285,0)</f>
        <v>0</v>
      </c>
      <c r="BH285" s="248">
        <f>IF(N285="sníž. přenesená",J285,0)</f>
        <v>0</v>
      </c>
      <c r="BI285" s="248">
        <f>IF(N285="nulová",J285,0)</f>
        <v>0</v>
      </c>
      <c r="BJ285" s="25" t="s">
        <v>24</v>
      </c>
      <c r="BK285" s="248">
        <f>ROUND(I285*H285,2)</f>
        <v>0</v>
      </c>
      <c r="BL285" s="25" t="s">
        <v>572</v>
      </c>
      <c r="BM285" s="25" t="s">
        <v>6980</v>
      </c>
    </row>
    <row r="286" s="1" customFormat="1" ht="16.5" customHeight="1">
      <c r="B286" s="47"/>
      <c r="C286" s="237" t="s">
        <v>957</v>
      </c>
      <c r="D286" s="237" t="s">
        <v>230</v>
      </c>
      <c r="E286" s="238" t="s">
        <v>6981</v>
      </c>
      <c r="F286" s="239" t="s">
        <v>6982</v>
      </c>
      <c r="G286" s="240" t="s">
        <v>929</v>
      </c>
      <c r="H286" s="241">
        <v>2</v>
      </c>
      <c r="I286" s="242"/>
      <c r="J286" s="243">
        <f>ROUND(I286*H286,2)</f>
        <v>0</v>
      </c>
      <c r="K286" s="239" t="s">
        <v>3751</v>
      </c>
      <c r="L286" s="73"/>
      <c r="M286" s="244" t="s">
        <v>22</v>
      </c>
      <c r="N286" s="245" t="s">
        <v>50</v>
      </c>
      <c r="O286" s="48"/>
      <c r="P286" s="246">
        <f>O286*H286</f>
        <v>0</v>
      </c>
      <c r="Q286" s="246">
        <v>0</v>
      </c>
      <c r="R286" s="246">
        <f>Q286*H286</f>
        <v>0</v>
      </c>
      <c r="S286" s="246">
        <v>0</v>
      </c>
      <c r="T286" s="247">
        <f>S286*H286</f>
        <v>0</v>
      </c>
      <c r="AR286" s="25" t="s">
        <v>572</v>
      </c>
      <c r="AT286" s="25" t="s">
        <v>230</v>
      </c>
      <c r="AU286" s="25" t="s">
        <v>87</v>
      </c>
      <c r="AY286" s="25" t="s">
        <v>228</v>
      </c>
      <c r="BE286" s="248">
        <f>IF(N286="základní",J286,0)</f>
        <v>0</v>
      </c>
      <c r="BF286" s="248">
        <f>IF(N286="snížená",J286,0)</f>
        <v>0</v>
      </c>
      <c r="BG286" s="248">
        <f>IF(N286="zákl. přenesená",J286,0)</f>
        <v>0</v>
      </c>
      <c r="BH286" s="248">
        <f>IF(N286="sníž. přenesená",J286,0)</f>
        <v>0</v>
      </c>
      <c r="BI286" s="248">
        <f>IF(N286="nulová",J286,0)</f>
        <v>0</v>
      </c>
      <c r="BJ286" s="25" t="s">
        <v>24</v>
      </c>
      <c r="BK286" s="248">
        <f>ROUND(I286*H286,2)</f>
        <v>0</v>
      </c>
      <c r="BL286" s="25" t="s">
        <v>572</v>
      </c>
      <c r="BM286" s="25" t="s">
        <v>6983</v>
      </c>
    </row>
    <row r="287" s="11" customFormat="1" ht="29.88" customHeight="1">
      <c r="B287" s="221"/>
      <c r="C287" s="222"/>
      <c r="D287" s="223" t="s">
        <v>78</v>
      </c>
      <c r="E287" s="235" t="s">
        <v>2962</v>
      </c>
      <c r="F287" s="235" t="s">
        <v>6984</v>
      </c>
      <c r="G287" s="222"/>
      <c r="H287" s="222"/>
      <c r="I287" s="225"/>
      <c r="J287" s="236">
        <f>BK287</f>
        <v>0</v>
      </c>
      <c r="K287" s="222"/>
      <c r="L287" s="227"/>
      <c r="M287" s="228"/>
      <c r="N287" s="229"/>
      <c r="O287" s="229"/>
      <c r="P287" s="230">
        <f>SUM(P288:P304)</f>
        <v>0</v>
      </c>
      <c r="Q287" s="229"/>
      <c r="R287" s="230">
        <f>SUM(R288:R304)</f>
        <v>0</v>
      </c>
      <c r="S287" s="229"/>
      <c r="T287" s="231">
        <f>SUM(T288:T304)</f>
        <v>0</v>
      </c>
      <c r="AR287" s="232" t="s">
        <v>101</v>
      </c>
      <c r="AT287" s="233" t="s">
        <v>78</v>
      </c>
      <c r="AU287" s="233" t="s">
        <v>24</v>
      </c>
      <c r="AY287" s="232" t="s">
        <v>228</v>
      </c>
      <c r="BK287" s="234">
        <f>SUM(BK288:BK304)</f>
        <v>0</v>
      </c>
    </row>
    <row r="288" s="1" customFormat="1" ht="25.5" customHeight="1">
      <c r="B288" s="47"/>
      <c r="C288" s="237" t="s">
        <v>961</v>
      </c>
      <c r="D288" s="237" t="s">
        <v>230</v>
      </c>
      <c r="E288" s="238" t="s">
        <v>6943</v>
      </c>
      <c r="F288" s="239" t="s">
        <v>6944</v>
      </c>
      <c r="G288" s="240" t="s">
        <v>929</v>
      </c>
      <c r="H288" s="241">
        <v>1</v>
      </c>
      <c r="I288" s="242"/>
      <c r="J288" s="243">
        <f>ROUND(I288*H288,2)</f>
        <v>0</v>
      </c>
      <c r="K288" s="239" t="s">
        <v>3751</v>
      </c>
      <c r="L288" s="73"/>
      <c r="M288" s="244" t="s">
        <v>22</v>
      </c>
      <c r="N288" s="245" t="s">
        <v>50</v>
      </c>
      <c r="O288" s="48"/>
      <c r="P288" s="246">
        <f>O288*H288</f>
        <v>0</v>
      </c>
      <c r="Q288" s="246">
        <v>0</v>
      </c>
      <c r="R288" s="246">
        <f>Q288*H288</f>
        <v>0</v>
      </c>
      <c r="S288" s="246">
        <v>0</v>
      </c>
      <c r="T288" s="247">
        <f>S288*H288</f>
        <v>0</v>
      </c>
      <c r="AR288" s="25" t="s">
        <v>572</v>
      </c>
      <c r="AT288" s="25" t="s">
        <v>230</v>
      </c>
      <c r="AU288" s="25" t="s">
        <v>87</v>
      </c>
      <c r="AY288" s="25" t="s">
        <v>228</v>
      </c>
      <c r="BE288" s="248">
        <f>IF(N288="základní",J288,0)</f>
        <v>0</v>
      </c>
      <c r="BF288" s="248">
        <f>IF(N288="snížená",J288,0)</f>
        <v>0</v>
      </c>
      <c r="BG288" s="248">
        <f>IF(N288="zákl. přenesená",J288,0)</f>
        <v>0</v>
      </c>
      <c r="BH288" s="248">
        <f>IF(N288="sníž. přenesená",J288,0)</f>
        <v>0</v>
      </c>
      <c r="BI288" s="248">
        <f>IF(N288="nulová",J288,0)</f>
        <v>0</v>
      </c>
      <c r="BJ288" s="25" t="s">
        <v>24</v>
      </c>
      <c r="BK288" s="248">
        <f>ROUND(I288*H288,2)</f>
        <v>0</v>
      </c>
      <c r="BL288" s="25" t="s">
        <v>572</v>
      </c>
      <c r="BM288" s="25" t="s">
        <v>6985</v>
      </c>
    </row>
    <row r="289" s="1" customFormat="1" ht="25.5" customHeight="1">
      <c r="B289" s="47"/>
      <c r="C289" s="237" t="s">
        <v>966</v>
      </c>
      <c r="D289" s="237" t="s">
        <v>230</v>
      </c>
      <c r="E289" s="238" t="s">
        <v>6946</v>
      </c>
      <c r="F289" s="239" t="s">
        <v>6947</v>
      </c>
      <c r="G289" s="240" t="s">
        <v>929</v>
      </c>
      <c r="H289" s="241">
        <v>2</v>
      </c>
      <c r="I289" s="242"/>
      <c r="J289" s="243">
        <f>ROUND(I289*H289,2)</f>
        <v>0</v>
      </c>
      <c r="K289" s="239" t="s">
        <v>3751</v>
      </c>
      <c r="L289" s="73"/>
      <c r="M289" s="244" t="s">
        <v>22</v>
      </c>
      <c r="N289" s="245" t="s">
        <v>50</v>
      </c>
      <c r="O289" s="48"/>
      <c r="P289" s="246">
        <f>O289*H289</f>
        <v>0</v>
      </c>
      <c r="Q289" s="246">
        <v>0</v>
      </c>
      <c r="R289" s="246">
        <f>Q289*H289</f>
        <v>0</v>
      </c>
      <c r="S289" s="246">
        <v>0</v>
      </c>
      <c r="T289" s="247">
        <f>S289*H289</f>
        <v>0</v>
      </c>
      <c r="AR289" s="25" t="s">
        <v>572</v>
      </c>
      <c r="AT289" s="25" t="s">
        <v>230</v>
      </c>
      <c r="AU289" s="25" t="s">
        <v>87</v>
      </c>
      <c r="AY289" s="25" t="s">
        <v>228</v>
      </c>
      <c r="BE289" s="248">
        <f>IF(N289="základní",J289,0)</f>
        <v>0</v>
      </c>
      <c r="BF289" s="248">
        <f>IF(N289="snížená",J289,0)</f>
        <v>0</v>
      </c>
      <c r="BG289" s="248">
        <f>IF(N289="zákl. přenesená",J289,0)</f>
        <v>0</v>
      </c>
      <c r="BH289" s="248">
        <f>IF(N289="sníž. přenesená",J289,0)</f>
        <v>0</v>
      </c>
      <c r="BI289" s="248">
        <f>IF(N289="nulová",J289,0)</f>
        <v>0</v>
      </c>
      <c r="BJ289" s="25" t="s">
        <v>24</v>
      </c>
      <c r="BK289" s="248">
        <f>ROUND(I289*H289,2)</f>
        <v>0</v>
      </c>
      <c r="BL289" s="25" t="s">
        <v>572</v>
      </c>
      <c r="BM289" s="25" t="s">
        <v>6986</v>
      </c>
    </row>
    <row r="290" s="1" customFormat="1" ht="16.5" customHeight="1">
      <c r="B290" s="47"/>
      <c r="C290" s="237" t="s">
        <v>975</v>
      </c>
      <c r="D290" s="237" t="s">
        <v>230</v>
      </c>
      <c r="E290" s="238" t="s">
        <v>6949</v>
      </c>
      <c r="F290" s="239" t="s">
        <v>6950</v>
      </c>
      <c r="G290" s="240" t="s">
        <v>929</v>
      </c>
      <c r="H290" s="241">
        <v>3</v>
      </c>
      <c r="I290" s="242"/>
      <c r="J290" s="243">
        <f>ROUND(I290*H290,2)</f>
        <v>0</v>
      </c>
      <c r="K290" s="239" t="s">
        <v>3751</v>
      </c>
      <c r="L290" s="73"/>
      <c r="M290" s="244" t="s">
        <v>22</v>
      </c>
      <c r="N290" s="245" t="s">
        <v>50</v>
      </c>
      <c r="O290" s="48"/>
      <c r="P290" s="246">
        <f>O290*H290</f>
        <v>0</v>
      </c>
      <c r="Q290" s="246">
        <v>0</v>
      </c>
      <c r="R290" s="246">
        <f>Q290*H290</f>
        <v>0</v>
      </c>
      <c r="S290" s="246">
        <v>0</v>
      </c>
      <c r="T290" s="247">
        <f>S290*H290</f>
        <v>0</v>
      </c>
      <c r="AR290" s="25" t="s">
        <v>572</v>
      </c>
      <c r="AT290" s="25" t="s">
        <v>230</v>
      </c>
      <c r="AU290" s="25" t="s">
        <v>87</v>
      </c>
      <c r="AY290" s="25" t="s">
        <v>228</v>
      </c>
      <c r="BE290" s="248">
        <f>IF(N290="základní",J290,0)</f>
        <v>0</v>
      </c>
      <c r="BF290" s="248">
        <f>IF(N290="snížená",J290,0)</f>
        <v>0</v>
      </c>
      <c r="BG290" s="248">
        <f>IF(N290="zákl. přenesená",J290,0)</f>
        <v>0</v>
      </c>
      <c r="BH290" s="248">
        <f>IF(N290="sníž. přenesená",J290,0)</f>
        <v>0</v>
      </c>
      <c r="BI290" s="248">
        <f>IF(N290="nulová",J290,0)</f>
        <v>0</v>
      </c>
      <c r="BJ290" s="25" t="s">
        <v>24</v>
      </c>
      <c r="BK290" s="248">
        <f>ROUND(I290*H290,2)</f>
        <v>0</v>
      </c>
      <c r="BL290" s="25" t="s">
        <v>572</v>
      </c>
      <c r="BM290" s="25" t="s">
        <v>6987</v>
      </c>
    </row>
    <row r="291" s="1" customFormat="1" ht="25.5" customHeight="1">
      <c r="B291" s="47"/>
      <c r="C291" s="237" t="s">
        <v>980</v>
      </c>
      <c r="D291" s="237" t="s">
        <v>230</v>
      </c>
      <c r="E291" s="238" t="s">
        <v>6952</v>
      </c>
      <c r="F291" s="239" t="s">
        <v>6953</v>
      </c>
      <c r="G291" s="240" t="s">
        <v>929</v>
      </c>
      <c r="H291" s="241">
        <v>1</v>
      </c>
      <c r="I291" s="242"/>
      <c r="J291" s="243">
        <f>ROUND(I291*H291,2)</f>
        <v>0</v>
      </c>
      <c r="K291" s="239" t="s">
        <v>3751</v>
      </c>
      <c r="L291" s="73"/>
      <c r="M291" s="244" t="s">
        <v>22</v>
      </c>
      <c r="N291" s="245" t="s">
        <v>50</v>
      </c>
      <c r="O291" s="48"/>
      <c r="P291" s="246">
        <f>O291*H291</f>
        <v>0</v>
      </c>
      <c r="Q291" s="246">
        <v>0</v>
      </c>
      <c r="R291" s="246">
        <f>Q291*H291</f>
        <v>0</v>
      </c>
      <c r="S291" s="246">
        <v>0</v>
      </c>
      <c r="T291" s="247">
        <f>S291*H291</f>
        <v>0</v>
      </c>
      <c r="AR291" s="25" t="s">
        <v>572</v>
      </c>
      <c r="AT291" s="25" t="s">
        <v>230</v>
      </c>
      <c r="AU291" s="25" t="s">
        <v>87</v>
      </c>
      <c r="AY291" s="25" t="s">
        <v>228</v>
      </c>
      <c r="BE291" s="248">
        <f>IF(N291="základní",J291,0)</f>
        <v>0</v>
      </c>
      <c r="BF291" s="248">
        <f>IF(N291="snížená",J291,0)</f>
        <v>0</v>
      </c>
      <c r="BG291" s="248">
        <f>IF(N291="zákl. přenesená",J291,0)</f>
        <v>0</v>
      </c>
      <c r="BH291" s="248">
        <f>IF(N291="sníž. přenesená",J291,0)</f>
        <v>0</v>
      </c>
      <c r="BI291" s="248">
        <f>IF(N291="nulová",J291,0)</f>
        <v>0</v>
      </c>
      <c r="BJ291" s="25" t="s">
        <v>24</v>
      </c>
      <c r="BK291" s="248">
        <f>ROUND(I291*H291,2)</f>
        <v>0</v>
      </c>
      <c r="BL291" s="25" t="s">
        <v>572</v>
      </c>
      <c r="BM291" s="25" t="s">
        <v>6988</v>
      </c>
    </row>
    <row r="292" s="1" customFormat="1" ht="25.5" customHeight="1">
      <c r="B292" s="47"/>
      <c r="C292" s="237" t="s">
        <v>984</v>
      </c>
      <c r="D292" s="237" t="s">
        <v>230</v>
      </c>
      <c r="E292" s="238" t="s">
        <v>6955</v>
      </c>
      <c r="F292" s="239" t="s">
        <v>6956</v>
      </c>
      <c r="G292" s="240" t="s">
        <v>929</v>
      </c>
      <c r="H292" s="241">
        <v>1</v>
      </c>
      <c r="I292" s="242"/>
      <c r="J292" s="243">
        <f>ROUND(I292*H292,2)</f>
        <v>0</v>
      </c>
      <c r="K292" s="239" t="s">
        <v>3751</v>
      </c>
      <c r="L292" s="73"/>
      <c r="M292" s="244" t="s">
        <v>22</v>
      </c>
      <c r="N292" s="245" t="s">
        <v>50</v>
      </c>
      <c r="O292" s="48"/>
      <c r="P292" s="246">
        <f>O292*H292</f>
        <v>0</v>
      </c>
      <c r="Q292" s="246">
        <v>0</v>
      </c>
      <c r="R292" s="246">
        <f>Q292*H292</f>
        <v>0</v>
      </c>
      <c r="S292" s="246">
        <v>0</v>
      </c>
      <c r="T292" s="247">
        <f>S292*H292</f>
        <v>0</v>
      </c>
      <c r="AR292" s="25" t="s">
        <v>572</v>
      </c>
      <c r="AT292" s="25" t="s">
        <v>230</v>
      </c>
      <c r="AU292" s="25" t="s">
        <v>87</v>
      </c>
      <c r="AY292" s="25" t="s">
        <v>228</v>
      </c>
      <c r="BE292" s="248">
        <f>IF(N292="základní",J292,0)</f>
        <v>0</v>
      </c>
      <c r="BF292" s="248">
        <f>IF(N292="snížená",J292,0)</f>
        <v>0</v>
      </c>
      <c r="BG292" s="248">
        <f>IF(N292="zákl. přenesená",J292,0)</f>
        <v>0</v>
      </c>
      <c r="BH292" s="248">
        <f>IF(N292="sníž. přenesená",J292,0)</f>
        <v>0</v>
      </c>
      <c r="BI292" s="248">
        <f>IF(N292="nulová",J292,0)</f>
        <v>0</v>
      </c>
      <c r="BJ292" s="25" t="s">
        <v>24</v>
      </c>
      <c r="BK292" s="248">
        <f>ROUND(I292*H292,2)</f>
        <v>0</v>
      </c>
      <c r="BL292" s="25" t="s">
        <v>572</v>
      </c>
      <c r="BM292" s="25" t="s">
        <v>6989</v>
      </c>
    </row>
    <row r="293" s="1" customFormat="1" ht="25.5" customHeight="1">
      <c r="B293" s="47"/>
      <c r="C293" s="237" t="s">
        <v>989</v>
      </c>
      <c r="D293" s="237" t="s">
        <v>230</v>
      </c>
      <c r="E293" s="238" t="s">
        <v>6782</v>
      </c>
      <c r="F293" s="239" t="s">
        <v>6783</v>
      </c>
      <c r="G293" s="240" t="s">
        <v>929</v>
      </c>
      <c r="H293" s="241">
        <v>1</v>
      </c>
      <c r="I293" s="242"/>
      <c r="J293" s="243">
        <f>ROUND(I293*H293,2)</f>
        <v>0</v>
      </c>
      <c r="K293" s="239" t="s">
        <v>3751</v>
      </c>
      <c r="L293" s="73"/>
      <c r="M293" s="244" t="s">
        <v>22</v>
      </c>
      <c r="N293" s="245" t="s">
        <v>50</v>
      </c>
      <c r="O293" s="48"/>
      <c r="P293" s="246">
        <f>O293*H293</f>
        <v>0</v>
      </c>
      <c r="Q293" s="246">
        <v>0</v>
      </c>
      <c r="R293" s="246">
        <f>Q293*H293</f>
        <v>0</v>
      </c>
      <c r="S293" s="246">
        <v>0</v>
      </c>
      <c r="T293" s="247">
        <f>S293*H293</f>
        <v>0</v>
      </c>
      <c r="AR293" s="25" t="s">
        <v>572</v>
      </c>
      <c r="AT293" s="25" t="s">
        <v>230</v>
      </c>
      <c r="AU293" s="25" t="s">
        <v>87</v>
      </c>
      <c r="AY293" s="25" t="s">
        <v>228</v>
      </c>
      <c r="BE293" s="248">
        <f>IF(N293="základní",J293,0)</f>
        <v>0</v>
      </c>
      <c r="BF293" s="248">
        <f>IF(N293="snížená",J293,0)</f>
        <v>0</v>
      </c>
      <c r="BG293" s="248">
        <f>IF(N293="zákl. přenesená",J293,0)</f>
        <v>0</v>
      </c>
      <c r="BH293" s="248">
        <f>IF(N293="sníž. přenesená",J293,0)</f>
        <v>0</v>
      </c>
      <c r="BI293" s="248">
        <f>IF(N293="nulová",J293,0)</f>
        <v>0</v>
      </c>
      <c r="BJ293" s="25" t="s">
        <v>24</v>
      </c>
      <c r="BK293" s="248">
        <f>ROUND(I293*H293,2)</f>
        <v>0</v>
      </c>
      <c r="BL293" s="25" t="s">
        <v>572</v>
      </c>
      <c r="BM293" s="25" t="s">
        <v>6990</v>
      </c>
    </row>
    <row r="294" s="1" customFormat="1" ht="38.25" customHeight="1">
      <c r="B294" s="47"/>
      <c r="C294" s="237" t="s">
        <v>993</v>
      </c>
      <c r="D294" s="237" t="s">
        <v>230</v>
      </c>
      <c r="E294" s="238" t="s">
        <v>6959</v>
      </c>
      <c r="F294" s="239" t="s">
        <v>6960</v>
      </c>
      <c r="G294" s="240" t="s">
        <v>929</v>
      </c>
      <c r="H294" s="241">
        <v>3</v>
      </c>
      <c r="I294" s="242"/>
      <c r="J294" s="243">
        <f>ROUND(I294*H294,2)</f>
        <v>0</v>
      </c>
      <c r="K294" s="239" t="s">
        <v>3751</v>
      </c>
      <c r="L294" s="73"/>
      <c r="M294" s="244" t="s">
        <v>22</v>
      </c>
      <c r="N294" s="245" t="s">
        <v>50</v>
      </c>
      <c r="O294" s="48"/>
      <c r="P294" s="246">
        <f>O294*H294</f>
        <v>0</v>
      </c>
      <c r="Q294" s="246">
        <v>0</v>
      </c>
      <c r="R294" s="246">
        <f>Q294*H294</f>
        <v>0</v>
      </c>
      <c r="S294" s="246">
        <v>0</v>
      </c>
      <c r="T294" s="247">
        <f>S294*H294</f>
        <v>0</v>
      </c>
      <c r="AR294" s="25" t="s">
        <v>572</v>
      </c>
      <c r="AT294" s="25" t="s">
        <v>230</v>
      </c>
      <c r="AU294" s="25" t="s">
        <v>87</v>
      </c>
      <c r="AY294" s="25" t="s">
        <v>228</v>
      </c>
      <c r="BE294" s="248">
        <f>IF(N294="základní",J294,0)</f>
        <v>0</v>
      </c>
      <c r="BF294" s="248">
        <f>IF(N294="snížená",J294,0)</f>
        <v>0</v>
      </c>
      <c r="BG294" s="248">
        <f>IF(N294="zákl. přenesená",J294,0)</f>
        <v>0</v>
      </c>
      <c r="BH294" s="248">
        <f>IF(N294="sníž. přenesená",J294,0)</f>
        <v>0</v>
      </c>
      <c r="BI294" s="248">
        <f>IF(N294="nulová",J294,0)</f>
        <v>0</v>
      </c>
      <c r="BJ294" s="25" t="s">
        <v>24</v>
      </c>
      <c r="BK294" s="248">
        <f>ROUND(I294*H294,2)</f>
        <v>0</v>
      </c>
      <c r="BL294" s="25" t="s">
        <v>572</v>
      </c>
      <c r="BM294" s="25" t="s">
        <v>6991</v>
      </c>
    </row>
    <row r="295" s="1" customFormat="1" ht="38.25" customHeight="1">
      <c r="B295" s="47"/>
      <c r="C295" s="237" t="s">
        <v>998</v>
      </c>
      <c r="D295" s="237" t="s">
        <v>230</v>
      </c>
      <c r="E295" s="238" t="s">
        <v>6959</v>
      </c>
      <c r="F295" s="239" t="s">
        <v>6960</v>
      </c>
      <c r="G295" s="240" t="s">
        <v>929</v>
      </c>
      <c r="H295" s="241">
        <v>2</v>
      </c>
      <c r="I295" s="242"/>
      <c r="J295" s="243">
        <f>ROUND(I295*H295,2)</f>
        <v>0</v>
      </c>
      <c r="K295" s="239" t="s">
        <v>3751</v>
      </c>
      <c r="L295" s="73"/>
      <c r="M295" s="244" t="s">
        <v>22</v>
      </c>
      <c r="N295" s="245" t="s">
        <v>50</v>
      </c>
      <c r="O295" s="48"/>
      <c r="P295" s="246">
        <f>O295*H295</f>
        <v>0</v>
      </c>
      <c r="Q295" s="246">
        <v>0</v>
      </c>
      <c r="R295" s="246">
        <f>Q295*H295</f>
        <v>0</v>
      </c>
      <c r="S295" s="246">
        <v>0</v>
      </c>
      <c r="T295" s="247">
        <f>S295*H295</f>
        <v>0</v>
      </c>
      <c r="AR295" s="25" t="s">
        <v>572</v>
      </c>
      <c r="AT295" s="25" t="s">
        <v>230</v>
      </c>
      <c r="AU295" s="25" t="s">
        <v>87</v>
      </c>
      <c r="AY295" s="25" t="s">
        <v>228</v>
      </c>
      <c r="BE295" s="248">
        <f>IF(N295="základní",J295,0)</f>
        <v>0</v>
      </c>
      <c r="BF295" s="248">
        <f>IF(N295="snížená",J295,0)</f>
        <v>0</v>
      </c>
      <c r="BG295" s="248">
        <f>IF(N295="zákl. přenesená",J295,0)</f>
        <v>0</v>
      </c>
      <c r="BH295" s="248">
        <f>IF(N295="sníž. přenesená",J295,0)</f>
        <v>0</v>
      </c>
      <c r="BI295" s="248">
        <f>IF(N295="nulová",J295,0)</f>
        <v>0</v>
      </c>
      <c r="BJ295" s="25" t="s">
        <v>24</v>
      </c>
      <c r="BK295" s="248">
        <f>ROUND(I295*H295,2)</f>
        <v>0</v>
      </c>
      <c r="BL295" s="25" t="s">
        <v>572</v>
      </c>
      <c r="BM295" s="25" t="s">
        <v>6992</v>
      </c>
    </row>
    <row r="296" s="1" customFormat="1" ht="16.5" customHeight="1">
      <c r="B296" s="47"/>
      <c r="C296" s="237" t="s">
        <v>1002</v>
      </c>
      <c r="D296" s="237" t="s">
        <v>230</v>
      </c>
      <c r="E296" s="238" t="s">
        <v>6963</v>
      </c>
      <c r="F296" s="239" t="s">
        <v>6964</v>
      </c>
      <c r="G296" s="240" t="s">
        <v>929</v>
      </c>
      <c r="H296" s="241">
        <v>5</v>
      </c>
      <c r="I296" s="242"/>
      <c r="J296" s="243">
        <f>ROUND(I296*H296,2)</f>
        <v>0</v>
      </c>
      <c r="K296" s="239" t="s">
        <v>3751</v>
      </c>
      <c r="L296" s="73"/>
      <c r="M296" s="244" t="s">
        <v>22</v>
      </c>
      <c r="N296" s="245" t="s">
        <v>50</v>
      </c>
      <c r="O296" s="48"/>
      <c r="P296" s="246">
        <f>O296*H296</f>
        <v>0</v>
      </c>
      <c r="Q296" s="246">
        <v>0</v>
      </c>
      <c r="R296" s="246">
        <f>Q296*H296</f>
        <v>0</v>
      </c>
      <c r="S296" s="246">
        <v>0</v>
      </c>
      <c r="T296" s="247">
        <f>S296*H296</f>
        <v>0</v>
      </c>
      <c r="AR296" s="25" t="s">
        <v>572</v>
      </c>
      <c r="AT296" s="25" t="s">
        <v>230</v>
      </c>
      <c r="AU296" s="25" t="s">
        <v>87</v>
      </c>
      <c r="AY296" s="25" t="s">
        <v>228</v>
      </c>
      <c r="BE296" s="248">
        <f>IF(N296="základní",J296,0)</f>
        <v>0</v>
      </c>
      <c r="BF296" s="248">
        <f>IF(N296="snížená",J296,0)</f>
        <v>0</v>
      </c>
      <c r="BG296" s="248">
        <f>IF(N296="zákl. přenesená",J296,0)</f>
        <v>0</v>
      </c>
      <c r="BH296" s="248">
        <f>IF(N296="sníž. přenesená",J296,0)</f>
        <v>0</v>
      </c>
      <c r="BI296" s="248">
        <f>IF(N296="nulová",J296,0)</f>
        <v>0</v>
      </c>
      <c r="BJ296" s="25" t="s">
        <v>24</v>
      </c>
      <c r="BK296" s="248">
        <f>ROUND(I296*H296,2)</f>
        <v>0</v>
      </c>
      <c r="BL296" s="25" t="s">
        <v>572</v>
      </c>
      <c r="BM296" s="25" t="s">
        <v>6993</v>
      </c>
    </row>
    <row r="297" s="1" customFormat="1" ht="16.5" customHeight="1">
      <c r="B297" s="47"/>
      <c r="C297" s="237" t="s">
        <v>1005</v>
      </c>
      <c r="D297" s="237" t="s">
        <v>230</v>
      </c>
      <c r="E297" s="238" t="s">
        <v>6966</v>
      </c>
      <c r="F297" s="239" t="s">
        <v>6967</v>
      </c>
      <c r="G297" s="240" t="s">
        <v>929</v>
      </c>
      <c r="H297" s="241">
        <v>5</v>
      </c>
      <c r="I297" s="242"/>
      <c r="J297" s="243">
        <f>ROUND(I297*H297,2)</f>
        <v>0</v>
      </c>
      <c r="K297" s="239" t="s">
        <v>3751</v>
      </c>
      <c r="L297" s="73"/>
      <c r="M297" s="244" t="s">
        <v>22</v>
      </c>
      <c r="N297" s="245" t="s">
        <v>50</v>
      </c>
      <c r="O297" s="48"/>
      <c r="P297" s="246">
        <f>O297*H297</f>
        <v>0</v>
      </c>
      <c r="Q297" s="246">
        <v>0</v>
      </c>
      <c r="R297" s="246">
        <f>Q297*H297</f>
        <v>0</v>
      </c>
      <c r="S297" s="246">
        <v>0</v>
      </c>
      <c r="T297" s="247">
        <f>S297*H297</f>
        <v>0</v>
      </c>
      <c r="AR297" s="25" t="s">
        <v>572</v>
      </c>
      <c r="AT297" s="25" t="s">
        <v>230</v>
      </c>
      <c r="AU297" s="25" t="s">
        <v>87</v>
      </c>
      <c r="AY297" s="25" t="s">
        <v>228</v>
      </c>
      <c r="BE297" s="248">
        <f>IF(N297="základní",J297,0)</f>
        <v>0</v>
      </c>
      <c r="BF297" s="248">
        <f>IF(N297="snížená",J297,0)</f>
        <v>0</v>
      </c>
      <c r="BG297" s="248">
        <f>IF(N297="zákl. přenesená",J297,0)</f>
        <v>0</v>
      </c>
      <c r="BH297" s="248">
        <f>IF(N297="sníž. přenesená",J297,0)</f>
        <v>0</v>
      </c>
      <c r="BI297" s="248">
        <f>IF(N297="nulová",J297,0)</f>
        <v>0</v>
      </c>
      <c r="BJ297" s="25" t="s">
        <v>24</v>
      </c>
      <c r="BK297" s="248">
        <f>ROUND(I297*H297,2)</f>
        <v>0</v>
      </c>
      <c r="BL297" s="25" t="s">
        <v>572</v>
      </c>
      <c r="BM297" s="25" t="s">
        <v>6994</v>
      </c>
    </row>
    <row r="298" s="1" customFormat="1" ht="38.25" customHeight="1">
      <c r="B298" s="47"/>
      <c r="C298" s="237" t="s">
        <v>1011</v>
      </c>
      <c r="D298" s="237" t="s">
        <v>230</v>
      </c>
      <c r="E298" s="238" t="s">
        <v>6969</v>
      </c>
      <c r="F298" s="239" t="s">
        <v>6970</v>
      </c>
      <c r="G298" s="240" t="s">
        <v>929</v>
      </c>
      <c r="H298" s="241">
        <v>2</v>
      </c>
      <c r="I298" s="242"/>
      <c r="J298" s="243">
        <f>ROUND(I298*H298,2)</f>
        <v>0</v>
      </c>
      <c r="K298" s="239" t="s">
        <v>3751</v>
      </c>
      <c r="L298" s="73"/>
      <c r="M298" s="244" t="s">
        <v>22</v>
      </c>
      <c r="N298" s="245" t="s">
        <v>50</v>
      </c>
      <c r="O298" s="48"/>
      <c r="P298" s="246">
        <f>O298*H298</f>
        <v>0</v>
      </c>
      <c r="Q298" s="246">
        <v>0</v>
      </c>
      <c r="R298" s="246">
        <f>Q298*H298</f>
        <v>0</v>
      </c>
      <c r="S298" s="246">
        <v>0</v>
      </c>
      <c r="T298" s="247">
        <f>S298*H298</f>
        <v>0</v>
      </c>
      <c r="AR298" s="25" t="s">
        <v>572</v>
      </c>
      <c r="AT298" s="25" t="s">
        <v>230</v>
      </c>
      <c r="AU298" s="25" t="s">
        <v>87</v>
      </c>
      <c r="AY298" s="25" t="s">
        <v>228</v>
      </c>
      <c r="BE298" s="248">
        <f>IF(N298="základní",J298,0)</f>
        <v>0</v>
      </c>
      <c r="BF298" s="248">
        <f>IF(N298="snížená",J298,0)</f>
        <v>0</v>
      </c>
      <c r="BG298" s="248">
        <f>IF(N298="zákl. přenesená",J298,0)</f>
        <v>0</v>
      </c>
      <c r="BH298" s="248">
        <f>IF(N298="sníž. přenesená",J298,0)</f>
        <v>0</v>
      </c>
      <c r="BI298" s="248">
        <f>IF(N298="nulová",J298,0)</f>
        <v>0</v>
      </c>
      <c r="BJ298" s="25" t="s">
        <v>24</v>
      </c>
      <c r="BK298" s="248">
        <f>ROUND(I298*H298,2)</f>
        <v>0</v>
      </c>
      <c r="BL298" s="25" t="s">
        <v>572</v>
      </c>
      <c r="BM298" s="25" t="s">
        <v>6995</v>
      </c>
    </row>
    <row r="299" s="1" customFormat="1" ht="38.25" customHeight="1">
      <c r="B299" s="47"/>
      <c r="C299" s="237" t="s">
        <v>1015</v>
      </c>
      <c r="D299" s="237" t="s">
        <v>230</v>
      </c>
      <c r="E299" s="238" t="s">
        <v>6850</v>
      </c>
      <c r="F299" s="239" t="s">
        <v>6851</v>
      </c>
      <c r="G299" s="240" t="s">
        <v>929</v>
      </c>
      <c r="H299" s="241">
        <v>1</v>
      </c>
      <c r="I299" s="242"/>
      <c r="J299" s="243">
        <f>ROUND(I299*H299,2)</f>
        <v>0</v>
      </c>
      <c r="K299" s="239" t="s">
        <v>3751</v>
      </c>
      <c r="L299" s="73"/>
      <c r="M299" s="244" t="s">
        <v>22</v>
      </c>
      <c r="N299" s="245" t="s">
        <v>50</v>
      </c>
      <c r="O299" s="48"/>
      <c r="P299" s="246">
        <f>O299*H299</f>
        <v>0</v>
      </c>
      <c r="Q299" s="246">
        <v>0</v>
      </c>
      <c r="R299" s="246">
        <f>Q299*H299</f>
        <v>0</v>
      </c>
      <c r="S299" s="246">
        <v>0</v>
      </c>
      <c r="T299" s="247">
        <f>S299*H299</f>
        <v>0</v>
      </c>
      <c r="AR299" s="25" t="s">
        <v>572</v>
      </c>
      <c r="AT299" s="25" t="s">
        <v>230</v>
      </c>
      <c r="AU299" s="25" t="s">
        <v>87</v>
      </c>
      <c r="AY299" s="25" t="s">
        <v>228</v>
      </c>
      <c r="BE299" s="248">
        <f>IF(N299="základní",J299,0)</f>
        <v>0</v>
      </c>
      <c r="BF299" s="248">
        <f>IF(N299="snížená",J299,0)</f>
        <v>0</v>
      </c>
      <c r="BG299" s="248">
        <f>IF(N299="zákl. přenesená",J299,0)</f>
        <v>0</v>
      </c>
      <c r="BH299" s="248">
        <f>IF(N299="sníž. přenesená",J299,0)</f>
        <v>0</v>
      </c>
      <c r="BI299" s="248">
        <f>IF(N299="nulová",J299,0)</f>
        <v>0</v>
      </c>
      <c r="BJ299" s="25" t="s">
        <v>24</v>
      </c>
      <c r="BK299" s="248">
        <f>ROUND(I299*H299,2)</f>
        <v>0</v>
      </c>
      <c r="BL299" s="25" t="s">
        <v>572</v>
      </c>
      <c r="BM299" s="25" t="s">
        <v>6996</v>
      </c>
    </row>
    <row r="300" s="1" customFormat="1" ht="16.5" customHeight="1">
      <c r="B300" s="47"/>
      <c r="C300" s="237" t="s">
        <v>1020</v>
      </c>
      <c r="D300" s="237" t="s">
        <v>230</v>
      </c>
      <c r="E300" s="238" t="s">
        <v>6853</v>
      </c>
      <c r="F300" s="239" t="s">
        <v>6854</v>
      </c>
      <c r="G300" s="240" t="s">
        <v>929</v>
      </c>
      <c r="H300" s="241">
        <v>1</v>
      </c>
      <c r="I300" s="242"/>
      <c r="J300" s="243">
        <f>ROUND(I300*H300,2)</f>
        <v>0</v>
      </c>
      <c r="K300" s="239" t="s">
        <v>3751</v>
      </c>
      <c r="L300" s="73"/>
      <c r="M300" s="244" t="s">
        <v>22</v>
      </c>
      <c r="N300" s="245" t="s">
        <v>50</v>
      </c>
      <c r="O300" s="48"/>
      <c r="P300" s="246">
        <f>O300*H300</f>
        <v>0</v>
      </c>
      <c r="Q300" s="246">
        <v>0</v>
      </c>
      <c r="R300" s="246">
        <f>Q300*H300</f>
        <v>0</v>
      </c>
      <c r="S300" s="246">
        <v>0</v>
      </c>
      <c r="T300" s="247">
        <f>S300*H300</f>
        <v>0</v>
      </c>
      <c r="AR300" s="25" t="s">
        <v>572</v>
      </c>
      <c r="AT300" s="25" t="s">
        <v>230</v>
      </c>
      <c r="AU300" s="25" t="s">
        <v>87</v>
      </c>
      <c r="AY300" s="25" t="s">
        <v>228</v>
      </c>
      <c r="BE300" s="248">
        <f>IF(N300="základní",J300,0)</f>
        <v>0</v>
      </c>
      <c r="BF300" s="248">
        <f>IF(N300="snížená",J300,0)</f>
        <v>0</v>
      </c>
      <c r="BG300" s="248">
        <f>IF(N300="zákl. přenesená",J300,0)</f>
        <v>0</v>
      </c>
      <c r="BH300" s="248">
        <f>IF(N300="sníž. přenesená",J300,0)</f>
        <v>0</v>
      </c>
      <c r="BI300" s="248">
        <f>IF(N300="nulová",J300,0)</f>
        <v>0</v>
      </c>
      <c r="BJ300" s="25" t="s">
        <v>24</v>
      </c>
      <c r="BK300" s="248">
        <f>ROUND(I300*H300,2)</f>
        <v>0</v>
      </c>
      <c r="BL300" s="25" t="s">
        <v>572</v>
      </c>
      <c r="BM300" s="25" t="s">
        <v>6997</v>
      </c>
    </row>
    <row r="301" s="1" customFormat="1" ht="51" customHeight="1">
      <c r="B301" s="47"/>
      <c r="C301" s="237" t="s">
        <v>1024</v>
      </c>
      <c r="D301" s="237" t="s">
        <v>230</v>
      </c>
      <c r="E301" s="238" t="s">
        <v>6974</v>
      </c>
      <c r="F301" s="239" t="s">
        <v>6975</v>
      </c>
      <c r="G301" s="240" t="s">
        <v>929</v>
      </c>
      <c r="H301" s="241">
        <v>2</v>
      </c>
      <c r="I301" s="242"/>
      <c r="J301" s="243">
        <f>ROUND(I301*H301,2)</f>
        <v>0</v>
      </c>
      <c r="K301" s="239" t="s">
        <v>3751</v>
      </c>
      <c r="L301" s="73"/>
      <c r="M301" s="244" t="s">
        <v>22</v>
      </c>
      <c r="N301" s="245" t="s">
        <v>50</v>
      </c>
      <c r="O301" s="48"/>
      <c r="P301" s="246">
        <f>O301*H301</f>
        <v>0</v>
      </c>
      <c r="Q301" s="246">
        <v>0</v>
      </c>
      <c r="R301" s="246">
        <f>Q301*H301</f>
        <v>0</v>
      </c>
      <c r="S301" s="246">
        <v>0</v>
      </c>
      <c r="T301" s="247">
        <f>S301*H301</f>
        <v>0</v>
      </c>
      <c r="AR301" s="25" t="s">
        <v>572</v>
      </c>
      <c r="AT301" s="25" t="s">
        <v>230</v>
      </c>
      <c r="AU301" s="25" t="s">
        <v>87</v>
      </c>
      <c r="AY301" s="25" t="s">
        <v>228</v>
      </c>
      <c r="BE301" s="248">
        <f>IF(N301="základní",J301,0)</f>
        <v>0</v>
      </c>
      <c r="BF301" s="248">
        <f>IF(N301="snížená",J301,0)</f>
        <v>0</v>
      </c>
      <c r="BG301" s="248">
        <f>IF(N301="zákl. přenesená",J301,0)</f>
        <v>0</v>
      </c>
      <c r="BH301" s="248">
        <f>IF(N301="sníž. přenesená",J301,0)</f>
        <v>0</v>
      </c>
      <c r="BI301" s="248">
        <f>IF(N301="nulová",J301,0)</f>
        <v>0</v>
      </c>
      <c r="BJ301" s="25" t="s">
        <v>24</v>
      </c>
      <c r="BK301" s="248">
        <f>ROUND(I301*H301,2)</f>
        <v>0</v>
      </c>
      <c r="BL301" s="25" t="s">
        <v>572</v>
      </c>
      <c r="BM301" s="25" t="s">
        <v>6998</v>
      </c>
    </row>
    <row r="302" s="1" customFormat="1" ht="38.25" customHeight="1">
      <c r="B302" s="47"/>
      <c r="C302" s="237" t="s">
        <v>1047</v>
      </c>
      <c r="D302" s="237" t="s">
        <v>230</v>
      </c>
      <c r="E302" s="238" t="s">
        <v>6977</v>
      </c>
      <c r="F302" s="239" t="s">
        <v>6978</v>
      </c>
      <c r="G302" s="240" t="s">
        <v>929</v>
      </c>
      <c r="H302" s="241">
        <v>1</v>
      </c>
      <c r="I302" s="242"/>
      <c r="J302" s="243">
        <f>ROUND(I302*H302,2)</f>
        <v>0</v>
      </c>
      <c r="K302" s="239" t="s">
        <v>3751</v>
      </c>
      <c r="L302" s="73"/>
      <c r="M302" s="244" t="s">
        <v>22</v>
      </c>
      <c r="N302" s="245" t="s">
        <v>50</v>
      </c>
      <c r="O302" s="48"/>
      <c r="P302" s="246">
        <f>O302*H302</f>
        <v>0</v>
      </c>
      <c r="Q302" s="246">
        <v>0</v>
      </c>
      <c r="R302" s="246">
        <f>Q302*H302</f>
        <v>0</v>
      </c>
      <c r="S302" s="246">
        <v>0</v>
      </c>
      <c r="T302" s="247">
        <f>S302*H302</f>
        <v>0</v>
      </c>
      <c r="AR302" s="25" t="s">
        <v>572</v>
      </c>
      <c r="AT302" s="25" t="s">
        <v>230</v>
      </c>
      <c r="AU302" s="25" t="s">
        <v>87</v>
      </c>
      <c r="AY302" s="25" t="s">
        <v>228</v>
      </c>
      <c r="BE302" s="248">
        <f>IF(N302="základní",J302,0)</f>
        <v>0</v>
      </c>
      <c r="BF302" s="248">
        <f>IF(N302="snížená",J302,0)</f>
        <v>0</v>
      </c>
      <c r="BG302" s="248">
        <f>IF(N302="zákl. přenesená",J302,0)</f>
        <v>0</v>
      </c>
      <c r="BH302" s="248">
        <f>IF(N302="sníž. přenesená",J302,0)</f>
        <v>0</v>
      </c>
      <c r="BI302" s="248">
        <f>IF(N302="nulová",J302,0)</f>
        <v>0</v>
      </c>
      <c r="BJ302" s="25" t="s">
        <v>24</v>
      </c>
      <c r="BK302" s="248">
        <f>ROUND(I302*H302,2)</f>
        <v>0</v>
      </c>
      <c r="BL302" s="25" t="s">
        <v>572</v>
      </c>
      <c r="BM302" s="25" t="s">
        <v>6999</v>
      </c>
    </row>
    <row r="303" s="1" customFormat="1" ht="16.5" customHeight="1">
      <c r="B303" s="47"/>
      <c r="C303" s="237" t="s">
        <v>1049</v>
      </c>
      <c r="D303" s="237" t="s">
        <v>230</v>
      </c>
      <c r="E303" s="238" t="s">
        <v>6797</v>
      </c>
      <c r="F303" s="239" t="s">
        <v>6798</v>
      </c>
      <c r="G303" s="240" t="s">
        <v>929</v>
      </c>
      <c r="H303" s="241">
        <v>1</v>
      </c>
      <c r="I303" s="242"/>
      <c r="J303" s="243">
        <f>ROUND(I303*H303,2)</f>
        <v>0</v>
      </c>
      <c r="K303" s="239" t="s">
        <v>3751</v>
      </c>
      <c r="L303" s="73"/>
      <c r="M303" s="244" t="s">
        <v>22</v>
      </c>
      <c r="N303" s="245" t="s">
        <v>50</v>
      </c>
      <c r="O303" s="48"/>
      <c r="P303" s="246">
        <f>O303*H303</f>
        <v>0</v>
      </c>
      <c r="Q303" s="246">
        <v>0</v>
      </c>
      <c r="R303" s="246">
        <f>Q303*H303</f>
        <v>0</v>
      </c>
      <c r="S303" s="246">
        <v>0</v>
      </c>
      <c r="T303" s="247">
        <f>S303*H303</f>
        <v>0</v>
      </c>
      <c r="AR303" s="25" t="s">
        <v>572</v>
      </c>
      <c r="AT303" s="25" t="s">
        <v>230</v>
      </c>
      <c r="AU303" s="25" t="s">
        <v>87</v>
      </c>
      <c r="AY303" s="25" t="s">
        <v>228</v>
      </c>
      <c r="BE303" s="248">
        <f>IF(N303="základní",J303,0)</f>
        <v>0</v>
      </c>
      <c r="BF303" s="248">
        <f>IF(N303="snížená",J303,0)</f>
        <v>0</v>
      </c>
      <c r="BG303" s="248">
        <f>IF(N303="zákl. přenesená",J303,0)</f>
        <v>0</v>
      </c>
      <c r="BH303" s="248">
        <f>IF(N303="sníž. přenesená",J303,0)</f>
        <v>0</v>
      </c>
      <c r="BI303" s="248">
        <f>IF(N303="nulová",J303,0)</f>
        <v>0</v>
      </c>
      <c r="BJ303" s="25" t="s">
        <v>24</v>
      </c>
      <c r="BK303" s="248">
        <f>ROUND(I303*H303,2)</f>
        <v>0</v>
      </c>
      <c r="BL303" s="25" t="s">
        <v>572</v>
      </c>
      <c r="BM303" s="25" t="s">
        <v>7000</v>
      </c>
    </row>
    <row r="304" s="1" customFormat="1" ht="16.5" customHeight="1">
      <c r="B304" s="47"/>
      <c r="C304" s="237" t="s">
        <v>1055</v>
      </c>
      <c r="D304" s="237" t="s">
        <v>230</v>
      </c>
      <c r="E304" s="238" t="s">
        <v>6981</v>
      </c>
      <c r="F304" s="239" t="s">
        <v>6982</v>
      </c>
      <c r="G304" s="240" t="s">
        <v>929</v>
      </c>
      <c r="H304" s="241">
        <v>2</v>
      </c>
      <c r="I304" s="242"/>
      <c r="J304" s="243">
        <f>ROUND(I304*H304,2)</f>
        <v>0</v>
      </c>
      <c r="K304" s="239" t="s">
        <v>3751</v>
      </c>
      <c r="L304" s="73"/>
      <c r="M304" s="244" t="s">
        <v>22</v>
      </c>
      <c r="N304" s="245" t="s">
        <v>50</v>
      </c>
      <c r="O304" s="48"/>
      <c r="P304" s="246">
        <f>O304*H304</f>
        <v>0</v>
      </c>
      <c r="Q304" s="246">
        <v>0</v>
      </c>
      <c r="R304" s="246">
        <f>Q304*H304</f>
        <v>0</v>
      </c>
      <c r="S304" s="246">
        <v>0</v>
      </c>
      <c r="T304" s="247">
        <f>S304*H304</f>
        <v>0</v>
      </c>
      <c r="AR304" s="25" t="s">
        <v>572</v>
      </c>
      <c r="AT304" s="25" t="s">
        <v>230</v>
      </c>
      <c r="AU304" s="25" t="s">
        <v>87</v>
      </c>
      <c r="AY304" s="25" t="s">
        <v>228</v>
      </c>
      <c r="BE304" s="248">
        <f>IF(N304="základní",J304,0)</f>
        <v>0</v>
      </c>
      <c r="BF304" s="248">
        <f>IF(N304="snížená",J304,0)</f>
        <v>0</v>
      </c>
      <c r="BG304" s="248">
        <f>IF(N304="zákl. přenesená",J304,0)</f>
        <v>0</v>
      </c>
      <c r="BH304" s="248">
        <f>IF(N304="sníž. přenesená",J304,0)</f>
        <v>0</v>
      </c>
      <c r="BI304" s="248">
        <f>IF(N304="nulová",J304,0)</f>
        <v>0</v>
      </c>
      <c r="BJ304" s="25" t="s">
        <v>24</v>
      </c>
      <c r="BK304" s="248">
        <f>ROUND(I304*H304,2)</f>
        <v>0</v>
      </c>
      <c r="BL304" s="25" t="s">
        <v>572</v>
      </c>
      <c r="BM304" s="25" t="s">
        <v>7001</v>
      </c>
    </row>
    <row r="305" s="11" customFormat="1" ht="29.88" customHeight="1">
      <c r="B305" s="221"/>
      <c r="C305" s="222"/>
      <c r="D305" s="223" t="s">
        <v>78</v>
      </c>
      <c r="E305" s="235" t="s">
        <v>2967</v>
      </c>
      <c r="F305" s="235" t="s">
        <v>7002</v>
      </c>
      <c r="G305" s="222"/>
      <c r="H305" s="222"/>
      <c r="I305" s="225"/>
      <c r="J305" s="236">
        <f>BK305</f>
        <v>0</v>
      </c>
      <c r="K305" s="222"/>
      <c r="L305" s="227"/>
      <c r="M305" s="228"/>
      <c r="N305" s="229"/>
      <c r="O305" s="229"/>
      <c r="P305" s="230">
        <f>SUM(P306:P322)</f>
        <v>0</v>
      </c>
      <c r="Q305" s="229"/>
      <c r="R305" s="230">
        <f>SUM(R306:R322)</f>
        <v>0</v>
      </c>
      <c r="S305" s="229"/>
      <c r="T305" s="231">
        <f>SUM(T306:T322)</f>
        <v>0</v>
      </c>
      <c r="AR305" s="232" t="s">
        <v>101</v>
      </c>
      <c r="AT305" s="233" t="s">
        <v>78</v>
      </c>
      <c r="AU305" s="233" t="s">
        <v>24</v>
      </c>
      <c r="AY305" s="232" t="s">
        <v>228</v>
      </c>
      <c r="BK305" s="234">
        <f>SUM(BK306:BK322)</f>
        <v>0</v>
      </c>
    </row>
    <row r="306" s="1" customFormat="1" ht="25.5" customHeight="1">
      <c r="B306" s="47"/>
      <c r="C306" s="237" t="s">
        <v>1060</v>
      </c>
      <c r="D306" s="237" t="s">
        <v>230</v>
      </c>
      <c r="E306" s="238" t="s">
        <v>6943</v>
      </c>
      <c r="F306" s="239" t="s">
        <v>6944</v>
      </c>
      <c r="G306" s="240" t="s">
        <v>929</v>
      </c>
      <c r="H306" s="241">
        <v>1</v>
      </c>
      <c r="I306" s="242"/>
      <c r="J306" s="243">
        <f>ROUND(I306*H306,2)</f>
        <v>0</v>
      </c>
      <c r="K306" s="239" t="s">
        <v>3751</v>
      </c>
      <c r="L306" s="73"/>
      <c r="M306" s="244" t="s">
        <v>22</v>
      </c>
      <c r="N306" s="245" t="s">
        <v>50</v>
      </c>
      <c r="O306" s="48"/>
      <c r="P306" s="246">
        <f>O306*H306</f>
        <v>0</v>
      </c>
      <c r="Q306" s="246">
        <v>0</v>
      </c>
      <c r="R306" s="246">
        <f>Q306*H306</f>
        <v>0</v>
      </c>
      <c r="S306" s="246">
        <v>0</v>
      </c>
      <c r="T306" s="247">
        <f>S306*H306</f>
        <v>0</v>
      </c>
      <c r="AR306" s="25" t="s">
        <v>572</v>
      </c>
      <c r="AT306" s="25" t="s">
        <v>230</v>
      </c>
      <c r="AU306" s="25" t="s">
        <v>87</v>
      </c>
      <c r="AY306" s="25" t="s">
        <v>228</v>
      </c>
      <c r="BE306" s="248">
        <f>IF(N306="základní",J306,0)</f>
        <v>0</v>
      </c>
      <c r="BF306" s="248">
        <f>IF(N306="snížená",J306,0)</f>
        <v>0</v>
      </c>
      <c r="BG306" s="248">
        <f>IF(N306="zákl. přenesená",J306,0)</f>
        <v>0</v>
      </c>
      <c r="BH306" s="248">
        <f>IF(N306="sníž. přenesená",J306,0)</f>
        <v>0</v>
      </c>
      <c r="BI306" s="248">
        <f>IF(N306="nulová",J306,0)</f>
        <v>0</v>
      </c>
      <c r="BJ306" s="25" t="s">
        <v>24</v>
      </c>
      <c r="BK306" s="248">
        <f>ROUND(I306*H306,2)</f>
        <v>0</v>
      </c>
      <c r="BL306" s="25" t="s">
        <v>572</v>
      </c>
      <c r="BM306" s="25" t="s">
        <v>7003</v>
      </c>
    </row>
    <row r="307" s="1" customFormat="1" ht="25.5" customHeight="1">
      <c r="B307" s="47"/>
      <c r="C307" s="237" t="s">
        <v>1065</v>
      </c>
      <c r="D307" s="237" t="s">
        <v>230</v>
      </c>
      <c r="E307" s="238" t="s">
        <v>6946</v>
      </c>
      <c r="F307" s="239" t="s">
        <v>6947</v>
      </c>
      <c r="G307" s="240" t="s">
        <v>929</v>
      </c>
      <c r="H307" s="241">
        <v>2</v>
      </c>
      <c r="I307" s="242"/>
      <c r="J307" s="243">
        <f>ROUND(I307*H307,2)</f>
        <v>0</v>
      </c>
      <c r="K307" s="239" t="s">
        <v>3751</v>
      </c>
      <c r="L307" s="73"/>
      <c r="M307" s="244" t="s">
        <v>22</v>
      </c>
      <c r="N307" s="245" t="s">
        <v>50</v>
      </c>
      <c r="O307" s="48"/>
      <c r="P307" s="246">
        <f>O307*H307</f>
        <v>0</v>
      </c>
      <c r="Q307" s="246">
        <v>0</v>
      </c>
      <c r="R307" s="246">
        <f>Q307*H307</f>
        <v>0</v>
      </c>
      <c r="S307" s="246">
        <v>0</v>
      </c>
      <c r="T307" s="247">
        <f>S307*H307</f>
        <v>0</v>
      </c>
      <c r="AR307" s="25" t="s">
        <v>572</v>
      </c>
      <c r="AT307" s="25" t="s">
        <v>230</v>
      </c>
      <c r="AU307" s="25" t="s">
        <v>87</v>
      </c>
      <c r="AY307" s="25" t="s">
        <v>228</v>
      </c>
      <c r="BE307" s="248">
        <f>IF(N307="základní",J307,0)</f>
        <v>0</v>
      </c>
      <c r="BF307" s="248">
        <f>IF(N307="snížená",J307,0)</f>
        <v>0</v>
      </c>
      <c r="BG307" s="248">
        <f>IF(N307="zákl. přenesená",J307,0)</f>
        <v>0</v>
      </c>
      <c r="BH307" s="248">
        <f>IF(N307="sníž. přenesená",J307,0)</f>
        <v>0</v>
      </c>
      <c r="BI307" s="248">
        <f>IF(N307="nulová",J307,0)</f>
        <v>0</v>
      </c>
      <c r="BJ307" s="25" t="s">
        <v>24</v>
      </c>
      <c r="BK307" s="248">
        <f>ROUND(I307*H307,2)</f>
        <v>0</v>
      </c>
      <c r="BL307" s="25" t="s">
        <v>572</v>
      </c>
      <c r="BM307" s="25" t="s">
        <v>7004</v>
      </c>
    </row>
    <row r="308" s="1" customFormat="1" ht="16.5" customHeight="1">
      <c r="B308" s="47"/>
      <c r="C308" s="237" t="s">
        <v>1070</v>
      </c>
      <c r="D308" s="237" t="s">
        <v>230</v>
      </c>
      <c r="E308" s="238" t="s">
        <v>6949</v>
      </c>
      <c r="F308" s="239" t="s">
        <v>6950</v>
      </c>
      <c r="G308" s="240" t="s">
        <v>929</v>
      </c>
      <c r="H308" s="241">
        <v>3</v>
      </c>
      <c r="I308" s="242"/>
      <c r="J308" s="243">
        <f>ROUND(I308*H308,2)</f>
        <v>0</v>
      </c>
      <c r="K308" s="239" t="s">
        <v>3751</v>
      </c>
      <c r="L308" s="73"/>
      <c r="M308" s="244" t="s">
        <v>22</v>
      </c>
      <c r="N308" s="245" t="s">
        <v>50</v>
      </c>
      <c r="O308" s="48"/>
      <c r="P308" s="246">
        <f>O308*H308</f>
        <v>0</v>
      </c>
      <c r="Q308" s="246">
        <v>0</v>
      </c>
      <c r="R308" s="246">
        <f>Q308*H308</f>
        <v>0</v>
      </c>
      <c r="S308" s="246">
        <v>0</v>
      </c>
      <c r="T308" s="247">
        <f>S308*H308</f>
        <v>0</v>
      </c>
      <c r="AR308" s="25" t="s">
        <v>572</v>
      </c>
      <c r="AT308" s="25" t="s">
        <v>230</v>
      </c>
      <c r="AU308" s="25" t="s">
        <v>87</v>
      </c>
      <c r="AY308" s="25" t="s">
        <v>228</v>
      </c>
      <c r="BE308" s="248">
        <f>IF(N308="základní",J308,0)</f>
        <v>0</v>
      </c>
      <c r="BF308" s="248">
        <f>IF(N308="snížená",J308,0)</f>
        <v>0</v>
      </c>
      <c r="BG308" s="248">
        <f>IF(N308="zákl. přenesená",J308,0)</f>
        <v>0</v>
      </c>
      <c r="BH308" s="248">
        <f>IF(N308="sníž. přenesená",J308,0)</f>
        <v>0</v>
      </c>
      <c r="BI308" s="248">
        <f>IF(N308="nulová",J308,0)</f>
        <v>0</v>
      </c>
      <c r="BJ308" s="25" t="s">
        <v>24</v>
      </c>
      <c r="BK308" s="248">
        <f>ROUND(I308*H308,2)</f>
        <v>0</v>
      </c>
      <c r="BL308" s="25" t="s">
        <v>572</v>
      </c>
      <c r="BM308" s="25" t="s">
        <v>7005</v>
      </c>
    </row>
    <row r="309" s="1" customFormat="1" ht="25.5" customHeight="1">
      <c r="B309" s="47"/>
      <c r="C309" s="237" t="s">
        <v>1073</v>
      </c>
      <c r="D309" s="237" t="s">
        <v>230</v>
      </c>
      <c r="E309" s="238" t="s">
        <v>6952</v>
      </c>
      <c r="F309" s="239" t="s">
        <v>6953</v>
      </c>
      <c r="G309" s="240" t="s">
        <v>929</v>
      </c>
      <c r="H309" s="241">
        <v>1</v>
      </c>
      <c r="I309" s="242"/>
      <c r="J309" s="243">
        <f>ROUND(I309*H309,2)</f>
        <v>0</v>
      </c>
      <c r="K309" s="239" t="s">
        <v>3751</v>
      </c>
      <c r="L309" s="73"/>
      <c r="M309" s="244" t="s">
        <v>22</v>
      </c>
      <c r="N309" s="245" t="s">
        <v>50</v>
      </c>
      <c r="O309" s="48"/>
      <c r="P309" s="246">
        <f>O309*H309</f>
        <v>0</v>
      </c>
      <c r="Q309" s="246">
        <v>0</v>
      </c>
      <c r="R309" s="246">
        <f>Q309*H309</f>
        <v>0</v>
      </c>
      <c r="S309" s="246">
        <v>0</v>
      </c>
      <c r="T309" s="247">
        <f>S309*H309</f>
        <v>0</v>
      </c>
      <c r="AR309" s="25" t="s">
        <v>572</v>
      </c>
      <c r="AT309" s="25" t="s">
        <v>230</v>
      </c>
      <c r="AU309" s="25" t="s">
        <v>87</v>
      </c>
      <c r="AY309" s="25" t="s">
        <v>228</v>
      </c>
      <c r="BE309" s="248">
        <f>IF(N309="základní",J309,0)</f>
        <v>0</v>
      </c>
      <c r="BF309" s="248">
        <f>IF(N309="snížená",J309,0)</f>
        <v>0</v>
      </c>
      <c r="BG309" s="248">
        <f>IF(N309="zákl. přenesená",J309,0)</f>
        <v>0</v>
      </c>
      <c r="BH309" s="248">
        <f>IF(N309="sníž. přenesená",J309,0)</f>
        <v>0</v>
      </c>
      <c r="BI309" s="248">
        <f>IF(N309="nulová",J309,0)</f>
        <v>0</v>
      </c>
      <c r="BJ309" s="25" t="s">
        <v>24</v>
      </c>
      <c r="BK309" s="248">
        <f>ROUND(I309*H309,2)</f>
        <v>0</v>
      </c>
      <c r="BL309" s="25" t="s">
        <v>572</v>
      </c>
      <c r="BM309" s="25" t="s">
        <v>7006</v>
      </c>
    </row>
    <row r="310" s="1" customFormat="1" ht="25.5" customHeight="1">
      <c r="B310" s="47"/>
      <c r="C310" s="237" t="s">
        <v>1078</v>
      </c>
      <c r="D310" s="237" t="s">
        <v>230</v>
      </c>
      <c r="E310" s="238" t="s">
        <v>6955</v>
      </c>
      <c r="F310" s="239" t="s">
        <v>6956</v>
      </c>
      <c r="G310" s="240" t="s">
        <v>929</v>
      </c>
      <c r="H310" s="241">
        <v>1</v>
      </c>
      <c r="I310" s="242"/>
      <c r="J310" s="243">
        <f>ROUND(I310*H310,2)</f>
        <v>0</v>
      </c>
      <c r="K310" s="239" t="s">
        <v>3751</v>
      </c>
      <c r="L310" s="73"/>
      <c r="M310" s="244" t="s">
        <v>22</v>
      </c>
      <c r="N310" s="245" t="s">
        <v>50</v>
      </c>
      <c r="O310" s="48"/>
      <c r="P310" s="246">
        <f>O310*H310</f>
        <v>0</v>
      </c>
      <c r="Q310" s="246">
        <v>0</v>
      </c>
      <c r="R310" s="246">
        <f>Q310*H310</f>
        <v>0</v>
      </c>
      <c r="S310" s="246">
        <v>0</v>
      </c>
      <c r="T310" s="247">
        <f>S310*H310</f>
        <v>0</v>
      </c>
      <c r="AR310" s="25" t="s">
        <v>572</v>
      </c>
      <c r="AT310" s="25" t="s">
        <v>230</v>
      </c>
      <c r="AU310" s="25" t="s">
        <v>87</v>
      </c>
      <c r="AY310" s="25" t="s">
        <v>228</v>
      </c>
      <c r="BE310" s="248">
        <f>IF(N310="základní",J310,0)</f>
        <v>0</v>
      </c>
      <c r="BF310" s="248">
        <f>IF(N310="snížená",J310,0)</f>
        <v>0</v>
      </c>
      <c r="BG310" s="248">
        <f>IF(N310="zákl. přenesená",J310,0)</f>
        <v>0</v>
      </c>
      <c r="BH310" s="248">
        <f>IF(N310="sníž. přenesená",J310,0)</f>
        <v>0</v>
      </c>
      <c r="BI310" s="248">
        <f>IF(N310="nulová",J310,0)</f>
        <v>0</v>
      </c>
      <c r="BJ310" s="25" t="s">
        <v>24</v>
      </c>
      <c r="BK310" s="248">
        <f>ROUND(I310*H310,2)</f>
        <v>0</v>
      </c>
      <c r="BL310" s="25" t="s">
        <v>572</v>
      </c>
      <c r="BM310" s="25" t="s">
        <v>7007</v>
      </c>
    </row>
    <row r="311" s="1" customFormat="1" ht="25.5" customHeight="1">
      <c r="B311" s="47"/>
      <c r="C311" s="237" t="s">
        <v>1082</v>
      </c>
      <c r="D311" s="237" t="s">
        <v>230</v>
      </c>
      <c r="E311" s="238" t="s">
        <v>6782</v>
      </c>
      <c r="F311" s="239" t="s">
        <v>6783</v>
      </c>
      <c r="G311" s="240" t="s">
        <v>929</v>
      </c>
      <c r="H311" s="241">
        <v>1</v>
      </c>
      <c r="I311" s="242"/>
      <c r="J311" s="243">
        <f>ROUND(I311*H311,2)</f>
        <v>0</v>
      </c>
      <c r="K311" s="239" t="s">
        <v>3751</v>
      </c>
      <c r="L311" s="73"/>
      <c r="M311" s="244" t="s">
        <v>22</v>
      </c>
      <c r="N311" s="245" t="s">
        <v>50</v>
      </c>
      <c r="O311" s="48"/>
      <c r="P311" s="246">
        <f>O311*H311</f>
        <v>0</v>
      </c>
      <c r="Q311" s="246">
        <v>0</v>
      </c>
      <c r="R311" s="246">
        <f>Q311*H311</f>
        <v>0</v>
      </c>
      <c r="S311" s="246">
        <v>0</v>
      </c>
      <c r="T311" s="247">
        <f>S311*H311</f>
        <v>0</v>
      </c>
      <c r="AR311" s="25" t="s">
        <v>572</v>
      </c>
      <c r="AT311" s="25" t="s">
        <v>230</v>
      </c>
      <c r="AU311" s="25" t="s">
        <v>87</v>
      </c>
      <c r="AY311" s="25" t="s">
        <v>228</v>
      </c>
      <c r="BE311" s="248">
        <f>IF(N311="základní",J311,0)</f>
        <v>0</v>
      </c>
      <c r="BF311" s="248">
        <f>IF(N311="snížená",J311,0)</f>
        <v>0</v>
      </c>
      <c r="BG311" s="248">
        <f>IF(N311="zákl. přenesená",J311,0)</f>
        <v>0</v>
      </c>
      <c r="BH311" s="248">
        <f>IF(N311="sníž. přenesená",J311,0)</f>
        <v>0</v>
      </c>
      <c r="BI311" s="248">
        <f>IF(N311="nulová",J311,0)</f>
        <v>0</v>
      </c>
      <c r="BJ311" s="25" t="s">
        <v>24</v>
      </c>
      <c r="BK311" s="248">
        <f>ROUND(I311*H311,2)</f>
        <v>0</v>
      </c>
      <c r="BL311" s="25" t="s">
        <v>572</v>
      </c>
      <c r="BM311" s="25" t="s">
        <v>7008</v>
      </c>
    </row>
    <row r="312" s="1" customFormat="1" ht="38.25" customHeight="1">
      <c r="B312" s="47"/>
      <c r="C312" s="237" t="s">
        <v>1086</v>
      </c>
      <c r="D312" s="237" t="s">
        <v>230</v>
      </c>
      <c r="E312" s="238" t="s">
        <v>6959</v>
      </c>
      <c r="F312" s="239" t="s">
        <v>6960</v>
      </c>
      <c r="G312" s="240" t="s">
        <v>929</v>
      </c>
      <c r="H312" s="241">
        <v>3</v>
      </c>
      <c r="I312" s="242"/>
      <c r="J312" s="243">
        <f>ROUND(I312*H312,2)</f>
        <v>0</v>
      </c>
      <c r="K312" s="239" t="s">
        <v>3751</v>
      </c>
      <c r="L312" s="73"/>
      <c r="M312" s="244" t="s">
        <v>22</v>
      </c>
      <c r="N312" s="245" t="s">
        <v>50</v>
      </c>
      <c r="O312" s="48"/>
      <c r="P312" s="246">
        <f>O312*H312</f>
        <v>0</v>
      </c>
      <c r="Q312" s="246">
        <v>0</v>
      </c>
      <c r="R312" s="246">
        <f>Q312*H312</f>
        <v>0</v>
      </c>
      <c r="S312" s="246">
        <v>0</v>
      </c>
      <c r="T312" s="247">
        <f>S312*H312</f>
        <v>0</v>
      </c>
      <c r="AR312" s="25" t="s">
        <v>572</v>
      </c>
      <c r="AT312" s="25" t="s">
        <v>230</v>
      </c>
      <c r="AU312" s="25" t="s">
        <v>87</v>
      </c>
      <c r="AY312" s="25" t="s">
        <v>228</v>
      </c>
      <c r="BE312" s="248">
        <f>IF(N312="základní",J312,0)</f>
        <v>0</v>
      </c>
      <c r="BF312" s="248">
        <f>IF(N312="snížená",J312,0)</f>
        <v>0</v>
      </c>
      <c r="BG312" s="248">
        <f>IF(N312="zákl. přenesená",J312,0)</f>
        <v>0</v>
      </c>
      <c r="BH312" s="248">
        <f>IF(N312="sníž. přenesená",J312,0)</f>
        <v>0</v>
      </c>
      <c r="BI312" s="248">
        <f>IF(N312="nulová",J312,0)</f>
        <v>0</v>
      </c>
      <c r="BJ312" s="25" t="s">
        <v>24</v>
      </c>
      <c r="BK312" s="248">
        <f>ROUND(I312*H312,2)</f>
        <v>0</v>
      </c>
      <c r="BL312" s="25" t="s">
        <v>572</v>
      </c>
      <c r="BM312" s="25" t="s">
        <v>7009</v>
      </c>
    </row>
    <row r="313" s="1" customFormat="1" ht="38.25" customHeight="1">
      <c r="B313" s="47"/>
      <c r="C313" s="237" t="s">
        <v>1092</v>
      </c>
      <c r="D313" s="237" t="s">
        <v>230</v>
      </c>
      <c r="E313" s="238" t="s">
        <v>6959</v>
      </c>
      <c r="F313" s="239" t="s">
        <v>6960</v>
      </c>
      <c r="G313" s="240" t="s">
        <v>929</v>
      </c>
      <c r="H313" s="241">
        <v>2</v>
      </c>
      <c r="I313" s="242"/>
      <c r="J313" s="243">
        <f>ROUND(I313*H313,2)</f>
        <v>0</v>
      </c>
      <c r="K313" s="239" t="s">
        <v>3751</v>
      </c>
      <c r="L313" s="73"/>
      <c r="M313" s="244" t="s">
        <v>22</v>
      </c>
      <c r="N313" s="245" t="s">
        <v>50</v>
      </c>
      <c r="O313" s="48"/>
      <c r="P313" s="246">
        <f>O313*H313</f>
        <v>0</v>
      </c>
      <c r="Q313" s="246">
        <v>0</v>
      </c>
      <c r="R313" s="246">
        <f>Q313*H313</f>
        <v>0</v>
      </c>
      <c r="S313" s="246">
        <v>0</v>
      </c>
      <c r="T313" s="247">
        <f>S313*H313</f>
        <v>0</v>
      </c>
      <c r="AR313" s="25" t="s">
        <v>572</v>
      </c>
      <c r="AT313" s="25" t="s">
        <v>230</v>
      </c>
      <c r="AU313" s="25" t="s">
        <v>87</v>
      </c>
      <c r="AY313" s="25" t="s">
        <v>228</v>
      </c>
      <c r="BE313" s="248">
        <f>IF(N313="základní",J313,0)</f>
        <v>0</v>
      </c>
      <c r="BF313" s="248">
        <f>IF(N313="snížená",J313,0)</f>
        <v>0</v>
      </c>
      <c r="BG313" s="248">
        <f>IF(N313="zákl. přenesená",J313,0)</f>
        <v>0</v>
      </c>
      <c r="BH313" s="248">
        <f>IF(N313="sníž. přenesená",J313,0)</f>
        <v>0</v>
      </c>
      <c r="BI313" s="248">
        <f>IF(N313="nulová",J313,0)</f>
        <v>0</v>
      </c>
      <c r="BJ313" s="25" t="s">
        <v>24</v>
      </c>
      <c r="BK313" s="248">
        <f>ROUND(I313*H313,2)</f>
        <v>0</v>
      </c>
      <c r="BL313" s="25" t="s">
        <v>572</v>
      </c>
      <c r="BM313" s="25" t="s">
        <v>7010</v>
      </c>
    </row>
    <row r="314" s="1" customFormat="1" ht="16.5" customHeight="1">
      <c r="B314" s="47"/>
      <c r="C314" s="237" t="s">
        <v>1099</v>
      </c>
      <c r="D314" s="237" t="s">
        <v>230</v>
      </c>
      <c r="E314" s="238" t="s">
        <v>6963</v>
      </c>
      <c r="F314" s="239" t="s">
        <v>6964</v>
      </c>
      <c r="G314" s="240" t="s">
        <v>929</v>
      </c>
      <c r="H314" s="241">
        <v>5</v>
      </c>
      <c r="I314" s="242"/>
      <c r="J314" s="243">
        <f>ROUND(I314*H314,2)</f>
        <v>0</v>
      </c>
      <c r="K314" s="239" t="s">
        <v>3751</v>
      </c>
      <c r="L314" s="73"/>
      <c r="M314" s="244" t="s">
        <v>22</v>
      </c>
      <c r="N314" s="245" t="s">
        <v>50</v>
      </c>
      <c r="O314" s="48"/>
      <c r="P314" s="246">
        <f>O314*H314</f>
        <v>0</v>
      </c>
      <c r="Q314" s="246">
        <v>0</v>
      </c>
      <c r="R314" s="246">
        <f>Q314*H314</f>
        <v>0</v>
      </c>
      <c r="S314" s="246">
        <v>0</v>
      </c>
      <c r="T314" s="247">
        <f>S314*H314</f>
        <v>0</v>
      </c>
      <c r="AR314" s="25" t="s">
        <v>572</v>
      </c>
      <c r="AT314" s="25" t="s">
        <v>230</v>
      </c>
      <c r="AU314" s="25" t="s">
        <v>87</v>
      </c>
      <c r="AY314" s="25" t="s">
        <v>228</v>
      </c>
      <c r="BE314" s="248">
        <f>IF(N314="základní",J314,0)</f>
        <v>0</v>
      </c>
      <c r="BF314" s="248">
        <f>IF(N314="snížená",J314,0)</f>
        <v>0</v>
      </c>
      <c r="BG314" s="248">
        <f>IF(N314="zákl. přenesená",J314,0)</f>
        <v>0</v>
      </c>
      <c r="BH314" s="248">
        <f>IF(N314="sníž. přenesená",J314,0)</f>
        <v>0</v>
      </c>
      <c r="BI314" s="248">
        <f>IF(N314="nulová",J314,0)</f>
        <v>0</v>
      </c>
      <c r="BJ314" s="25" t="s">
        <v>24</v>
      </c>
      <c r="BK314" s="248">
        <f>ROUND(I314*H314,2)</f>
        <v>0</v>
      </c>
      <c r="BL314" s="25" t="s">
        <v>572</v>
      </c>
      <c r="BM314" s="25" t="s">
        <v>7011</v>
      </c>
    </row>
    <row r="315" s="1" customFormat="1" ht="16.5" customHeight="1">
      <c r="B315" s="47"/>
      <c r="C315" s="237" t="s">
        <v>1105</v>
      </c>
      <c r="D315" s="237" t="s">
        <v>230</v>
      </c>
      <c r="E315" s="238" t="s">
        <v>6966</v>
      </c>
      <c r="F315" s="239" t="s">
        <v>6967</v>
      </c>
      <c r="G315" s="240" t="s">
        <v>929</v>
      </c>
      <c r="H315" s="241">
        <v>5</v>
      </c>
      <c r="I315" s="242"/>
      <c r="J315" s="243">
        <f>ROUND(I315*H315,2)</f>
        <v>0</v>
      </c>
      <c r="K315" s="239" t="s">
        <v>3751</v>
      </c>
      <c r="L315" s="73"/>
      <c r="M315" s="244" t="s">
        <v>22</v>
      </c>
      <c r="N315" s="245" t="s">
        <v>50</v>
      </c>
      <c r="O315" s="48"/>
      <c r="P315" s="246">
        <f>O315*H315</f>
        <v>0</v>
      </c>
      <c r="Q315" s="246">
        <v>0</v>
      </c>
      <c r="R315" s="246">
        <f>Q315*H315</f>
        <v>0</v>
      </c>
      <c r="S315" s="246">
        <v>0</v>
      </c>
      <c r="T315" s="247">
        <f>S315*H315</f>
        <v>0</v>
      </c>
      <c r="AR315" s="25" t="s">
        <v>572</v>
      </c>
      <c r="AT315" s="25" t="s">
        <v>230</v>
      </c>
      <c r="AU315" s="25" t="s">
        <v>87</v>
      </c>
      <c r="AY315" s="25" t="s">
        <v>228</v>
      </c>
      <c r="BE315" s="248">
        <f>IF(N315="základní",J315,0)</f>
        <v>0</v>
      </c>
      <c r="BF315" s="248">
        <f>IF(N315="snížená",J315,0)</f>
        <v>0</v>
      </c>
      <c r="BG315" s="248">
        <f>IF(N315="zákl. přenesená",J315,0)</f>
        <v>0</v>
      </c>
      <c r="BH315" s="248">
        <f>IF(N315="sníž. přenesená",J315,0)</f>
        <v>0</v>
      </c>
      <c r="BI315" s="248">
        <f>IF(N315="nulová",J315,0)</f>
        <v>0</v>
      </c>
      <c r="BJ315" s="25" t="s">
        <v>24</v>
      </c>
      <c r="BK315" s="248">
        <f>ROUND(I315*H315,2)</f>
        <v>0</v>
      </c>
      <c r="BL315" s="25" t="s">
        <v>572</v>
      </c>
      <c r="BM315" s="25" t="s">
        <v>7012</v>
      </c>
    </row>
    <row r="316" s="1" customFormat="1" ht="38.25" customHeight="1">
      <c r="B316" s="47"/>
      <c r="C316" s="237" t="s">
        <v>1112</v>
      </c>
      <c r="D316" s="237" t="s">
        <v>230</v>
      </c>
      <c r="E316" s="238" t="s">
        <v>6969</v>
      </c>
      <c r="F316" s="239" t="s">
        <v>6970</v>
      </c>
      <c r="G316" s="240" t="s">
        <v>929</v>
      </c>
      <c r="H316" s="241">
        <v>2</v>
      </c>
      <c r="I316" s="242"/>
      <c r="J316" s="243">
        <f>ROUND(I316*H316,2)</f>
        <v>0</v>
      </c>
      <c r="K316" s="239" t="s">
        <v>3751</v>
      </c>
      <c r="L316" s="73"/>
      <c r="M316" s="244" t="s">
        <v>22</v>
      </c>
      <c r="N316" s="245" t="s">
        <v>50</v>
      </c>
      <c r="O316" s="48"/>
      <c r="P316" s="246">
        <f>O316*H316</f>
        <v>0</v>
      </c>
      <c r="Q316" s="246">
        <v>0</v>
      </c>
      <c r="R316" s="246">
        <f>Q316*H316</f>
        <v>0</v>
      </c>
      <c r="S316" s="246">
        <v>0</v>
      </c>
      <c r="T316" s="247">
        <f>S316*H316</f>
        <v>0</v>
      </c>
      <c r="AR316" s="25" t="s">
        <v>572</v>
      </c>
      <c r="AT316" s="25" t="s">
        <v>230</v>
      </c>
      <c r="AU316" s="25" t="s">
        <v>87</v>
      </c>
      <c r="AY316" s="25" t="s">
        <v>228</v>
      </c>
      <c r="BE316" s="248">
        <f>IF(N316="základní",J316,0)</f>
        <v>0</v>
      </c>
      <c r="BF316" s="248">
        <f>IF(N316="snížená",J316,0)</f>
        <v>0</v>
      </c>
      <c r="BG316" s="248">
        <f>IF(N316="zákl. přenesená",J316,0)</f>
        <v>0</v>
      </c>
      <c r="BH316" s="248">
        <f>IF(N316="sníž. přenesená",J316,0)</f>
        <v>0</v>
      </c>
      <c r="BI316" s="248">
        <f>IF(N316="nulová",J316,0)</f>
        <v>0</v>
      </c>
      <c r="BJ316" s="25" t="s">
        <v>24</v>
      </c>
      <c r="BK316" s="248">
        <f>ROUND(I316*H316,2)</f>
        <v>0</v>
      </c>
      <c r="BL316" s="25" t="s">
        <v>572</v>
      </c>
      <c r="BM316" s="25" t="s">
        <v>7013</v>
      </c>
    </row>
    <row r="317" s="1" customFormat="1" ht="38.25" customHeight="1">
      <c r="B317" s="47"/>
      <c r="C317" s="237" t="s">
        <v>1118</v>
      </c>
      <c r="D317" s="237" t="s">
        <v>230</v>
      </c>
      <c r="E317" s="238" t="s">
        <v>6850</v>
      </c>
      <c r="F317" s="239" t="s">
        <v>6851</v>
      </c>
      <c r="G317" s="240" t="s">
        <v>929</v>
      </c>
      <c r="H317" s="241">
        <v>1</v>
      </c>
      <c r="I317" s="242"/>
      <c r="J317" s="243">
        <f>ROUND(I317*H317,2)</f>
        <v>0</v>
      </c>
      <c r="K317" s="239" t="s">
        <v>3751</v>
      </c>
      <c r="L317" s="73"/>
      <c r="M317" s="244" t="s">
        <v>22</v>
      </c>
      <c r="N317" s="245" t="s">
        <v>50</v>
      </c>
      <c r="O317" s="48"/>
      <c r="P317" s="246">
        <f>O317*H317</f>
        <v>0</v>
      </c>
      <c r="Q317" s="246">
        <v>0</v>
      </c>
      <c r="R317" s="246">
        <f>Q317*H317</f>
        <v>0</v>
      </c>
      <c r="S317" s="246">
        <v>0</v>
      </c>
      <c r="T317" s="247">
        <f>S317*H317</f>
        <v>0</v>
      </c>
      <c r="AR317" s="25" t="s">
        <v>572</v>
      </c>
      <c r="AT317" s="25" t="s">
        <v>230</v>
      </c>
      <c r="AU317" s="25" t="s">
        <v>87</v>
      </c>
      <c r="AY317" s="25" t="s">
        <v>228</v>
      </c>
      <c r="BE317" s="248">
        <f>IF(N317="základní",J317,0)</f>
        <v>0</v>
      </c>
      <c r="BF317" s="248">
        <f>IF(N317="snížená",J317,0)</f>
        <v>0</v>
      </c>
      <c r="BG317" s="248">
        <f>IF(N317="zákl. přenesená",J317,0)</f>
        <v>0</v>
      </c>
      <c r="BH317" s="248">
        <f>IF(N317="sníž. přenesená",J317,0)</f>
        <v>0</v>
      </c>
      <c r="BI317" s="248">
        <f>IF(N317="nulová",J317,0)</f>
        <v>0</v>
      </c>
      <c r="BJ317" s="25" t="s">
        <v>24</v>
      </c>
      <c r="BK317" s="248">
        <f>ROUND(I317*H317,2)</f>
        <v>0</v>
      </c>
      <c r="BL317" s="25" t="s">
        <v>572</v>
      </c>
      <c r="BM317" s="25" t="s">
        <v>7014</v>
      </c>
    </row>
    <row r="318" s="1" customFormat="1" ht="16.5" customHeight="1">
      <c r="B318" s="47"/>
      <c r="C318" s="237" t="s">
        <v>1126</v>
      </c>
      <c r="D318" s="237" t="s">
        <v>230</v>
      </c>
      <c r="E318" s="238" t="s">
        <v>6853</v>
      </c>
      <c r="F318" s="239" t="s">
        <v>6854</v>
      </c>
      <c r="G318" s="240" t="s">
        <v>929</v>
      </c>
      <c r="H318" s="241">
        <v>1</v>
      </c>
      <c r="I318" s="242"/>
      <c r="J318" s="243">
        <f>ROUND(I318*H318,2)</f>
        <v>0</v>
      </c>
      <c r="K318" s="239" t="s">
        <v>3751</v>
      </c>
      <c r="L318" s="73"/>
      <c r="M318" s="244" t="s">
        <v>22</v>
      </c>
      <c r="N318" s="245" t="s">
        <v>50</v>
      </c>
      <c r="O318" s="48"/>
      <c r="P318" s="246">
        <f>O318*H318</f>
        <v>0</v>
      </c>
      <c r="Q318" s="246">
        <v>0</v>
      </c>
      <c r="R318" s="246">
        <f>Q318*H318</f>
        <v>0</v>
      </c>
      <c r="S318" s="246">
        <v>0</v>
      </c>
      <c r="T318" s="247">
        <f>S318*H318</f>
        <v>0</v>
      </c>
      <c r="AR318" s="25" t="s">
        <v>572</v>
      </c>
      <c r="AT318" s="25" t="s">
        <v>230</v>
      </c>
      <c r="AU318" s="25" t="s">
        <v>87</v>
      </c>
      <c r="AY318" s="25" t="s">
        <v>228</v>
      </c>
      <c r="BE318" s="248">
        <f>IF(N318="základní",J318,0)</f>
        <v>0</v>
      </c>
      <c r="BF318" s="248">
        <f>IF(N318="snížená",J318,0)</f>
        <v>0</v>
      </c>
      <c r="BG318" s="248">
        <f>IF(N318="zákl. přenesená",J318,0)</f>
        <v>0</v>
      </c>
      <c r="BH318" s="248">
        <f>IF(N318="sníž. přenesená",J318,0)</f>
        <v>0</v>
      </c>
      <c r="BI318" s="248">
        <f>IF(N318="nulová",J318,0)</f>
        <v>0</v>
      </c>
      <c r="BJ318" s="25" t="s">
        <v>24</v>
      </c>
      <c r="BK318" s="248">
        <f>ROUND(I318*H318,2)</f>
        <v>0</v>
      </c>
      <c r="BL318" s="25" t="s">
        <v>572</v>
      </c>
      <c r="BM318" s="25" t="s">
        <v>7015</v>
      </c>
    </row>
    <row r="319" s="1" customFormat="1" ht="51" customHeight="1">
      <c r="B319" s="47"/>
      <c r="C319" s="237" t="s">
        <v>1132</v>
      </c>
      <c r="D319" s="237" t="s">
        <v>230</v>
      </c>
      <c r="E319" s="238" t="s">
        <v>6974</v>
      </c>
      <c r="F319" s="239" t="s">
        <v>6975</v>
      </c>
      <c r="G319" s="240" t="s">
        <v>929</v>
      </c>
      <c r="H319" s="241">
        <v>2</v>
      </c>
      <c r="I319" s="242"/>
      <c r="J319" s="243">
        <f>ROUND(I319*H319,2)</f>
        <v>0</v>
      </c>
      <c r="K319" s="239" t="s">
        <v>3751</v>
      </c>
      <c r="L319" s="73"/>
      <c r="M319" s="244" t="s">
        <v>22</v>
      </c>
      <c r="N319" s="245" t="s">
        <v>50</v>
      </c>
      <c r="O319" s="48"/>
      <c r="P319" s="246">
        <f>O319*H319</f>
        <v>0</v>
      </c>
      <c r="Q319" s="246">
        <v>0</v>
      </c>
      <c r="R319" s="246">
        <f>Q319*H319</f>
        <v>0</v>
      </c>
      <c r="S319" s="246">
        <v>0</v>
      </c>
      <c r="T319" s="247">
        <f>S319*H319</f>
        <v>0</v>
      </c>
      <c r="AR319" s="25" t="s">
        <v>572</v>
      </c>
      <c r="AT319" s="25" t="s">
        <v>230</v>
      </c>
      <c r="AU319" s="25" t="s">
        <v>87</v>
      </c>
      <c r="AY319" s="25" t="s">
        <v>228</v>
      </c>
      <c r="BE319" s="248">
        <f>IF(N319="základní",J319,0)</f>
        <v>0</v>
      </c>
      <c r="BF319" s="248">
        <f>IF(N319="snížená",J319,0)</f>
        <v>0</v>
      </c>
      <c r="BG319" s="248">
        <f>IF(N319="zákl. přenesená",J319,0)</f>
        <v>0</v>
      </c>
      <c r="BH319" s="248">
        <f>IF(N319="sníž. přenesená",J319,0)</f>
        <v>0</v>
      </c>
      <c r="BI319" s="248">
        <f>IF(N319="nulová",J319,0)</f>
        <v>0</v>
      </c>
      <c r="BJ319" s="25" t="s">
        <v>24</v>
      </c>
      <c r="BK319" s="248">
        <f>ROUND(I319*H319,2)</f>
        <v>0</v>
      </c>
      <c r="BL319" s="25" t="s">
        <v>572</v>
      </c>
      <c r="BM319" s="25" t="s">
        <v>7016</v>
      </c>
    </row>
    <row r="320" s="1" customFormat="1" ht="38.25" customHeight="1">
      <c r="B320" s="47"/>
      <c r="C320" s="237" t="s">
        <v>1138</v>
      </c>
      <c r="D320" s="237" t="s">
        <v>230</v>
      </c>
      <c r="E320" s="238" t="s">
        <v>6977</v>
      </c>
      <c r="F320" s="239" t="s">
        <v>6978</v>
      </c>
      <c r="G320" s="240" t="s">
        <v>929</v>
      </c>
      <c r="H320" s="241">
        <v>1</v>
      </c>
      <c r="I320" s="242"/>
      <c r="J320" s="243">
        <f>ROUND(I320*H320,2)</f>
        <v>0</v>
      </c>
      <c r="K320" s="239" t="s">
        <v>3751</v>
      </c>
      <c r="L320" s="73"/>
      <c r="M320" s="244" t="s">
        <v>22</v>
      </c>
      <c r="N320" s="245" t="s">
        <v>50</v>
      </c>
      <c r="O320" s="48"/>
      <c r="P320" s="246">
        <f>O320*H320</f>
        <v>0</v>
      </c>
      <c r="Q320" s="246">
        <v>0</v>
      </c>
      <c r="R320" s="246">
        <f>Q320*H320</f>
        <v>0</v>
      </c>
      <c r="S320" s="246">
        <v>0</v>
      </c>
      <c r="T320" s="247">
        <f>S320*H320</f>
        <v>0</v>
      </c>
      <c r="AR320" s="25" t="s">
        <v>572</v>
      </c>
      <c r="AT320" s="25" t="s">
        <v>230</v>
      </c>
      <c r="AU320" s="25" t="s">
        <v>87</v>
      </c>
      <c r="AY320" s="25" t="s">
        <v>228</v>
      </c>
      <c r="BE320" s="248">
        <f>IF(N320="základní",J320,0)</f>
        <v>0</v>
      </c>
      <c r="BF320" s="248">
        <f>IF(N320="snížená",J320,0)</f>
        <v>0</v>
      </c>
      <c r="BG320" s="248">
        <f>IF(N320="zákl. přenesená",J320,0)</f>
        <v>0</v>
      </c>
      <c r="BH320" s="248">
        <f>IF(N320="sníž. přenesená",J320,0)</f>
        <v>0</v>
      </c>
      <c r="BI320" s="248">
        <f>IF(N320="nulová",J320,0)</f>
        <v>0</v>
      </c>
      <c r="BJ320" s="25" t="s">
        <v>24</v>
      </c>
      <c r="BK320" s="248">
        <f>ROUND(I320*H320,2)</f>
        <v>0</v>
      </c>
      <c r="BL320" s="25" t="s">
        <v>572</v>
      </c>
      <c r="BM320" s="25" t="s">
        <v>7017</v>
      </c>
    </row>
    <row r="321" s="1" customFormat="1" ht="16.5" customHeight="1">
      <c r="B321" s="47"/>
      <c r="C321" s="237" t="s">
        <v>1143</v>
      </c>
      <c r="D321" s="237" t="s">
        <v>230</v>
      </c>
      <c r="E321" s="238" t="s">
        <v>6797</v>
      </c>
      <c r="F321" s="239" t="s">
        <v>6798</v>
      </c>
      <c r="G321" s="240" t="s">
        <v>929</v>
      </c>
      <c r="H321" s="241">
        <v>1</v>
      </c>
      <c r="I321" s="242"/>
      <c r="J321" s="243">
        <f>ROUND(I321*H321,2)</f>
        <v>0</v>
      </c>
      <c r="K321" s="239" t="s">
        <v>3751</v>
      </c>
      <c r="L321" s="73"/>
      <c r="M321" s="244" t="s">
        <v>22</v>
      </c>
      <c r="N321" s="245" t="s">
        <v>50</v>
      </c>
      <c r="O321" s="48"/>
      <c r="P321" s="246">
        <f>O321*H321</f>
        <v>0</v>
      </c>
      <c r="Q321" s="246">
        <v>0</v>
      </c>
      <c r="R321" s="246">
        <f>Q321*H321</f>
        <v>0</v>
      </c>
      <c r="S321" s="246">
        <v>0</v>
      </c>
      <c r="T321" s="247">
        <f>S321*H321</f>
        <v>0</v>
      </c>
      <c r="AR321" s="25" t="s">
        <v>572</v>
      </c>
      <c r="AT321" s="25" t="s">
        <v>230</v>
      </c>
      <c r="AU321" s="25" t="s">
        <v>87</v>
      </c>
      <c r="AY321" s="25" t="s">
        <v>228</v>
      </c>
      <c r="BE321" s="248">
        <f>IF(N321="základní",J321,0)</f>
        <v>0</v>
      </c>
      <c r="BF321" s="248">
        <f>IF(N321="snížená",J321,0)</f>
        <v>0</v>
      </c>
      <c r="BG321" s="248">
        <f>IF(N321="zákl. přenesená",J321,0)</f>
        <v>0</v>
      </c>
      <c r="BH321" s="248">
        <f>IF(N321="sníž. přenesená",J321,0)</f>
        <v>0</v>
      </c>
      <c r="BI321" s="248">
        <f>IF(N321="nulová",J321,0)</f>
        <v>0</v>
      </c>
      <c r="BJ321" s="25" t="s">
        <v>24</v>
      </c>
      <c r="BK321" s="248">
        <f>ROUND(I321*H321,2)</f>
        <v>0</v>
      </c>
      <c r="BL321" s="25" t="s">
        <v>572</v>
      </c>
      <c r="BM321" s="25" t="s">
        <v>7018</v>
      </c>
    </row>
    <row r="322" s="1" customFormat="1" ht="16.5" customHeight="1">
      <c r="B322" s="47"/>
      <c r="C322" s="237" t="s">
        <v>1147</v>
      </c>
      <c r="D322" s="237" t="s">
        <v>230</v>
      </c>
      <c r="E322" s="238" t="s">
        <v>6981</v>
      </c>
      <c r="F322" s="239" t="s">
        <v>6982</v>
      </c>
      <c r="G322" s="240" t="s">
        <v>929</v>
      </c>
      <c r="H322" s="241">
        <v>2</v>
      </c>
      <c r="I322" s="242"/>
      <c r="J322" s="243">
        <f>ROUND(I322*H322,2)</f>
        <v>0</v>
      </c>
      <c r="K322" s="239" t="s">
        <v>3751</v>
      </c>
      <c r="L322" s="73"/>
      <c r="M322" s="244" t="s">
        <v>22</v>
      </c>
      <c r="N322" s="245" t="s">
        <v>50</v>
      </c>
      <c r="O322" s="48"/>
      <c r="P322" s="246">
        <f>O322*H322</f>
        <v>0</v>
      </c>
      <c r="Q322" s="246">
        <v>0</v>
      </c>
      <c r="R322" s="246">
        <f>Q322*H322</f>
        <v>0</v>
      </c>
      <c r="S322" s="246">
        <v>0</v>
      </c>
      <c r="T322" s="247">
        <f>S322*H322</f>
        <v>0</v>
      </c>
      <c r="AR322" s="25" t="s">
        <v>572</v>
      </c>
      <c r="AT322" s="25" t="s">
        <v>230</v>
      </c>
      <c r="AU322" s="25" t="s">
        <v>87</v>
      </c>
      <c r="AY322" s="25" t="s">
        <v>228</v>
      </c>
      <c r="BE322" s="248">
        <f>IF(N322="základní",J322,0)</f>
        <v>0</v>
      </c>
      <c r="BF322" s="248">
        <f>IF(N322="snížená",J322,0)</f>
        <v>0</v>
      </c>
      <c r="BG322" s="248">
        <f>IF(N322="zákl. přenesená",J322,0)</f>
        <v>0</v>
      </c>
      <c r="BH322" s="248">
        <f>IF(N322="sníž. přenesená",J322,0)</f>
        <v>0</v>
      </c>
      <c r="BI322" s="248">
        <f>IF(N322="nulová",J322,0)</f>
        <v>0</v>
      </c>
      <c r="BJ322" s="25" t="s">
        <v>24</v>
      </c>
      <c r="BK322" s="248">
        <f>ROUND(I322*H322,2)</f>
        <v>0</v>
      </c>
      <c r="BL322" s="25" t="s">
        <v>572</v>
      </c>
      <c r="BM322" s="25" t="s">
        <v>7019</v>
      </c>
    </row>
    <row r="323" s="11" customFormat="1" ht="29.88" customHeight="1">
      <c r="B323" s="221"/>
      <c r="C323" s="222"/>
      <c r="D323" s="223" t="s">
        <v>78</v>
      </c>
      <c r="E323" s="235" t="s">
        <v>2978</v>
      </c>
      <c r="F323" s="235" t="s">
        <v>7020</v>
      </c>
      <c r="G323" s="222"/>
      <c r="H323" s="222"/>
      <c r="I323" s="225"/>
      <c r="J323" s="236">
        <f>BK323</f>
        <v>0</v>
      </c>
      <c r="K323" s="222"/>
      <c r="L323" s="227"/>
      <c r="M323" s="228"/>
      <c r="N323" s="229"/>
      <c r="O323" s="229"/>
      <c r="P323" s="230">
        <f>SUM(P324:P340)</f>
        <v>0</v>
      </c>
      <c r="Q323" s="229"/>
      <c r="R323" s="230">
        <f>SUM(R324:R340)</f>
        <v>0</v>
      </c>
      <c r="S323" s="229"/>
      <c r="T323" s="231">
        <f>SUM(T324:T340)</f>
        <v>0</v>
      </c>
      <c r="AR323" s="232" t="s">
        <v>101</v>
      </c>
      <c r="AT323" s="233" t="s">
        <v>78</v>
      </c>
      <c r="AU323" s="233" t="s">
        <v>24</v>
      </c>
      <c r="AY323" s="232" t="s">
        <v>228</v>
      </c>
      <c r="BK323" s="234">
        <f>SUM(BK324:BK340)</f>
        <v>0</v>
      </c>
    </row>
    <row r="324" s="1" customFormat="1" ht="25.5" customHeight="1">
      <c r="B324" s="47"/>
      <c r="C324" s="237" t="s">
        <v>1153</v>
      </c>
      <c r="D324" s="237" t="s">
        <v>230</v>
      </c>
      <c r="E324" s="238" t="s">
        <v>6943</v>
      </c>
      <c r="F324" s="239" t="s">
        <v>6944</v>
      </c>
      <c r="G324" s="240" t="s">
        <v>929</v>
      </c>
      <c r="H324" s="241">
        <v>1</v>
      </c>
      <c r="I324" s="242"/>
      <c r="J324" s="243">
        <f>ROUND(I324*H324,2)</f>
        <v>0</v>
      </c>
      <c r="K324" s="239" t="s">
        <v>3751</v>
      </c>
      <c r="L324" s="73"/>
      <c r="M324" s="244" t="s">
        <v>22</v>
      </c>
      <c r="N324" s="245" t="s">
        <v>50</v>
      </c>
      <c r="O324" s="48"/>
      <c r="P324" s="246">
        <f>O324*H324</f>
        <v>0</v>
      </c>
      <c r="Q324" s="246">
        <v>0</v>
      </c>
      <c r="R324" s="246">
        <f>Q324*H324</f>
        <v>0</v>
      </c>
      <c r="S324" s="246">
        <v>0</v>
      </c>
      <c r="T324" s="247">
        <f>S324*H324</f>
        <v>0</v>
      </c>
      <c r="AR324" s="25" t="s">
        <v>572</v>
      </c>
      <c r="AT324" s="25" t="s">
        <v>230</v>
      </c>
      <c r="AU324" s="25" t="s">
        <v>87</v>
      </c>
      <c r="AY324" s="25" t="s">
        <v>228</v>
      </c>
      <c r="BE324" s="248">
        <f>IF(N324="základní",J324,0)</f>
        <v>0</v>
      </c>
      <c r="BF324" s="248">
        <f>IF(N324="snížená",J324,0)</f>
        <v>0</v>
      </c>
      <c r="BG324" s="248">
        <f>IF(N324="zákl. přenesená",J324,0)</f>
        <v>0</v>
      </c>
      <c r="BH324" s="248">
        <f>IF(N324="sníž. přenesená",J324,0)</f>
        <v>0</v>
      </c>
      <c r="BI324" s="248">
        <f>IF(N324="nulová",J324,0)</f>
        <v>0</v>
      </c>
      <c r="BJ324" s="25" t="s">
        <v>24</v>
      </c>
      <c r="BK324" s="248">
        <f>ROUND(I324*H324,2)</f>
        <v>0</v>
      </c>
      <c r="BL324" s="25" t="s">
        <v>572</v>
      </c>
      <c r="BM324" s="25" t="s">
        <v>7021</v>
      </c>
    </row>
    <row r="325" s="1" customFormat="1" ht="25.5" customHeight="1">
      <c r="B325" s="47"/>
      <c r="C325" s="237" t="s">
        <v>1163</v>
      </c>
      <c r="D325" s="237" t="s">
        <v>230</v>
      </c>
      <c r="E325" s="238" t="s">
        <v>6946</v>
      </c>
      <c r="F325" s="239" t="s">
        <v>6947</v>
      </c>
      <c r="G325" s="240" t="s">
        <v>929</v>
      </c>
      <c r="H325" s="241">
        <v>2</v>
      </c>
      <c r="I325" s="242"/>
      <c r="J325" s="243">
        <f>ROUND(I325*H325,2)</f>
        <v>0</v>
      </c>
      <c r="K325" s="239" t="s">
        <v>3751</v>
      </c>
      <c r="L325" s="73"/>
      <c r="M325" s="244" t="s">
        <v>22</v>
      </c>
      <c r="N325" s="245" t="s">
        <v>50</v>
      </c>
      <c r="O325" s="48"/>
      <c r="P325" s="246">
        <f>O325*H325</f>
        <v>0</v>
      </c>
      <c r="Q325" s="246">
        <v>0</v>
      </c>
      <c r="R325" s="246">
        <f>Q325*H325</f>
        <v>0</v>
      </c>
      <c r="S325" s="246">
        <v>0</v>
      </c>
      <c r="T325" s="247">
        <f>S325*H325</f>
        <v>0</v>
      </c>
      <c r="AR325" s="25" t="s">
        <v>572</v>
      </c>
      <c r="AT325" s="25" t="s">
        <v>230</v>
      </c>
      <c r="AU325" s="25" t="s">
        <v>87</v>
      </c>
      <c r="AY325" s="25" t="s">
        <v>228</v>
      </c>
      <c r="BE325" s="248">
        <f>IF(N325="základní",J325,0)</f>
        <v>0</v>
      </c>
      <c r="BF325" s="248">
        <f>IF(N325="snížená",J325,0)</f>
        <v>0</v>
      </c>
      <c r="BG325" s="248">
        <f>IF(N325="zákl. přenesená",J325,0)</f>
        <v>0</v>
      </c>
      <c r="BH325" s="248">
        <f>IF(N325="sníž. přenesená",J325,0)</f>
        <v>0</v>
      </c>
      <c r="BI325" s="248">
        <f>IF(N325="nulová",J325,0)</f>
        <v>0</v>
      </c>
      <c r="BJ325" s="25" t="s">
        <v>24</v>
      </c>
      <c r="BK325" s="248">
        <f>ROUND(I325*H325,2)</f>
        <v>0</v>
      </c>
      <c r="BL325" s="25" t="s">
        <v>572</v>
      </c>
      <c r="BM325" s="25" t="s">
        <v>7022</v>
      </c>
    </row>
    <row r="326" s="1" customFormat="1" ht="16.5" customHeight="1">
      <c r="B326" s="47"/>
      <c r="C326" s="237" t="s">
        <v>1172</v>
      </c>
      <c r="D326" s="237" t="s">
        <v>230</v>
      </c>
      <c r="E326" s="238" t="s">
        <v>6949</v>
      </c>
      <c r="F326" s="239" t="s">
        <v>6950</v>
      </c>
      <c r="G326" s="240" t="s">
        <v>929</v>
      </c>
      <c r="H326" s="241">
        <v>3</v>
      </c>
      <c r="I326" s="242"/>
      <c r="J326" s="243">
        <f>ROUND(I326*H326,2)</f>
        <v>0</v>
      </c>
      <c r="K326" s="239" t="s">
        <v>3751</v>
      </c>
      <c r="L326" s="73"/>
      <c r="M326" s="244" t="s">
        <v>22</v>
      </c>
      <c r="N326" s="245" t="s">
        <v>50</v>
      </c>
      <c r="O326" s="48"/>
      <c r="P326" s="246">
        <f>O326*H326</f>
        <v>0</v>
      </c>
      <c r="Q326" s="246">
        <v>0</v>
      </c>
      <c r="R326" s="246">
        <f>Q326*H326</f>
        <v>0</v>
      </c>
      <c r="S326" s="246">
        <v>0</v>
      </c>
      <c r="T326" s="247">
        <f>S326*H326</f>
        <v>0</v>
      </c>
      <c r="AR326" s="25" t="s">
        <v>572</v>
      </c>
      <c r="AT326" s="25" t="s">
        <v>230</v>
      </c>
      <c r="AU326" s="25" t="s">
        <v>87</v>
      </c>
      <c r="AY326" s="25" t="s">
        <v>228</v>
      </c>
      <c r="BE326" s="248">
        <f>IF(N326="základní",J326,0)</f>
        <v>0</v>
      </c>
      <c r="BF326" s="248">
        <f>IF(N326="snížená",J326,0)</f>
        <v>0</v>
      </c>
      <c r="BG326" s="248">
        <f>IF(N326="zákl. přenesená",J326,0)</f>
        <v>0</v>
      </c>
      <c r="BH326" s="248">
        <f>IF(N326="sníž. přenesená",J326,0)</f>
        <v>0</v>
      </c>
      <c r="BI326" s="248">
        <f>IF(N326="nulová",J326,0)</f>
        <v>0</v>
      </c>
      <c r="BJ326" s="25" t="s">
        <v>24</v>
      </c>
      <c r="BK326" s="248">
        <f>ROUND(I326*H326,2)</f>
        <v>0</v>
      </c>
      <c r="BL326" s="25" t="s">
        <v>572</v>
      </c>
      <c r="BM326" s="25" t="s">
        <v>7023</v>
      </c>
    </row>
    <row r="327" s="1" customFormat="1" ht="25.5" customHeight="1">
      <c r="B327" s="47"/>
      <c r="C327" s="237" t="s">
        <v>1188</v>
      </c>
      <c r="D327" s="237" t="s">
        <v>230</v>
      </c>
      <c r="E327" s="238" t="s">
        <v>6952</v>
      </c>
      <c r="F327" s="239" t="s">
        <v>6953</v>
      </c>
      <c r="G327" s="240" t="s">
        <v>929</v>
      </c>
      <c r="H327" s="241">
        <v>1</v>
      </c>
      <c r="I327" s="242"/>
      <c r="J327" s="243">
        <f>ROUND(I327*H327,2)</f>
        <v>0</v>
      </c>
      <c r="K327" s="239" t="s">
        <v>3751</v>
      </c>
      <c r="L327" s="73"/>
      <c r="M327" s="244" t="s">
        <v>22</v>
      </c>
      <c r="N327" s="245" t="s">
        <v>50</v>
      </c>
      <c r="O327" s="48"/>
      <c r="P327" s="246">
        <f>O327*H327</f>
        <v>0</v>
      </c>
      <c r="Q327" s="246">
        <v>0</v>
      </c>
      <c r="R327" s="246">
        <f>Q327*H327</f>
        <v>0</v>
      </c>
      <c r="S327" s="246">
        <v>0</v>
      </c>
      <c r="T327" s="247">
        <f>S327*H327</f>
        <v>0</v>
      </c>
      <c r="AR327" s="25" t="s">
        <v>572</v>
      </c>
      <c r="AT327" s="25" t="s">
        <v>230</v>
      </c>
      <c r="AU327" s="25" t="s">
        <v>87</v>
      </c>
      <c r="AY327" s="25" t="s">
        <v>228</v>
      </c>
      <c r="BE327" s="248">
        <f>IF(N327="základní",J327,0)</f>
        <v>0</v>
      </c>
      <c r="BF327" s="248">
        <f>IF(N327="snížená",J327,0)</f>
        <v>0</v>
      </c>
      <c r="BG327" s="248">
        <f>IF(N327="zákl. přenesená",J327,0)</f>
        <v>0</v>
      </c>
      <c r="BH327" s="248">
        <f>IF(N327="sníž. přenesená",J327,0)</f>
        <v>0</v>
      </c>
      <c r="BI327" s="248">
        <f>IF(N327="nulová",J327,0)</f>
        <v>0</v>
      </c>
      <c r="BJ327" s="25" t="s">
        <v>24</v>
      </c>
      <c r="BK327" s="248">
        <f>ROUND(I327*H327,2)</f>
        <v>0</v>
      </c>
      <c r="BL327" s="25" t="s">
        <v>572</v>
      </c>
      <c r="BM327" s="25" t="s">
        <v>7024</v>
      </c>
    </row>
    <row r="328" s="1" customFormat="1" ht="25.5" customHeight="1">
      <c r="B328" s="47"/>
      <c r="C328" s="237" t="s">
        <v>1195</v>
      </c>
      <c r="D328" s="237" t="s">
        <v>230</v>
      </c>
      <c r="E328" s="238" t="s">
        <v>6955</v>
      </c>
      <c r="F328" s="239" t="s">
        <v>6956</v>
      </c>
      <c r="G328" s="240" t="s">
        <v>929</v>
      </c>
      <c r="H328" s="241">
        <v>1</v>
      </c>
      <c r="I328" s="242"/>
      <c r="J328" s="243">
        <f>ROUND(I328*H328,2)</f>
        <v>0</v>
      </c>
      <c r="K328" s="239" t="s">
        <v>3751</v>
      </c>
      <c r="L328" s="73"/>
      <c r="M328" s="244" t="s">
        <v>22</v>
      </c>
      <c r="N328" s="245" t="s">
        <v>50</v>
      </c>
      <c r="O328" s="48"/>
      <c r="P328" s="246">
        <f>O328*H328</f>
        <v>0</v>
      </c>
      <c r="Q328" s="246">
        <v>0</v>
      </c>
      <c r="R328" s="246">
        <f>Q328*H328</f>
        <v>0</v>
      </c>
      <c r="S328" s="246">
        <v>0</v>
      </c>
      <c r="T328" s="247">
        <f>S328*H328</f>
        <v>0</v>
      </c>
      <c r="AR328" s="25" t="s">
        <v>572</v>
      </c>
      <c r="AT328" s="25" t="s">
        <v>230</v>
      </c>
      <c r="AU328" s="25" t="s">
        <v>87</v>
      </c>
      <c r="AY328" s="25" t="s">
        <v>228</v>
      </c>
      <c r="BE328" s="248">
        <f>IF(N328="základní",J328,0)</f>
        <v>0</v>
      </c>
      <c r="BF328" s="248">
        <f>IF(N328="snížená",J328,0)</f>
        <v>0</v>
      </c>
      <c r="BG328" s="248">
        <f>IF(N328="zákl. přenesená",J328,0)</f>
        <v>0</v>
      </c>
      <c r="BH328" s="248">
        <f>IF(N328="sníž. přenesená",J328,0)</f>
        <v>0</v>
      </c>
      <c r="BI328" s="248">
        <f>IF(N328="nulová",J328,0)</f>
        <v>0</v>
      </c>
      <c r="BJ328" s="25" t="s">
        <v>24</v>
      </c>
      <c r="BK328" s="248">
        <f>ROUND(I328*H328,2)</f>
        <v>0</v>
      </c>
      <c r="BL328" s="25" t="s">
        <v>572</v>
      </c>
      <c r="BM328" s="25" t="s">
        <v>7025</v>
      </c>
    </row>
    <row r="329" s="1" customFormat="1" ht="25.5" customHeight="1">
      <c r="B329" s="47"/>
      <c r="C329" s="237" t="s">
        <v>1202</v>
      </c>
      <c r="D329" s="237" t="s">
        <v>230</v>
      </c>
      <c r="E329" s="238" t="s">
        <v>6782</v>
      </c>
      <c r="F329" s="239" t="s">
        <v>6783</v>
      </c>
      <c r="G329" s="240" t="s">
        <v>929</v>
      </c>
      <c r="H329" s="241">
        <v>1</v>
      </c>
      <c r="I329" s="242"/>
      <c r="J329" s="243">
        <f>ROUND(I329*H329,2)</f>
        <v>0</v>
      </c>
      <c r="K329" s="239" t="s">
        <v>3751</v>
      </c>
      <c r="L329" s="73"/>
      <c r="M329" s="244" t="s">
        <v>22</v>
      </c>
      <c r="N329" s="245" t="s">
        <v>50</v>
      </c>
      <c r="O329" s="48"/>
      <c r="P329" s="246">
        <f>O329*H329</f>
        <v>0</v>
      </c>
      <c r="Q329" s="246">
        <v>0</v>
      </c>
      <c r="R329" s="246">
        <f>Q329*H329</f>
        <v>0</v>
      </c>
      <c r="S329" s="246">
        <v>0</v>
      </c>
      <c r="T329" s="247">
        <f>S329*H329</f>
        <v>0</v>
      </c>
      <c r="AR329" s="25" t="s">
        <v>572</v>
      </c>
      <c r="AT329" s="25" t="s">
        <v>230</v>
      </c>
      <c r="AU329" s="25" t="s">
        <v>87</v>
      </c>
      <c r="AY329" s="25" t="s">
        <v>228</v>
      </c>
      <c r="BE329" s="248">
        <f>IF(N329="základní",J329,0)</f>
        <v>0</v>
      </c>
      <c r="BF329" s="248">
        <f>IF(N329="snížená",J329,0)</f>
        <v>0</v>
      </c>
      <c r="BG329" s="248">
        <f>IF(N329="zákl. přenesená",J329,0)</f>
        <v>0</v>
      </c>
      <c r="BH329" s="248">
        <f>IF(N329="sníž. přenesená",J329,0)</f>
        <v>0</v>
      </c>
      <c r="BI329" s="248">
        <f>IF(N329="nulová",J329,0)</f>
        <v>0</v>
      </c>
      <c r="BJ329" s="25" t="s">
        <v>24</v>
      </c>
      <c r="BK329" s="248">
        <f>ROUND(I329*H329,2)</f>
        <v>0</v>
      </c>
      <c r="BL329" s="25" t="s">
        <v>572</v>
      </c>
      <c r="BM329" s="25" t="s">
        <v>7026</v>
      </c>
    </row>
    <row r="330" s="1" customFormat="1" ht="38.25" customHeight="1">
      <c r="B330" s="47"/>
      <c r="C330" s="237" t="s">
        <v>1206</v>
      </c>
      <c r="D330" s="237" t="s">
        <v>230</v>
      </c>
      <c r="E330" s="238" t="s">
        <v>6959</v>
      </c>
      <c r="F330" s="239" t="s">
        <v>6960</v>
      </c>
      <c r="G330" s="240" t="s">
        <v>929</v>
      </c>
      <c r="H330" s="241">
        <v>3</v>
      </c>
      <c r="I330" s="242"/>
      <c r="J330" s="243">
        <f>ROUND(I330*H330,2)</f>
        <v>0</v>
      </c>
      <c r="K330" s="239" t="s">
        <v>3751</v>
      </c>
      <c r="L330" s="73"/>
      <c r="M330" s="244" t="s">
        <v>22</v>
      </c>
      <c r="N330" s="245" t="s">
        <v>50</v>
      </c>
      <c r="O330" s="48"/>
      <c r="P330" s="246">
        <f>O330*H330</f>
        <v>0</v>
      </c>
      <c r="Q330" s="246">
        <v>0</v>
      </c>
      <c r="R330" s="246">
        <f>Q330*H330</f>
        <v>0</v>
      </c>
      <c r="S330" s="246">
        <v>0</v>
      </c>
      <c r="T330" s="247">
        <f>S330*H330</f>
        <v>0</v>
      </c>
      <c r="AR330" s="25" t="s">
        <v>572</v>
      </c>
      <c r="AT330" s="25" t="s">
        <v>230</v>
      </c>
      <c r="AU330" s="25" t="s">
        <v>87</v>
      </c>
      <c r="AY330" s="25" t="s">
        <v>228</v>
      </c>
      <c r="BE330" s="248">
        <f>IF(N330="základní",J330,0)</f>
        <v>0</v>
      </c>
      <c r="BF330" s="248">
        <f>IF(N330="snížená",J330,0)</f>
        <v>0</v>
      </c>
      <c r="BG330" s="248">
        <f>IF(N330="zákl. přenesená",J330,0)</f>
        <v>0</v>
      </c>
      <c r="BH330" s="248">
        <f>IF(N330="sníž. přenesená",J330,0)</f>
        <v>0</v>
      </c>
      <c r="BI330" s="248">
        <f>IF(N330="nulová",J330,0)</f>
        <v>0</v>
      </c>
      <c r="BJ330" s="25" t="s">
        <v>24</v>
      </c>
      <c r="BK330" s="248">
        <f>ROUND(I330*H330,2)</f>
        <v>0</v>
      </c>
      <c r="BL330" s="25" t="s">
        <v>572</v>
      </c>
      <c r="BM330" s="25" t="s">
        <v>7027</v>
      </c>
    </row>
    <row r="331" s="1" customFormat="1" ht="38.25" customHeight="1">
      <c r="B331" s="47"/>
      <c r="C331" s="237" t="s">
        <v>1219</v>
      </c>
      <c r="D331" s="237" t="s">
        <v>230</v>
      </c>
      <c r="E331" s="238" t="s">
        <v>6959</v>
      </c>
      <c r="F331" s="239" t="s">
        <v>6960</v>
      </c>
      <c r="G331" s="240" t="s">
        <v>929</v>
      </c>
      <c r="H331" s="241">
        <v>2</v>
      </c>
      <c r="I331" s="242"/>
      <c r="J331" s="243">
        <f>ROUND(I331*H331,2)</f>
        <v>0</v>
      </c>
      <c r="K331" s="239" t="s">
        <v>3751</v>
      </c>
      <c r="L331" s="73"/>
      <c r="M331" s="244" t="s">
        <v>22</v>
      </c>
      <c r="N331" s="245" t="s">
        <v>50</v>
      </c>
      <c r="O331" s="48"/>
      <c r="P331" s="246">
        <f>O331*H331</f>
        <v>0</v>
      </c>
      <c r="Q331" s="246">
        <v>0</v>
      </c>
      <c r="R331" s="246">
        <f>Q331*H331</f>
        <v>0</v>
      </c>
      <c r="S331" s="246">
        <v>0</v>
      </c>
      <c r="T331" s="247">
        <f>S331*H331</f>
        <v>0</v>
      </c>
      <c r="AR331" s="25" t="s">
        <v>572</v>
      </c>
      <c r="AT331" s="25" t="s">
        <v>230</v>
      </c>
      <c r="AU331" s="25" t="s">
        <v>87</v>
      </c>
      <c r="AY331" s="25" t="s">
        <v>228</v>
      </c>
      <c r="BE331" s="248">
        <f>IF(N331="základní",J331,0)</f>
        <v>0</v>
      </c>
      <c r="BF331" s="248">
        <f>IF(N331="snížená",J331,0)</f>
        <v>0</v>
      </c>
      <c r="BG331" s="248">
        <f>IF(N331="zákl. přenesená",J331,0)</f>
        <v>0</v>
      </c>
      <c r="BH331" s="248">
        <f>IF(N331="sníž. přenesená",J331,0)</f>
        <v>0</v>
      </c>
      <c r="BI331" s="248">
        <f>IF(N331="nulová",J331,0)</f>
        <v>0</v>
      </c>
      <c r="BJ331" s="25" t="s">
        <v>24</v>
      </c>
      <c r="BK331" s="248">
        <f>ROUND(I331*H331,2)</f>
        <v>0</v>
      </c>
      <c r="BL331" s="25" t="s">
        <v>572</v>
      </c>
      <c r="BM331" s="25" t="s">
        <v>7028</v>
      </c>
    </row>
    <row r="332" s="1" customFormat="1" ht="16.5" customHeight="1">
      <c r="B332" s="47"/>
      <c r="C332" s="237" t="s">
        <v>1224</v>
      </c>
      <c r="D332" s="237" t="s">
        <v>230</v>
      </c>
      <c r="E332" s="238" t="s">
        <v>6963</v>
      </c>
      <c r="F332" s="239" t="s">
        <v>6964</v>
      </c>
      <c r="G332" s="240" t="s">
        <v>929</v>
      </c>
      <c r="H332" s="241">
        <v>5</v>
      </c>
      <c r="I332" s="242"/>
      <c r="J332" s="243">
        <f>ROUND(I332*H332,2)</f>
        <v>0</v>
      </c>
      <c r="K332" s="239" t="s">
        <v>3751</v>
      </c>
      <c r="L332" s="73"/>
      <c r="M332" s="244" t="s">
        <v>22</v>
      </c>
      <c r="N332" s="245" t="s">
        <v>50</v>
      </c>
      <c r="O332" s="48"/>
      <c r="P332" s="246">
        <f>O332*H332</f>
        <v>0</v>
      </c>
      <c r="Q332" s="246">
        <v>0</v>
      </c>
      <c r="R332" s="246">
        <f>Q332*H332</f>
        <v>0</v>
      </c>
      <c r="S332" s="246">
        <v>0</v>
      </c>
      <c r="T332" s="247">
        <f>S332*H332</f>
        <v>0</v>
      </c>
      <c r="AR332" s="25" t="s">
        <v>572</v>
      </c>
      <c r="AT332" s="25" t="s">
        <v>230</v>
      </c>
      <c r="AU332" s="25" t="s">
        <v>87</v>
      </c>
      <c r="AY332" s="25" t="s">
        <v>228</v>
      </c>
      <c r="BE332" s="248">
        <f>IF(N332="základní",J332,0)</f>
        <v>0</v>
      </c>
      <c r="BF332" s="248">
        <f>IF(N332="snížená",J332,0)</f>
        <v>0</v>
      </c>
      <c r="BG332" s="248">
        <f>IF(N332="zákl. přenesená",J332,0)</f>
        <v>0</v>
      </c>
      <c r="BH332" s="248">
        <f>IF(N332="sníž. přenesená",J332,0)</f>
        <v>0</v>
      </c>
      <c r="BI332" s="248">
        <f>IF(N332="nulová",J332,0)</f>
        <v>0</v>
      </c>
      <c r="BJ332" s="25" t="s">
        <v>24</v>
      </c>
      <c r="BK332" s="248">
        <f>ROUND(I332*H332,2)</f>
        <v>0</v>
      </c>
      <c r="BL332" s="25" t="s">
        <v>572</v>
      </c>
      <c r="BM332" s="25" t="s">
        <v>7029</v>
      </c>
    </row>
    <row r="333" s="1" customFormat="1" ht="16.5" customHeight="1">
      <c r="B333" s="47"/>
      <c r="C333" s="237" t="s">
        <v>1228</v>
      </c>
      <c r="D333" s="237" t="s">
        <v>230</v>
      </c>
      <c r="E333" s="238" t="s">
        <v>6966</v>
      </c>
      <c r="F333" s="239" t="s">
        <v>6967</v>
      </c>
      <c r="G333" s="240" t="s">
        <v>929</v>
      </c>
      <c r="H333" s="241">
        <v>5</v>
      </c>
      <c r="I333" s="242"/>
      <c r="J333" s="243">
        <f>ROUND(I333*H333,2)</f>
        <v>0</v>
      </c>
      <c r="K333" s="239" t="s">
        <v>3751</v>
      </c>
      <c r="L333" s="73"/>
      <c r="M333" s="244" t="s">
        <v>22</v>
      </c>
      <c r="N333" s="245" t="s">
        <v>50</v>
      </c>
      <c r="O333" s="48"/>
      <c r="P333" s="246">
        <f>O333*H333</f>
        <v>0</v>
      </c>
      <c r="Q333" s="246">
        <v>0</v>
      </c>
      <c r="R333" s="246">
        <f>Q333*H333</f>
        <v>0</v>
      </c>
      <c r="S333" s="246">
        <v>0</v>
      </c>
      <c r="T333" s="247">
        <f>S333*H333</f>
        <v>0</v>
      </c>
      <c r="AR333" s="25" t="s">
        <v>572</v>
      </c>
      <c r="AT333" s="25" t="s">
        <v>230</v>
      </c>
      <c r="AU333" s="25" t="s">
        <v>87</v>
      </c>
      <c r="AY333" s="25" t="s">
        <v>228</v>
      </c>
      <c r="BE333" s="248">
        <f>IF(N333="základní",J333,0)</f>
        <v>0</v>
      </c>
      <c r="BF333" s="248">
        <f>IF(N333="snížená",J333,0)</f>
        <v>0</v>
      </c>
      <c r="BG333" s="248">
        <f>IF(N333="zákl. přenesená",J333,0)</f>
        <v>0</v>
      </c>
      <c r="BH333" s="248">
        <f>IF(N333="sníž. přenesená",J333,0)</f>
        <v>0</v>
      </c>
      <c r="BI333" s="248">
        <f>IF(N333="nulová",J333,0)</f>
        <v>0</v>
      </c>
      <c r="BJ333" s="25" t="s">
        <v>24</v>
      </c>
      <c r="BK333" s="248">
        <f>ROUND(I333*H333,2)</f>
        <v>0</v>
      </c>
      <c r="BL333" s="25" t="s">
        <v>572</v>
      </c>
      <c r="BM333" s="25" t="s">
        <v>7030</v>
      </c>
    </row>
    <row r="334" s="1" customFormat="1" ht="38.25" customHeight="1">
      <c r="B334" s="47"/>
      <c r="C334" s="237" t="s">
        <v>1233</v>
      </c>
      <c r="D334" s="237" t="s">
        <v>230</v>
      </c>
      <c r="E334" s="238" t="s">
        <v>6969</v>
      </c>
      <c r="F334" s="239" t="s">
        <v>6970</v>
      </c>
      <c r="G334" s="240" t="s">
        <v>929</v>
      </c>
      <c r="H334" s="241">
        <v>2</v>
      </c>
      <c r="I334" s="242"/>
      <c r="J334" s="243">
        <f>ROUND(I334*H334,2)</f>
        <v>0</v>
      </c>
      <c r="K334" s="239" t="s">
        <v>3751</v>
      </c>
      <c r="L334" s="73"/>
      <c r="M334" s="244" t="s">
        <v>22</v>
      </c>
      <c r="N334" s="245" t="s">
        <v>50</v>
      </c>
      <c r="O334" s="48"/>
      <c r="P334" s="246">
        <f>O334*H334</f>
        <v>0</v>
      </c>
      <c r="Q334" s="246">
        <v>0</v>
      </c>
      <c r="R334" s="246">
        <f>Q334*H334</f>
        <v>0</v>
      </c>
      <c r="S334" s="246">
        <v>0</v>
      </c>
      <c r="T334" s="247">
        <f>S334*H334</f>
        <v>0</v>
      </c>
      <c r="AR334" s="25" t="s">
        <v>572</v>
      </c>
      <c r="AT334" s="25" t="s">
        <v>230</v>
      </c>
      <c r="AU334" s="25" t="s">
        <v>87</v>
      </c>
      <c r="AY334" s="25" t="s">
        <v>228</v>
      </c>
      <c r="BE334" s="248">
        <f>IF(N334="základní",J334,0)</f>
        <v>0</v>
      </c>
      <c r="BF334" s="248">
        <f>IF(N334="snížená",J334,0)</f>
        <v>0</v>
      </c>
      <c r="BG334" s="248">
        <f>IF(N334="zákl. přenesená",J334,0)</f>
        <v>0</v>
      </c>
      <c r="BH334" s="248">
        <f>IF(N334="sníž. přenesená",J334,0)</f>
        <v>0</v>
      </c>
      <c r="BI334" s="248">
        <f>IF(N334="nulová",J334,0)</f>
        <v>0</v>
      </c>
      <c r="BJ334" s="25" t="s">
        <v>24</v>
      </c>
      <c r="BK334" s="248">
        <f>ROUND(I334*H334,2)</f>
        <v>0</v>
      </c>
      <c r="BL334" s="25" t="s">
        <v>572</v>
      </c>
      <c r="BM334" s="25" t="s">
        <v>7031</v>
      </c>
    </row>
    <row r="335" s="1" customFormat="1" ht="38.25" customHeight="1">
      <c r="B335" s="47"/>
      <c r="C335" s="237" t="s">
        <v>1239</v>
      </c>
      <c r="D335" s="237" t="s">
        <v>230</v>
      </c>
      <c r="E335" s="238" t="s">
        <v>7032</v>
      </c>
      <c r="F335" s="239" t="s">
        <v>7033</v>
      </c>
      <c r="G335" s="240" t="s">
        <v>929</v>
      </c>
      <c r="H335" s="241">
        <v>1</v>
      </c>
      <c r="I335" s="242"/>
      <c r="J335" s="243">
        <f>ROUND(I335*H335,2)</f>
        <v>0</v>
      </c>
      <c r="K335" s="239" t="s">
        <v>3751</v>
      </c>
      <c r="L335" s="73"/>
      <c r="M335" s="244" t="s">
        <v>22</v>
      </c>
      <c r="N335" s="245" t="s">
        <v>50</v>
      </c>
      <c r="O335" s="48"/>
      <c r="P335" s="246">
        <f>O335*H335</f>
        <v>0</v>
      </c>
      <c r="Q335" s="246">
        <v>0</v>
      </c>
      <c r="R335" s="246">
        <f>Q335*H335</f>
        <v>0</v>
      </c>
      <c r="S335" s="246">
        <v>0</v>
      </c>
      <c r="T335" s="247">
        <f>S335*H335</f>
        <v>0</v>
      </c>
      <c r="AR335" s="25" t="s">
        <v>572</v>
      </c>
      <c r="AT335" s="25" t="s">
        <v>230</v>
      </c>
      <c r="AU335" s="25" t="s">
        <v>87</v>
      </c>
      <c r="AY335" s="25" t="s">
        <v>228</v>
      </c>
      <c r="BE335" s="248">
        <f>IF(N335="základní",J335,0)</f>
        <v>0</v>
      </c>
      <c r="BF335" s="248">
        <f>IF(N335="snížená",J335,0)</f>
        <v>0</v>
      </c>
      <c r="BG335" s="248">
        <f>IF(N335="zákl. přenesená",J335,0)</f>
        <v>0</v>
      </c>
      <c r="BH335" s="248">
        <f>IF(N335="sníž. přenesená",J335,0)</f>
        <v>0</v>
      </c>
      <c r="BI335" s="248">
        <f>IF(N335="nulová",J335,0)</f>
        <v>0</v>
      </c>
      <c r="BJ335" s="25" t="s">
        <v>24</v>
      </c>
      <c r="BK335" s="248">
        <f>ROUND(I335*H335,2)</f>
        <v>0</v>
      </c>
      <c r="BL335" s="25" t="s">
        <v>572</v>
      </c>
      <c r="BM335" s="25" t="s">
        <v>7034</v>
      </c>
    </row>
    <row r="336" s="1" customFormat="1" ht="38.25" customHeight="1">
      <c r="B336" s="47"/>
      <c r="C336" s="237" t="s">
        <v>1244</v>
      </c>
      <c r="D336" s="237" t="s">
        <v>230</v>
      </c>
      <c r="E336" s="238" t="s">
        <v>6850</v>
      </c>
      <c r="F336" s="239" t="s">
        <v>6851</v>
      </c>
      <c r="G336" s="240" t="s">
        <v>929</v>
      </c>
      <c r="H336" s="241">
        <v>1</v>
      </c>
      <c r="I336" s="242"/>
      <c r="J336" s="243">
        <f>ROUND(I336*H336,2)</f>
        <v>0</v>
      </c>
      <c r="K336" s="239" t="s">
        <v>3751</v>
      </c>
      <c r="L336" s="73"/>
      <c r="M336" s="244" t="s">
        <v>22</v>
      </c>
      <c r="N336" s="245" t="s">
        <v>50</v>
      </c>
      <c r="O336" s="48"/>
      <c r="P336" s="246">
        <f>O336*H336</f>
        <v>0</v>
      </c>
      <c r="Q336" s="246">
        <v>0</v>
      </c>
      <c r="R336" s="246">
        <f>Q336*H336</f>
        <v>0</v>
      </c>
      <c r="S336" s="246">
        <v>0</v>
      </c>
      <c r="T336" s="247">
        <f>S336*H336</f>
        <v>0</v>
      </c>
      <c r="AR336" s="25" t="s">
        <v>572</v>
      </c>
      <c r="AT336" s="25" t="s">
        <v>230</v>
      </c>
      <c r="AU336" s="25" t="s">
        <v>87</v>
      </c>
      <c r="AY336" s="25" t="s">
        <v>228</v>
      </c>
      <c r="BE336" s="248">
        <f>IF(N336="základní",J336,0)</f>
        <v>0</v>
      </c>
      <c r="BF336" s="248">
        <f>IF(N336="snížená",J336,0)</f>
        <v>0</v>
      </c>
      <c r="BG336" s="248">
        <f>IF(N336="zákl. přenesená",J336,0)</f>
        <v>0</v>
      </c>
      <c r="BH336" s="248">
        <f>IF(N336="sníž. přenesená",J336,0)</f>
        <v>0</v>
      </c>
      <c r="BI336" s="248">
        <f>IF(N336="nulová",J336,0)</f>
        <v>0</v>
      </c>
      <c r="BJ336" s="25" t="s">
        <v>24</v>
      </c>
      <c r="BK336" s="248">
        <f>ROUND(I336*H336,2)</f>
        <v>0</v>
      </c>
      <c r="BL336" s="25" t="s">
        <v>572</v>
      </c>
      <c r="BM336" s="25" t="s">
        <v>7035</v>
      </c>
    </row>
    <row r="337" s="1" customFormat="1" ht="16.5" customHeight="1">
      <c r="B337" s="47"/>
      <c r="C337" s="237" t="s">
        <v>1249</v>
      </c>
      <c r="D337" s="237" t="s">
        <v>230</v>
      </c>
      <c r="E337" s="238" t="s">
        <v>6853</v>
      </c>
      <c r="F337" s="239" t="s">
        <v>6854</v>
      </c>
      <c r="G337" s="240" t="s">
        <v>929</v>
      </c>
      <c r="H337" s="241">
        <v>1</v>
      </c>
      <c r="I337" s="242"/>
      <c r="J337" s="243">
        <f>ROUND(I337*H337,2)</f>
        <v>0</v>
      </c>
      <c r="K337" s="239" t="s">
        <v>3751</v>
      </c>
      <c r="L337" s="73"/>
      <c r="M337" s="244" t="s">
        <v>22</v>
      </c>
      <c r="N337" s="245" t="s">
        <v>50</v>
      </c>
      <c r="O337" s="48"/>
      <c r="P337" s="246">
        <f>O337*H337</f>
        <v>0</v>
      </c>
      <c r="Q337" s="246">
        <v>0</v>
      </c>
      <c r="R337" s="246">
        <f>Q337*H337</f>
        <v>0</v>
      </c>
      <c r="S337" s="246">
        <v>0</v>
      </c>
      <c r="T337" s="247">
        <f>S337*H337</f>
        <v>0</v>
      </c>
      <c r="AR337" s="25" t="s">
        <v>572</v>
      </c>
      <c r="AT337" s="25" t="s">
        <v>230</v>
      </c>
      <c r="AU337" s="25" t="s">
        <v>87</v>
      </c>
      <c r="AY337" s="25" t="s">
        <v>228</v>
      </c>
      <c r="BE337" s="248">
        <f>IF(N337="základní",J337,0)</f>
        <v>0</v>
      </c>
      <c r="BF337" s="248">
        <f>IF(N337="snížená",J337,0)</f>
        <v>0</v>
      </c>
      <c r="BG337" s="248">
        <f>IF(N337="zákl. přenesená",J337,0)</f>
        <v>0</v>
      </c>
      <c r="BH337" s="248">
        <f>IF(N337="sníž. přenesená",J337,0)</f>
        <v>0</v>
      </c>
      <c r="BI337" s="248">
        <f>IF(N337="nulová",J337,0)</f>
        <v>0</v>
      </c>
      <c r="BJ337" s="25" t="s">
        <v>24</v>
      </c>
      <c r="BK337" s="248">
        <f>ROUND(I337*H337,2)</f>
        <v>0</v>
      </c>
      <c r="BL337" s="25" t="s">
        <v>572</v>
      </c>
      <c r="BM337" s="25" t="s">
        <v>7036</v>
      </c>
    </row>
    <row r="338" s="1" customFormat="1" ht="51" customHeight="1">
      <c r="B338" s="47"/>
      <c r="C338" s="237" t="s">
        <v>1254</v>
      </c>
      <c r="D338" s="237" t="s">
        <v>230</v>
      </c>
      <c r="E338" s="238" t="s">
        <v>6974</v>
      </c>
      <c r="F338" s="239" t="s">
        <v>6975</v>
      </c>
      <c r="G338" s="240" t="s">
        <v>929</v>
      </c>
      <c r="H338" s="241">
        <v>2</v>
      </c>
      <c r="I338" s="242"/>
      <c r="J338" s="243">
        <f>ROUND(I338*H338,2)</f>
        <v>0</v>
      </c>
      <c r="K338" s="239" t="s">
        <v>3751</v>
      </c>
      <c r="L338" s="73"/>
      <c r="M338" s="244" t="s">
        <v>22</v>
      </c>
      <c r="N338" s="245" t="s">
        <v>50</v>
      </c>
      <c r="O338" s="48"/>
      <c r="P338" s="246">
        <f>O338*H338</f>
        <v>0</v>
      </c>
      <c r="Q338" s="246">
        <v>0</v>
      </c>
      <c r="R338" s="246">
        <f>Q338*H338</f>
        <v>0</v>
      </c>
      <c r="S338" s="246">
        <v>0</v>
      </c>
      <c r="T338" s="247">
        <f>S338*H338</f>
        <v>0</v>
      </c>
      <c r="AR338" s="25" t="s">
        <v>572</v>
      </c>
      <c r="AT338" s="25" t="s">
        <v>230</v>
      </c>
      <c r="AU338" s="25" t="s">
        <v>87</v>
      </c>
      <c r="AY338" s="25" t="s">
        <v>228</v>
      </c>
      <c r="BE338" s="248">
        <f>IF(N338="základní",J338,0)</f>
        <v>0</v>
      </c>
      <c r="BF338" s="248">
        <f>IF(N338="snížená",J338,0)</f>
        <v>0</v>
      </c>
      <c r="BG338" s="248">
        <f>IF(N338="zákl. přenesená",J338,0)</f>
        <v>0</v>
      </c>
      <c r="BH338" s="248">
        <f>IF(N338="sníž. přenesená",J338,0)</f>
        <v>0</v>
      </c>
      <c r="BI338" s="248">
        <f>IF(N338="nulová",J338,0)</f>
        <v>0</v>
      </c>
      <c r="BJ338" s="25" t="s">
        <v>24</v>
      </c>
      <c r="BK338" s="248">
        <f>ROUND(I338*H338,2)</f>
        <v>0</v>
      </c>
      <c r="BL338" s="25" t="s">
        <v>572</v>
      </c>
      <c r="BM338" s="25" t="s">
        <v>7037</v>
      </c>
    </row>
    <row r="339" s="1" customFormat="1" ht="16.5" customHeight="1">
      <c r="B339" s="47"/>
      <c r="C339" s="237" t="s">
        <v>1259</v>
      </c>
      <c r="D339" s="237" t="s">
        <v>230</v>
      </c>
      <c r="E339" s="238" t="s">
        <v>6797</v>
      </c>
      <c r="F339" s="239" t="s">
        <v>6798</v>
      </c>
      <c r="G339" s="240" t="s">
        <v>929</v>
      </c>
      <c r="H339" s="241">
        <v>1</v>
      </c>
      <c r="I339" s="242"/>
      <c r="J339" s="243">
        <f>ROUND(I339*H339,2)</f>
        <v>0</v>
      </c>
      <c r="K339" s="239" t="s">
        <v>3751</v>
      </c>
      <c r="L339" s="73"/>
      <c r="M339" s="244" t="s">
        <v>22</v>
      </c>
      <c r="N339" s="245" t="s">
        <v>50</v>
      </c>
      <c r="O339" s="48"/>
      <c r="P339" s="246">
        <f>O339*H339</f>
        <v>0</v>
      </c>
      <c r="Q339" s="246">
        <v>0</v>
      </c>
      <c r="R339" s="246">
        <f>Q339*H339</f>
        <v>0</v>
      </c>
      <c r="S339" s="246">
        <v>0</v>
      </c>
      <c r="T339" s="247">
        <f>S339*H339</f>
        <v>0</v>
      </c>
      <c r="AR339" s="25" t="s">
        <v>572</v>
      </c>
      <c r="AT339" s="25" t="s">
        <v>230</v>
      </c>
      <c r="AU339" s="25" t="s">
        <v>87</v>
      </c>
      <c r="AY339" s="25" t="s">
        <v>228</v>
      </c>
      <c r="BE339" s="248">
        <f>IF(N339="základní",J339,0)</f>
        <v>0</v>
      </c>
      <c r="BF339" s="248">
        <f>IF(N339="snížená",J339,0)</f>
        <v>0</v>
      </c>
      <c r="BG339" s="248">
        <f>IF(N339="zákl. přenesená",J339,0)</f>
        <v>0</v>
      </c>
      <c r="BH339" s="248">
        <f>IF(N339="sníž. přenesená",J339,0)</f>
        <v>0</v>
      </c>
      <c r="BI339" s="248">
        <f>IF(N339="nulová",J339,0)</f>
        <v>0</v>
      </c>
      <c r="BJ339" s="25" t="s">
        <v>24</v>
      </c>
      <c r="BK339" s="248">
        <f>ROUND(I339*H339,2)</f>
        <v>0</v>
      </c>
      <c r="BL339" s="25" t="s">
        <v>572</v>
      </c>
      <c r="BM339" s="25" t="s">
        <v>7038</v>
      </c>
    </row>
    <row r="340" s="1" customFormat="1" ht="16.5" customHeight="1">
      <c r="B340" s="47"/>
      <c r="C340" s="237" t="s">
        <v>1264</v>
      </c>
      <c r="D340" s="237" t="s">
        <v>230</v>
      </c>
      <c r="E340" s="238" t="s">
        <v>6981</v>
      </c>
      <c r="F340" s="239" t="s">
        <v>6982</v>
      </c>
      <c r="G340" s="240" t="s">
        <v>929</v>
      </c>
      <c r="H340" s="241">
        <v>2</v>
      </c>
      <c r="I340" s="242"/>
      <c r="J340" s="243">
        <f>ROUND(I340*H340,2)</f>
        <v>0</v>
      </c>
      <c r="K340" s="239" t="s">
        <v>3751</v>
      </c>
      <c r="L340" s="73"/>
      <c r="M340" s="244" t="s">
        <v>22</v>
      </c>
      <c r="N340" s="245" t="s">
        <v>50</v>
      </c>
      <c r="O340" s="48"/>
      <c r="P340" s="246">
        <f>O340*H340</f>
        <v>0</v>
      </c>
      <c r="Q340" s="246">
        <v>0</v>
      </c>
      <c r="R340" s="246">
        <f>Q340*H340</f>
        <v>0</v>
      </c>
      <c r="S340" s="246">
        <v>0</v>
      </c>
      <c r="T340" s="247">
        <f>S340*H340</f>
        <v>0</v>
      </c>
      <c r="AR340" s="25" t="s">
        <v>572</v>
      </c>
      <c r="AT340" s="25" t="s">
        <v>230</v>
      </c>
      <c r="AU340" s="25" t="s">
        <v>87</v>
      </c>
      <c r="AY340" s="25" t="s">
        <v>228</v>
      </c>
      <c r="BE340" s="248">
        <f>IF(N340="základní",J340,0)</f>
        <v>0</v>
      </c>
      <c r="BF340" s="248">
        <f>IF(N340="snížená",J340,0)</f>
        <v>0</v>
      </c>
      <c r="BG340" s="248">
        <f>IF(N340="zákl. přenesená",J340,0)</f>
        <v>0</v>
      </c>
      <c r="BH340" s="248">
        <f>IF(N340="sníž. přenesená",J340,0)</f>
        <v>0</v>
      </c>
      <c r="BI340" s="248">
        <f>IF(N340="nulová",J340,0)</f>
        <v>0</v>
      </c>
      <c r="BJ340" s="25" t="s">
        <v>24</v>
      </c>
      <c r="BK340" s="248">
        <f>ROUND(I340*H340,2)</f>
        <v>0</v>
      </c>
      <c r="BL340" s="25" t="s">
        <v>572</v>
      </c>
      <c r="BM340" s="25" t="s">
        <v>7039</v>
      </c>
    </row>
    <row r="341" s="11" customFormat="1" ht="29.88" customHeight="1">
      <c r="B341" s="221"/>
      <c r="C341" s="222"/>
      <c r="D341" s="223" t="s">
        <v>78</v>
      </c>
      <c r="E341" s="235" t="s">
        <v>2983</v>
      </c>
      <c r="F341" s="235" t="s">
        <v>7040</v>
      </c>
      <c r="G341" s="222"/>
      <c r="H341" s="222"/>
      <c r="I341" s="225"/>
      <c r="J341" s="236">
        <f>BK341</f>
        <v>0</v>
      </c>
      <c r="K341" s="222"/>
      <c r="L341" s="227"/>
      <c r="M341" s="228"/>
      <c r="N341" s="229"/>
      <c r="O341" s="229"/>
      <c r="P341" s="230">
        <f>SUM(P342:P358)</f>
        <v>0</v>
      </c>
      <c r="Q341" s="229"/>
      <c r="R341" s="230">
        <f>SUM(R342:R358)</f>
        <v>0</v>
      </c>
      <c r="S341" s="229"/>
      <c r="T341" s="231">
        <f>SUM(T342:T358)</f>
        <v>0</v>
      </c>
      <c r="AR341" s="232" t="s">
        <v>101</v>
      </c>
      <c r="AT341" s="233" t="s">
        <v>78</v>
      </c>
      <c r="AU341" s="233" t="s">
        <v>24</v>
      </c>
      <c r="AY341" s="232" t="s">
        <v>228</v>
      </c>
      <c r="BK341" s="234">
        <f>SUM(BK342:BK358)</f>
        <v>0</v>
      </c>
    </row>
    <row r="342" s="1" customFormat="1" ht="25.5" customHeight="1">
      <c r="B342" s="47"/>
      <c r="C342" s="237" t="s">
        <v>1269</v>
      </c>
      <c r="D342" s="237" t="s">
        <v>230</v>
      </c>
      <c r="E342" s="238" t="s">
        <v>6943</v>
      </c>
      <c r="F342" s="239" t="s">
        <v>6944</v>
      </c>
      <c r="G342" s="240" t="s">
        <v>929</v>
      </c>
      <c r="H342" s="241">
        <v>1</v>
      </c>
      <c r="I342" s="242"/>
      <c r="J342" s="243">
        <f>ROUND(I342*H342,2)</f>
        <v>0</v>
      </c>
      <c r="K342" s="239" t="s">
        <v>3751</v>
      </c>
      <c r="L342" s="73"/>
      <c r="M342" s="244" t="s">
        <v>22</v>
      </c>
      <c r="N342" s="245" t="s">
        <v>50</v>
      </c>
      <c r="O342" s="48"/>
      <c r="P342" s="246">
        <f>O342*H342</f>
        <v>0</v>
      </c>
      <c r="Q342" s="246">
        <v>0</v>
      </c>
      <c r="R342" s="246">
        <f>Q342*H342</f>
        <v>0</v>
      </c>
      <c r="S342" s="246">
        <v>0</v>
      </c>
      <c r="T342" s="247">
        <f>S342*H342</f>
        <v>0</v>
      </c>
      <c r="AR342" s="25" t="s">
        <v>572</v>
      </c>
      <c r="AT342" s="25" t="s">
        <v>230</v>
      </c>
      <c r="AU342" s="25" t="s">
        <v>87</v>
      </c>
      <c r="AY342" s="25" t="s">
        <v>228</v>
      </c>
      <c r="BE342" s="248">
        <f>IF(N342="základní",J342,0)</f>
        <v>0</v>
      </c>
      <c r="BF342" s="248">
        <f>IF(N342="snížená",J342,0)</f>
        <v>0</v>
      </c>
      <c r="BG342" s="248">
        <f>IF(N342="zákl. přenesená",J342,0)</f>
        <v>0</v>
      </c>
      <c r="BH342" s="248">
        <f>IF(N342="sníž. přenesená",J342,0)</f>
        <v>0</v>
      </c>
      <c r="BI342" s="248">
        <f>IF(N342="nulová",J342,0)</f>
        <v>0</v>
      </c>
      <c r="BJ342" s="25" t="s">
        <v>24</v>
      </c>
      <c r="BK342" s="248">
        <f>ROUND(I342*H342,2)</f>
        <v>0</v>
      </c>
      <c r="BL342" s="25" t="s">
        <v>572</v>
      </c>
      <c r="BM342" s="25" t="s">
        <v>7041</v>
      </c>
    </row>
    <row r="343" s="1" customFormat="1" ht="25.5" customHeight="1">
      <c r="B343" s="47"/>
      <c r="C343" s="237" t="s">
        <v>1274</v>
      </c>
      <c r="D343" s="237" t="s">
        <v>230</v>
      </c>
      <c r="E343" s="238" t="s">
        <v>6946</v>
      </c>
      <c r="F343" s="239" t="s">
        <v>6947</v>
      </c>
      <c r="G343" s="240" t="s">
        <v>929</v>
      </c>
      <c r="H343" s="241">
        <v>2</v>
      </c>
      <c r="I343" s="242"/>
      <c r="J343" s="243">
        <f>ROUND(I343*H343,2)</f>
        <v>0</v>
      </c>
      <c r="K343" s="239" t="s">
        <v>3751</v>
      </c>
      <c r="L343" s="73"/>
      <c r="M343" s="244" t="s">
        <v>22</v>
      </c>
      <c r="N343" s="245" t="s">
        <v>50</v>
      </c>
      <c r="O343" s="48"/>
      <c r="P343" s="246">
        <f>O343*H343</f>
        <v>0</v>
      </c>
      <c r="Q343" s="246">
        <v>0</v>
      </c>
      <c r="R343" s="246">
        <f>Q343*H343</f>
        <v>0</v>
      </c>
      <c r="S343" s="246">
        <v>0</v>
      </c>
      <c r="T343" s="247">
        <f>S343*H343</f>
        <v>0</v>
      </c>
      <c r="AR343" s="25" t="s">
        <v>572</v>
      </c>
      <c r="AT343" s="25" t="s">
        <v>230</v>
      </c>
      <c r="AU343" s="25" t="s">
        <v>87</v>
      </c>
      <c r="AY343" s="25" t="s">
        <v>228</v>
      </c>
      <c r="BE343" s="248">
        <f>IF(N343="základní",J343,0)</f>
        <v>0</v>
      </c>
      <c r="BF343" s="248">
        <f>IF(N343="snížená",J343,0)</f>
        <v>0</v>
      </c>
      <c r="BG343" s="248">
        <f>IF(N343="zákl. přenesená",J343,0)</f>
        <v>0</v>
      </c>
      <c r="BH343" s="248">
        <f>IF(N343="sníž. přenesená",J343,0)</f>
        <v>0</v>
      </c>
      <c r="BI343" s="248">
        <f>IF(N343="nulová",J343,0)</f>
        <v>0</v>
      </c>
      <c r="BJ343" s="25" t="s">
        <v>24</v>
      </c>
      <c r="BK343" s="248">
        <f>ROUND(I343*H343,2)</f>
        <v>0</v>
      </c>
      <c r="BL343" s="25" t="s">
        <v>572</v>
      </c>
      <c r="BM343" s="25" t="s">
        <v>7042</v>
      </c>
    </row>
    <row r="344" s="1" customFormat="1" ht="16.5" customHeight="1">
      <c r="B344" s="47"/>
      <c r="C344" s="237" t="s">
        <v>1279</v>
      </c>
      <c r="D344" s="237" t="s">
        <v>230</v>
      </c>
      <c r="E344" s="238" t="s">
        <v>6949</v>
      </c>
      <c r="F344" s="239" t="s">
        <v>6950</v>
      </c>
      <c r="G344" s="240" t="s">
        <v>929</v>
      </c>
      <c r="H344" s="241">
        <v>3</v>
      </c>
      <c r="I344" s="242"/>
      <c r="J344" s="243">
        <f>ROUND(I344*H344,2)</f>
        <v>0</v>
      </c>
      <c r="K344" s="239" t="s">
        <v>3751</v>
      </c>
      <c r="L344" s="73"/>
      <c r="M344" s="244" t="s">
        <v>22</v>
      </c>
      <c r="N344" s="245" t="s">
        <v>50</v>
      </c>
      <c r="O344" s="48"/>
      <c r="P344" s="246">
        <f>O344*H344</f>
        <v>0</v>
      </c>
      <c r="Q344" s="246">
        <v>0</v>
      </c>
      <c r="R344" s="246">
        <f>Q344*H344</f>
        <v>0</v>
      </c>
      <c r="S344" s="246">
        <v>0</v>
      </c>
      <c r="T344" s="247">
        <f>S344*H344</f>
        <v>0</v>
      </c>
      <c r="AR344" s="25" t="s">
        <v>572</v>
      </c>
      <c r="AT344" s="25" t="s">
        <v>230</v>
      </c>
      <c r="AU344" s="25" t="s">
        <v>87</v>
      </c>
      <c r="AY344" s="25" t="s">
        <v>228</v>
      </c>
      <c r="BE344" s="248">
        <f>IF(N344="základní",J344,0)</f>
        <v>0</v>
      </c>
      <c r="BF344" s="248">
        <f>IF(N344="snížená",J344,0)</f>
        <v>0</v>
      </c>
      <c r="BG344" s="248">
        <f>IF(N344="zákl. přenesená",J344,0)</f>
        <v>0</v>
      </c>
      <c r="BH344" s="248">
        <f>IF(N344="sníž. přenesená",J344,0)</f>
        <v>0</v>
      </c>
      <c r="BI344" s="248">
        <f>IF(N344="nulová",J344,0)</f>
        <v>0</v>
      </c>
      <c r="BJ344" s="25" t="s">
        <v>24</v>
      </c>
      <c r="BK344" s="248">
        <f>ROUND(I344*H344,2)</f>
        <v>0</v>
      </c>
      <c r="BL344" s="25" t="s">
        <v>572</v>
      </c>
      <c r="BM344" s="25" t="s">
        <v>7043</v>
      </c>
    </row>
    <row r="345" s="1" customFormat="1" ht="25.5" customHeight="1">
      <c r="B345" s="47"/>
      <c r="C345" s="237" t="s">
        <v>1282</v>
      </c>
      <c r="D345" s="237" t="s">
        <v>230</v>
      </c>
      <c r="E345" s="238" t="s">
        <v>6952</v>
      </c>
      <c r="F345" s="239" t="s">
        <v>6953</v>
      </c>
      <c r="G345" s="240" t="s">
        <v>929</v>
      </c>
      <c r="H345" s="241">
        <v>1</v>
      </c>
      <c r="I345" s="242"/>
      <c r="J345" s="243">
        <f>ROUND(I345*H345,2)</f>
        <v>0</v>
      </c>
      <c r="K345" s="239" t="s">
        <v>3751</v>
      </c>
      <c r="L345" s="73"/>
      <c r="M345" s="244" t="s">
        <v>22</v>
      </c>
      <c r="N345" s="245" t="s">
        <v>50</v>
      </c>
      <c r="O345" s="48"/>
      <c r="P345" s="246">
        <f>O345*H345</f>
        <v>0</v>
      </c>
      <c r="Q345" s="246">
        <v>0</v>
      </c>
      <c r="R345" s="246">
        <f>Q345*H345</f>
        <v>0</v>
      </c>
      <c r="S345" s="246">
        <v>0</v>
      </c>
      <c r="T345" s="247">
        <f>S345*H345</f>
        <v>0</v>
      </c>
      <c r="AR345" s="25" t="s">
        <v>572</v>
      </c>
      <c r="AT345" s="25" t="s">
        <v>230</v>
      </c>
      <c r="AU345" s="25" t="s">
        <v>87</v>
      </c>
      <c r="AY345" s="25" t="s">
        <v>228</v>
      </c>
      <c r="BE345" s="248">
        <f>IF(N345="základní",J345,0)</f>
        <v>0</v>
      </c>
      <c r="BF345" s="248">
        <f>IF(N345="snížená",J345,0)</f>
        <v>0</v>
      </c>
      <c r="BG345" s="248">
        <f>IF(N345="zákl. přenesená",J345,0)</f>
        <v>0</v>
      </c>
      <c r="BH345" s="248">
        <f>IF(N345="sníž. přenesená",J345,0)</f>
        <v>0</v>
      </c>
      <c r="BI345" s="248">
        <f>IF(N345="nulová",J345,0)</f>
        <v>0</v>
      </c>
      <c r="BJ345" s="25" t="s">
        <v>24</v>
      </c>
      <c r="BK345" s="248">
        <f>ROUND(I345*H345,2)</f>
        <v>0</v>
      </c>
      <c r="BL345" s="25" t="s">
        <v>572</v>
      </c>
      <c r="BM345" s="25" t="s">
        <v>7044</v>
      </c>
    </row>
    <row r="346" s="1" customFormat="1" ht="25.5" customHeight="1">
      <c r="B346" s="47"/>
      <c r="C346" s="237" t="s">
        <v>1287</v>
      </c>
      <c r="D346" s="237" t="s">
        <v>230</v>
      </c>
      <c r="E346" s="238" t="s">
        <v>6955</v>
      </c>
      <c r="F346" s="239" t="s">
        <v>6956</v>
      </c>
      <c r="G346" s="240" t="s">
        <v>929</v>
      </c>
      <c r="H346" s="241">
        <v>1</v>
      </c>
      <c r="I346" s="242"/>
      <c r="J346" s="243">
        <f>ROUND(I346*H346,2)</f>
        <v>0</v>
      </c>
      <c r="K346" s="239" t="s">
        <v>3751</v>
      </c>
      <c r="L346" s="73"/>
      <c r="M346" s="244" t="s">
        <v>22</v>
      </c>
      <c r="N346" s="245" t="s">
        <v>50</v>
      </c>
      <c r="O346" s="48"/>
      <c r="P346" s="246">
        <f>O346*H346</f>
        <v>0</v>
      </c>
      <c r="Q346" s="246">
        <v>0</v>
      </c>
      <c r="R346" s="246">
        <f>Q346*H346</f>
        <v>0</v>
      </c>
      <c r="S346" s="246">
        <v>0</v>
      </c>
      <c r="T346" s="247">
        <f>S346*H346</f>
        <v>0</v>
      </c>
      <c r="AR346" s="25" t="s">
        <v>572</v>
      </c>
      <c r="AT346" s="25" t="s">
        <v>230</v>
      </c>
      <c r="AU346" s="25" t="s">
        <v>87</v>
      </c>
      <c r="AY346" s="25" t="s">
        <v>228</v>
      </c>
      <c r="BE346" s="248">
        <f>IF(N346="základní",J346,0)</f>
        <v>0</v>
      </c>
      <c r="BF346" s="248">
        <f>IF(N346="snížená",J346,0)</f>
        <v>0</v>
      </c>
      <c r="BG346" s="248">
        <f>IF(N346="zákl. přenesená",J346,0)</f>
        <v>0</v>
      </c>
      <c r="BH346" s="248">
        <f>IF(N346="sníž. přenesená",J346,0)</f>
        <v>0</v>
      </c>
      <c r="BI346" s="248">
        <f>IF(N346="nulová",J346,0)</f>
        <v>0</v>
      </c>
      <c r="BJ346" s="25" t="s">
        <v>24</v>
      </c>
      <c r="BK346" s="248">
        <f>ROUND(I346*H346,2)</f>
        <v>0</v>
      </c>
      <c r="BL346" s="25" t="s">
        <v>572</v>
      </c>
      <c r="BM346" s="25" t="s">
        <v>7045</v>
      </c>
    </row>
    <row r="347" s="1" customFormat="1" ht="25.5" customHeight="1">
      <c r="B347" s="47"/>
      <c r="C347" s="237" t="s">
        <v>1292</v>
      </c>
      <c r="D347" s="237" t="s">
        <v>230</v>
      </c>
      <c r="E347" s="238" t="s">
        <v>6782</v>
      </c>
      <c r="F347" s="239" t="s">
        <v>6783</v>
      </c>
      <c r="G347" s="240" t="s">
        <v>929</v>
      </c>
      <c r="H347" s="241">
        <v>1</v>
      </c>
      <c r="I347" s="242"/>
      <c r="J347" s="243">
        <f>ROUND(I347*H347,2)</f>
        <v>0</v>
      </c>
      <c r="K347" s="239" t="s">
        <v>3751</v>
      </c>
      <c r="L347" s="73"/>
      <c r="M347" s="244" t="s">
        <v>22</v>
      </c>
      <c r="N347" s="245" t="s">
        <v>50</v>
      </c>
      <c r="O347" s="48"/>
      <c r="P347" s="246">
        <f>O347*H347</f>
        <v>0</v>
      </c>
      <c r="Q347" s="246">
        <v>0</v>
      </c>
      <c r="R347" s="246">
        <f>Q347*H347</f>
        <v>0</v>
      </c>
      <c r="S347" s="246">
        <v>0</v>
      </c>
      <c r="T347" s="247">
        <f>S347*H347</f>
        <v>0</v>
      </c>
      <c r="AR347" s="25" t="s">
        <v>572</v>
      </c>
      <c r="AT347" s="25" t="s">
        <v>230</v>
      </c>
      <c r="AU347" s="25" t="s">
        <v>87</v>
      </c>
      <c r="AY347" s="25" t="s">
        <v>228</v>
      </c>
      <c r="BE347" s="248">
        <f>IF(N347="základní",J347,0)</f>
        <v>0</v>
      </c>
      <c r="BF347" s="248">
        <f>IF(N347="snížená",J347,0)</f>
        <v>0</v>
      </c>
      <c r="BG347" s="248">
        <f>IF(N347="zákl. přenesená",J347,0)</f>
        <v>0</v>
      </c>
      <c r="BH347" s="248">
        <f>IF(N347="sníž. přenesená",J347,0)</f>
        <v>0</v>
      </c>
      <c r="BI347" s="248">
        <f>IF(N347="nulová",J347,0)</f>
        <v>0</v>
      </c>
      <c r="BJ347" s="25" t="s">
        <v>24</v>
      </c>
      <c r="BK347" s="248">
        <f>ROUND(I347*H347,2)</f>
        <v>0</v>
      </c>
      <c r="BL347" s="25" t="s">
        <v>572</v>
      </c>
      <c r="BM347" s="25" t="s">
        <v>7046</v>
      </c>
    </row>
    <row r="348" s="1" customFormat="1" ht="38.25" customHeight="1">
      <c r="B348" s="47"/>
      <c r="C348" s="237" t="s">
        <v>1297</v>
      </c>
      <c r="D348" s="237" t="s">
        <v>230</v>
      </c>
      <c r="E348" s="238" t="s">
        <v>6959</v>
      </c>
      <c r="F348" s="239" t="s">
        <v>6960</v>
      </c>
      <c r="G348" s="240" t="s">
        <v>929</v>
      </c>
      <c r="H348" s="241">
        <v>3</v>
      </c>
      <c r="I348" s="242"/>
      <c r="J348" s="243">
        <f>ROUND(I348*H348,2)</f>
        <v>0</v>
      </c>
      <c r="K348" s="239" t="s">
        <v>3751</v>
      </c>
      <c r="L348" s="73"/>
      <c r="M348" s="244" t="s">
        <v>22</v>
      </c>
      <c r="N348" s="245" t="s">
        <v>50</v>
      </c>
      <c r="O348" s="48"/>
      <c r="P348" s="246">
        <f>O348*H348</f>
        <v>0</v>
      </c>
      <c r="Q348" s="246">
        <v>0</v>
      </c>
      <c r="R348" s="246">
        <f>Q348*H348</f>
        <v>0</v>
      </c>
      <c r="S348" s="246">
        <v>0</v>
      </c>
      <c r="T348" s="247">
        <f>S348*H348</f>
        <v>0</v>
      </c>
      <c r="AR348" s="25" t="s">
        <v>572</v>
      </c>
      <c r="AT348" s="25" t="s">
        <v>230</v>
      </c>
      <c r="AU348" s="25" t="s">
        <v>87</v>
      </c>
      <c r="AY348" s="25" t="s">
        <v>228</v>
      </c>
      <c r="BE348" s="248">
        <f>IF(N348="základní",J348,0)</f>
        <v>0</v>
      </c>
      <c r="BF348" s="248">
        <f>IF(N348="snížená",J348,0)</f>
        <v>0</v>
      </c>
      <c r="BG348" s="248">
        <f>IF(N348="zákl. přenesená",J348,0)</f>
        <v>0</v>
      </c>
      <c r="BH348" s="248">
        <f>IF(N348="sníž. přenesená",J348,0)</f>
        <v>0</v>
      </c>
      <c r="BI348" s="248">
        <f>IF(N348="nulová",J348,0)</f>
        <v>0</v>
      </c>
      <c r="BJ348" s="25" t="s">
        <v>24</v>
      </c>
      <c r="BK348" s="248">
        <f>ROUND(I348*H348,2)</f>
        <v>0</v>
      </c>
      <c r="BL348" s="25" t="s">
        <v>572</v>
      </c>
      <c r="BM348" s="25" t="s">
        <v>7047</v>
      </c>
    </row>
    <row r="349" s="1" customFormat="1" ht="38.25" customHeight="1">
      <c r="B349" s="47"/>
      <c r="C349" s="237" t="s">
        <v>1302</v>
      </c>
      <c r="D349" s="237" t="s">
        <v>230</v>
      </c>
      <c r="E349" s="238" t="s">
        <v>6959</v>
      </c>
      <c r="F349" s="239" t="s">
        <v>6960</v>
      </c>
      <c r="G349" s="240" t="s">
        <v>929</v>
      </c>
      <c r="H349" s="241">
        <v>2</v>
      </c>
      <c r="I349" s="242"/>
      <c r="J349" s="243">
        <f>ROUND(I349*H349,2)</f>
        <v>0</v>
      </c>
      <c r="K349" s="239" t="s">
        <v>3751</v>
      </c>
      <c r="L349" s="73"/>
      <c r="M349" s="244" t="s">
        <v>22</v>
      </c>
      <c r="N349" s="245" t="s">
        <v>50</v>
      </c>
      <c r="O349" s="48"/>
      <c r="P349" s="246">
        <f>O349*H349</f>
        <v>0</v>
      </c>
      <c r="Q349" s="246">
        <v>0</v>
      </c>
      <c r="R349" s="246">
        <f>Q349*H349</f>
        <v>0</v>
      </c>
      <c r="S349" s="246">
        <v>0</v>
      </c>
      <c r="T349" s="247">
        <f>S349*H349</f>
        <v>0</v>
      </c>
      <c r="AR349" s="25" t="s">
        <v>572</v>
      </c>
      <c r="AT349" s="25" t="s">
        <v>230</v>
      </c>
      <c r="AU349" s="25" t="s">
        <v>87</v>
      </c>
      <c r="AY349" s="25" t="s">
        <v>228</v>
      </c>
      <c r="BE349" s="248">
        <f>IF(N349="základní",J349,0)</f>
        <v>0</v>
      </c>
      <c r="BF349" s="248">
        <f>IF(N349="snížená",J349,0)</f>
        <v>0</v>
      </c>
      <c r="BG349" s="248">
        <f>IF(N349="zákl. přenesená",J349,0)</f>
        <v>0</v>
      </c>
      <c r="BH349" s="248">
        <f>IF(N349="sníž. přenesená",J349,0)</f>
        <v>0</v>
      </c>
      <c r="BI349" s="248">
        <f>IF(N349="nulová",J349,0)</f>
        <v>0</v>
      </c>
      <c r="BJ349" s="25" t="s">
        <v>24</v>
      </c>
      <c r="BK349" s="248">
        <f>ROUND(I349*H349,2)</f>
        <v>0</v>
      </c>
      <c r="BL349" s="25" t="s">
        <v>572</v>
      </c>
      <c r="BM349" s="25" t="s">
        <v>7048</v>
      </c>
    </row>
    <row r="350" s="1" customFormat="1" ht="16.5" customHeight="1">
      <c r="B350" s="47"/>
      <c r="C350" s="237" t="s">
        <v>1308</v>
      </c>
      <c r="D350" s="237" t="s">
        <v>230</v>
      </c>
      <c r="E350" s="238" t="s">
        <v>6963</v>
      </c>
      <c r="F350" s="239" t="s">
        <v>6964</v>
      </c>
      <c r="G350" s="240" t="s">
        <v>929</v>
      </c>
      <c r="H350" s="241">
        <v>5</v>
      </c>
      <c r="I350" s="242"/>
      <c r="J350" s="243">
        <f>ROUND(I350*H350,2)</f>
        <v>0</v>
      </c>
      <c r="K350" s="239" t="s">
        <v>3751</v>
      </c>
      <c r="L350" s="73"/>
      <c r="M350" s="244" t="s">
        <v>22</v>
      </c>
      <c r="N350" s="245" t="s">
        <v>50</v>
      </c>
      <c r="O350" s="48"/>
      <c r="P350" s="246">
        <f>O350*H350</f>
        <v>0</v>
      </c>
      <c r="Q350" s="246">
        <v>0</v>
      </c>
      <c r="R350" s="246">
        <f>Q350*H350</f>
        <v>0</v>
      </c>
      <c r="S350" s="246">
        <v>0</v>
      </c>
      <c r="T350" s="247">
        <f>S350*H350</f>
        <v>0</v>
      </c>
      <c r="AR350" s="25" t="s">
        <v>572</v>
      </c>
      <c r="AT350" s="25" t="s">
        <v>230</v>
      </c>
      <c r="AU350" s="25" t="s">
        <v>87</v>
      </c>
      <c r="AY350" s="25" t="s">
        <v>228</v>
      </c>
      <c r="BE350" s="248">
        <f>IF(N350="základní",J350,0)</f>
        <v>0</v>
      </c>
      <c r="BF350" s="248">
        <f>IF(N350="snížená",J350,0)</f>
        <v>0</v>
      </c>
      <c r="BG350" s="248">
        <f>IF(N350="zákl. přenesená",J350,0)</f>
        <v>0</v>
      </c>
      <c r="BH350" s="248">
        <f>IF(N350="sníž. přenesená",J350,0)</f>
        <v>0</v>
      </c>
      <c r="BI350" s="248">
        <f>IF(N350="nulová",J350,0)</f>
        <v>0</v>
      </c>
      <c r="BJ350" s="25" t="s">
        <v>24</v>
      </c>
      <c r="BK350" s="248">
        <f>ROUND(I350*H350,2)</f>
        <v>0</v>
      </c>
      <c r="BL350" s="25" t="s">
        <v>572</v>
      </c>
      <c r="BM350" s="25" t="s">
        <v>7049</v>
      </c>
    </row>
    <row r="351" s="1" customFormat="1" ht="16.5" customHeight="1">
      <c r="B351" s="47"/>
      <c r="C351" s="237" t="s">
        <v>1317</v>
      </c>
      <c r="D351" s="237" t="s">
        <v>230</v>
      </c>
      <c r="E351" s="238" t="s">
        <v>6966</v>
      </c>
      <c r="F351" s="239" t="s">
        <v>6967</v>
      </c>
      <c r="G351" s="240" t="s">
        <v>929</v>
      </c>
      <c r="H351" s="241">
        <v>5</v>
      </c>
      <c r="I351" s="242"/>
      <c r="J351" s="243">
        <f>ROUND(I351*H351,2)</f>
        <v>0</v>
      </c>
      <c r="K351" s="239" t="s">
        <v>3751</v>
      </c>
      <c r="L351" s="73"/>
      <c r="M351" s="244" t="s">
        <v>22</v>
      </c>
      <c r="N351" s="245" t="s">
        <v>50</v>
      </c>
      <c r="O351" s="48"/>
      <c r="P351" s="246">
        <f>O351*H351</f>
        <v>0</v>
      </c>
      <c r="Q351" s="246">
        <v>0</v>
      </c>
      <c r="R351" s="246">
        <f>Q351*H351</f>
        <v>0</v>
      </c>
      <c r="S351" s="246">
        <v>0</v>
      </c>
      <c r="T351" s="247">
        <f>S351*H351</f>
        <v>0</v>
      </c>
      <c r="AR351" s="25" t="s">
        <v>572</v>
      </c>
      <c r="AT351" s="25" t="s">
        <v>230</v>
      </c>
      <c r="AU351" s="25" t="s">
        <v>87</v>
      </c>
      <c r="AY351" s="25" t="s">
        <v>228</v>
      </c>
      <c r="BE351" s="248">
        <f>IF(N351="základní",J351,0)</f>
        <v>0</v>
      </c>
      <c r="BF351" s="248">
        <f>IF(N351="snížená",J351,0)</f>
        <v>0</v>
      </c>
      <c r="BG351" s="248">
        <f>IF(N351="zákl. přenesená",J351,0)</f>
        <v>0</v>
      </c>
      <c r="BH351" s="248">
        <f>IF(N351="sníž. přenesená",J351,0)</f>
        <v>0</v>
      </c>
      <c r="BI351" s="248">
        <f>IF(N351="nulová",J351,0)</f>
        <v>0</v>
      </c>
      <c r="BJ351" s="25" t="s">
        <v>24</v>
      </c>
      <c r="BK351" s="248">
        <f>ROUND(I351*H351,2)</f>
        <v>0</v>
      </c>
      <c r="BL351" s="25" t="s">
        <v>572</v>
      </c>
      <c r="BM351" s="25" t="s">
        <v>7050</v>
      </c>
    </row>
    <row r="352" s="1" customFormat="1" ht="38.25" customHeight="1">
      <c r="B352" s="47"/>
      <c r="C352" s="237" t="s">
        <v>1321</v>
      </c>
      <c r="D352" s="237" t="s">
        <v>230</v>
      </c>
      <c r="E352" s="238" t="s">
        <v>6969</v>
      </c>
      <c r="F352" s="239" t="s">
        <v>6970</v>
      </c>
      <c r="G352" s="240" t="s">
        <v>929</v>
      </c>
      <c r="H352" s="241">
        <v>2</v>
      </c>
      <c r="I352" s="242"/>
      <c r="J352" s="243">
        <f>ROUND(I352*H352,2)</f>
        <v>0</v>
      </c>
      <c r="K352" s="239" t="s">
        <v>3751</v>
      </c>
      <c r="L352" s="73"/>
      <c r="M352" s="244" t="s">
        <v>22</v>
      </c>
      <c r="N352" s="245" t="s">
        <v>50</v>
      </c>
      <c r="O352" s="48"/>
      <c r="P352" s="246">
        <f>O352*H352</f>
        <v>0</v>
      </c>
      <c r="Q352" s="246">
        <v>0</v>
      </c>
      <c r="R352" s="246">
        <f>Q352*H352</f>
        <v>0</v>
      </c>
      <c r="S352" s="246">
        <v>0</v>
      </c>
      <c r="T352" s="247">
        <f>S352*H352</f>
        <v>0</v>
      </c>
      <c r="AR352" s="25" t="s">
        <v>572</v>
      </c>
      <c r="AT352" s="25" t="s">
        <v>230</v>
      </c>
      <c r="AU352" s="25" t="s">
        <v>87</v>
      </c>
      <c r="AY352" s="25" t="s">
        <v>228</v>
      </c>
      <c r="BE352" s="248">
        <f>IF(N352="základní",J352,0)</f>
        <v>0</v>
      </c>
      <c r="BF352" s="248">
        <f>IF(N352="snížená",J352,0)</f>
        <v>0</v>
      </c>
      <c r="BG352" s="248">
        <f>IF(N352="zákl. přenesená",J352,0)</f>
        <v>0</v>
      </c>
      <c r="BH352" s="248">
        <f>IF(N352="sníž. přenesená",J352,0)</f>
        <v>0</v>
      </c>
      <c r="BI352" s="248">
        <f>IF(N352="nulová",J352,0)</f>
        <v>0</v>
      </c>
      <c r="BJ352" s="25" t="s">
        <v>24</v>
      </c>
      <c r="BK352" s="248">
        <f>ROUND(I352*H352,2)</f>
        <v>0</v>
      </c>
      <c r="BL352" s="25" t="s">
        <v>572</v>
      </c>
      <c r="BM352" s="25" t="s">
        <v>7051</v>
      </c>
    </row>
    <row r="353" s="1" customFormat="1" ht="38.25" customHeight="1">
      <c r="B353" s="47"/>
      <c r="C353" s="237" t="s">
        <v>1326</v>
      </c>
      <c r="D353" s="237" t="s">
        <v>230</v>
      </c>
      <c r="E353" s="238" t="s">
        <v>7032</v>
      </c>
      <c r="F353" s="239" t="s">
        <v>7033</v>
      </c>
      <c r="G353" s="240" t="s">
        <v>929</v>
      </c>
      <c r="H353" s="241">
        <v>1</v>
      </c>
      <c r="I353" s="242"/>
      <c r="J353" s="243">
        <f>ROUND(I353*H353,2)</f>
        <v>0</v>
      </c>
      <c r="K353" s="239" t="s">
        <v>3751</v>
      </c>
      <c r="L353" s="73"/>
      <c r="M353" s="244" t="s">
        <v>22</v>
      </c>
      <c r="N353" s="245" t="s">
        <v>50</v>
      </c>
      <c r="O353" s="48"/>
      <c r="P353" s="246">
        <f>O353*H353</f>
        <v>0</v>
      </c>
      <c r="Q353" s="246">
        <v>0</v>
      </c>
      <c r="R353" s="246">
        <f>Q353*H353</f>
        <v>0</v>
      </c>
      <c r="S353" s="246">
        <v>0</v>
      </c>
      <c r="T353" s="247">
        <f>S353*H353</f>
        <v>0</v>
      </c>
      <c r="AR353" s="25" t="s">
        <v>572</v>
      </c>
      <c r="AT353" s="25" t="s">
        <v>230</v>
      </c>
      <c r="AU353" s="25" t="s">
        <v>87</v>
      </c>
      <c r="AY353" s="25" t="s">
        <v>228</v>
      </c>
      <c r="BE353" s="248">
        <f>IF(N353="základní",J353,0)</f>
        <v>0</v>
      </c>
      <c r="BF353" s="248">
        <f>IF(N353="snížená",J353,0)</f>
        <v>0</v>
      </c>
      <c r="BG353" s="248">
        <f>IF(N353="zákl. přenesená",J353,0)</f>
        <v>0</v>
      </c>
      <c r="BH353" s="248">
        <f>IF(N353="sníž. přenesená",J353,0)</f>
        <v>0</v>
      </c>
      <c r="BI353" s="248">
        <f>IF(N353="nulová",J353,0)</f>
        <v>0</v>
      </c>
      <c r="BJ353" s="25" t="s">
        <v>24</v>
      </c>
      <c r="BK353" s="248">
        <f>ROUND(I353*H353,2)</f>
        <v>0</v>
      </c>
      <c r="BL353" s="25" t="s">
        <v>572</v>
      </c>
      <c r="BM353" s="25" t="s">
        <v>7052</v>
      </c>
    </row>
    <row r="354" s="1" customFormat="1" ht="38.25" customHeight="1">
      <c r="B354" s="47"/>
      <c r="C354" s="237" t="s">
        <v>1330</v>
      </c>
      <c r="D354" s="237" t="s">
        <v>230</v>
      </c>
      <c r="E354" s="238" t="s">
        <v>6850</v>
      </c>
      <c r="F354" s="239" t="s">
        <v>6851</v>
      </c>
      <c r="G354" s="240" t="s">
        <v>929</v>
      </c>
      <c r="H354" s="241">
        <v>1</v>
      </c>
      <c r="I354" s="242"/>
      <c r="J354" s="243">
        <f>ROUND(I354*H354,2)</f>
        <v>0</v>
      </c>
      <c r="K354" s="239" t="s">
        <v>3751</v>
      </c>
      <c r="L354" s="73"/>
      <c r="M354" s="244" t="s">
        <v>22</v>
      </c>
      <c r="N354" s="245" t="s">
        <v>50</v>
      </c>
      <c r="O354" s="48"/>
      <c r="P354" s="246">
        <f>O354*H354</f>
        <v>0</v>
      </c>
      <c r="Q354" s="246">
        <v>0</v>
      </c>
      <c r="R354" s="246">
        <f>Q354*H354</f>
        <v>0</v>
      </c>
      <c r="S354" s="246">
        <v>0</v>
      </c>
      <c r="T354" s="247">
        <f>S354*H354</f>
        <v>0</v>
      </c>
      <c r="AR354" s="25" t="s">
        <v>572</v>
      </c>
      <c r="AT354" s="25" t="s">
        <v>230</v>
      </c>
      <c r="AU354" s="25" t="s">
        <v>87</v>
      </c>
      <c r="AY354" s="25" t="s">
        <v>228</v>
      </c>
      <c r="BE354" s="248">
        <f>IF(N354="základní",J354,0)</f>
        <v>0</v>
      </c>
      <c r="BF354" s="248">
        <f>IF(N354="snížená",J354,0)</f>
        <v>0</v>
      </c>
      <c r="BG354" s="248">
        <f>IF(N354="zákl. přenesená",J354,0)</f>
        <v>0</v>
      </c>
      <c r="BH354" s="248">
        <f>IF(N354="sníž. přenesená",J354,0)</f>
        <v>0</v>
      </c>
      <c r="BI354" s="248">
        <f>IF(N354="nulová",J354,0)</f>
        <v>0</v>
      </c>
      <c r="BJ354" s="25" t="s">
        <v>24</v>
      </c>
      <c r="BK354" s="248">
        <f>ROUND(I354*H354,2)</f>
        <v>0</v>
      </c>
      <c r="BL354" s="25" t="s">
        <v>572</v>
      </c>
      <c r="BM354" s="25" t="s">
        <v>7053</v>
      </c>
    </row>
    <row r="355" s="1" customFormat="1" ht="16.5" customHeight="1">
      <c r="B355" s="47"/>
      <c r="C355" s="237" t="s">
        <v>1336</v>
      </c>
      <c r="D355" s="237" t="s">
        <v>230</v>
      </c>
      <c r="E355" s="238" t="s">
        <v>6853</v>
      </c>
      <c r="F355" s="239" t="s">
        <v>6854</v>
      </c>
      <c r="G355" s="240" t="s">
        <v>929</v>
      </c>
      <c r="H355" s="241">
        <v>1</v>
      </c>
      <c r="I355" s="242"/>
      <c r="J355" s="243">
        <f>ROUND(I355*H355,2)</f>
        <v>0</v>
      </c>
      <c r="K355" s="239" t="s">
        <v>3751</v>
      </c>
      <c r="L355" s="73"/>
      <c r="M355" s="244" t="s">
        <v>22</v>
      </c>
      <c r="N355" s="245" t="s">
        <v>50</v>
      </c>
      <c r="O355" s="48"/>
      <c r="P355" s="246">
        <f>O355*H355</f>
        <v>0</v>
      </c>
      <c r="Q355" s="246">
        <v>0</v>
      </c>
      <c r="R355" s="246">
        <f>Q355*H355</f>
        <v>0</v>
      </c>
      <c r="S355" s="246">
        <v>0</v>
      </c>
      <c r="T355" s="247">
        <f>S355*H355</f>
        <v>0</v>
      </c>
      <c r="AR355" s="25" t="s">
        <v>572</v>
      </c>
      <c r="AT355" s="25" t="s">
        <v>230</v>
      </c>
      <c r="AU355" s="25" t="s">
        <v>87</v>
      </c>
      <c r="AY355" s="25" t="s">
        <v>228</v>
      </c>
      <c r="BE355" s="248">
        <f>IF(N355="základní",J355,0)</f>
        <v>0</v>
      </c>
      <c r="BF355" s="248">
        <f>IF(N355="snížená",J355,0)</f>
        <v>0</v>
      </c>
      <c r="BG355" s="248">
        <f>IF(N355="zákl. přenesená",J355,0)</f>
        <v>0</v>
      </c>
      <c r="BH355" s="248">
        <f>IF(N355="sníž. přenesená",J355,0)</f>
        <v>0</v>
      </c>
      <c r="BI355" s="248">
        <f>IF(N355="nulová",J355,0)</f>
        <v>0</v>
      </c>
      <c r="BJ355" s="25" t="s">
        <v>24</v>
      </c>
      <c r="BK355" s="248">
        <f>ROUND(I355*H355,2)</f>
        <v>0</v>
      </c>
      <c r="BL355" s="25" t="s">
        <v>572</v>
      </c>
      <c r="BM355" s="25" t="s">
        <v>7054</v>
      </c>
    </row>
    <row r="356" s="1" customFormat="1" ht="51" customHeight="1">
      <c r="B356" s="47"/>
      <c r="C356" s="237" t="s">
        <v>1339</v>
      </c>
      <c r="D356" s="237" t="s">
        <v>230</v>
      </c>
      <c r="E356" s="238" t="s">
        <v>6974</v>
      </c>
      <c r="F356" s="239" t="s">
        <v>6975</v>
      </c>
      <c r="G356" s="240" t="s">
        <v>929</v>
      </c>
      <c r="H356" s="241">
        <v>2</v>
      </c>
      <c r="I356" s="242"/>
      <c r="J356" s="243">
        <f>ROUND(I356*H356,2)</f>
        <v>0</v>
      </c>
      <c r="K356" s="239" t="s">
        <v>3751</v>
      </c>
      <c r="L356" s="73"/>
      <c r="M356" s="244" t="s">
        <v>22</v>
      </c>
      <c r="N356" s="245" t="s">
        <v>50</v>
      </c>
      <c r="O356" s="48"/>
      <c r="P356" s="246">
        <f>O356*H356</f>
        <v>0</v>
      </c>
      <c r="Q356" s="246">
        <v>0</v>
      </c>
      <c r="R356" s="246">
        <f>Q356*H356</f>
        <v>0</v>
      </c>
      <c r="S356" s="246">
        <v>0</v>
      </c>
      <c r="T356" s="247">
        <f>S356*H356</f>
        <v>0</v>
      </c>
      <c r="AR356" s="25" t="s">
        <v>572</v>
      </c>
      <c r="AT356" s="25" t="s">
        <v>230</v>
      </c>
      <c r="AU356" s="25" t="s">
        <v>87</v>
      </c>
      <c r="AY356" s="25" t="s">
        <v>228</v>
      </c>
      <c r="BE356" s="248">
        <f>IF(N356="základní",J356,0)</f>
        <v>0</v>
      </c>
      <c r="BF356" s="248">
        <f>IF(N356="snížená",J356,0)</f>
        <v>0</v>
      </c>
      <c r="BG356" s="248">
        <f>IF(N356="zákl. přenesená",J356,0)</f>
        <v>0</v>
      </c>
      <c r="BH356" s="248">
        <f>IF(N356="sníž. přenesená",J356,0)</f>
        <v>0</v>
      </c>
      <c r="BI356" s="248">
        <f>IF(N356="nulová",J356,0)</f>
        <v>0</v>
      </c>
      <c r="BJ356" s="25" t="s">
        <v>24</v>
      </c>
      <c r="BK356" s="248">
        <f>ROUND(I356*H356,2)</f>
        <v>0</v>
      </c>
      <c r="BL356" s="25" t="s">
        <v>572</v>
      </c>
      <c r="BM356" s="25" t="s">
        <v>7055</v>
      </c>
    </row>
    <row r="357" s="1" customFormat="1" ht="16.5" customHeight="1">
      <c r="B357" s="47"/>
      <c r="C357" s="237" t="s">
        <v>1345</v>
      </c>
      <c r="D357" s="237" t="s">
        <v>230</v>
      </c>
      <c r="E357" s="238" t="s">
        <v>6797</v>
      </c>
      <c r="F357" s="239" t="s">
        <v>6798</v>
      </c>
      <c r="G357" s="240" t="s">
        <v>929</v>
      </c>
      <c r="H357" s="241">
        <v>1</v>
      </c>
      <c r="I357" s="242"/>
      <c r="J357" s="243">
        <f>ROUND(I357*H357,2)</f>
        <v>0</v>
      </c>
      <c r="K357" s="239" t="s">
        <v>3751</v>
      </c>
      <c r="L357" s="73"/>
      <c r="M357" s="244" t="s">
        <v>22</v>
      </c>
      <c r="N357" s="245" t="s">
        <v>50</v>
      </c>
      <c r="O357" s="48"/>
      <c r="P357" s="246">
        <f>O357*H357</f>
        <v>0</v>
      </c>
      <c r="Q357" s="246">
        <v>0</v>
      </c>
      <c r="R357" s="246">
        <f>Q357*H357</f>
        <v>0</v>
      </c>
      <c r="S357" s="246">
        <v>0</v>
      </c>
      <c r="T357" s="247">
        <f>S357*H357</f>
        <v>0</v>
      </c>
      <c r="AR357" s="25" t="s">
        <v>572</v>
      </c>
      <c r="AT357" s="25" t="s">
        <v>230</v>
      </c>
      <c r="AU357" s="25" t="s">
        <v>87</v>
      </c>
      <c r="AY357" s="25" t="s">
        <v>228</v>
      </c>
      <c r="BE357" s="248">
        <f>IF(N357="základní",J357,0)</f>
        <v>0</v>
      </c>
      <c r="BF357" s="248">
        <f>IF(N357="snížená",J357,0)</f>
        <v>0</v>
      </c>
      <c r="BG357" s="248">
        <f>IF(N357="zákl. přenesená",J357,0)</f>
        <v>0</v>
      </c>
      <c r="BH357" s="248">
        <f>IF(N357="sníž. přenesená",J357,0)</f>
        <v>0</v>
      </c>
      <c r="BI357" s="248">
        <f>IF(N357="nulová",J357,0)</f>
        <v>0</v>
      </c>
      <c r="BJ357" s="25" t="s">
        <v>24</v>
      </c>
      <c r="BK357" s="248">
        <f>ROUND(I357*H357,2)</f>
        <v>0</v>
      </c>
      <c r="BL357" s="25" t="s">
        <v>572</v>
      </c>
      <c r="BM357" s="25" t="s">
        <v>7056</v>
      </c>
    </row>
    <row r="358" s="1" customFormat="1" ht="16.5" customHeight="1">
      <c r="B358" s="47"/>
      <c r="C358" s="237" t="s">
        <v>1350</v>
      </c>
      <c r="D358" s="237" t="s">
        <v>230</v>
      </c>
      <c r="E358" s="238" t="s">
        <v>6981</v>
      </c>
      <c r="F358" s="239" t="s">
        <v>6982</v>
      </c>
      <c r="G358" s="240" t="s">
        <v>929</v>
      </c>
      <c r="H358" s="241">
        <v>5</v>
      </c>
      <c r="I358" s="242"/>
      <c r="J358" s="243">
        <f>ROUND(I358*H358,2)</f>
        <v>0</v>
      </c>
      <c r="K358" s="239" t="s">
        <v>3751</v>
      </c>
      <c r="L358" s="73"/>
      <c r="M358" s="244" t="s">
        <v>22</v>
      </c>
      <c r="N358" s="245" t="s">
        <v>50</v>
      </c>
      <c r="O358" s="48"/>
      <c r="P358" s="246">
        <f>O358*H358</f>
        <v>0</v>
      </c>
      <c r="Q358" s="246">
        <v>0</v>
      </c>
      <c r="R358" s="246">
        <f>Q358*H358</f>
        <v>0</v>
      </c>
      <c r="S358" s="246">
        <v>0</v>
      </c>
      <c r="T358" s="247">
        <f>S358*H358</f>
        <v>0</v>
      </c>
      <c r="AR358" s="25" t="s">
        <v>572</v>
      </c>
      <c r="AT358" s="25" t="s">
        <v>230</v>
      </c>
      <c r="AU358" s="25" t="s">
        <v>87</v>
      </c>
      <c r="AY358" s="25" t="s">
        <v>228</v>
      </c>
      <c r="BE358" s="248">
        <f>IF(N358="základní",J358,0)</f>
        <v>0</v>
      </c>
      <c r="BF358" s="248">
        <f>IF(N358="snížená",J358,0)</f>
        <v>0</v>
      </c>
      <c r="BG358" s="248">
        <f>IF(N358="zákl. přenesená",J358,0)</f>
        <v>0</v>
      </c>
      <c r="BH358" s="248">
        <f>IF(N358="sníž. přenesená",J358,0)</f>
        <v>0</v>
      </c>
      <c r="BI358" s="248">
        <f>IF(N358="nulová",J358,0)</f>
        <v>0</v>
      </c>
      <c r="BJ358" s="25" t="s">
        <v>24</v>
      </c>
      <c r="BK358" s="248">
        <f>ROUND(I358*H358,2)</f>
        <v>0</v>
      </c>
      <c r="BL358" s="25" t="s">
        <v>572</v>
      </c>
      <c r="BM358" s="25" t="s">
        <v>7057</v>
      </c>
    </row>
    <row r="359" s="11" customFormat="1" ht="29.88" customHeight="1">
      <c r="B359" s="221"/>
      <c r="C359" s="222"/>
      <c r="D359" s="223" t="s">
        <v>78</v>
      </c>
      <c r="E359" s="235" t="s">
        <v>2988</v>
      </c>
      <c r="F359" s="235" t="s">
        <v>7058</v>
      </c>
      <c r="G359" s="222"/>
      <c r="H359" s="222"/>
      <c r="I359" s="225"/>
      <c r="J359" s="236">
        <f>BK359</f>
        <v>0</v>
      </c>
      <c r="K359" s="222"/>
      <c r="L359" s="227"/>
      <c r="M359" s="228"/>
      <c r="N359" s="229"/>
      <c r="O359" s="229"/>
      <c r="P359" s="230">
        <f>SUM(P360:P376)</f>
        <v>0</v>
      </c>
      <c r="Q359" s="229"/>
      <c r="R359" s="230">
        <f>SUM(R360:R376)</f>
        <v>0</v>
      </c>
      <c r="S359" s="229"/>
      <c r="T359" s="231">
        <f>SUM(T360:T376)</f>
        <v>0</v>
      </c>
      <c r="AR359" s="232" t="s">
        <v>101</v>
      </c>
      <c r="AT359" s="233" t="s">
        <v>78</v>
      </c>
      <c r="AU359" s="233" t="s">
        <v>24</v>
      </c>
      <c r="AY359" s="232" t="s">
        <v>228</v>
      </c>
      <c r="BK359" s="234">
        <f>SUM(BK360:BK376)</f>
        <v>0</v>
      </c>
    </row>
    <row r="360" s="1" customFormat="1" ht="25.5" customHeight="1">
      <c r="B360" s="47"/>
      <c r="C360" s="237" t="s">
        <v>1355</v>
      </c>
      <c r="D360" s="237" t="s">
        <v>230</v>
      </c>
      <c r="E360" s="238" t="s">
        <v>6943</v>
      </c>
      <c r="F360" s="239" t="s">
        <v>6944</v>
      </c>
      <c r="G360" s="240" t="s">
        <v>929</v>
      </c>
      <c r="H360" s="241">
        <v>1</v>
      </c>
      <c r="I360" s="242"/>
      <c r="J360" s="243">
        <f>ROUND(I360*H360,2)</f>
        <v>0</v>
      </c>
      <c r="K360" s="239" t="s">
        <v>3751</v>
      </c>
      <c r="L360" s="73"/>
      <c r="M360" s="244" t="s">
        <v>22</v>
      </c>
      <c r="N360" s="245" t="s">
        <v>50</v>
      </c>
      <c r="O360" s="48"/>
      <c r="P360" s="246">
        <f>O360*H360</f>
        <v>0</v>
      </c>
      <c r="Q360" s="246">
        <v>0</v>
      </c>
      <c r="R360" s="246">
        <f>Q360*H360</f>
        <v>0</v>
      </c>
      <c r="S360" s="246">
        <v>0</v>
      </c>
      <c r="T360" s="247">
        <f>S360*H360</f>
        <v>0</v>
      </c>
      <c r="AR360" s="25" t="s">
        <v>572</v>
      </c>
      <c r="AT360" s="25" t="s">
        <v>230</v>
      </c>
      <c r="AU360" s="25" t="s">
        <v>87</v>
      </c>
      <c r="AY360" s="25" t="s">
        <v>228</v>
      </c>
      <c r="BE360" s="248">
        <f>IF(N360="základní",J360,0)</f>
        <v>0</v>
      </c>
      <c r="BF360" s="248">
        <f>IF(N360="snížená",J360,0)</f>
        <v>0</v>
      </c>
      <c r="BG360" s="248">
        <f>IF(N360="zákl. přenesená",J360,0)</f>
        <v>0</v>
      </c>
      <c r="BH360" s="248">
        <f>IF(N360="sníž. přenesená",J360,0)</f>
        <v>0</v>
      </c>
      <c r="BI360" s="248">
        <f>IF(N360="nulová",J360,0)</f>
        <v>0</v>
      </c>
      <c r="BJ360" s="25" t="s">
        <v>24</v>
      </c>
      <c r="BK360" s="248">
        <f>ROUND(I360*H360,2)</f>
        <v>0</v>
      </c>
      <c r="BL360" s="25" t="s">
        <v>572</v>
      </c>
      <c r="BM360" s="25" t="s">
        <v>7059</v>
      </c>
    </row>
    <row r="361" s="1" customFormat="1" ht="25.5" customHeight="1">
      <c r="B361" s="47"/>
      <c r="C361" s="237" t="s">
        <v>1360</v>
      </c>
      <c r="D361" s="237" t="s">
        <v>230</v>
      </c>
      <c r="E361" s="238" t="s">
        <v>6946</v>
      </c>
      <c r="F361" s="239" t="s">
        <v>6947</v>
      </c>
      <c r="G361" s="240" t="s">
        <v>929</v>
      </c>
      <c r="H361" s="241">
        <v>2</v>
      </c>
      <c r="I361" s="242"/>
      <c r="J361" s="243">
        <f>ROUND(I361*H361,2)</f>
        <v>0</v>
      </c>
      <c r="K361" s="239" t="s">
        <v>3751</v>
      </c>
      <c r="L361" s="73"/>
      <c r="M361" s="244" t="s">
        <v>22</v>
      </c>
      <c r="N361" s="245" t="s">
        <v>50</v>
      </c>
      <c r="O361" s="48"/>
      <c r="P361" s="246">
        <f>O361*H361</f>
        <v>0</v>
      </c>
      <c r="Q361" s="246">
        <v>0</v>
      </c>
      <c r="R361" s="246">
        <f>Q361*H361</f>
        <v>0</v>
      </c>
      <c r="S361" s="246">
        <v>0</v>
      </c>
      <c r="T361" s="247">
        <f>S361*H361</f>
        <v>0</v>
      </c>
      <c r="AR361" s="25" t="s">
        <v>572</v>
      </c>
      <c r="AT361" s="25" t="s">
        <v>230</v>
      </c>
      <c r="AU361" s="25" t="s">
        <v>87</v>
      </c>
      <c r="AY361" s="25" t="s">
        <v>228</v>
      </c>
      <c r="BE361" s="248">
        <f>IF(N361="základní",J361,0)</f>
        <v>0</v>
      </c>
      <c r="BF361" s="248">
        <f>IF(N361="snížená",J361,0)</f>
        <v>0</v>
      </c>
      <c r="BG361" s="248">
        <f>IF(N361="zákl. přenesená",J361,0)</f>
        <v>0</v>
      </c>
      <c r="BH361" s="248">
        <f>IF(N361="sníž. přenesená",J361,0)</f>
        <v>0</v>
      </c>
      <c r="BI361" s="248">
        <f>IF(N361="nulová",J361,0)</f>
        <v>0</v>
      </c>
      <c r="BJ361" s="25" t="s">
        <v>24</v>
      </c>
      <c r="BK361" s="248">
        <f>ROUND(I361*H361,2)</f>
        <v>0</v>
      </c>
      <c r="BL361" s="25" t="s">
        <v>572</v>
      </c>
      <c r="BM361" s="25" t="s">
        <v>7060</v>
      </c>
    </row>
    <row r="362" s="1" customFormat="1" ht="16.5" customHeight="1">
      <c r="B362" s="47"/>
      <c r="C362" s="237" t="s">
        <v>1365</v>
      </c>
      <c r="D362" s="237" t="s">
        <v>230</v>
      </c>
      <c r="E362" s="238" t="s">
        <v>6949</v>
      </c>
      <c r="F362" s="239" t="s">
        <v>6950</v>
      </c>
      <c r="G362" s="240" t="s">
        <v>929</v>
      </c>
      <c r="H362" s="241">
        <v>3</v>
      </c>
      <c r="I362" s="242"/>
      <c r="J362" s="243">
        <f>ROUND(I362*H362,2)</f>
        <v>0</v>
      </c>
      <c r="K362" s="239" t="s">
        <v>3751</v>
      </c>
      <c r="L362" s="73"/>
      <c r="M362" s="244" t="s">
        <v>22</v>
      </c>
      <c r="N362" s="245" t="s">
        <v>50</v>
      </c>
      <c r="O362" s="48"/>
      <c r="P362" s="246">
        <f>O362*H362</f>
        <v>0</v>
      </c>
      <c r="Q362" s="246">
        <v>0</v>
      </c>
      <c r="R362" s="246">
        <f>Q362*H362</f>
        <v>0</v>
      </c>
      <c r="S362" s="246">
        <v>0</v>
      </c>
      <c r="T362" s="247">
        <f>S362*H362</f>
        <v>0</v>
      </c>
      <c r="AR362" s="25" t="s">
        <v>572</v>
      </c>
      <c r="AT362" s="25" t="s">
        <v>230</v>
      </c>
      <c r="AU362" s="25" t="s">
        <v>87</v>
      </c>
      <c r="AY362" s="25" t="s">
        <v>228</v>
      </c>
      <c r="BE362" s="248">
        <f>IF(N362="základní",J362,0)</f>
        <v>0</v>
      </c>
      <c r="BF362" s="248">
        <f>IF(N362="snížená",J362,0)</f>
        <v>0</v>
      </c>
      <c r="BG362" s="248">
        <f>IF(N362="zákl. přenesená",J362,0)</f>
        <v>0</v>
      </c>
      <c r="BH362" s="248">
        <f>IF(N362="sníž. přenesená",J362,0)</f>
        <v>0</v>
      </c>
      <c r="BI362" s="248">
        <f>IF(N362="nulová",J362,0)</f>
        <v>0</v>
      </c>
      <c r="BJ362" s="25" t="s">
        <v>24</v>
      </c>
      <c r="BK362" s="248">
        <f>ROUND(I362*H362,2)</f>
        <v>0</v>
      </c>
      <c r="BL362" s="25" t="s">
        <v>572</v>
      </c>
      <c r="BM362" s="25" t="s">
        <v>7061</v>
      </c>
    </row>
    <row r="363" s="1" customFormat="1" ht="25.5" customHeight="1">
      <c r="B363" s="47"/>
      <c r="C363" s="237" t="s">
        <v>1370</v>
      </c>
      <c r="D363" s="237" t="s">
        <v>230</v>
      </c>
      <c r="E363" s="238" t="s">
        <v>6952</v>
      </c>
      <c r="F363" s="239" t="s">
        <v>6953</v>
      </c>
      <c r="G363" s="240" t="s">
        <v>929</v>
      </c>
      <c r="H363" s="241">
        <v>1</v>
      </c>
      <c r="I363" s="242"/>
      <c r="J363" s="243">
        <f>ROUND(I363*H363,2)</f>
        <v>0</v>
      </c>
      <c r="K363" s="239" t="s">
        <v>3751</v>
      </c>
      <c r="L363" s="73"/>
      <c r="M363" s="244" t="s">
        <v>22</v>
      </c>
      <c r="N363" s="245" t="s">
        <v>50</v>
      </c>
      <c r="O363" s="48"/>
      <c r="P363" s="246">
        <f>O363*H363</f>
        <v>0</v>
      </c>
      <c r="Q363" s="246">
        <v>0</v>
      </c>
      <c r="R363" s="246">
        <f>Q363*H363</f>
        <v>0</v>
      </c>
      <c r="S363" s="246">
        <v>0</v>
      </c>
      <c r="T363" s="247">
        <f>S363*H363</f>
        <v>0</v>
      </c>
      <c r="AR363" s="25" t="s">
        <v>572</v>
      </c>
      <c r="AT363" s="25" t="s">
        <v>230</v>
      </c>
      <c r="AU363" s="25" t="s">
        <v>87</v>
      </c>
      <c r="AY363" s="25" t="s">
        <v>228</v>
      </c>
      <c r="BE363" s="248">
        <f>IF(N363="základní",J363,0)</f>
        <v>0</v>
      </c>
      <c r="BF363" s="248">
        <f>IF(N363="snížená",J363,0)</f>
        <v>0</v>
      </c>
      <c r="BG363" s="248">
        <f>IF(N363="zákl. přenesená",J363,0)</f>
        <v>0</v>
      </c>
      <c r="BH363" s="248">
        <f>IF(N363="sníž. přenesená",J363,0)</f>
        <v>0</v>
      </c>
      <c r="BI363" s="248">
        <f>IF(N363="nulová",J363,0)</f>
        <v>0</v>
      </c>
      <c r="BJ363" s="25" t="s">
        <v>24</v>
      </c>
      <c r="BK363" s="248">
        <f>ROUND(I363*H363,2)</f>
        <v>0</v>
      </c>
      <c r="BL363" s="25" t="s">
        <v>572</v>
      </c>
      <c r="BM363" s="25" t="s">
        <v>7062</v>
      </c>
    </row>
    <row r="364" s="1" customFormat="1" ht="25.5" customHeight="1">
      <c r="B364" s="47"/>
      <c r="C364" s="237" t="s">
        <v>1375</v>
      </c>
      <c r="D364" s="237" t="s">
        <v>230</v>
      </c>
      <c r="E364" s="238" t="s">
        <v>6955</v>
      </c>
      <c r="F364" s="239" t="s">
        <v>6956</v>
      </c>
      <c r="G364" s="240" t="s">
        <v>929</v>
      </c>
      <c r="H364" s="241">
        <v>1</v>
      </c>
      <c r="I364" s="242"/>
      <c r="J364" s="243">
        <f>ROUND(I364*H364,2)</f>
        <v>0</v>
      </c>
      <c r="K364" s="239" t="s">
        <v>3751</v>
      </c>
      <c r="L364" s="73"/>
      <c r="M364" s="244" t="s">
        <v>22</v>
      </c>
      <c r="N364" s="245" t="s">
        <v>50</v>
      </c>
      <c r="O364" s="48"/>
      <c r="P364" s="246">
        <f>O364*H364</f>
        <v>0</v>
      </c>
      <c r="Q364" s="246">
        <v>0</v>
      </c>
      <c r="R364" s="246">
        <f>Q364*H364</f>
        <v>0</v>
      </c>
      <c r="S364" s="246">
        <v>0</v>
      </c>
      <c r="T364" s="247">
        <f>S364*H364</f>
        <v>0</v>
      </c>
      <c r="AR364" s="25" t="s">
        <v>572</v>
      </c>
      <c r="AT364" s="25" t="s">
        <v>230</v>
      </c>
      <c r="AU364" s="25" t="s">
        <v>87</v>
      </c>
      <c r="AY364" s="25" t="s">
        <v>228</v>
      </c>
      <c r="BE364" s="248">
        <f>IF(N364="základní",J364,0)</f>
        <v>0</v>
      </c>
      <c r="BF364" s="248">
        <f>IF(N364="snížená",J364,0)</f>
        <v>0</v>
      </c>
      <c r="BG364" s="248">
        <f>IF(N364="zákl. přenesená",J364,0)</f>
        <v>0</v>
      </c>
      <c r="BH364" s="248">
        <f>IF(N364="sníž. přenesená",J364,0)</f>
        <v>0</v>
      </c>
      <c r="BI364" s="248">
        <f>IF(N364="nulová",J364,0)</f>
        <v>0</v>
      </c>
      <c r="BJ364" s="25" t="s">
        <v>24</v>
      </c>
      <c r="BK364" s="248">
        <f>ROUND(I364*H364,2)</f>
        <v>0</v>
      </c>
      <c r="BL364" s="25" t="s">
        <v>572</v>
      </c>
      <c r="BM364" s="25" t="s">
        <v>7063</v>
      </c>
    </row>
    <row r="365" s="1" customFormat="1" ht="25.5" customHeight="1">
      <c r="B365" s="47"/>
      <c r="C365" s="237" t="s">
        <v>1381</v>
      </c>
      <c r="D365" s="237" t="s">
        <v>230</v>
      </c>
      <c r="E365" s="238" t="s">
        <v>6782</v>
      </c>
      <c r="F365" s="239" t="s">
        <v>6783</v>
      </c>
      <c r="G365" s="240" t="s">
        <v>929</v>
      </c>
      <c r="H365" s="241">
        <v>1</v>
      </c>
      <c r="I365" s="242"/>
      <c r="J365" s="243">
        <f>ROUND(I365*H365,2)</f>
        <v>0</v>
      </c>
      <c r="K365" s="239" t="s">
        <v>3751</v>
      </c>
      <c r="L365" s="73"/>
      <c r="M365" s="244" t="s">
        <v>22</v>
      </c>
      <c r="N365" s="245" t="s">
        <v>50</v>
      </c>
      <c r="O365" s="48"/>
      <c r="P365" s="246">
        <f>O365*H365</f>
        <v>0</v>
      </c>
      <c r="Q365" s="246">
        <v>0</v>
      </c>
      <c r="R365" s="246">
        <f>Q365*H365</f>
        <v>0</v>
      </c>
      <c r="S365" s="246">
        <v>0</v>
      </c>
      <c r="T365" s="247">
        <f>S365*H365</f>
        <v>0</v>
      </c>
      <c r="AR365" s="25" t="s">
        <v>572</v>
      </c>
      <c r="AT365" s="25" t="s">
        <v>230</v>
      </c>
      <c r="AU365" s="25" t="s">
        <v>87</v>
      </c>
      <c r="AY365" s="25" t="s">
        <v>228</v>
      </c>
      <c r="BE365" s="248">
        <f>IF(N365="základní",J365,0)</f>
        <v>0</v>
      </c>
      <c r="BF365" s="248">
        <f>IF(N365="snížená",J365,0)</f>
        <v>0</v>
      </c>
      <c r="BG365" s="248">
        <f>IF(N365="zákl. přenesená",J365,0)</f>
        <v>0</v>
      </c>
      <c r="BH365" s="248">
        <f>IF(N365="sníž. přenesená",J365,0)</f>
        <v>0</v>
      </c>
      <c r="BI365" s="248">
        <f>IF(N365="nulová",J365,0)</f>
        <v>0</v>
      </c>
      <c r="BJ365" s="25" t="s">
        <v>24</v>
      </c>
      <c r="BK365" s="248">
        <f>ROUND(I365*H365,2)</f>
        <v>0</v>
      </c>
      <c r="BL365" s="25" t="s">
        <v>572</v>
      </c>
      <c r="BM365" s="25" t="s">
        <v>7064</v>
      </c>
    </row>
    <row r="366" s="1" customFormat="1" ht="38.25" customHeight="1">
      <c r="B366" s="47"/>
      <c r="C366" s="237" t="s">
        <v>1386</v>
      </c>
      <c r="D366" s="237" t="s">
        <v>230</v>
      </c>
      <c r="E366" s="238" t="s">
        <v>6959</v>
      </c>
      <c r="F366" s="239" t="s">
        <v>6960</v>
      </c>
      <c r="G366" s="240" t="s">
        <v>929</v>
      </c>
      <c r="H366" s="241">
        <v>3</v>
      </c>
      <c r="I366" s="242"/>
      <c r="J366" s="243">
        <f>ROUND(I366*H366,2)</f>
        <v>0</v>
      </c>
      <c r="K366" s="239" t="s">
        <v>3751</v>
      </c>
      <c r="L366" s="73"/>
      <c r="M366" s="244" t="s">
        <v>22</v>
      </c>
      <c r="N366" s="245" t="s">
        <v>50</v>
      </c>
      <c r="O366" s="48"/>
      <c r="P366" s="246">
        <f>O366*H366</f>
        <v>0</v>
      </c>
      <c r="Q366" s="246">
        <v>0</v>
      </c>
      <c r="R366" s="246">
        <f>Q366*H366</f>
        <v>0</v>
      </c>
      <c r="S366" s="246">
        <v>0</v>
      </c>
      <c r="T366" s="247">
        <f>S366*H366</f>
        <v>0</v>
      </c>
      <c r="AR366" s="25" t="s">
        <v>572</v>
      </c>
      <c r="AT366" s="25" t="s">
        <v>230</v>
      </c>
      <c r="AU366" s="25" t="s">
        <v>87</v>
      </c>
      <c r="AY366" s="25" t="s">
        <v>228</v>
      </c>
      <c r="BE366" s="248">
        <f>IF(N366="základní",J366,0)</f>
        <v>0</v>
      </c>
      <c r="BF366" s="248">
        <f>IF(N366="snížená",J366,0)</f>
        <v>0</v>
      </c>
      <c r="BG366" s="248">
        <f>IF(N366="zákl. přenesená",J366,0)</f>
        <v>0</v>
      </c>
      <c r="BH366" s="248">
        <f>IF(N366="sníž. přenesená",J366,0)</f>
        <v>0</v>
      </c>
      <c r="BI366" s="248">
        <f>IF(N366="nulová",J366,0)</f>
        <v>0</v>
      </c>
      <c r="BJ366" s="25" t="s">
        <v>24</v>
      </c>
      <c r="BK366" s="248">
        <f>ROUND(I366*H366,2)</f>
        <v>0</v>
      </c>
      <c r="BL366" s="25" t="s">
        <v>572</v>
      </c>
      <c r="BM366" s="25" t="s">
        <v>7065</v>
      </c>
    </row>
    <row r="367" s="1" customFormat="1" ht="38.25" customHeight="1">
      <c r="B367" s="47"/>
      <c r="C367" s="237" t="s">
        <v>1391</v>
      </c>
      <c r="D367" s="237" t="s">
        <v>230</v>
      </c>
      <c r="E367" s="238" t="s">
        <v>6959</v>
      </c>
      <c r="F367" s="239" t="s">
        <v>6960</v>
      </c>
      <c r="G367" s="240" t="s">
        <v>929</v>
      </c>
      <c r="H367" s="241">
        <v>2</v>
      </c>
      <c r="I367" s="242"/>
      <c r="J367" s="243">
        <f>ROUND(I367*H367,2)</f>
        <v>0</v>
      </c>
      <c r="K367" s="239" t="s">
        <v>3751</v>
      </c>
      <c r="L367" s="73"/>
      <c r="M367" s="244" t="s">
        <v>22</v>
      </c>
      <c r="N367" s="245" t="s">
        <v>50</v>
      </c>
      <c r="O367" s="48"/>
      <c r="P367" s="246">
        <f>O367*H367</f>
        <v>0</v>
      </c>
      <c r="Q367" s="246">
        <v>0</v>
      </c>
      <c r="R367" s="246">
        <f>Q367*H367</f>
        <v>0</v>
      </c>
      <c r="S367" s="246">
        <v>0</v>
      </c>
      <c r="T367" s="247">
        <f>S367*H367</f>
        <v>0</v>
      </c>
      <c r="AR367" s="25" t="s">
        <v>572</v>
      </c>
      <c r="AT367" s="25" t="s">
        <v>230</v>
      </c>
      <c r="AU367" s="25" t="s">
        <v>87</v>
      </c>
      <c r="AY367" s="25" t="s">
        <v>228</v>
      </c>
      <c r="BE367" s="248">
        <f>IF(N367="základní",J367,0)</f>
        <v>0</v>
      </c>
      <c r="BF367" s="248">
        <f>IF(N367="snížená",J367,0)</f>
        <v>0</v>
      </c>
      <c r="BG367" s="248">
        <f>IF(N367="zákl. přenesená",J367,0)</f>
        <v>0</v>
      </c>
      <c r="BH367" s="248">
        <f>IF(N367="sníž. přenesená",J367,0)</f>
        <v>0</v>
      </c>
      <c r="BI367" s="248">
        <f>IF(N367="nulová",J367,0)</f>
        <v>0</v>
      </c>
      <c r="BJ367" s="25" t="s">
        <v>24</v>
      </c>
      <c r="BK367" s="248">
        <f>ROUND(I367*H367,2)</f>
        <v>0</v>
      </c>
      <c r="BL367" s="25" t="s">
        <v>572</v>
      </c>
      <c r="BM367" s="25" t="s">
        <v>7066</v>
      </c>
    </row>
    <row r="368" s="1" customFormat="1" ht="16.5" customHeight="1">
      <c r="B368" s="47"/>
      <c r="C368" s="237" t="s">
        <v>1395</v>
      </c>
      <c r="D368" s="237" t="s">
        <v>230</v>
      </c>
      <c r="E368" s="238" t="s">
        <v>6963</v>
      </c>
      <c r="F368" s="239" t="s">
        <v>6964</v>
      </c>
      <c r="G368" s="240" t="s">
        <v>929</v>
      </c>
      <c r="H368" s="241">
        <v>5</v>
      </c>
      <c r="I368" s="242"/>
      <c r="J368" s="243">
        <f>ROUND(I368*H368,2)</f>
        <v>0</v>
      </c>
      <c r="K368" s="239" t="s">
        <v>3751</v>
      </c>
      <c r="L368" s="73"/>
      <c r="M368" s="244" t="s">
        <v>22</v>
      </c>
      <c r="N368" s="245" t="s">
        <v>50</v>
      </c>
      <c r="O368" s="48"/>
      <c r="P368" s="246">
        <f>O368*H368</f>
        <v>0</v>
      </c>
      <c r="Q368" s="246">
        <v>0</v>
      </c>
      <c r="R368" s="246">
        <f>Q368*H368</f>
        <v>0</v>
      </c>
      <c r="S368" s="246">
        <v>0</v>
      </c>
      <c r="T368" s="247">
        <f>S368*H368</f>
        <v>0</v>
      </c>
      <c r="AR368" s="25" t="s">
        <v>572</v>
      </c>
      <c r="AT368" s="25" t="s">
        <v>230</v>
      </c>
      <c r="AU368" s="25" t="s">
        <v>87</v>
      </c>
      <c r="AY368" s="25" t="s">
        <v>228</v>
      </c>
      <c r="BE368" s="248">
        <f>IF(N368="základní",J368,0)</f>
        <v>0</v>
      </c>
      <c r="BF368" s="248">
        <f>IF(N368="snížená",J368,0)</f>
        <v>0</v>
      </c>
      <c r="BG368" s="248">
        <f>IF(N368="zákl. přenesená",J368,0)</f>
        <v>0</v>
      </c>
      <c r="BH368" s="248">
        <f>IF(N368="sníž. přenesená",J368,0)</f>
        <v>0</v>
      </c>
      <c r="BI368" s="248">
        <f>IF(N368="nulová",J368,0)</f>
        <v>0</v>
      </c>
      <c r="BJ368" s="25" t="s">
        <v>24</v>
      </c>
      <c r="BK368" s="248">
        <f>ROUND(I368*H368,2)</f>
        <v>0</v>
      </c>
      <c r="BL368" s="25" t="s">
        <v>572</v>
      </c>
      <c r="BM368" s="25" t="s">
        <v>7067</v>
      </c>
    </row>
    <row r="369" s="1" customFormat="1" ht="16.5" customHeight="1">
      <c r="B369" s="47"/>
      <c r="C369" s="237" t="s">
        <v>1399</v>
      </c>
      <c r="D369" s="237" t="s">
        <v>230</v>
      </c>
      <c r="E369" s="238" t="s">
        <v>6966</v>
      </c>
      <c r="F369" s="239" t="s">
        <v>6967</v>
      </c>
      <c r="G369" s="240" t="s">
        <v>929</v>
      </c>
      <c r="H369" s="241">
        <v>5</v>
      </c>
      <c r="I369" s="242"/>
      <c r="J369" s="243">
        <f>ROUND(I369*H369,2)</f>
        <v>0</v>
      </c>
      <c r="K369" s="239" t="s">
        <v>3751</v>
      </c>
      <c r="L369" s="73"/>
      <c r="M369" s="244" t="s">
        <v>22</v>
      </c>
      <c r="N369" s="245" t="s">
        <v>50</v>
      </c>
      <c r="O369" s="48"/>
      <c r="P369" s="246">
        <f>O369*H369</f>
        <v>0</v>
      </c>
      <c r="Q369" s="246">
        <v>0</v>
      </c>
      <c r="R369" s="246">
        <f>Q369*H369</f>
        <v>0</v>
      </c>
      <c r="S369" s="246">
        <v>0</v>
      </c>
      <c r="T369" s="247">
        <f>S369*H369</f>
        <v>0</v>
      </c>
      <c r="AR369" s="25" t="s">
        <v>572</v>
      </c>
      <c r="AT369" s="25" t="s">
        <v>230</v>
      </c>
      <c r="AU369" s="25" t="s">
        <v>87</v>
      </c>
      <c r="AY369" s="25" t="s">
        <v>228</v>
      </c>
      <c r="BE369" s="248">
        <f>IF(N369="základní",J369,0)</f>
        <v>0</v>
      </c>
      <c r="BF369" s="248">
        <f>IF(N369="snížená",J369,0)</f>
        <v>0</v>
      </c>
      <c r="BG369" s="248">
        <f>IF(N369="zákl. přenesená",J369,0)</f>
        <v>0</v>
      </c>
      <c r="BH369" s="248">
        <f>IF(N369="sníž. přenesená",J369,0)</f>
        <v>0</v>
      </c>
      <c r="BI369" s="248">
        <f>IF(N369="nulová",J369,0)</f>
        <v>0</v>
      </c>
      <c r="BJ369" s="25" t="s">
        <v>24</v>
      </c>
      <c r="BK369" s="248">
        <f>ROUND(I369*H369,2)</f>
        <v>0</v>
      </c>
      <c r="BL369" s="25" t="s">
        <v>572</v>
      </c>
      <c r="BM369" s="25" t="s">
        <v>7068</v>
      </c>
    </row>
    <row r="370" s="1" customFormat="1" ht="38.25" customHeight="1">
      <c r="B370" s="47"/>
      <c r="C370" s="237" t="s">
        <v>1405</v>
      </c>
      <c r="D370" s="237" t="s">
        <v>230</v>
      </c>
      <c r="E370" s="238" t="s">
        <v>6969</v>
      </c>
      <c r="F370" s="239" t="s">
        <v>6970</v>
      </c>
      <c r="G370" s="240" t="s">
        <v>929</v>
      </c>
      <c r="H370" s="241">
        <v>2</v>
      </c>
      <c r="I370" s="242"/>
      <c r="J370" s="243">
        <f>ROUND(I370*H370,2)</f>
        <v>0</v>
      </c>
      <c r="K370" s="239" t="s">
        <v>3751</v>
      </c>
      <c r="L370" s="73"/>
      <c r="M370" s="244" t="s">
        <v>22</v>
      </c>
      <c r="N370" s="245" t="s">
        <v>50</v>
      </c>
      <c r="O370" s="48"/>
      <c r="P370" s="246">
        <f>O370*H370</f>
        <v>0</v>
      </c>
      <c r="Q370" s="246">
        <v>0</v>
      </c>
      <c r="R370" s="246">
        <f>Q370*H370</f>
        <v>0</v>
      </c>
      <c r="S370" s="246">
        <v>0</v>
      </c>
      <c r="T370" s="247">
        <f>S370*H370</f>
        <v>0</v>
      </c>
      <c r="AR370" s="25" t="s">
        <v>572</v>
      </c>
      <c r="AT370" s="25" t="s">
        <v>230</v>
      </c>
      <c r="AU370" s="25" t="s">
        <v>87</v>
      </c>
      <c r="AY370" s="25" t="s">
        <v>228</v>
      </c>
      <c r="BE370" s="248">
        <f>IF(N370="základní",J370,0)</f>
        <v>0</v>
      </c>
      <c r="BF370" s="248">
        <f>IF(N370="snížená",J370,0)</f>
        <v>0</v>
      </c>
      <c r="BG370" s="248">
        <f>IF(N370="zákl. přenesená",J370,0)</f>
        <v>0</v>
      </c>
      <c r="BH370" s="248">
        <f>IF(N370="sníž. přenesená",J370,0)</f>
        <v>0</v>
      </c>
      <c r="BI370" s="248">
        <f>IF(N370="nulová",J370,0)</f>
        <v>0</v>
      </c>
      <c r="BJ370" s="25" t="s">
        <v>24</v>
      </c>
      <c r="BK370" s="248">
        <f>ROUND(I370*H370,2)</f>
        <v>0</v>
      </c>
      <c r="BL370" s="25" t="s">
        <v>572</v>
      </c>
      <c r="BM370" s="25" t="s">
        <v>7069</v>
      </c>
    </row>
    <row r="371" s="1" customFormat="1" ht="38.25" customHeight="1">
      <c r="B371" s="47"/>
      <c r="C371" s="237" t="s">
        <v>1411</v>
      </c>
      <c r="D371" s="237" t="s">
        <v>230</v>
      </c>
      <c r="E371" s="238" t="s">
        <v>6850</v>
      </c>
      <c r="F371" s="239" t="s">
        <v>6851</v>
      </c>
      <c r="G371" s="240" t="s">
        <v>929</v>
      </c>
      <c r="H371" s="241">
        <v>1</v>
      </c>
      <c r="I371" s="242"/>
      <c r="J371" s="243">
        <f>ROUND(I371*H371,2)</f>
        <v>0</v>
      </c>
      <c r="K371" s="239" t="s">
        <v>3751</v>
      </c>
      <c r="L371" s="73"/>
      <c r="M371" s="244" t="s">
        <v>22</v>
      </c>
      <c r="N371" s="245" t="s">
        <v>50</v>
      </c>
      <c r="O371" s="48"/>
      <c r="P371" s="246">
        <f>O371*H371</f>
        <v>0</v>
      </c>
      <c r="Q371" s="246">
        <v>0</v>
      </c>
      <c r="R371" s="246">
        <f>Q371*H371</f>
        <v>0</v>
      </c>
      <c r="S371" s="246">
        <v>0</v>
      </c>
      <c r="T371" s="247">
        <f>S371*H371</f>
        <v>0</v>
      </c>
      <c r="AR371" s="25" t="s">
        <v>572</v>
      </c>
      <c r="AT371" s="25" t="s">
        <v>230</v>
      </c>
      <c r="AU371" s="25" t="s">
        <v>87</v>
      </c>
      <c r="AY371" s="25" t="s">
        <v>228</v>
      </c>
      <c r="BE371" s="248">
        <f>IF(N371="základní",J371,0)</f>
        <v>0</v>
      </c>
      <c r="BF371" s="248">
        <f>IF(N371="snížená",J371,0)</f>
        <v>0</v>
      </c>
      <c r="BG371" s="248">
        <f>IF(N371="zákl. přenesená",J371,0)</f>
        <v>0</v>
      </c>
      <c r="BH371" s="248">
        <f>IF(N371="sníž. přenesená",J371,0)</f>
        <v>0</v>
      </c>
      <c r="BI371" s="248">
        <f>IF(N371="nulová",J371,0)</f>
        <v>0</v>
      </c>
      <c r="BJ371" s="25" t="s">
        <v>24</v>
      </c>
      <c r="BK371" s="248">
        <f>ROUND(I371*H371,2)</f>
        <v>0</v>
      </c>
      <c r="BL371" s="25" t="s">
        <v>572</v>
      </c>
      <c r="BM371" s="25" t="s">
        <v>7070</v>
      </c>
    </row>
    <row r="372" s="1" customFormat="1" ht="16.5" customHeight="1">
      <c r="B372" s="47"/>
      <c r="C372" s="237" t="s">
        <v>1416</v>
      </c>
      <c r="D372" s="237" t="s">
        <v>230</v>
      </c>
      <c r="E372" s="238" t="s">
        <v>6853</v>
      </c>
      <c r="F372" s="239" t="s">
        <v>6854</v>
      </c>
      <c r="G372" s="240" t="s">
        <v>929</v>
      </c>
      <c r="H372" s="241">
        <v>1</v>
      </c>
      <c r="I372" s="242"/>
      <c r="J372" s="243">
        <f>ROUND(I372*H372,2)</f>
        <v>0</v>
      </c>
      <c r="K372" s="239" t="s">
        <v>3751</v>
      </c>
      <c r="L372" s="73"/>
      <c r="M372" s="244" t="s">
        <v>22</v>
      </c>
      <c r="N372" s="245" t="s">
        <v>50</v>
      </c>
      <c r="O372" s="48"/>
      <c r="P372" s="246">
        <f>O372*H372</f>
        <v>0</v>
      </c>
      <c r="Q372" s="246">
        <v>0</v>
      </c>
      <c r="R372" s="246">
        <f>Q372*H372</f>
        <v>0</v>
      </c>
      <c r="S372" s="246">
        <v>0</v>
      </c>
      <c r="T372" s="247">
        <f>S372*H372</f>
        <v>0</v>
      </c>
      <c r="AR372" s="25" t="s">
        <v>572</v>
      </c>
      <c r="AT372" s="25" t="s">
        <v>230</v>
      </c>
      <c r="AU372" s="25" t="s">
        <v>87</v>
      </c>
      <c r="AY372" s="25" t="s">
        <v>228</v>
      </c>
      <c r="BE372" s="248">
        <f>IF(N372="základní",J372,0)</f>
        <v>0</v>
      </c>
      <c r="BF372" s="248">
        <f>IF(N372="snížená",J372,0)</f>
        <v>0</v>
      </c>
      <c r="BG372" s="248">
        <f>IF(N372="zákl. přenesená",J372,0)</f>
        <v>0</v>
      </c>
      <c r="BH372" s="248">
        <f>IF(N372="sníž. přenesená",J372,0)</f>
        <v>0</v>
      </c>
      <c r="BI372" s="248">
        <f>IF(N372="nulová",J372,0)</f>
        <v>0</v>
      </c>
      <c r="BJ372" s="25" t="s">
        <v>24</v>
      </c>
      <c r="BK372" s="248">
        <f>ROUND(I372*H372,2)</f>
        <v>0</v>
      </c>
      <c r="BL372" s="25" t="s">
        <v>572</v>
      </c>
      <c r="BM372" s="25" t="s">
        <v>7071</v>
      </c>
    </row>
    <row r="373" s="1" customFormat="1" ht="51" customHeight="1">
      <c r="B373" s="47"/>
      <c r="C373" s="237" t="s">
        <v>1421</v>
      </c>
      <c r="D373" s="237" t="s">
        <v>230</v>
      </c>
      <c r="E373" s="238" t="s">
        <v>6974</v>
      </c>
      <c r="F373" s="239" t="s">
        <v>6975</v>
      </c>
      <c r="G373" s="240" t="s">
        <v>929</v>
      </c>
      <c r="H373" s="241">
        <v>2</v>
      </c>
      <c r="I373" s="242"/>
      <c r="J373" s="243">
        <f>ROUND(I373*H373,2)</f>
        <v>0</v>
      </c>
      <c r="K373" s="239" t="s">
        <v>3751</v>
      </c>
      <c r="L373" s="73"/>
      <c r="M373" s="244" t="s">
        <v>22</v>
      </c>
      <c r="N373" s="245" t="s">
        <v>50</v>
      </c>
      <c r="O373" s="48"/>
      <c r="P373" s="246">
        <f>O373*H373</f>
        <v>0</v>
      </c>
      <c r="Q373" s="246">
        <v>0</v>
      </c>
      <c r="R373" s="246">
        <f>Q373*H373</f>
        <v>0</v>
      </c>
      <c r="S373" s="246">
        <v>0</v>
      </c>
      <c r="T373" s="247">
        <f>S373*H373</f>
        <v>0</v>
      </c>
      <c r="AR373" s="25" t="s">
        <v>572</v>
      </c>
      <c r="AT373" s="25" t="s">
        <v>230</v>
      </c>
      <c r="AU373" s="25" t="s">
        <v>87</v>
      </c>
      <c r="AY373" s="25" t="s">
        <v>228</v>
      </c>
      <c r="BE373" s="248">
        <f>IF(N373="základní",J373,0)</f>
        <v>0</v>
      </c>
      <c r="BF373" s="248">
        <f>IF(N373="snížená",J373,0)</f>
        <v>0</v>
      </c>
      <c r="BG373" s="248">
        <f>IF(N373="zákl. přenesená",J373,0)</f>
        <v>0</v>
      </c>
      <c r="BH373" s="248">
        <f>IF(N373="sníž. přenesená",J373,0)</f>
        <v>0</v>
      </c>
      <c r="BI373" s="248">
        <f>IF(N373="nulová",J373,0)</f>
        <v>0</v>
      </c>
      <c r="BJ373" s="25" t="s">
        <v>24</v>
      </c>
      <c r="BK373" s="248">
        <f>ROUND(I373*H373,2)</f>
        <v>0</v>
      </c>
      <c r="BL373" s="25" t="s">
        <v>572</v>
      </c>
      <c r="BM373" s="25" t="s">
        <v>7072</v>
      </c>
    </row>
    <row r="374" s="1" customFormat="1" ht="38.25" customHeight="1">
      <c r="B374" s="47"/>
      <c r="C374" s="237" t="s">
        <v>1426</v>
      </c>
      <c r="D374" s="237" t="s">
        <v>230</v>
      </c>
      <c r="E374" s="238" t="s">
        <v>6977</v>
      </c>
      <c r="F374" s="239" t="s">
        <v>6978</v>
      </c>
      <c r="G374" s="240" t="s">
        <v>929</v>
      </c>
      <c r="H374" s="241">
        <v>1</v>
      </c>
      <c r="I374" s="242"/>
      <c r="J374" s="243">
        <f>ROUND(I374*H374,2)</f>
        <v>0</v>
      </c>
      <c r="K374" s="239" t="s">
        <v>3751</v>
      </c>
      <c r="L374" s="73"/>
      <c r="M374" s="244" t="s">
        <v>22</v>
      </c>
      <c r="N374" s="245" t="s">
        <v>50</v>
      </c>
      <c r="O374" s="48"/>
      <c r="P374" s="246">
        <f>O374*H374</f>
        <v>0</v>
      </c>
      <c r="Q374" s="246">
        <v>0</v>
      </c>
      <c r="R374" s="246">
        <f>Q374*H374</f>
        <v>0</v>
      </c>
      <c r="S374" s="246">
        <v>0</v>
      </c>
      <c r="T374" s="247">
        <f>S374*H374</f>
        <v>0</v>
      </c>
      <c r="AR374" s="25" t="s">
        <v>572</v>
      </c>
      <c r="AT374" s="25" t="s">
        <v>230</v>
      </c>
      <c r="AU374" s="25" t="s">
        <v>87</v>
      </c>
      <c r="AY374" s="25" t="s">
        <v>228</v>
      </c>
      <c r="BE374" s="248">
        <f>IF(N374="základní",J374,0)</f>
        <v>0</v>
      </c>
      <c r="BF374" s="248">
        <f>IF(N374="snížená",J374,0)</f>
        <v>0</v>
      </c>
      <c r="BG374" s="248">
        <f>IF(N374="zákl. přenesená",J374,0)</f>
        <v>0</v>
      </c>
      <c r="BH374" s="248">
        <f>IF(N374="sníž. přenesená",J374,0)</f>
        <v>0</v>
      </c>
      <c r="BI374" s="248">
        <f>IF(N374="nulová",J374,0)</f>
        <v>0</v>
      </c>
      <c r="BJ374" s="25" t="s">
        <v>24</v>
      </c>
      <c r="BK374" s="248">
        <f>ROUND(I374*H374,2)</f>
        <v>0</v>
      </c>
      <c r="BL374" s="25" t="s">
        <v>572</v>
      </c>
      <c r="BM374" s="25" t="s">
        <v>7073</v>
      </c>
    </row>
    <row r="375" s="1" customFormat="1" ht="16.5" customHeight="1">
      <c r="B375" s="47"/>
      <c r="C375" s="237" t="s">
        <v>1431</v>
      </c>
      <c r="D375" s="237" t="s">
        <v>230</v>
      </c>
      <c r="E375" s="238" t="s">
        <v>6797</v>
      </c>
      <c r="F375" s="239" t="s">
        <v>6798</v>
      </c>
      <c r="G375" s="240" t="s">
        <v>929</v>
      </c>
      <c r="H375" s="241">
        <v>1</v>
      </c>
      <c r="I375" s="242"/>
      <c r="J375" s="243">
        <f>ROUND(I375*H375,2)</f>
        <v>0</v>
      </c>
      <c r="K375" s="239" t="s">
        <v>3751</v>
      </c>
      <c r="L375" s="73"/>
      <c r="M375" s="244" t="s">
        <v>22</v>
      </c>
      <c r="N375" s="245" t="s">
        <v>50</v>
      </c>
      <c r="O375" s="48"/>
      <c r="P375" s="246">
        <f>O375*H375</f>
        <v>0</v>
      </c>
      <c r="Q375" s="246">
        <v>0</v>
      </c>
      <c r="R375" s="246">
        <f>Q375*H375</f>
        <v>0</v>
      </c>
      <c r="S375" s="246">
        <v>0</v>
      </c>
      <c r="T375" s="247">
        <f>S375*H375</f>
        <v>0</v>
      </c>
      <c r="AR375" s="25" t="s">
        <v>572</v>
      </c>
      <c r="AT375" s="25" t="s">
        <v>230</v>
      </c>
      <c r="AU375" s="25" t="s">
        <v>87</v>
      </c>
      <c r="AY375" s="25" t="s">
        <v>228</v>
      </c>
      <c r="BE375" s="248">
        <f>IF(N375="základní",J375,0)</f>
        <v>0</v>
      </c>
      <c r="BF375" s="248">
        <f>IF(N375="snížená",J375,0)</f>
        <v>0</v>
      </c>
      <c r="BG375" s="248">
        <f>IF(N375="zákl. přenesená",J375,0)</f>
        <v>0</v>
      </c>
      <c r="BH375" s="248">
        <f>IF(N375="sníž. přenesená",J375,0)</f>
        <v>0</v>
      </c>
      <c r="BI375" s="248">
        <f>IF(N375="nulová",J375,0)</f>
        <v>0</v>
      </c>
      <c r="BJ375" s="25" t="s">
        <v>24</v>
      </c>
      <c r="BK375" s="248">
        <f>ROUND(I375*H375,2)</f>
        <v>0</v>
      </c>
      <c r="BL375" s="25" t="s">
        <v>572</v>
      </c>
      <c r="BM375" s="25" t="s">
        <v>7074</v>
      </c>
    </row>
    <row r="376" s="1" customFormat="1" ht="16.5" customHeight="1">
      <c r="B376" s="47"/>
      <c r="C376" s="237" t="s">
        <v>1436</v>
      </c>
      <c r="D376" s="237" t="s">
        <v>230</v>
      </c>
      <c r="E376" s="238" t="s">
        <v>6981</v>
      </c>
      <c r="F376" s="239" t="s">
        <v>6982</v>
      </c>
      <c r="G376" s="240" t="s">
        <v>929</v>
      </c>
      <c r="H376" s="241">
        <v>2</v>
      </c>
      <c r="I376" s="242"/>
      <c r="J376" s="243">
        <f>ROUND(I376*H376,2)</f>
        <v>0</v>
      </c>
      <c r="K376" s="239" t="s">
        <v>3751</v>
      </c>
      <c r="L376" s="73"/>
      <c r="M376" s="244" t="s">
        <v>22</v>
      </c>
      <c r="N376" s="245" t="s">
        <v>50</v>
      </c>
      <c r="O376" s="48"/>
      <c r="P376" s="246">
        <f>O376*H376</f>
        <v>0</v>
      </c>
      <c r="Q376" s="246">
        <v>0</v>
      </c>
      <c r="R376" s="246">
        <f>Q376*H376</f>
        <v>0</v>
      </c>
      <c r="S376" s="246">
        <v>0</v>
      </c>
      <c r="T376" s="247">
        <f>S376*H376</f>
        <v>0</v>
      </c>
      <c r="AR376" s="25" t="s">
        <v>572</v>
      </c>
      <c r="AT376" s="25" t="s">
        <v>230</v>
      </c>
      <c r="AU376" s="25" t="s">
        <v>87</v>
      </c>
      <c r="AY376" s="25" t="s">
        <v>228</v>
      </c>
      <c r="BE376" s="248">
        <f>IF(N376="základní",J376,0)</f>
        <v>0</v>
      </c>
      <c r="BF376" s="248">
        <f>IF(N376="snížená",J376,0)</f>
        <v>0</v>
      </c>
      <c r="BG376" s="248">
        <f>IF(N376="zákl. přenesená",J376,0)</f>
        <v>0</v>
      </c>
      <c r="BH376" s="248">
        <f>IF(N376="sníž. přenesená",J376,0)</f>
        <v>0</v>
      </c>
      <c r="BI376" s="248">
        <f>IF(N376="nulová",J376,0)</f>
        <v>0</v>
      </c>
      <c r="BJ376" s="25" t="s">
        <v>24</v>
      </c>
      <c r="BK376" s="248">
        <f>ROUND(I376*H376,2)</f>
        <v>0</v>
      </c>
      <c r="BL376" s="25" t="s">
        <v>572</v>
      </c>
      <c r="BM376" s="25" t="s">
        <v>7075</v>
      </c>
    </row>
    <row r="377" s="11" customFormat="1" ht="29.88" customHeight="1">
      <c r="B377" s="221"/>
      <c r="C377" s="222"/>
      <c r="D377" s="223" t="s">
        <v>78</v>
      </c>
      <c r="E377" s="235" t="s">
        <v>2993</v>
      </c>
      <c r="F377" s="235" t="s">
        <v>7076</v>
      </c>
      <c r="G377" s="222"/>
      <c r="H377" s="222"/>
      <c r="I377" s="225"/>
      <c r="J377" s="236">
        <f>BK377</f>
        <v>0</v>
      </c>
      <c r="K377" s="222"/>
      <c r="L377" s="227"/>
      <c r="M377" s="228"/>
      <c r="N377" s="229"/>
      <c r="O377" s="229"/>
      <c r="P377" s="230">
        <f>SUM(P378:P394)</f>
        <v>0</v>
      </c>
      <c r="Q377" s="229"/>
      <c r="R377" s="230">
        <f>SUM(R378:R394)</f>
        <v>0</v>
      </c>
      <c r="S377" s="229"/>
      <c r="T377" s="231">
        <f>SUM(T378:T394)</f>
        <v>0</v>
      </c>
      <c r="AR377" s="232" t="s">
        <v>101</v>
      </c>
      <c r="AT377" s="233" t="s">
        <v>78</v>
      </c>
      <c r="AU377" s="233" t="s">
        <v>24</v>
      </c>
      <c r="AY377" s="232" t="s">
        <v>228</v>
      </c>
      <c r="BK377" s="234">
        <f>SUM(BK378:BK394)</f>
        <v>0</v>
      </c>
    </row>
    <row r="378" s="1" customFormat="1" ht="25.5" customHeight="1">
      <c r="B378" s="47"/>
      <c r="C378" s="237" t="s">
        <v>1441</v>
      </c>
      <c r="D378" s="237" t="s">
        <v>230</v>
      </c>
      <c r="E378" s="238" t="s">
        <v>6943</v>
      </c>
      <c r="F378" s="239" t="s">
        <v>6944</v>
      </c>
      <c r="G378" s="240" t="s">
        <v>929</v>
      </c>
      <c r="H378" s="241">
        <v>1</v>
      </c>
      <c r="I378" s="242"/>
      <c r="J378" s="243">
        <f>ROUND(I378*H378,2)</f>
        <v>0</v>
      </c>
      <c r="K378" s="239" t="s">
        <v>3751</v>
      </c>
      <c r="L378" s="73"/>
      <c r="M378" s="244" t="s">
        <v>22</v>
      </c>
      <c r="N378" s="245" t="s">
        <v>50</v>
      </c>
      <c r="O378" s="48"/>
      <c r="P378" s="246">
        <f>O378*H378</f>
        <v>0</v>
      </c>
      <c r="Q378" s="246">
        <v>0</v>
      </c>
      <c r="R378" s="246">
        <f>Q378*H378</f>
        <v>0</v>
      </c>
      <c r="S378" s="246">
        <v>0</v>
      </c>
      <c r="T378" s="247">
        <f>S378*H378</f>
        <v>0</v>
      </c>
      <c r="AR378" s="25" t="s">
        <v>572</v>
      </c>
      <c r="AT378" s="25" t="s">
        <v>230</v>
      </c>
      <c r="AU378" s="25" t="s">
        <v>87</v>
      </c>
      <c r="AY378" s="25" t="s">
        <v>228</v>
      </c>
      <c r="BE378" s="248">
        <f>IF(N378="základní",J378,0)</f>
        <v>0</v>
      </c>
      <c r="BF378" s="248">
        <f>IF(N378="snížená",J378,0)</f>
        <v>0</v>
      </c>
      <c r="BG378" s="248">
        <f>IF(N378="zákl. přenesená",J378,0)</f>
        <v>0</v>
      </c>
      <c r="BH378" s="248">
        <f>IF(N378="sníž. přenesená",J378,0)</f>
        <v>0</v>
      </c>
      <c r="BI378" s="248">
        <f>IF(N378="nulová",J378,0)</f>
        <v>0</v>
      </c>
      <c r="BJ378" s="25" t="s">
        <v>24</v>
      </c>
      <c r="BK378" s="248">
        <f>ROUND(I378*H378,2)</f>
        <v>0</v>
      </c>
      <c r="BL378" s="25" t="s">
        <v>572</v>
      </c>
      <c r="BM378" s="25" t="s">
        <v>7077</v>
      </c>
    </row>
    <row r="379" s="1" customFormat="1" ht="25.5" customHeight="1">
      <c r="B379" s="47"/>
      <c r="C379" s="237" t="s">
        <v>1446</v>
      </c>
      <c r="D379" s="237" t="s">
        <v>230</v>
      </c>
      <c r="E379" s="238" t="s">
        <v>6946</v>
      </c>
      <c r="F379" s="239" t="s">
        <v>6947</v>
      </c>
      <c r="G379" s="240" t="s">
        <v>929</v>
      </c>
      <c r="H379" s="241">
        <v>2</v>
      </c>
      <c r="I379" s="242"/>
      <c r="J379" s="243">
        <f>ROUND(I379*H379,2)</f>
        <v>0</v>
      </c>
      <c r="K379" s="239" t="s">
        <v>3751</v>
      </c>
      <c r="L379" s="73"/>
      <c r="M379" s="244" t="s">
        <v>22</v>
      </c>
      <c r="N379" s="245" t="s">
        <v>50</v>
      </c>
      <c r="O379" s="48"/>
      <c r="P379" s="246">
        <f>O379*H379</f>
        <v>0</v>
      </c>
      <c r="Q379" s="246">
        <v>0</v>
      </c>
      <c r="R379" s="246">
        <f>Q379*H379</f>
        <v>0</v>
      </c>
      <c r="S379" s="246">
        <v>0</v>
      </c>
      <c r="T379" s="247">
        <f>S379*H379</f>
        <v>0</v>
      </c>
      <c r="AR379" s="25" t="s">
        <v>572</v>
      </c>
      <c r="AT379" s="25" t="s">
        <v>230</v>
      </c>
      <c r="AU379" s="25" t="s">
        <v>87</v>
      </c>
      <c r="AY379" s="25" t="s">
        <v>228</v>
      </c>
      <c r="BE379" s="248">
        <f>IF(N379="základní",J379,0)</f>
        <v>0</v>
      </c>
      <c r="BF379" s="248">
        <f>IF(N379="snížená",J379,0)</f>
        <v>0</v>
      </c>
      <c r="BG379" s="248">
        <f>IF(N379="zákl. přenesená",J379,0)</f>
        <v>0</v>
      </c>
      <c r="BH379" s="248">
        <f>IF(N379="sníž. přenesená",J379,0)</f>
        <v>0</v>
      </c>
      <c r="BI379" s="248">
        <f>IF(N379="nulová",J379,0)</f>
        <v>0</v>
      </c>
      <c r="BJ379" s="25" t="s">
        <v>24</v>
      </c>
      <c r="BK379" s="248">
        <f>ROUND(I379*H379,2)</f>
        <v>0</v>
      </c>
      <c r="BL379" s="25" t="s">
        <v>572</v>
      </c>
      <c r="BM379" s="25" t="s">
        <v>7078</v>
      </c>
    </row>
    <row r="380" s="1" customFormat="1" ht="16.5" customHeight="1">
      <c r="B380" s="47"/>
      <c r="C380" s="237" t="s">
        <v>1451</v>
      </c>
      <c r="D380" s="237" t="s">
        <v>230</v>
      </c>
      <c r="E380" s="238" t="s">
        <v>6949</v>
      </c>
      <c r="F380" s="239" t="s">
        <v>6950</v>
      </c>
      <c r="G380" s="240" t="s">
        <v>929</v>
      </c>
      <c r="H380" s="241">
        <v>3</v>
      </c>
      <c r="I380" s="242"/>
      <c r="J380" s="243">
        <f>ROUND(I380*H380,2)</f>
        <v>0</v>
      </c>
      <c r="K380" s="239" t="s">
        <v>3751</v>
      </c>
      <c r="L380" s="73"/>
      <c r="M380" s="244" t="s">
        <v>22</v>
      </c>
      <c r="N380" s="245" t="s">
        <v>50</v>
      </c>
      <c r="O380" s="48"/>
      <c r="P380" s="246">
        <f>O380*H380</f>
        <v>0</v>
      </c>
      <c r="Q380" s="246">
        <v>0</v>
      </c>
      <c r="R380" s="246">
        <f>Q380*H380</f>
        <v>0</v>
      </c>
      <c r="S380" s="246">
        <v>0</v>
      </c>
      <c r="T380" s="247">
        <f>S380*H380</f>
        <v>0</v>
      </c>
      <c r="AR380" s="25" t="s">
        <v>572</v>
      </c>
      <c r="AT380" s="25" t="s">
        <v>230</v>
      </c>
      <c r="AU380" s="25" t="s">
        <v>87</v>
      </c>
      <c r="AY380" s="25" t="s">
        <v>228</v>
      </c>
      <c r="BE380" s="248">
        <f>IF(N380="základní",J380,0)</f>
        <v>0</v>
      </c>
      <c r="BF380" s="248">
        <f>IF(N380="snížená",J380,0)</f>
        <v>0</v>
      </c>
      <c r="BG380" s="248">
        <f>IF(N380="zákl. přenesená",J380,0)</f>
        <v>0</v>
      </c>
      <c r="BH380" s="248">
        <f>IF(N380="sníž. přenesená",J380,0)</f>
        <v>0</v>
      </c>
      <c r="BI380" s="248">
        <f>IF(N380="nulová",J380,0)</f>
        <v>0</v>
      </c>
      <c r="BJ380" s="25" t="s">
        <v>24</v>
      </c>
      <c r="BK380" s="248">
        <f>ROUND(I380*H380,2)</f>
        <v>0</v>
      </c>
      <c r="BL380" s="25" t="s">
        <v>572</v>
      </c>
      <c r="BM380" s="25" t="s">
        <v>7079</v>
      </c>
    </row>
    <row r="381" s="1" customFormat="1" ht="25.5" customHeight="1">
      <c r="B381" s="47"/>
      <c r="C381" s="237" t="s">
        <v>1456</v>
      </c>
      <c r="D381" s="237" t="s">
        <v>230</v>
      </c>
      <c r="E381" s="238" t="s">
        <v>6952</v>
      </c>
      <c r="F381" s="239" t="s">
        <v>6953</v>
      </c>
      <c r="G381" s="240" t="s">
        <v>929</v>
      </c>
      <c r="H381" s="241">
        <v>1</v>
      </c>
      <c r="I381" s="242"/>
      <c r="J381" s="243">
        <f>ROUND(I381*H381,2)</f>
        <v>0</v>
      </c>
      <c r="K381" s="239" t="s">
        <v>3751</v>
      </c>
      <c r="L381" s="73"/>
      <c r="M381" s="244" t="s">
        <v>22</v>
      </c>
      <c r="N381" s="245" t="s">
        <v>50</v>
      </c>
      <c r="O381" s="48"/>
      <c r="P381" s="246">
        <f>O381*H381</f>
        <v>0</v>
      </c>
      <c r="Q381" s="246">
        <v>0</v>
      </c>
      <c r="R381" s="246">
        <f>Q381*H381</f>
        <v>0</v>
      </c>
      <c r="S381" s="246">
        <v>0</v>
      </c>
      <c r="T381" s="247">
        <f>S381*H381</f>
        <v>0</v>
      </c>
      <c r="AR381" s="25" t="s">
        <v>572</v>
      </c>
      <c r="AT381" s="25" t="s">
        <v>230</v>
      </c>
      <c r="AU381" s="25" t="s">
        <v>87</v>
      </c>
      <c r="AY381" s="25" t="s">
        <v>228</v>
      </c>
      <c r="BE381" s="248">
        <f>IF(N381="základní",J381,0)</f>
        <v>0</v>
      </c>
      <c r="BF381" s="248">
        <f>IF(N381="snížená",J381,0)</f>
        <v>0</v>
      </c>
      <c r="BG381" s="248">
        <f>IF(N381="zákl. přenesená",J381,0)</f>
        <v>0</v>
      </c>
      <c r="BH381" s="248">
        <f>IF(N381="sníž. přenesená",J381,0)</f>
        <v>0</v>
      </c>
      <c r="BI381" s="248">
        <f>IF(N381="nulová",J381,0)</f>
        <v>0</v>
      </c>
      <c r="BJ381" s="25" t="s">
        <v>24</v>
      </c>
      <c r="BK381" s="248">
        <f>ROUND(I381*H381,2)</f>
        <v>0</v>
      </c>
      <c r="BL381" s="25" t="s">
        <v>572</v>
      </c>
      <c r="BM381" s="25" t="s">
        <v>7080</v>
      </c>
    </row>
    <row r="382" s="1" customFormat="1" ht="25.5" customHeight="1">
      <c r="B382" s="47"/>
      <c r="C382" s="237" t="s">
        <v>1461</v>
      </c>
      <c r="D382" s="237" t="s">
        <v>230</v>
      </c>
      <c r="E382" s="238" t="s">
        <v>6955</v>
      </c>
      <c r="F382" s="239" t="s">
        <v>6956</v>
      </c>
      <c r="G382" s="240" t="s">
        <v>929</v>
      </c>
      <c r="H382" s="241">
        <v>1</v>
      </c>
      <c r="I382" s="242"/>
      <c r="J382" s="243">
        <f>ROUND(I382*H382,2)</f>
        <v>0</v>
      </c>
      <c r="K382" s="239" t="s">
        <v>3751</v>
      </c>
      <c r="L382" s="73"/>
      <c r="M382" s="244" t="s">
        <v>22</v>
      </c>
      <c r="N382" s="245" t="s">
        <v>50</v>
      </c>
      <c r="O382" s="48"/>
      <c r="P382" s="246">
        <f>O382*H382</f>
        <v>0</v>
      </c>
      <c r="Q382" s="246">
        <v>0</v>
      </c>
      <c r="R382" s="246">
        <f>Q382*H382</f>
        <v>0</v>
      </c>
      <c r="S382" s="246">
        <v>0</v>
      </c>
      <c r="T382" s="247">
        <f>S382*H382</f>
        <v>0</v>
      </c>
      <c r="AR382" s="25" t="s">
        <v>572</v>
      </c>
      <c r="AT382" s="25" t="s">
        <v>230</v>
      </c>
      <c r="AU382" s="25" t="s">
        <v>87</v>
      </c>
      <c r="AY382" s="25" t="s">
        <v>228</v>
      </c>
      <c r="BE382" s="248">
        <f>IF(N382="základní",J382,0)</f>
        <v>0</v>
      </c>
      <c r="BF382" s="248">
        <f>IF(N382="snížená",J382,0)</f>
        <v>0</v>
      </c>
      <c r="BG382" s="248">
        <f>IF(N382="zákl. přenesená",J382,0)</f>
        <v>0</v>
      </c>
      <c r="BH382" s="248">
        <f>IF(N382="sníž. přenesená",J382,0)</f>
        <v>0</v>
      </c>
      <c r="BI382" s="248">
        <f>IF(N382="nulová",J382,0)</f>
        <v>0</v>
      </c>
      <c r="BJ382" s="25" t="s">
        <v>24</v>
      </c>
      <c r="BK382" s="248">
        <f>ROUND(I382*H382,2)</f>
        <v>0</v>
      </c>
      <c r="BL382" s="25" t="s">
        <v>572</v>
      </c>
      <c r="BM382" s="25" t="s">
        <v>7081</v>
      </c>
    </row>
    <row r="383" s="1" customFormat="1" ht="25.5" customHeight="1">
      <c r="B383" s="47"/>
      <c r="C383" s="237" t="s">
        <v>1466</v>
      </c>
      <c r="D383" s="237" t="s">
        <v>230</v>
      </c>
      <c r="E383" s="238" t="s">
        <v>6782</v>
      </c>
      <c r="F383" s="239" t="s">
        <v>6783</v>
      </c>
      <c r="G383" s="240" t="s">
        <v>929</v>
      </c>
      <c r="H383" s="241">
        <v>1</v>
      </c>
      <c r="I383" s="242"/>
      <c r="J383" s="243">
        <f>ROUND(I383*H383,2)</f>
        <v>0</v>
      </c>
      <c r="K383" s="239" t="s">
        <v>3751</v>
      </c>
      <c r="L383" s="73"/>
      <c r="M383" s="244" t="s">
        <v>22</v>
      </c>
      <c r="N383" s="245" t="s">
        <v>50</v>
      </c>
      <c r="O383" s="48"/>
      <c r="P383" s="246">
        <f>O383*H383</f>
        <v>0</v>
      </c>
      <c r="Q383" s="246">
        <v>0</v>
      </c>
      <c r="R383" s="246">
        <f>Q383*H383</f>
        <v>0</v>
      </c>
      <c r="S383" s="246">
        <v>0</v>
      </c>
      <c r="T383" s="247">
        <f>S383*H383</f>
        <v>0</v>
      </c>
      <c r="AR383" s="25" t="s">
        <v>572</v>
      </c>
      <c r="AT383" s="25" t="s">
        <v>230</v>
      </c>
      <c r="AU383" s="25" t="s">
        <v>87</v>
      </c>
      <c r="AY383" s="25" t="s">
        <v>228</v>
      </c>
      <c r="BE383" s="248">
        <f>IF(N383="základní",J383,0)</f>
        <v>0</v>
      </c>
      <c r="BF383" s="248">
        <f>IF(N383="snížená",J383,0)</f>
        <v>0</v>
      </c>
      <c r="BG383" s="248">
        <f>IF(N383="zákl. přenesená",J383,0)</f>
        <v>0</v>
      </c>
      <c r="BH383" s="248">
        <f>IF(N383="sníž. přenesená",J383,0)</f>
        <v>0</v>
      </c>
      <c r="BI383" s="248">
        <f>IF(N383="nulová",J383,0)</f>
        <v>0</v>
      </c>
      <c r="BJ383" s="25" t="s">
        <v>24</v>
      </c>
      <c r="BK383" s="248">
        <f>ROUND(I383*H383,2)</f>
        <v>0</v>
      </c>
      <c r="BL383" s="25" t="s">
        <v>572</v>
      </c>
      <c r="BM383" s="25" t="s">
        <v>7082</v>
      </c>
    </row>
    <row r="384" s="1" customFormat="1" ht="38.25" customHeight="1">
      <c r="B384" s="47"/>
      <c r="C384" s="237" t="s">
        <v>1471</v>
      </c>
      <c r="D384" s="237" t="s">
        <v>230</v>
      </c>
      <c r="E384" s="238" t="s">
        <v>6959</v>
      </c>
      <c r="F384" s="239" t="s">
        <v>6960</v>
      </c>
      <c r="G384" s="240" t="s">
        <v>929</v>
      </c>
      <c r="H384" s="241">
        <v>3</v>
      </c>
      <c r="I384" s="242"/>
      <c r="J384" s="243">
        <f>ROUND(I384*H384,2)</f>
        <v>0</v>
      </c>
      <c r="K384" s="239" t="s">
        <v>3751</v>
      </c>
      <c r="L384" s="73"/>
      <c r="M384" s="244" t="s">
        <v>22</v>
      </c>
      <c r="N384" s="245" t="s">
        <v>50</v>
      </c>
      <c r="O384" s="48"/>
      <c r="P384" s="246">
        <f>O384*H384</f>
        <v>0</v>
      </c>
      <c r="Q384" s="246">
        <v>0</v>
      </c>
      <c r="R384" s="246">
        <f>Q384*H384</f>
        <v>0</v>
      </c>
      <c r="S384" s="246">
        <v>0</v>
      </c>
      <c r="T384" s="247">
        <f>S384*H384</f>
        <v>0</v>
      </c>
      <c r="AR384" s="25" t="s">
        <v>572</v>
      </c>
      <c r="AT384" s="25" t="s">
        <v>230</v>
      </c>
      <c r="AU384" s="25" t="s">
        <v>87</v>
      </c>
      <c r="AY384" s="25" t="s">
        <v>228</v>
      </c>
      <c r="BE384" s="248">
        <f>IF(N384="základní",J384,0)</f>
        <v>0</v>
      </c>
      <c r="BF384" s="248">
        <f>IF(N384="snížená",J384,0)</f>
        <v>0</v>
      </c>
      <c r="BG384" s="248">
        <f>IF(N384="zákl. přenesená",J384,0)</f>
        <v>0</v>
      </c>
      <c r="BH384" s="248">
        <f>IF(N384="sníž. přenesená",J384,0)</f>
        <v>0</v>
      </c>
      <c r="BI384" s="248">
        <f>IF(N384="nulová",J384,0)</f>
        <v>0</v>
      </c>
      <c r="BJ384" s="25" t="s">
        <v>24</v>
      </c>
      <c r="BK384" s="248">
        <f>ROUND(I384*H384,2)</f>
        <v>0</v>
      </c>
      <c r="BL384" s="25" t="s">
        <v>572</v>
      </c>
      <c r="BM384" s="25" t="s">
        <v>7083</v>
      </c>
    </row>
    <row r="385" s="1" customFormat="1" ht="38.25" customHeight="1">
      <c r="B385" s="47"/>
      <c r="C385" s="237" t="s">
        <v>1476</v>
      </c>
      <c r="D385" s="237" t="s">
        <v>230</v>
      </c>
      <c r="E385" s="238" t="s">
        <v>6959</v>
      </c>
      <c r="F385" s="239" t="s">
        <v>6960</v>
      </c>
      <c r="G385" s="240" t="s">
        <v>929</v>
      </c>
      <c r="H385" s="241">
        <v>2</v>
      </c>
      <c r="I385" s="242"/>
      <c r="J385" s="243">
        <f>ROUND(I385*H385,2)</f>
        <v>0</v>
      </c>
      <c r="K385" s="239" t="s">
        <v>3751</v>
      </c>
      <c r="L385" s="73"/>
      <c r="M385" s="244" t="s">
        <v>22</v>
      </c>
      <c r="N385" s="245" t="s">
        <v>50</v>
      </c>
      <c r="O385" s="48"/>
      <c r="P385" s="246">
        <f>O385*H385</f>
        <v>0</v>
      </c>
      <c r="Q385" s="246">
        <v>0</v>
      </c>
      <c r="R385" s="246">
        <f>Q385*H385</f>
        <v>0</v>
      </c>
      <c r="S385" s="246">
        <v>0</v>
      </c>
      <c r="T385" s="247">
        <f>S385*H385</f>
        <v>0</v>
      </c>
      <c r="AR385" s="25" t="s">
        <v>572</v>
      </c>
      <c r="AT385" s="25" t="s">
        <v>230</v>
      </c>
      <c r="AU385" s="25" t="s">
        <v>87</v>
      </c>
      <c r="AY385" s="25" t="s">
        <v>228</v>
      </c>
      <c r="BE385" s="248">
        <f>IF(N385="základní",J385,0)</f>
        <v>0</v>
      </c>
      <c r="BF385" s="248">
        <f>IF(N385="snížená",J385,0)</f>
        <v>0</v>
      </c>
      <c r="BG385" s="248">
        <f>IF(N385="zákl. přenesená",J385,0)</f>
        <v>0</v>
      </c>
      <c r="BH385" s="248">
        <f>IF(N385="sníž. přenesená",J385,0)</f>
        <v>0</v>
      </c>
      <c r="BI385" s="248">
        <f>IF(N385="nulová",J385,0)</f>
        <v>0</v>
      </c>
      <c r="BJ385" s="25" t="s">
        <v>24</v>
      </c>
      <c r="BK385" s="248">
        <f>ROUND(I385*H385,2)</f>
        <v>0</v>
      </c>
      <c r="BL385" s="25" t="s">
        <v>572</v>
      </c>
      <c r="BM385" s="25" t="s">
        <v>7084</v>
      </c>
    </row>
    <row r="386" s="1" customFormat="1" ht="16.5" customHeight="1">
      <c r="B386" s="47"/>
      <c r="C386" s="237" t="s">
        <v>1481</v>
      </c>
      <c r="D386" s="237" t="s">
        <v>230</v>
      </c>
      <c r="E386" s="238" t="s">
        <v>6963</v>
      </c>
      <c r="F386" s="239" t="s">
        <v>6964</v>
      </c>
      <c r="G386" s="240" t="s">
        <v>929</v>
      </c>
      <c r="H386" s="241">
        <v>5</v>
      </c>
      <c r="I386" s="242"/>
      <c r="J386" s="243">
        <f>ROUND(I386*H386,2)</f>
        <v>0</v>
      </c>
      <c r="K386" s="239" t="s">
        <v>3751</v>
      </c>
      <c r="L386" s="73"/>
      <c r="M386" s="244" t="s">
        <v>22</v>
      </c>
      <c r="N386" s="245" t="s">
        <v>50</v>
      </c>
      <c r="O386" s="48"/>
      <c r="P386" s="246">
        <f>O386*H386</f>
        <v>0</v>
      </c>
      <c r="Q386" s="246">
        <v>0</v>
      </c>
      <c r="R386" s="246">
        <f>Q386*H386</f>
        <v>0</v>
      </c>
      <c r="S386" s="246">
        <v>0</v>
      </c>
      <c r="T386" s="247">
        <f>S386*H386</f>
        <v>0</v>
      </c>
      <c r="AR386" s="25" t="s">
        <v>572</v>
      </c>
      <c r="AT386" s="25" t="s">
        <v>230</v>
      </c>
      <c r="AU386" s="25" t="s">
        <v>87</v>
      </c>
      <c r="AY386" s="25" t="s">
        <v>228</v>
      </c>
      <c r="BE386" s="248">
        <f>IF(N386="základní",J386,0)</f>
        <v>0</v>
      </c>
      <c r="BF386" s="248">
        <f>IF(N386="snížená",J386,0)</f>
        <v>0</v>
      </c>
      <c r="BG386" s="248">
        <f>IF(N386="zákl. přenesená",J386,0)</f>
        <v>0</v>
      </c>
      <c r="BH386" s="248">
        <f>IF(N386="sníž. přenesená",J386,0)</f>
        <v>0</v>
      </c>
      <c r="BI386" s="248">
        <f>IF(N386="nulová",J386,0)</f>
        <v>0</v>
      </c>
      <c r="BJ386" s="25" t="s">
        <v>24</v>
      </c>
      <c r="BK386" s="248">
        <f>ROUND(I386*H386,2)</f>
        <v>0</v>
      </c>
      <c r="BL386" s="25" t="s">
        <v>572</v>
      </c>
      <c r="BM386" s="25" t="s">
        <v>7085</v>
      </c>
    </row>
    <row r="387" s="1" customFormat="1" ht="16.5" customHeight="1">
      <c r="B387" s="47"/>
      <c r="C387" s="237" t="s">
        <v>1486</v>
      </c>
      <c r="D387" s="237" t="s">
        <v>230</v>
      </c>
      <c r="E387" s="238" t="s">
        <v>6966</v>
      </c>
      <c r="F387" s="239" t="s">
        <v>6967</v>
      </c>
      <c r="G387" s="240" t="s">
        <v>929</v>
      </c>
      <c r="H387" s="241">
        <v>5</v>
      </c>
      <c r="I387" s="242"/>
      <c r="J387" s="243">
        <f>ROUND(I387*H387,2)</f>
        <v>0</v>
      </c>
      <c r="K387" s="239" t="s">
        <v>3751</v>
      </c>
      <c r="L387" s="73"/>
      <c r="M387" s="244" t="s">
        <v>22</v>
      </c>
      <c r="N387" s="245" t="s">
        <v>50</v>
      </c>
      <c r="O387" s="48"/>
      <c r="P387" s="246">
        <f>O387*H387</f>
        <v>0</v>
      </c>
      <c r="Q387" s="246">
        <v>0</v>
      </c>
      <c r="R387" s="246">
        <f>Q387*H387</f>
        <v>0</v>
      </c>
      <c r="S387" s="246">
        <v>0</v>
      </c>
      <c r="T387" s="247">
        <f>S387*H387</f>
        <v>0</v>
      </c>
      <c r="AR387" s="25" t="s">
        <v>572</v>
      </c>
      <c r="AT387" s="25" t="s">
        <v>230</v>
      </c>
      <c r="AU387" s="25" t="s">
        <v>87</v>
      </c>
      <c r="AY387" s="25" t="s">
        <v>228</v>
      </c>
      <c r="BE387" s="248">
        <f>IF(N387="základní",J387,0)</f>
        <v>0</v>
      </c>
      <c r="BF387" s="248">
        <f>IF(N387="snížená",J387,0)</f>
        <v>0</v>
      </c>
      <c r="BG387" s="248">
        <f>IF(N387="zákl. přenesená",J387,0)</f>
        <v>0</v>
      </c>
      <c r="BH387" s="248">
        <f>IF(N387="sníž. přenesená",J387,0)</f>
        <v>0</v>
      </c>
      <c r="BI387" s="248">
        <f>IF(N387="nulová",J387,0)</f>
        <v>0</v>
      </c>
      <c r="BJ387" s="25" t="s">
        <v>24</v>
      </c>
      <c r="BK387" s="248">
        <f>ROUND(I387*H387,2)</f>
        <v>0</v>
      </c>
      <c r="BL387" s="25" t="s">
        <v>572</v>
      </c>
      <c r="BM387" s="25" t="s">
        <v>7086</v>
      </c>
    </row>
    <row r="388" s="1" customFormat="1" ht="38.25" customHeight="1">
      <c r="B388" s="47"/>
      <c r="C388" s="237" t="s">
        <v>1491</v>
      </c>
      <c r="D388" s="237" t="s">
        <v>230</v>
      </c>
      <c r="E388" s="238" t="s">
        <v>6969</v>
      </c>
      <c r="F388" s="239" t="s">
        <v>6970</v>
      </c>
      <c r="G388" s="240" t="s">
        <v>929</v>
      </c>
      <c r="H388" s="241">
        <v>2</v>
      </c>
      <c r="I388" s="242"/>
      <c r="J388" s="243">
        <f>ROUND(I388*H388,2)</f>
        <v>0</v>
      </c>
      <c r="K388" s="239" t="s">
        <v>3751</v>
      </c>
      <c r="L388" s="73"/>
      <c r="M388" s="244" t="s">
        <v>22</v>
      </c>
      <c r="N388" s="245" t="s">
        <v>50</v>
      </c>
      <c r="O388" s="48"/>
      <c r="P388" s="246">
        <f>O388*H388</f>
        <v>0</v>
      </c>
      <c r="Q388" s="246">
        <v>0</v>
      </c>
      <c r="R388" s="246">
        <f>Q388*H388</f>
        <v>0</v>
      </c>
      <c r="S388" s="246">
        <v>0</v>
      </c>
      <c r="T388" s="247">
        <f>S388*H388</f>
        <v>0</v>
      </c>
      <c r="AR388" s="25" t="s">
        <v>572</v>
      </c>
      <c r="AT388" s="25" t="s">
        <v>230</v>
      </c>
      <c r="AU388" s="25" t="s">
        <v>87</v>
      </c>
      <c r="AY388" s="25" t="s">
        <v>228</v>
      </c>
      <c r="BE388" s="248">
        <f>IF(N388="základní",J388,0)</f>
        <v>0</v>
      </c>
      <c r="BF388" s="248">
        <f>IF(N388="snížená",J388,0)</f>
        <v>0</v>
      </c>
      <c r="BG388" s="248">
        <f>IF(N388="zákl. přenesená",J388,0)</f>
        <v>0</v>
      </c>
      <c r="BH388" s="248">
        <f>IF(N388="sníž. přenesená",J388,0)</f>
        <v>0</v>
      </c>
      <c r="BI388" s="248">
        <f>IF(N388="nulová",J388,0)</f>
        <v>0</v>
      </c>
      <c r="BJ388" s="25" t="s">
        <v>24</v>
      </c>
      <c r="BK388" s="248">
        <f>ROUND(I388*H388,2)</f>
        <v>0</v>
      </c>
      <c r="BL388" s="25" t="s">
        <v>572</v>
      </c>
      <c r="BM388" s="25" t="s">
        <v>7087</v>
      </c>
    </row>
    <row r="389" s="1" customFormat="1" ht="38.25" customHeight="1">
      <c r="B389" s="47"/>
      <c r="C389" s="237" t="s">
        <v>1496</v>
      </c>
      <c r="D389" s="237" t="s">
        <v>230</v>
      </c>
      <c r="E389" s="238" t="s">
        <v>6850</v>
      </c>
      <c r="F389" s="239" t="s">
        <v>6851</v>
      </c>
      <c r="G389" s="240" t="s">
        <v>929</v>
      </c>
      <c r="H389" s="241">
        <v>1</v>
      </c>
      <c r="I389" s="242"/>
      <c r="J389" s="243">
        <f>ROUND(I389*H389,2)</f>
        <v>0</v>
      </c>
      <c r="K389" s="239" t="s">
        <v>3751</v>
      </c>
      <c r="L389" s="73"/>
      <c r="M389" s="244" t="s">
        <v>22</v>
      </c>
      <c r="N389" s="245" t="s">
        <v>50</v>
      </c>
      <c r="O389" s="48"/>
      <c r="P389" s="246">
        <f>O389*H389</f>
        <v>0</v>
      </c>
      <c r="Q389" s="246">
        <v>0</v>
      </c>
      <c r="R389" s="246">
        <f>Q389*H389</f>
        <v>0</v>
      </c>
      <c r="S389" s="246">
        <v>0</v>
      </c>
      <c r="T389" s="247">
        <f>S389*H389</f>
        <v>0</v>
      </c>
      <c r="AR389" s="25" t="s">
        <v>572</v>
      </c>
      <c r="AT389" s="25" t="s">
        <v>230</v>
      </c>
      <c r="AU389" s="25" t="s">
        <v>87</v>
      </c>
      <c r="AY389" s="25" t="s">
        <v>228</v>
      </c>
      <c r="BE389" s="248">
        <f>IF(N389="základní",J389,0)</f>
        <v>0</v>
      </c>
      <c r="BF389" s="248">
        <f>IF(N389="snížená",J389,0)</f>
        <v>0</v>
      </c>
      <c r="BG389" s="248">
        <f>IF(N389="zákl. přenesená",J389,0)</f>
        <v>0</v>
      </c>
      <c r="BH389" s="248">
        <f>IF(N389="sníž. přenesená",J389,0)</f>
        <v>0</v>
      </c>
      <c r="BI389" s="248">
        <f>IF(N389="nulová",J389,0)</f>
        <v>0</v>
      </c>
      <c r="BJ389" s="25" t="s">
        <v>24</v>
      </c>
      <c r="BK389" s="248">
        <f>ROUND(I389*H389,2)</f>
        <v>0</v>
      </c>
      <c r="BL389" s="25" t="s">
        <v>572</v>
      </c>
      <c r="BM389" s="25" t="s">
        <v>7088</v>
      </c>
    </row>
    <row r="390" s="1" customFormat="1" ht="16.5" customHeight="1">
      <c r="B390" s="47"/>
      <c r="C390" s="237" t="s">
        <v>1501</v>
      </c>
      <c r="D390" s="237" t="s">
        <v>230</v>
      </c>
      <c r="E390" s="238" t="s">
        <v>6853</v>
      </c>
      <c r="F390" s="239" t="s">
        <v>6854</v>
      </c>
      <c r="G390" s="240" t="s">
        <v>929</v>
      </c>
      <c r="H390" s="241">
        <v>1</v>
      </c>
      <c r="I390" s="242"/>
      <c r="J390" s="243">
        <f>ROUND(I390*H390,2)</f>
        <v>0</v>
      </c>
      <c r="K390" s="239" t="s">
        <v>3751</v>
      </c>
      <c r="L390" s="73"/>
      <c r="M390" s="244" t="s">
        <v>22</v>
      </c>
      <c r="N390" s="245" t="s">
        <v>50</v>
      </c>
      <c r="O390" s="48"/>
      <c r="P390" s="246">
        <f>O390*H390</f>
        <v>0</v>
      </c>
      <c r="Q390" s="246">
        <v>0</v>
      </c>
      <c r="R390" s="246">
        <f>Q390*H390</f>
        <v>0</v>
      </c>
      <c r="S390" s="246">
        <v>0</v>
      </c>
      <c r="T390" s="247">
        <f>S390*H390</f>
        <v>0</v>
      </c>
      <c r="AR390" s="25" t="s">
        <v>572</v>
      </c>
      <c r="AT390" s="25" t="s">
        <v>230</v>
      </c>
      <c r="AU390" s="25" t="s">
        <v>87</v>
      </c>
      <c r="AY390" s="25" t="s">
        <v>228</v>
      </c>
      <c r="BE390" s="248">
        <f>IF(N390="základní",J390,0)</f>
        <v>0</v>
      </c>
      <c r="BF390" s="248">
        <f>IF(N390="snížená",J390,0)</f>
        <v>0</v>
      </c>
      <c r="BG390" s="248">
        <f>IF(N390="zákl. přenesená",J390,0)</f>
        <v>0</v>
      </c>
      <c r="BH390" s="248">
        <f>IF(N390="sníž. přenesená",J390,0)</f>
        <v>0</v>
      </c>
      <c r="BI390" s="248">
        <f>IF(N390="nulová",J390,0)</f>
        <v>0</v>
      </c>
      <c r="BJ390" s="25" t="s">
        <v>24</v>
      </c>
      <c r="BK390" s="248">
        <f>ROUND(I390*H390,2)</f>
        <v>0</v>
      </c>
      <c r="BL390" s="25" t="s">
        <v>572</v>
      </c>
      <c r="BM390" s="25" t="s">
        <v>7089</v>
      </c>
    </row>
    <row r="391" s="1" customFormat="1" ht="51" customHeight="1">
      <c r="B391" s="47"/>
      <c r="C391" s="237" t="s">
        <v>1506</v>
      </c>
      <c r="D391" s="237" t="s">
        <v>230</v>
      </c>
      <c r="E391" s="238" t="s">
        <v>6974</v>
      </c>
      <c r="F391" s="239" t="s">
        <v>6975</v>
      </c>
      <c r="G391" s="240" t="s">
        <v>929</v>
      </c>
      <c r="H391" s="241">
        <v>2</v>
      </c>
      <c r="I391" s="242"/>
      <c r="J391" s="243">
        <f>ROUND(I391*H391,2)</f>
        <v>0</v>
      </c>
      <c r="K391" s="239" t="s">
        <v>3751</v>
      </c>
      <c r="L391" s="73"/>
      <c r="M391" s="244" t="s">
        <v>22</v>
      </c>
      <c r="N391" s="245" t="s">
        <v>50</v>
      </c>
      <c r="O391" s="48"/>
      <c r="P391" s="246">
        <f>O391*H391</f>
        <v>0</v>
      </c>
      <c r="Q391" s="246">
        <v>0</v>
      </c>
      <c r="R391" s="246">
        <f>Q391*H391</f>
        <v>0</v>
      </c>
      <c r="S391" s="246">
        <v>0</v>
      </c>
      <c r="T391" s="247">
        <f>S391*H391</f>
        <v>0</v>
      </c>
      <c r="AR391" s="25" t="s">
        <v>572</v>
      </c>
      <c r="AT391" s="25" t="s">
        <v>230</v>
      </c>
      <c r="AU391" s="25" t="s">
        <v>87</v>
      </c>
      <c r="AY391" s="25" t="s">
        <v>228</v>
      </c>
      <c r="BE391" s="248">
        <f>IF(N391="základní",J391,0)</f>
        <v>0</v>
      </c>
      <c r="BF391" s="248">
        <f>IF(N391="snížená",J391,0)</f>
        <v>0</v>
      </c>
      <c r="BG391" s="248">
        <f>IF(N391="zákl. přenesená",J391,0)</f>
        <v>0</v>
      </c>
      <c r="BH391" s="248">
        <f>IF(N391="sníž. přenesená",J391,0)</f>
        <v>0</v>
      </c>
      <c r="BI391" s="248">
        <f>IF(N391="nulová",J391,0)</f>
        <v>0</v>
      </c>
      <c r="BJ391" s="25" t="s">
        <v>24</v>
      </c>
      <c r="BK391" s="248">
        <f>ROUND(I391*H391,2)</f>
        <v>0</v>
      </c>
      <c r="BL391" s="25" t="s">
        <v>572</v>
      </c>
      <c r="BM391" s="25" t="s">
        <v>7090</v>
      </c>
    </row>
    <row r="392" s="1" customFormat="1" ht="38.25" customHeight="1">
      <c r="B392" s="47"/>
      <c r="C392" s="237" t="s">
        <v>1511</v>
      </c>
      <c r="D392" s="237" t="s">
        <v>230</v>
      </c>
      <c r="E392" s="238" t="s">
        <v>6977</v>
      </c>
      <c r="F392" s="239" t="s">
        <v>6978</v>
      </c>
      <c r="G392" s="240" t="s">
        <v>929</v>
      </c>
      <c r="H392" s="241">
        <v>1</v>
      </c>
      <c r="I392" s="242"/>
      <c r="J392" s="243">
        <f>ROUND(I392*H392,2)</f>
        <v>0</v>
      </c>
      <c r="K392" s="239" t="s">
        <v>3751</v>
      </c>
      <c r="L392" s="73"/>
      <c r="M392" s="244" t="s">
        <v>22</v>
      </c>
      <c r="N392" s="245" t="s">
        <v>50</v>
      </c>
      <c r="O392" s="48"/>
      <c r="P392" s="246">
        <f>O392*H392</f>
        <v>0</v>
      </c>
      <c r="Q392" s="246">
        <v>0</v>
      </c>
      <c r="R392" s="246">
        <f>Q392*H392</f>
        <v>0</v>
      </c>
      <c r="S392" s="246">
        <v>0</v>
      </c>
      <c r="T392" s="247">
        <f>S392*H392</f>
        <v>0</v>
      </c>
      <c r="AR392" s="25" t="s">
        <v>572</v>
      </c>
      <c r="AT392" s="25" t="s">
        <v>230</v>
      </c>
      <c r="AU392" s="25" t="s">
        <v>87</v>
      </c>
      <c r="AY392" s="25" t="s">
        <v>228</v>
      </c>
      <c r="BE392" s="248">
        <f>IF(N392="základní",J392,0)</f>
        <v>0</v>
      </c>
      <c r="BF392" s="248">
        <f>IF(N392="snížená",J392,0)</f>
        <v>0</v>
      </c>
      <c r="BG392" s="248">
        <f>IF(N392="zákl. přenesená",J392,0)</f>
        <v>0</v>
      </c>
      <c r="BH392" s="248">
        <f>IF(N392="sníž. přenesená",J392,0)</f>
        <v>0</v>
      </c>
      <c r="BI392" s="248">
        <f>IF(N392="nulová",J392,0)</f>
        <v>0</v>
      </c>
      <c r="BJ392" s="25" t="s">
        <v>24</v>
      </c>
      <c r="BK392" s="248">
        <f>ROUND(I392*H392,2)</f>
        <v>0</v>
      </c>
      <c r="BL392" s="25" t="s">
        <v>572</v>
      </c>
      <c r="BM392" s="25" t="s">
        <v>7091</v>
      </c>
    </row>
    <row r="393" s="1" customFormat="1" ht="16.5" customHeight="1">
      <c r="B393" s="47"/>
      <c r="C393" s="237" t="s">
        <v>1516</v>
      </c>
      <c r="D393" s="237" t="s">
        <v>230</v>
      </c>
      <c r="E393" s="238" t="s">
        <v>6797</v>
      </c>
      <c r="F393" s="239" t="s">
        <v>6798</v>
      </c>
      <c r="G393" s="240" t="s">
        <v>929</v>
      </c>
      <c r="H393" s="241">
        <v>1</v>
      </c>
      <c r="I393" s="242"/>
      <c r="J393" s="243">
        <f>ROUND(I393*H393,2)</f>
        <v>0</v>
      </c>
      <c r="K393" s="239" t="s">
        <v>3751</v>
      </c>
      <c r="L393" s="73"/>
      <c r="M393" s="244" t="s">
        <v>22</v>
      </c>
      <c r="N393" s="245" t="s">
        <v>50</v>
      </c>
      <c r="O393" s="48"/>
      <c r="P393" s="246">
        <f>O393*H393</f>
        <v>0</v>
      </c>
      <c r="Q393" s="246">
        <v>0</v>
      </c>
      <c r="R393" s="246">
        <f>Q393*H393</f>
        <v>0</v>
      </c>
      <c r="S393" s="246">
        <v>0</v>
      </c>
      <c r="T393" s="247">
        <f>S393*H393</f>
        <v>0</v>
      </c>
      <c r="AR393" s="25" t="s">
        <v>572</v>
      </c>
      <c r="AT393" s="25" t="s">
        <v>230</v>
      </c>
      <c r="AU393" s="25" t="s">
        <v>87</v>
      </c>
      <c r="AY393" s="25" t="s">
        <v>228</v>
      </c>
      <c r="BE393" s="248">
        <f>IF(N393="základní",J393,0)</f>
        <v>0</v>
      </c>
      <c r="BF393" s="248">
        <f>IF(N393="snížená",J393,0)</f>
        <v>0</v>
      </c>
      <c r="BG393" s="248">
        <f>IF(N393="zákl. přenesená",J393,0)</f>
        <v>0</v>
      </c>
      <c r="BH393" s="248">
        <f>IF(N393="sníž. přenesená",J393,0)</f>
        <v>0</v>
      </c>
      <c r="BI393" s="248">
        <f>IF(N393="nulová",J393,0)</f>
        <v>0</v>
      </c>
      <c r="BJ393" s="25" t="s">
        <v>24</v>
      </c>
      <c r="BK393" s="248">
        <f>ROUND(I393*H393,2)</f>
        <v>0</v>
      </c>
      <c r="BL393" s="25" t="s">
        <v>572</v>
      </c>
      <c r="BM393" s="25" t="s">
        <v>7092</v>
      </c>
    </row>
    <row r="394" s="1" customFormat="1" ht="16.5" customHeight="1">
      <c r="B394" s="47"/>
      <c r="C394" s="237" t="s">
        <v>1521</v>
      </c>
      <c r="D394" s="237" t="s">
        <v>230</v>
      </c>
      <c r="E394" s="238" t="s">
        <v>6981</v>
      </c>
      <c r="F394" s="239" t="s">
        <v>6982</v>
      </c>
      <c r="G394" s="240" t="s">
        <v>929</v>
      </c>
      <c r="H394" s="241">
        <v>2</v>
      </c>
      <c r="I394" s="242"/>
      <c r="J394" s="243">
        <f>ROUND(I394*H394,2)</f>
        <v>0</v>
      </c>
      <c r="K394" s="239" t="s">
        <v>3751</v>
      </c>
      <c r="L394" s="73"/>
      <c r="M394" s="244" t="s">
        <v>22</v>
      </c>
      <c r="N394" s="245" t="s">
        <v>50</v>
      </c>
      <c r="O394" s="48"/>
      <c r="P394" s="246">
        <f>O394*H394</f>
        <v>0</v>
      </c>
      <c r="Q394" s="246">
        <v>0</v>
      </c>
      <c r="R394" s="246">
        <f>Q394*H394</f>
        <v>0</v>
      </c>
      <c r="S394" s="246">
        <v>0</v>
      </c>
      <c r="T394" s="247">
        <f>S394*H394</f>
        <v>0</v>
      </c>
      <c r="AR394" s="25" t="s">
        <v>572</v>
      </c>
      <c r="AT394" s="25" t="s">
        <v>230</v>
      </c>
      <c r="AU394" s="25" t="s">
        <v>87</v>
      </c>
      <c r="AY394" s="25" t="s">
        <v>228</v>
      </c>
      <c r="BE394" s="248">
        <f>IF(N394="základní",J394,0)</f>
        <v>0</v>
      </c>
      <c r="BF394" s="248">
        <f>IF(N394="snížená",J394,0)</f>
        <v>0</v>
      </c>
      <c r="BG394" s="248">
        <f>IF(N394="zákl. přenesená",J394,0)</f>
        <v>0</v>
      </c>
      <c r="BH394" s="248">
        <f>IF(N394="sníž. přenesená",J394,0)</f>
        <v>0</v>
      </c>
      <c r="BI394" s="248">
        <f>IF(N394="nulová",J394,0)</f>
        <v>0</v>
      </c>
      <c r="BJ394" s="25" t="s">
        <v>24</v>
      </c>
      <c r="BK394" s="248">
        <f>ROUND(I394*H394,2)</f>
        <v>0</v>
      </c>
      <c r="BL394" s="25" t="s">
        <v>572</v>
      </c>
      <c r="BM394" s="25" t="s">
        <v>7093</v>
      </c>
    </row>
    <row r="395" s="11" customFormat="1" ht="29.88" customHeight="1">
      <c r="B395" s="221"/>
      <c r="C395" s="222"/>
      <c r="D395" s="223" t="s">
        <v>78</v>
      </c>
      <c r="E395" s="235" t="s">
        <v>3027</v>
      </c>
      <c r="F395" s="235" t="s">
        <v>7094</v>
      </c>
      <c r="G395" s="222"/>
      <c r="H395" s="222"/>
      <c r="I395" s="225"/>
      <c r="J395" s="236">
        <f>BK395</f>
        <v>0</v>
      </c>
      <c r="K395" s="222"/>
      <c r="L395" s="227"/>
      <c r="M395" s="228"/>
      <c r="N395" s="229"/>
      <c r="O395" s="229"/>
      <c r="P395" s="230">
        <f>SUM(P396:P412)</f>
        <v>0</v>
      </c>
      <c r="Q395" s="229"/>
      <c r="R395" s="230">
        <f>SUM(R396:R412)</f>
        <v>0</v>
      </c>
      <c r="S395" s="229"/>
      <c r="T395" s="231">
        <f>SUM(T396:T412)</f>
        <v>0</v>
      </c>
      <c r="AR395" s="232" t="s">
        <v>101</v>
      </c>
      <c r="AT395" s="233" t="s">
        <v>78</v>
      </c>
      <c r="AU395" s="233" t="s">
        <v>24</v>
      </c>
      <c r="AY395" s="232" t="s">
        <v>228</v>
      </c>
      <c r="BK395" s="234">
        <f>SUM(BK396:BK412)</f>
        <v>0</v>
      </c>
    </row>
    <row r="396" s="1" customFormat="1" ht="25.5" customHeight="1">
      <c r="B396" s="47"/>
      <c r="C396" s="237" t="s">
        <v>1526</v>
      </c>
      <c r="D396" s="237" t="s">
        <v>230</v>
      </c>
      <c r="E396" s="238" t="s">
        <v>6943</v>
      </c>
      <c r="F396" s="239" t="s">
        <v>6944</v>
      </c>
      <c r="G396" s="240" t="s">
        <v>929</v>
      </c>
      <c r="H396" s="241">
        <v>1</v>
      </c>
      <c r="I396" s="242"/>
      <c r="J396" s="243">
        <f>ROUND(I396*H396,2)</f>
        <v>0</v>
      </c>
      <c r="K396" s="239" t="s">
        <v>3751</v>
      </c>
      <c r="L396" s="73"/>
      <c r="M396" s="244" t="s">
        <v>22</v>
      </c>
      <c r="N396" s="245" t="s">
        <v>50</v>
      </c>
      <c r="O396" s="48"/>
      <c r="P396" s="246">
        <f>O396*H396</f>
        <v>0</v>
      </c>
      <c r="Q396" s="246">
        <v>0</v>
      </c>
      <c r="R396" s="246">
        <f>Q396*H396</f>
        <v>0</v>
      </c>
      <c r="S396" s="246">
        <v>0</v>
      </c>
      <c r="T396" s="247">
        <f>S396*H396</f>
        <v>0</v>
      </c>
      <c r="AR396" s="25" t="s">
        <v>572</v>
      </c>
      <c r="AT396" s="25" t="s">
        <v>230</v>
      </c>
      <c r="AU396" s="25" t="s">
        <v>87</v>
      </c>
      <c r="AY396" s="25" t="s">
        <v>228</v>
      </c>
      <c r="BE396" s="248">
        <f>IF(N396="základní",J396,0)</f>
        <v>0</v>
      </c>
      <c r="BF396" s="248">
        <f>IF(N396="snížená",J396,0)</f>
        <v>0</v>
      </c>
      <c r="BG396" s="248">
        <f>IF(N396="zákl. přenesená",J396,0)</f>
        <v>0</v>
      </c>
      <c r="BH396" s="248">
        <f>IF(N396="sníž. přenesená",J396,0)</f>
        <v>0</v>
      </c>
      <c r="BI396" s="248">
        <f>IF(N396="nulová",J396,0)</f>
        <v>0</v>
      </c>
      <c r="BJ396" s="25" t="s">
        <v>24</v>
      </c>
      <c r="BK396" s="248">
        <f>ROUND(I396*H396,2)</f>
        <v>0</v>
      </c>
      <c r="BL396" s="25" t="s">
        <v>572</v>
      </c>
      <c r="BM396" s="25" t="s">
        <v>7095</v>
      </c>
    </row>
    <row r="397" s="1" customFormat="1" ht="25.5" customHeight="1">
      <c r="B397" s="47"/>
      <c r="C397" s="237" t="s">
        <v>1531</v>
      </c>
      <c r="D397" s="237" t="s">
        <v>230</v>
      </c>
      <c r="E397" s="238" t="s">
        <v>6946</v>
      </c>
      <c r="F397" s="239" t="s">
        <v>6947</v>
      </c>
      <c r="G397" s="240" t="s">
        <v>929</v>
      </c>
      <c r="H397" s="241">
        <v>2</v>
      </c>
      <c r="I397" s="242"/>
      <c r="J397" s="243">
        <f>ROUND(I397*H397,2)</f>
        <v>0</v>
      </c>
      <c r="K397" s="239" t="s">
        <v>3751</v>
      </c>
      <c r="L397" s="73"/>
      <c r="M397" s="244" t="s">
        <v>22</v>
      </c>
      <c r="N397" s="245" t="s">
        <v>50</v>
      </c>
      <c r="O397" s="48"/>
      <c r="P397" s="246">
        <f>O397*H397</f>
        <v>0</v>
      </c>
      <c r="Q397" s="246">
        <v>0</v>
      </c>
      <c r="R397" s="246">
        <f>Q397*H397</f>
        <v>0</v>
      </c>
      <c r="S397" s="246">
        <v>0</v>
      </c>
      <c r="T397" s="247">
        <f>S397*H397</f>
        <v>0</v>
      </c>
      <c r="AR397" s="25" t="s">
        <v>572</v>
      </c>
      <c r="AT397" s="25" t="s">
        <v>230</v>
      </c>
      <c r="AU397" s="25" t="s">
        <v>87</v>
      </c>
      <c r="AY397" s="25" t="s">
        <v>228</v>
      </c>
      <c r="BE397" s="248">
        <f>IF(N397="základní",J397,0)</f>
        <v>0</v>
      </c>
      <c r="BF397" s="248">
        <f>IF(N397="snížená",J397,0)</f>
        <v>0</v>
      </c>
      <c r="BG397" s="248">
        <f>IF(N397="zákl. přenesená",J397,0)</f>
        <v>0</v>
      </c>
      <c r="BH397" s="248">
        <f>IF(N397="sníž. přenesená",J397,0)</f>
        <v>0</v>
      </c>
      <c r="BI397" s="248">
        <f>IF(N397="nulová",J397,0)</f>
        <v>0</v>
      </c>
      <c r="BJ397" s="25" t="s">
        <v>24</v>
      </c>
      <c r="BK397" s="248">
        <f>ROUND(I397*H397,2)</f>
        <v>0</v>
      </c>
      <c r="BL397" s="25" t="s">
        <v>572</v>
      </c>
      <c r="BM397" s="25" t="s">
        <v>7096</v>
      </c>
    </row>
    <row r="398" s="1" customFormat="1" ht="16.5" customHeight="1">
      <c r="B398" s="47"/>
      <c r="C398" s="237" t="s">
        <v>1536</v>
      </c>
      <c r="D398" s="237" t="s">
        <v>230</v>
      </c>
      <c r="E398" s="238" t="s">
        <v>6949</v>
      </c>
      <c r="F398" s="239" t="s">
        <v>6950</v>
      </c>
      <c r="G398" s="240" t="s">
        <v>929</v>
      </c>
      <c r="H398" s="241">
        <v>3</v>
      </c>
      <c r="I398" s="242"/>
      <c r="J398" s="243">
        <f>ROUND(I398*H398,2)</f>
        <v>0</v>
      </c>
      <c r="K398" s="239" t="s">
        <v>3751</v>
      </c>
      <c r="L398" s="73"/>
      <c r="M398" s="244" t="s">
        <v>22</v>
      </c>
      <c r="N398" s="245" t="s">
        <v>50</v>
      </c>
      <c r="O398" s="48"/>
      <c r="P398" s="246">
        <f>O398*H398</f>
        <v>0</v>
      </c>
      <c r="Q398" s="246">
        <v>0</v>
      </c>
      <c r="R398" s="246">
        <f>Q398*H398</f>
        <v>0</v>
      </c>
      <c r="S398" s="246">
        <v>0</v>
      </c>
      <c r="T398" s="247">
        <f>S398*H398</f>
        <v>0</v>
      </c>
      <c r="AR398" s="25" t="s">
        <v>572</v>
      </c>
      <c r="AT398" s="25" t="s">
        <v>230</v>
      </c>
      <c r="AU398" s="25" t="s">
        <v>87</v>
      </c>
      <c r="AY398" s="25" t="s">
        <v>228</v>
      </c>
      <c r="BE398" s="248">
        <f>IF(N398="základní",J398,0)</f>
        <v>0</v>
      </c>
      <c r="BF398" s="248">
        <f>IF(N398="snížená",J398,0)</f>
        <v>0</v>
      </c>
      <c r="BG398" s="248">
        <f>IF(N398="zákl. přenesená",J398,0)</f>
        <v>0</v>
      </c>
      <c r="BH398" s="248">
        <f>IF(N398="sníž. přenesená",J398,0)</f>
        <v>0</v>
      </c>
      <c r="BI398" s="248">
        <f>IF(N398="nulová",J398,0)</f>
        <v>0</v>
      </c>
      <c r="BJ398" s="25" t="s">
        <v>24</v>
      </c>
      <c r="BK398" s="248">
        <f>ROUND(I398*H398,2)</f>
        <v>0</v>
      </c>
      <c r="BL398" s="25" t="s">
        <v>572</v>
      </c>
      <c r="BM398" s="25" t="s">
        <v>7097</v>
      </c>
    </row>
    <row r="399" s="1" customFormat="1" ht="25.5" customHeight="1">
      <c r="B399" s="47"/>
      <c r="C399" s="237" t="s">
        <v>1541</v>
      </c>
      <c r="D399" s="237" t="s">
        <v>230</v>
      </c>
      <c r="E399" s="238" t="s">
        <v>6952</v>
      </c>
      <c r="F399" s="239" t="s">
        <v>6953</v>
      </c>
      <c r="G399" s="240" t="s">
        <v>929</v>
      </c>
      <c r="H399" s="241">
        <v>1</v>
      </c>
      <c r="I399" s="242"/>
      <c r="J399" s="243">
        <f>ROUND(I399*H399,2)</f>
        <v>0</v>
      </c>
      <c r="K399" s="239" t="s">
        <v>3751</v>
      </c>
      <c r="L399" s="73"/>
      <c r="M399" s="244" t="s">
        <v>22</v>
      </c>
      <c r="N399" s="245" t="s">
        <v>50</v>
      </c>
      <c r="O399" s="48"/>
      <c r="P399" s="246">
        <f>O399*H399</f>
        <v>0</v>
      </c>
      <c r="Q399" s="246">
        <v>0</v>
      </c>
      <c r="R399" s="246">
        <f>Q399*H399</f>
        <v>0</v>
      </c>
      <c r="S399" s="246">
        <v>0</v>
      </c>
      <c r="T399" s="247">
        <f>S399*H399</f>
        <v>0</v>
      </c>
      <c r="AR399" s="25" t="s">
        <v>572</v>
      </c>
      <c r="AT399" s="25" t="s">
        <v>230</v>
      </c>
      <c r="AU399" s="25" t="s">
        <v>87</v>
      </c>
      <c r="AY399" s="25" t="s">
        <v>228</v>
      </c>
      <c r="BE399" s="248">
        <f>IF(N399="základní",J399,0)</f>
        <v>0</v>
      </c>
      <c r="BF399" s="248">
        <f>IF(N399="snížená",J399,0)</f>
        <v>0</v>
      </c>
      <c r="BG399" s="248">
        <f>IF(N399="zákl. přenesená",J399,0)</f>
        <v>0</v>
      </c>
      <c r="BH399" s="248">
        <f>IF(N399="sníž. přenesená",J399,0)</f>
        <v>0</v>
      </c>
      <c r="BI399" s="248">
        <f>IF(N399="nulová",J399,0)</f>
        <v>0</v>
      </c>
      <c r="BJ399" s="25" t="s">
        <v>24</v>
      </c>
      <c r="BK399" s="248">
        <f>ROUND(I399*H399,2)</f>
        <v>0</v>
      </c>
      <c r="BL399" s="25" t="s">
        <v>572</v>
      </c>
      <c r="BM399" s="25" t="s">
        <v>7098</v>
      </c>
    </row>
    <row r="400" s="1" customFormat="1" ht="25.5" customHeight="1">
      <c r="B400" s="47"/>
      <c r="C400" s="237" t="s">
        <v>1546</v>
      </c>
      <c r="D400" s="237" t="s">
        <v>230</v>
      </c>
      <c r="E400" s="238" t="s">
        <v>6955</v>
      </c>
      <c r="F400" s="239" t="s">
        <v>6956</v>
      </c>
      <c r="G400" s="240" t="s">
        <v>929</v>
      </c>
      <c r="H400" s="241">
        <v>1</v>
      </c>
      <c r="I400" s="242"/>
      <c r="J400" s="243">
        <f>ROUND(I400*H400,2)</f>
        <v>0</v>
      </c>
      <c r="K400" s="239" t="s">
        <v>3751</v>
      </c>
      <c r="L400" s="73"/>
      <c r="M400" s="244" t="s">
        <v>22</v>
      </c>
      <c r="N400" s="245" t="s">
        <v>50</v>
      </c>
      <c r="O400" s="48"/>
      <c r="P400" s="246">
        <f>O400*H400</f>
        <v>0</v>
      </c>
      <c r="Q400" s="246">
        <v>0</v>
      </c>
      <c r="R400" s="246">
        <f>Q400*H400</f>
        <v>0</v>
      </c>
      <c r="S400" s="246">
        <v>0</v>
      </c>
      <c r="T400" s="247">
        <f>S400*H400</f>
        <v>0</v>
      </c>
      <c r="AR400" s="25" t="s">
        <v>572</v>
      </c>
      <c r="AT400" s="25" t="s">
        <v>230</v>
      </c>
      <c r="AU400" s="25" t="s">
        <v>87</v>
      </c>
      <c r="AY400" s="25" t="s">
        <v>228</v>
      </c>
      <c r="BE400" s="248">
        <f>IF(N400="základní",J400,0)</f>
        <v>0</v>
      </c>
      <c r="BF400" s="248">
        <f>IF(N400="snížená",J400,0)</f>
        <v>0</v>
      </c>
      <c r="BG400" s="248">
        <f>IF(N400="zákl. přenesená",J400,0)</f>
        <v>0</v>
      </c>
      <c r="BH400" s="248">
        <f>IF(N400="sníž. přenesená",J400,0)</f>
        <v>0</v>
      </c>
      <c r="BI400" s="248">
        <f>IF(N400="nulová",J400,0)</f>
        <v>0</v>
      </c>
      <c r="BJ400" s="25" t="s">
        <v>24</v>
      </c>
      <c r="BK400" s="248">
        <f>ROUND(I400*H400,2)</f>
        <v>0</v>
      </c>
      <c r="BL400" s="25" t="s">
        <v>572</v>
      </c>
      <c r="BM400" s="25" t="s">
        <v>7099</v>
      </c>
    </row>
    <row r="401" s="1" customFormat="1" ht="25.5" customHeight="1">
      <c r="B401" s="47"/>
      <c r="C401" s="237" t="s">
        <v>1551</v>
      </c>
      <c r="D401" s="237" t="s">
        <v>230</v>
      </c>
      <c r="E401" s="238" t="s">
        <v>6782</v>
      </c>
      <c r="F401" s="239" t="s">
        <v>6783</v>
      </c>
      <c r="G401" s="240" t="s">
        <v>929</v>
      </c>
      <c r="H401" s="241">
        <v>1</v>
      </c>
      <c r="I401" s="242"/>
      <c r="J401" s="243">
        <f>ROUND(I401*H401,2)</f>
        <v>0</v>
      </c>
      <c r="K401" s="239" t="s">
        <v>3751</v>
      </c>
      <c r="L401" s="73"/>
      <c r="M401" s="244" t="s">
        <v>22</v>
      </c>
      <c r="N401" s="245" t="s">
        <v>50</v>
      </c>
      <c r="O401" s="48"/>
      <c r="P401" s="246">
        <f>O401*H401</f>
        <v>0</v>
      </c>
      <c r="Q401" s="246">
        <v>0</v>
      </c>
      <c r="R401" s="246">
        <f>Q401*H401</f>
        <v>0</v>
      </c>
      <c r="S401" s="246">
        <v>0</v>
      </c>
      <c r="T401" s="247">
        <f>S401*H401</f>
        <v>0</v>
      </c>
      <c r="AR401" s="25" t="s">
        <v>572</v>
      </c>
      <c r="AT401" s="25" t="s">
        <v>230</v>
      </c>
      <c r="AU401" s="25" t="s">
        <v>87</v>
      </c>
      <c r="AY401" s="25" t="s">
        <v>228</v>
      </c>
      <c r="BE401" s="248">
        <f>IF(N401="základní",J401,0)</f>
        <v>0</v>
      </c>
      <c r="BF401" s="248">
        <f>IF(N401="snížená",J401,0)</f>
        <v>0</v>
      </c>
      <c r="BG401" s="248">
        <f>IF(N401="zákl. přenesená",J401,0)</f>
        <v>0</v>
      </c>
      <c r="BH401" s="248">
        <f>IF(N401="sníž. přenesená",J401,0)</f>
        <v>0</v>
      </c>
      <c r="BI401" s="248">
        <f>IF(N401="nulová",J401,0)</f>
        <v>0</v>
      </c>
      <c r="BJ401" s="25" t="s">
        <v>24</v>
      </c>
      <c r="BK401" s="248">
        <f>ROUND(I401*H401,2)</f>
        <v>0</v>
      </c>
      <c r="BL401" s="25" t="s">
        <v>572</v>
      </c>
      <c r="BM401" s="25" t="s">
        <v>7100</v>
      </c>
    </row>
    <row r="402" s="1" customFormat="1" ht="38.25" customHeight="1">
      <c r="B402" s="47"/>
      <c r="C402" s="237" t="s">
        <v>1556</v>
      </c>
      <c r="D402" s="237" t="s">
        <v>230</v>
      </c>
      <c r="E402" s="238" t="s">
        <v>6959</v>
      </c>
      <c r="F402" s="239" t="s">
        <v>6960</v>
      </c>
      <c r="G402" s="240" t="s">
        <v>929</v>
      </c>
      <c r="H402" s="241">
        <v>3</v>
      </c>
      <c r="I402" s="242"/>
      <c r="J402" s="243">
        <f>ROUND(I402*H402,2)</f>
        <v>0</v>
      </c>
      <c r="K402" s="239" t="s">
        <v>3751</v>
      </c>
      <c r="L402" s="73"/>
      <c r="M402" s="244" t="s">
        <v>22</v>
      </c>
      <c r="N402" s="245" t="s">
        <v>50</v>
      </c>
      <c r="O402" s="48"/>
      <c r="P402" s="246">
        <f>O402*H402</f>
        <v>0</v>
      </c>
      <c r="Q402" s="246">
        <v>0</v>
      </c>
      <c r="R402" s="246">
        <f>Q402*H402</f>
        <v>0</v>
      </c>
      <c r="S402" s="246">
        <v>0</v>
      </c>
      <c r="T402" s="247">
        <f>S402*H402</f>
        <v>0</v>
      </c>
      <c r="AR402" s="25" t="s">
        <v>572</v>
      </c>
      <c r="AT402" s="25" t="s">
        <v>230</v>
      </c>
      <c r="AU402" s="25" t="s">
        <v>87</v>
      </c>
      <c r="AY402" s="25" t="s">
        <v>228</v>
      </c>
      <c r="BE402" s="248">
        <f>IF(N402="základní",J402,0)</f>
        <v>0</v>
      </c>
      <c r="BF402" s="248">
        <f>IF(N402="snížená",J402,0)</f>
        <v>0</v>
      </c>
      <c r="BG402" s="248">
        <f>IF(N402="zákl. přenesená",J402,0)</f>
        <v>0</v>
      </c>
      <c r="BH402" s="248">
        <f>IF(N402="sníž. přenesená",J402,0)</f>
        <v>0</v>
      </c>
      <c r="BI402" s="248">
        <f>IF(N402="nulová",J402,0)</f>
        <v>0</v>
      </c>
      <c r="BJ402" s="25" t="s">
        <v>24</v>
      </c>
      <c r="BK402" s="248">
        <f>ROUND(I402*H402,2)</f>
        <v>0</v>
      </c>
      <c r="BL402" s="25" t="s">
        <v>572</v>
      </c>
      <c r="BM402" s="25" t="s">
        <v>7101</v>
      </c>
    </row>
    <row r="403" s="1" customFormat="1" ht="38.25" customHeight="1">
      <c r="B403" s="47"/>
      <c r="C403" s="237" t="s">
        <v>1561</v>
      </c>
      <c r="D403" s="237" t="s">
        <v>230</v>
      </c>
      <c r="E403" s="238" t="s">
        <v>6959</v>
      </c>
      <c r="F403" s="239" t="s">
        <v>6960</v>
      </c>
      <c r="G403" s="240" t="s">
        <v>929</v>
      </c>
      <c r="H403" s="241">
        <v>2</v>
      </c>
      <c r="I403" s="242"/>
      <c r="J403" s="243">
        <f>ROUND(I403*H403,2)</f>
        <v>0</v>
      </c>
      <c r="K403" s="239" t="s">
        <v>3751</v>
      </c>
      <c r="L403" s="73"/>
      <c r="M403" s="244" t="s">
        <v>22</v>
      </c>
      <c r="N403" s="245" t="s">
        <v>50</v>
      </c>
      <c r="O403" s="48"/>
      <c r="P403" s="246">
        <f>O403*H403</f>
        <v>0</v>
      </c>
      <c r="Q403" s="246">
        <v>0</v>
      </c>
      <c r="R403" s="246">
        <f>Q403*H403</f>
        <v>0</v>
      </c>
      <c r="S403" s="246">
        <v>0</v>
      </c>
      <c r="T403" s="247">
        <f>S403*H403</f>
        <v>0</v>
      </c>
      <c r="AR403" s="25" t="s">
        <v>572</v>
      </c>
      <c r="AT403" s="25" t="s">
        <v>230</v>
      </c>
      <c r="AU403" s="25" t="s">
        <v>87</v>
      </c>
      <c r="AY403" s="25" t="s">
        <v>228</v>
      </c>
      <c r="BE403" s="248">
        <f>IF(N403="základní",J403,0)</f>
        <v>0</v>
      </c>
      <c r="BF403" s="248">
        <f>IF(N403="snížená",J403,0)</f>
        <v>0</v>
      </c>
      <c r="BG403" s="248">
        <f>IF(N403="zákl. přenesená",J403,0)</f>
        <v>0</v>
      </c>
      <c r="BH403" s="248">
        <f>IF(N403="sníž. přenesená",J403,0)</f>
        <v>0</v>
      </c>
      <c r="BI403" s="248">
        <f>IF(N403="nulová",J403,0)</f>
        <v>0</v>
      </c>
      <c r="BJ403" s="25" t="s">
        <v>24</v>
      </c>
      <c r="BK403" s="248">
        <f>ROUND(I403*H403,2)</f>
        <v>0</v>
      </c>
      <c r="BL403" s="25" t="s">
        <v>572</v>
      </c>
      <c r="BM403" s="25" t="s">
        <v>7102</v>
      </c>
    </row>
    <row r="404" s="1" customFormat="1" ht="16.5" customHeight="1">
      <c r="B404" s="47"/>
      <c r="C404" s="237" t="s">
        <v>1566</v>
      </c>
      <c r="D404" s="237" t="s">
        <v>230</v>
      </c>
      <c r="E404" s="238" t="s">
        <v>6963</v>
      </c>
      <c r="F404" s="239" t="s">
        <v>6964</v>
      </c>
      <c r="G404" s="240" t="s">
        <v>929</v>
      </c>
      <c r="H404" s="241">
        <v>5</v>
      </c>
      <c r="I404" s="242"/>
      <c r="J404" s="243">
        <f>ROUND(I404*H404,2)</f>
        <v>0</v>
      </c>
      <c r="K404" s="239" t="s">
        <v>3751</v>
      </c>
      <c r="L404" s="73"/>
      <c r="M404" s="244" t="s">
        <v>22</v>
      </c>
      <c r="N404" s="245" t="s">
        <v>50</v>
      </c>
      <c r="O404" s="48"/>
      <c r="P404" s="246">
        <f>O404*H404</f>
        <v>0</v>
      </c>
      <c r="Q404" s="246">
        <v>0</v>
      </c>
      <c r="R404" s="246">
        <f>Q404*H404</f>
        <v>0</v>
      </c>
      <c r="S404" s="246">
        <v>0</v>
      </c>
      <c r="T404" s="247">
        <f>S404*H404</f>
        <v>0</v>
      </c>
      <c r="AR404" s="25" t="s">
        <v>572</v>
      </c>
      <c r="AT404" s="25" t="s">
        <v>230</v>
      </c>
      <c r="AU404" s="25" t="s">
        <v>87</v>
      </c>
      <c r="AY404" s="25" t="s">
        <v>228</v>
      </c>
      <c r="BE404" s="248">
        <f>IF(N404="základní",J404,0)</f>
        <v>0</v>
      </c>
      <c r="BF404" s="248">
        <f>IF(N404="snížená",J404,0)</f>
        <v>0</v>
      </c>
      <c r="BG404" s="248">
        <f>IF(N404="zákl. přenesená",J404,0)</f>
        <v>0</v>
      </c>
      <c r="BH404" s="248">
        <f>IF(N404="sníž. přenesená",J404,0)</f>
        <v>0</v>
      </c>
      <c r="BI404" s="248">
        <f>IF(N404="nulová",J404,0)</f>
        <v>0</v>
      </c>
      <c r="BJ404" s="25" t="s">
        <v>24</v>
      </c>
      <c r="BK404" s="248">
        <f>ROUND(I404*H404,2)</f>
        <v>0</v>
      </c>
      <c r="BL404" s="25" t="s">
        <v>572</v>
      </c>
      <c r="BM404" s="25" t="s">
        <v>7103</v>
      </c>
    </row>
    <row r="405" s="1" customFormat="1" ht="16.5" customHeight="1">
      <c r="B405" s="47"/>
      <c r="C405" s="237" t="s">
        <v>1571</v>
      </c>
      <c r="D405" s="237" t="s">
        <v>230</v>
      </c>
      <c r="E405" s="238" t="s">
        <v>6966</v>
      </c>
      <c r="F405" s="239" t="s">
        <v>6967</v>
      </c>
      <c r="G405" s="240" t="s">
        <v>929</v>
      </c>
      <c r="H405" s="241">
        <v>5</v>
      </c>
      <c r="I405" s="242"/>
      <c r="J405" s="243">
        <f>ROUND(I405*H405,2)</f>
        <v>0</v>
      </c>
      <c r="K405" s="239" t="s">
        <v>3751</v>
      </c>
      <c r="L405" s="73"/>
      <c r="M405" s="244" t="s">
        <v>22</v>
      </c>
      <c r="N405" s="245" t="s">
        <v>50</v>
      </c>
      <c r="O405" s="48"/>
      <c r="P405" s="246">
        <f>O405*H405</f>
        <v>0</v>
      </c>
      <c r="Q405" s="246">
        <v>0</v>
      </c>
      <c r="R405" s="246">
        <f>Q405*H405</f>
        <v>0</v>
      </c>
      <c r="S405" s="246">
        <v>0</v>
      </c>
      <c r="T405" s="247">
        <f>S405*H405</f>
        <v>0</v>
      </c>
      <c r="AR405" s="25" t="s">
        <v>572</v>
      </c>
      <c r="AT405" s="25" t="s">
        <v>230</v>
      </c>
      <c r="AU405" s="25" t="s">
        <v>87</v>
      </c>
      <c r="AY405" s="25" t="s">
        <v>228</v>
      </c>
      <c r="BE405" s="248">
        <f>IF(N405="základní",J405,0)</f>
        <v>0</v>
      </c>
      <c r="BF405" s="248">
        <f>IF(N405="snížená",J405,0)</f>
        <v>0</v>
      </c>
      <c r="BG405" s="248">
        <f>IF(N405="zákl. přenesená",J405,0)</f>
        <v>0</v>
      </c>
      <c r="BH405" s="248">
        <f>IF(N405="sníž. přenesená",J405,0)</f>
        <v>0</v>
      </c>
      <c r="BI405" s="248">
        <f>IF(N405="nulová",J405,0)</f>
        <v>0</v>
      </c>
      <c r="BJ405" s="25" t="s">
        <v>24</v>
      </c>
      <c r="BK405" s="248">
        <f>ROUND(I405*H405,2)</f>
        <v>0</v>
      </c>
      <c r="BL405" s="25" t="s">
        <v>572</v>
      </c>
      <c r="BM405" s="25" t="s">
        <v>7104</v>
      </c>
    </row>
    <row r="406" s="1" customFormat="1" ht="38.25" customHeight="1">
      <c r="B406" s="47"/>
      <c r="C406" s="237" t="s">
        <v>1576</v>
      </c>
      <c r="D406" s="237" t="s">
        <v>230</v>
      </c>
      <c r="E406" s="238" t="s">
        <v>6969</v>
      </c>
      <c r="F406" s="239" t="s">
        <v>6970</v>
      </c>
      <c r="G406" s="240" t="s">
        <v>929</v>
      </c>
      <c r="H406" s="241">
        <v>2</v>
      </c>
      <c r="I406" s="242"/>
      <c r="J406" s="243">
        <f>ROUND(I406*H406,2)</f>
        <v>0</v>
      </c>
      <c r="K406" s="239" t="s">
        <v>3751</v>
      </c>
      <c r="L406" s="73"/>
      <c r="M406" s="244" t="s">
        <v>22</v>
      </c>
      <c r="N406" s="245" t="s">
        <v>50</v>
      </c>
      <c r="O406" s="48"/>
      <c r="P406" s="246">
        <f>O406*H406</f>
        <v>0</v>
      </c>
      <c r="Q406" s="246">
        <v>0</v>
      </c>
      <c r="R406" s="246">
        <f>Q406*H406</f>
        <v>0</v>
      </c>
      <c r="S406" s="246">
        <v>0</v>
      </c>
      <c r="T406" s="247">
        <f>S406*H406</f>
        <v>0</v>
      </c>
      <c r="AR406" s="25" t="s">
        <v>572</v>
      </c>
      <c r="AT406" s="25" t="s">
        <v>230</v>
      </c>
      <c r="AU406" s="25" t="s">
        <v>87</v>
      </c>
      <c r="AY406" s="25" t="s">
        <v>228</v>
      </c>
      <c r="BE406" s="248">
        <f>IF(N406="základní",J406,0)</f>
        <v>0</v>
      </c>
      <c r="BF406" s="248">
        <f>IF(N406="snížená",J406,0)</f>
        <v>0</v>
      </c>
      <c r="BG406" s="248">
        <f>IF(N406="zákl. přenesená",J406,0)</f>
        <v>0</v>
      </c>
      <c r="BH406" s="248">
        <f>IF(N406="sníž. přenesená",J406,0)</f>
        <v>0</v>
      </c>
      <c r="BI406" s="248">
        <f>IF(N406="nulová",J406,0)</f>
        <v>0</v>
      </c>
      <c r="BJ406" s="25" t="s">
        <v>24</v>
      </c>
      <c r="BK406" s="248">
        <f>ROUND(I406*H406,2)</f>
        <v>0</v>
      </c>
      <c r="BL406" s="25" t="s">
        <v>572</v>
      </c>
      <c r="BM406" s="25" t="s">
        <v>7105</v>
      </c>
    </row>
    <row r="407" s="1" customFormat="1" ht="38.25" customHeight="1">
      <c r="B407" s="47"/>
      <c r="C407" s="237" t="s">
        <v>1581</v>
      </c>
      <c r="D407" s="237" t="s">
        <v>230</v>
      </c>
      <c r="E407" s="238" t="s">
        <v>7032</v>
      </c>
      <c r="F407" s="239" t="s">
        <v>7033</v>
      </c>
      <c r="G407" s="240" t="s">
        <v>929</v>
      </c>
      <c r="H407" s="241">
        <v>1</v>
      </c>
      <c r="I407" s="242"/>
      <c r="J407" s="243">
        <f>ROUND(I407*H407,2)</f>
        <v>0</v>
      </c>
      <c r="K407" s="239" t="s">
        <v>3751</v>
      </c>
      <c r="L407" s="73"/>
      <c r="M407" s="244" t="s">
        <v>22</v>
      </c>
      <c r="N407" s="245" t="s">
        <v>50</v>
      </c>
      <c r="O407" s="48"/>
      <c r="P407" s="246">
        <f>O407*H407</f>
        <v>0</v>
      </c>
      <c r="Q407" s="246">
        <v>0</v>
      </c>
      <c r="R407" s="246">
        <f>Q407*H407</f>
        <v>0</v>
      </c>
      <c r="S407" s="246">
        <v>0</v>
      </c>
      <c r="T407" s="247">
        <f>S407*H407</f>
        <v>0</v>
      </c>
      <c r="AR407" s="25" t="s">
        <v>572</v>
      </c>
      <c r="AT407" s="25" t="s">
        <v>230</v>
      </c>
      <c r="AU407" s="25" t="s">
        <v>87</v>
      </c>
      <c r="AY407" s="25" t="s">
        <v>228</v>
      </c>
      <c r="BE407" s="248">
        <f>IF(N407="základní",J407,0)</f>
        <v>0</v>
      </c>
      <c r="BF407" s="248">
        <f>IF(N407="snížená",J407,0)</f>
        <v>0</v>
      </c>
      <c r="BG407" s="248">
        <f>IF(N407="zákl. přenesená",J407,0)</f>
        <v>0</v>
      </c>
      <c r="BH407" s="248">
        <f>IF(N407="sníž. přenesená",J407,0)</f>
        <v>0</v>
      </c>
      <c r="BI407" s="248">
        <f>IF(N407="nulová",J407,0)</f>
        <v>0</v>
      </c>
      <c r="BJ407" s="25" t="s">
        <v>24</v>
      </c>
      <c r="BK407" s="248">
        <f>ROUND(I407*H407,2)</f>
        <v>0</v>
      </c>
      <c r="BL407" s="25" t="s">
        <v>572</v>
      </c>
      <c r="BM407" s="25" t="s">
        <v>7106</v>
      </c>
    </row>
    <row r="408" s="1" customFormat="1" ht="38.25" customHeight="1">
      <c r="B408" s="47"/>
      <c r="C408" s="237" t="s">
        <v>1586</v>
      </c>
      <c r="D408" s="237" t="s">
        <v>230</v>
      </c>
      <c r="E408" s="238" t="s">
        <v>6850</v>
      </c>
      <c r="F408" s="239" t="s">
        <v>6851</v>
      </c>
      <c r="G408" s="240" t="s">
        <v>929</v>
      </c>
      <c r="H408" s="241">
        <v>1</v>
      </c>
      <c r="I408" s="242"/>
      <c r="J408" s="243">
        <f>ROUND(I408*H408,2)</f>
        <v>0</v>
      </c>
      <c r="K408" s="239" t="s">
        <v>3751</v>
      </c>
      <c r="L408" s="73"/>
      <c r="M408" s="244" t="s">
        <v>22</v>
      </c>
      <c r="N408" s="245" t="s">
        <v>50</v>
      </c>
      <c r="O408" s="48"/>
      <c r="P408" s="246">
        <f>O408*H408</f>
        <v>0</v>
      </c>
      <c r="Q408" s="246">
        <v>0</v>
      </c>
      <c r="R408" s="246">
        <f>Q408*H408</f>
        <v>0</v>
      </c>
      <c r="S408" s="246">
        <v>0</v>
      </c>
      <c r="T408" s="247">
        <f>S408*H408</f>
        <v>0</v>
      </c>
      <c r="AR408" s="25" t="s">
        <v>572</v>
      </c>
      <c r="AT408" s="25" t="s">
        <v>230</v>
      </c>
      <c r="AU408" s="25" t="s">
        <v>87</v>
      </c>
      <c r="AY408" s="25" t="s">
        <v>228</v>
      </c>
      <c r="BE408" s="248">
        <f>IF(N408="základní",J408,0)</f>
        <v>0</v>
      </c>
      <c r="BF408" s="248">
        <f>IF(N408="snížená",J408,0)</f>
        <v>0</v>
      </c>
      <c r="BG408" s="248">
        <f>IF(N408="zákl. přenesená",J408,0)</f>
        <v>0</v>
      </c>
      <c r="BH408" s="248">
        <f>IF(N408="sníž. přenesená",J408,0)</f>
        <v>0</v>
      </c>
      <c r="BI408" s="248">
        <f>IF(N408="nulová",J408,0)</f>
        <v>0</v>
      </c>
      <c r="BJ408" s="25" t="s">
        <v>24</v>
      </c>
      <c r="BK408" s="248">
        <f>ROUND(I408*H408,2)</f>
        <v>0</v>
      </c>
      <c r="BL408" s="25" t="s">
        <v>572</v>
      </c>
      <c r="BM408" s="25" t="s">
        <v>7107</v>
      </c>
    </row>
    <row r="409" s="1" customFormat="1" ht="16.5" customHeight="1">
      <c r="B409" s="47"/>
      <c r="C409" s="237" t="s">
        <v>1591</v>
      </c>
      <c r="D409" s="237" t="s">
        <v>230</v>
      </c>
      <c r="E409" s="238" t="s">
        <v>6853</v>
      </c>
      <c r="F409" s="239" t="s">
        <v>6854</v>
      </c>
      <c r="G409" s="240" t="s">
        <v>929</v>
      </c>
      <c r="H409" s="241">
        <v>1</v>
      </c>
      <c r="I409" s="242"/>
      <c r="J409" s="243">
        <f>ROUND(I409*H409,2)</f>
        <v>0</v>
      </c>
      <c r="K409" s="239" t="s">
        <v>3751</v>
      </c>
      <c r="L409" s="73"/>
      <c r="M409" s="244" t="s">
        <v>22</v>
      </c>
      <c r="N409" s="245" t="s">
        <v>50</v>
      </c>
      <c r="O409" s="48"/>
      <c r="P409" s="246">
        <f>O409*H409</f>
        <v>0</v>
      </c>
      <c r="Q409" s="246">
        <v>0</v>
      </c>
      <c r="R409" s="246">
        <f>Q409*H409</f>
        <v>0</v>
      </c>
      <c r="S409" s="246">
        <v>0</v>
      </c>
      <c r="T409" s="247">
        <f>S409*H409</f>
        <v>0</v>
      </c>
      <c r="AR409" s="25" t="s">
        <v>572</v>
      </c>
      <c r="AT409" s="25" t="s">
        <v>230</v>
      </c>
      <c r="AU409" s="25" t="s">
        <v>87</v>
      </c>
      <c r="AY409" s="25" t="s">
        <v>228</v>
      </c>
      <c r="BE409" s="248">
        <f>IF(N409="základní",J409,0)</f>
        <v>0</v>
      </c>
      <c r="BF409" s="248">
        <f>IF(N409="snížená",J409,0)</f>
        <v>0</v>
      </c>
      <c r="BG409" s="248">
        <f>IF(N409="zákl. přenesená",J409,0)</f>
        <v>0</v>
      </c>
      <c r="BH409" s="248">
        <f>IF(N409="sníž. přenesená",J409,0)</f>
        <v>0</v>
      </c>
      <c r="BI409" s="248">
        <f>IF(N409="nulová",J409,0)</f>
        <v>0</v>
      </c>
      <c r="BJ409" s="25" t="s">
        <v>24</v>
      </c>
      <c r="BK409" s="248">
        <f>ROUND(I409*H409,2)</f>
        <v>0</v>
      </c>
      <c r="BL409" s="25" t="s">
        <v>572</v>
      </c>
      <c r="BM409" s="25" t="s">
        <v>7108</v>
      </c>
    </row>
    <row r="410" s="1" customFormat="1" ht="51" customHeight="1">
      <c r="B410" s="47"/>
      <c r="C410" s="237" t="s">
        <v>1596</v>
      </c>
      <c r="D410" s="237" t="s">
        <v>230</v>
      </c>
      <c r="E410" s="238" t="s">
        <v>6974</v>
      </c>
      <c r="F410" s="239" t="s">
        <v>6975</v>
      </c>
      <c r="G410" s="240" t="s">
        <v>929</v>
      </c>
      <c r="H410" s="241">
        <v>2</v>
      </c>
      <c r="I410" s="242"/>
      <c r="J410" s="243">
        <f>ROUND(I410*H410,2)</f>
        <v>0</v>
      </c>
      <c r="K410" s="239" t="s">
        <v>3751</v>
      </c>
      <c r="L410" s="73"/>
      <c r="M410" s="244" t="s">
        <v>22</v>
      </c>
      <c r="N410" s="245" t="s">
        <v>50</v>
      </c>
      <c r="O410" s="48"/>
      <c r="P410" s="246">
        <f>O410*H410</f>
        <v>0</v>
      </c>
      <c r="Q410" s="246">
        <v>0</v>
      </c>
      <c r="R410" s="246">
        <f>Q410*H410</f>
        <v>0</v>
      </c>
      <c r="S410" s="246">
        <v>0</v>
      </c>
      <c r="T410" s="247">
        <f>S410*H410</f>
        <v>0</v>
      </c>
      <c r="AR410" s="25" t="s">
        <v>572</v>
      </c>
      <c r="AT410" s="25" t="s">
        <v>230</v>
      </c>
      <c r="AU410" s="25" t="s">
        <v>87</v>
      </c>
      <c r="AY410" s="25" t="s">
        <v>228</v>
      </c>
      <c r="BE410" s="248">
        <f>IF(N410="základní",J410,0)</f>
        <v>0</v>
      </c>
      <c r="BF410" s="248">
        <f>IF(N410="snížená",J410,0)</f>
        <v>0</v>
      </c>
      <c r="BG410" s="248">
        <f>IF(N410="zákl. přenesená",J410,0)</f>
        <v>0</v>
      </c>
      <c r="BH410" s="248">
        <f>IF(N410="sníž. přenesená",J410,0)</f>
        <v>0</v>
      </c>
      <c r="BI410" s="248">
        <f>IF(N410="nulová",J410,0)</f>
        <v>0</v>
      </c>
      <c r="BJ410" s="25" t="s">
        <v>24</v>
      </c>
      <c r="BK410" s="248">
        <f>ROUND(I410*H410,2)</f>
        <v>0</v>
      </c>
      <c r="BL410" s="25" t="s">
        <v>572</v>
      </c>
      <c r="BM410" s="25" t="s">
        <v>7109</v>
      </c>
    </row>
    <row r="411" s="1" customFormat="1" ht="16.5" customHeight="1">
      <c r="B411" s="47"/>
      <c r="C411" s="237" t="s">
        <v>1601</v>
      </c>
      <c r="D411" s="237" t="s">
        <v>230</v>
      </c>
      <c r="E411" s="238" t="s">
        <v>6797</v>
      </c>
      <c r="F411" s="239" t="s">
        <v>6798</v>
      </c>
      <c r="G411" s="240" t="s">
        <v>929</v>
      </c>
      <c r="H411" s="241">
        <v>1</v>
      </c>
      <c r="I411" s="242"/>
      <c r="J411" s="243">
        <f>ROUND(I411*H411,2)</f>
        <v>0</v>
      </c>
      <c r="K411" s="239" t="s">
        <v>3751</v>
      </c>
      <c r="L411" s="73"/>
      <c r="M411" s="244" t="s">
        <v>22</v>
      </c>
      <c r="N411" s="245" t="s">
        <v>50</v>
      </c>
      <c r="O411" s="48"/>
      <c r="P411" s="246">
        <f>O411*H411</f>
        <v>0</v>
      </c>
      <c r="Q411" s="246">
        <v>0</v>
      </c>
      <c r="R411" s="246">
        <f>Q411*H411</f>
        <v>0</v>
      </c>
      <c r="S411" s="246">
        <v>0</v>
      </c>
      <c r="T411" s="247">
        <f>S411*H411</f>
        <v>0</v>
      </c>
      <c r="AR411" s="25" t="s">
        <v>572</v>
      </c>
      <c r="AT411" s="25" t="s">
        <v>230</v>
      </c>
      <c r="AU411" s="25" t="s">
        <v>87</v>
      </c>
      <c r="AY411" s="25" t="s">
        <v>228</v>
      </c>
      <c r="BE411" s="248">
        <f>IF(N411="základní",J411,0)</f>
        <v>0</v>
      </c>
      <c r="BF411" s="248">
        <f>IF(N411="snížená",J411,0)</f>
        <v>0</v>
      </c>
      <c r="BG411" s="248">
        <f>IF(N411="zákl. přenesená",J411,0)</f>
        <v>0</v>
      </c>
      <c r="BH411" s="248">
        <f>IF(N411="sníž. přenesená",J411,0)</f>
        <v>0</v>
      </c>
      <c r="BI411" s="248">
        <f>IF(N411="nulová",J411,0)</f>
        <v>0</v>
      </c>
      <c r="BJ411" s="25" t="s">
        <v>24</v>
      </c>
      <c r="BK411" s="248">
        <f>ROUND(I411*H411,2)</f>
        <v>0</v>
      </c>
      <c r="BL411" s="25" t="s">
        <v>572</v>
      </c>
      <c r="BM411" s="25" t="s">
        <v>7110</v>
      </c>
    </row>
    <row r="412" s="1" customFormat="1" ht="16.5" customHeight="1">
      <c r="B412" s="47"/>
      <c r="C412" s="237" t="s">
        <v>1606</v>
      </c>
      <c r="D412" s="237" t="s">
        <v>230</v>
      </c>
      <c r="E412" s="238" t="s">
        <v>6981</v>
      </c>
      <c r="F412" s="239" t="s">
        <v>6982</v>
      </c>
      <c r="G412" s="240" t="s">
        <v>929</v>
      </c>
      <c r="H412" s="241">
        <v>2</v>
      </c>
      <c r="I412" s="242"/>
      <c r="J412" s="243">
        <f>ROUND(I412*H412,2)</f>
        <v>0</v>
      </c>
      <c r="K412" s="239" t="s">
        <v>3751</v>
      </c>
      <c r="L412" s="73"/>
      <c r="M412" s="244" t="s">
        <v>22</v>
      </c>
      <c r="N412" s="245" t="s">
        <v>50</v>
      </c>
      <c r="O412" s="48"/>
      <c r="P412" s="246">
        <f>O412*H412</f>
        <v>0</v>
      </c>
      <c r="Q412" s="246">
        <v>0</v>
      </c>
      <c r="R412" s="246">
        <f>Q412*H412</f>
        <v>0</v>
      </c>
      <c r="S412" s="246">
        <v>0</v>
      </c>
      <c r="T412" s="247">
        <f>S412*H412</f>
        <v>0</v>
      </c>
      <c r="AR412" s="25" t="s">
        <v>572</v>
      </c>
      <c r="AT412" s="25" t="s">
        <v>230</v>
      </c>
      <c r="AU412" s="25" t="s">
        <v>87</v>
      </c>
      <c r="AY412" s="25" t="s">
        <v>228</v>
      </c>
      <c r="BE412" s="248">
        <f>IF(N412="základní",J412,0)</f>
        <v>0</v>
      </c>
      <c r="BF412" s="248">
        <f>IF(N412="snížená",J412,0)</f>
        <v>0</v>
      </c>
      <c r="BG412" s="248">
        <f>IF(N412="zákl. přenesená",J412,0)</f>
        <v>0</v>
      </c>
      <c r="BH412" s="248">
        <f>IF(N412="sníž. přenesená",J412,0)</f>
        <v>0</v>
      </c>
      <c r="BI412" s="248">
        <f>IF(N412="nulová",J412,0)</f>
        <v>0</v>
      </c>
      <c r="BJ412" s="25" t="s">
        <v>24</v>
      </c>
      <c r="BK412" s="248">
        <f>ROUND(I412*H412,2)</f>
        <v>0</v>
      </c>
      <c r="BL412" s="25" t="s">
        <v>572</v>
      </c>
      <c r="BM412" s="25" t="s">
        <v>7111</v>
      </c>
    </row>
    <row r="413" s="11" customFormat="1" ht="29.88" customHeight="1">
      <c r="B413" s="221"/>
      <c r="C413" s="222"/>
      <c r="D413" s="223" t="s">
        <v>78</v>
      </c>
      <c r="E413" s="235" t="s">
        <v>3058</v>
      </c>
      <c r="F413" s="235" t="s">
        <v>7112</v>
      </c>
      <c r="G413" s="222"/>
      <c r="H413" s="222"/>
      <c r="I413" s="225"/>
      <c r="J413" s="236">
        <f>BK413</f>
        <v>0</v>
      </c>
      <c r="K413" s="222"/>
      <c r="L413" s="227"/>
      <c r="M413" s="228"/>
      <c r="N413" s="229"/>
      <c r="O413" s="229"/>
      <c r="P413" s="230">
        <f>SUM(P414:P430)</f>
        <v>0</v>
      </c>
      <c r="Q413" s="229"/>
      <c r="R413" s="230">
        <f>SUM(R414:R430)</f>
        <v>0</v>
      </c>
      <c r="S413" s="229"/>
      <c r="T413" s="231">
        <f>SUM(T414:T430)</f>
        <v>0</v>
      </c>
      <c r="AR413" s="232" t="s">
        <v>101</v>
      </c>
      <c r="AT413" s="233" t="s">
        <v>78</v>
      </c>
      <c r="AU413" s="233" t="s">
        <v>24</v>
      </c>
      <c r="AY413" s="232" t="s">
        <v>228</v>
      </c>
      <c r="BK413" s="234">
        <f>SUM(BK414:BK430)</f>
        <v>0</v>
      </c>
    </row>
    <row r="414" s="1" customFormat="1" ht="25.5" customHeight="1">
      <c r="B414" s="47"/>
      <c r="C414" s="237" t="s">
        <v>1611</v>
      </c>
      <c r="D414" s="237" t="s">
        <v>230</v>
      </c>
      <c r="E414" s="238" t="s">
        <v>6943</v>
      </c>
      <c r="F414" s="239" t="s">
        <v>6944</v>
      </c>
      <c r="G414" s="240" t="s">
        <v>929</v>
      </c>
      <c r="H414" s="241">
        <v>1</v>
      </c>
      <c r="I414" s="242"/>
      <c r="J414" s="243">
        <f>ROUND(I414*H414,2)</f>
        <v>0</v>
      </c>
      <c r="K414" s="239" t="s">
        <v>3751</v>
      </c>
      <c r="L414" s="73"/>
      <c r="M414" s="244" t="s">
        <v>22</v>
      </c>
      <c r="N414" s="245" t="s">
        <v>50</v>
      </c>
      <c r="O414" s="48"/>
      <c r="P414" s="246">
        <f>O414*H414</f>
        <v>0</v>
      </c>
      <c r="Q414" s="246">
        <v>0</v>
      </c>
      <c r="R414" s="246">
        <f>Q414*H414</f>
        <v>0</v>
      </c>
      <c r="S414" s="246">
        <v>0</v>
      </c>
      <c r="T414" s="247">
        <f>S414*H414</f>
        <v>0</v>
      </c>
      <c r="AR414" s="25" t="s">
        <v>572</v>
      </c>
      <c r="AT414" s="25" t="s">
        <v>230</v>
      </c>
      <c r="AU414" s="25" t="s">
        <v>87</v>
      </c>
      <c r="AY414" s="25" t="s">
        <v>228</v>
      </c>
      <c r="BE414" s="248">
        <f>IF(N414="základní",J414,0)</f>
        <v>0</v>
      </c>
      <c r="BF414" s="248">
        <f>IF(N414="snížená",J414,0)</f>
        <v>0</v>
      </c>
      <c r="BG414" s="248">
        <f>IF(N414="zákl. přenesená",J414,0)</f>
        <v>0</v>
      </c>
      <c r="BH414" s="248">
        <f>IF(N414="sníž. přenesená",J414,0)</f>
        <v>0</v>
      </c>
      <c r="BI414" s="248">
        <f>IF(N414="nulová",J414,0)</f>
        <v>0</v>
      </c>
      <c r="BJ414" s="25" t="s">
        <v>24</v>
      </c>
      <c r="BK414" s="248">
        <f>ROUND(I414*H414,2)</f>
        <v>0</v>
      </c>
      <c r="BL414" s="25" t="s">
        <v>572</v>
      </c>
      <c r="BM414" s="25" t="s">
        <v>7113</v>
      </c>
    </row>
    <row r="415" s="1" customFormat="1" ht="25.5" customHeight="1">
      <c r="B415" s="47"/>
      <c r="C415" s="237" t="s">
        <v>1616</v>
      </c>
      <c r="D415" s="237" t="s">
        <v>230</v>
      </c>
      <c r="E415" s="238" t="s">
        <v>6946</v>
      </c>
      <c r="F415" s="239" t="s">
        <v>6947</v>
      </c>
      <c r="G415" s="240" t="s">
        <v>929</v>
      </c>
      <c r="H415" s="241">
        <v>2</v>
      </c>
      <c r="I415" s="242"/>
      <c r="J415" s="243">
        <f>ROUND(I415*H415,2)</f>
        <v>0</v>
      </c>
      <c r="K415" s="239" t="s">
        <v>3751</v>
      </c>
      <c r="L415" s="73"/>
      <c r="M415" s="244" t="s">
        <v>22</v>
      </c>
      <c r="N415" s="245" t="s">
        <v>50</v>
      </c>
      <c r="O415" s="48"/>
      <c r="P415" s="246">
        <f>O415*H415</f>
        <v>0</v>
      </c>
      <c r="Q415" s="246">
        <v>0</v>
      </c>
      <c r="R415" s="246">
        <f>Q415*H415</f>
        <v>0</v>
      </c>
      <c r="S415" s="246">
        <v>0</v>
      </c>
      <c r="T415" s="247">
        <f>S415*H415</f>
        <v>0</v>
      </c>
      <c r="AR415" s="25" t="s">
        <v>572</v>
      </c>
      <c r="AT415" s="25" t="s">
        <v>230</v>
      </c>
      <c r="AU415" s="25" t="s">
        <v>87</v>
      </c>
      <c r="AY415" s="25" t="s">
        <v>228</v>
      </c>
      <c r="BE415" s="248">
        <f>IF(N415="základní",J415,0)</f>
        <v>0</v>
      </c>
      <c r="BF415" s="248">
        <f>IF(N415="snížená",J415,0)</f>
        <v>0</v>
      </c>
      <c r="BG415" s="248">
        <f>IF(N415="zákl. přenesená",J415,0)</f>
        <v>0</v>
      </c>
      <c r="BH415" s="248">
        <f>IF(N415="sníž. přenesená",J415,0)</f>
        <v>0</v>
      </c>
      <c r="BI415" s="248">
        <f>IF(N415="nulová",J415,0)</f>
        <v>0</v>
      </c>
      <c r="BJ415" s="25" t="s">
        <v>24</v>
      </c>
      <c r="BK415" s="248">
        <f>ROUND(I415*H415,2)</f>
        <v>0</v>
      </c>
      <c r="BL415" s="25" t="s">
        <v>572</v>
      </c>
      <c r="BM415" s="25" t="s">
        <v>7114</v>
      </c>
    </row>
    <row r="416" s="1" customFormat="1" ht="16.5" customHeight="1">
      <c r="B416" s="47"/>
      <c r="C416" s="237" t="s">
        <v>1621</v>
      </c>
      <c r="D416" s="237" t="s">
        <v>230</v>
      </c>
      <c r="E416" s="238" t="s">
        <v>6949</v>
      </c>
      <c r="F416" s="239" t="s">
        <v>6950</v>
      </c>
      <c r="G416" s="240" t="s">
        <v>929</v>
      </c>
      <c r="H416" s="241">
        <v>3</v>
      </c>
      <c r="I416" s="242"/>
      <c r="J416" s="243">
        <f>ROUND(I416*H416,2)</f>
        <v>0</v>
      </c>
      <c r="K416" s="239" t="s">
        <v>3751</v>
      </c>
      <c r="L416" s="73"/>
      <c r="M416" s="244" t="s">
        <v>22</v>
      </c>
      <c r="N416" s="245" t="s">
        <v>50</v>
      </c>
      <c r="O416" s="48"/>
      <c r="P416" s="246">
        <f>O416*H416</f>
        <v>0</v>
      </c>
      <c r="Q416" s="246">
        <v>0</v>
      </c>
      <c r="R416" s="246">
        <f>Q416*H416</f>
        <v>0</v>
      </c>
      <c r="S416" s="246">
        <v>0</v>
      </c>
      <c r="T416" s="247">
        <f>S416*H416</f>
        <v>0</v>
      </c>
      <c r="AR416" s="25" t="s">
        <v>572</v>
      </c>
      <c r="AT416" s="25" t="s">
        <v>230</v>
      </c>
      <c r="AU416" s="25" t="s">
        <v>87</v>
      </c>
      <c r="AY416" s="25" t="s">
        <v>228</v>
      </c>
      <c r="BE416" s="248">
        <f>IF(N416="základní",J416,0)</f>
        <v>0</v>
      </c>
      <c r="BF416" s="248">
        <f>IF(N416="snížená",J416,0)</f>
        <v>0</v>
      </c>
      <c r="BG416" s="248">
        <f>IF(N416="zákl. přenesená",J416,0)</f>
        <v>0</v>
      </c>
      <c r="BH416" s="248">
        <f>IF(N416="sníž. přenesená",J416,0)</f>
        <v>0</v>
      </c>
      <c r="BI416" s="248">
        <f>IF(N416="nulová",J416,0)</f>
        <v>0</v>
      </c>
      <c r="BJ416" s="25" t="s">
        <v>24</v>
      </c>
      <c r="BK416" s="248">
        <f>ROUND(I416*H416,2)</f>
        <v>0</v>
      </c>
      <c r="BL416" s="25" t="s">
        <v>572</v>
      </c>
      <c r="BM416" s="25" t="s">
        <v>7115</v>
      </c>
    </row>
    <row r="417" s="1" customFormat="1" ht="25.5" customHeight="1">
      <c r="B417" s="47"/>
      <c r="C417" s="237" t="s">
        <v>1626</v>
      </c>
      <c r="D417" s="237" t="s">
        <v>230</v>
      </c>
      <c r="E417" s="238" t="s">
        <v>6952</v>
      </c>
      <c r="F417" s="239" t="s">
        <v>6953</v>
      </c>
      <c r="G417" s="240" t="s">
        <v>929</v>
      </c>
      <c r="H417" s="241">
        <v>1</v>
      </c>
      <c r="I417" s="242"/>
      <c r="J417" s="243">
        <f>ROUND(I417*H417,2)</f>
        <v>0</v>
      </c>
      <c r="K417" s="239" t="s">
        <v>3751</v>
      </c>
      <c r="L417" s="73"/>
      <c r="M417" s="244" t="s">
        <v>22</v>
      </c>
      <c r="N417" s="245" t="s">
        <v>50</v>
      </c>
      <c r="O417" s="48"/>
      <c r="P417" s="246">
        <f>O417*H417</f>
        <v>0</v>
      </c>
      <c r="Q417" s="246">
        <v>0</v>
      </c>
      <c r="R417" s="246">
        <f>Q417*H417</f>
        <v>0</v>
      </c>
      <c r="S417" s="246">
        <v>0</v>
      </c>
      <c r="T417" s="247">
        <f>S417*H417</f>
        <v>0</v>
      </c>
      <c r="AR417" s="25" t="s">
        <v>572</v>
      </c>
      <c r="AT417" s="25" t="s">
        <v>230</v>
      </c>
      <c r="AU417" s="25" t="s">
        <v>87</v>
      </c>
      <c r="AY417" s="25" t="s">
        <v>228</v>
      </c>
      <c r="BE417" s="248">
        <f>IF(N417="základní",J417,0)</f>
        <v>0</v>
      </c>
      <c r="BF417" s="248">
        <f>IF(N417="snížená",J417,0)</f>
        <v>0</v>
      </c>
      <c r="BG417" s="248">
        <f>IF(N417="zákl. přenesená",J417,0)</f>
        <v>0</v>
      </c>
      <c r="BH417" s="248">
        <f>IF(N417="sníž. přenesená",J417,0)</f>
        <v>0</v>
      </c>
      <c r="BI417" s="248">
        <f>IF(N417="nulová",J417,0)</f>
        <v>0</v>
      </c>
      <c r="BJ417" s="25" t="s">
        <v>24</v>
      </c>
      <c r="BK417" s="248">
        <f>ROUND(I417*H417,2)</f>
        <v>0</v>
      </c>
      <c r="BL417" s="25" t="s">
        <v>572</v>
      </c>
      <c r="BM417" s="25" t="s">
        <v>7116</v>
      </c>
    </row>
    <row r="418" s="1" customFormat="1" ht="25.5" customHeight="1">
      <c r="B418" s="47"/>
      <c r="C418" s="237" t="s">
        <v>1631</v>
      </c>
      <c r="D418" s="237" t="s">
        <v>230</v>
      </c>
      <c r="E418" s="238" t="s">
        <v>6955</v>
      </c>
      <c r="F418" s="239" t="s">
        <v>6956</v>
      </c>
      <c r="G418" s="240" t="s">
        <v>929</v>
      </c>
      <c r="H418" s="241">
        <v>1</v>
      </c>
      <c r="I418" s="242"/>
      <c r="J418" s="243">
        <f>ROUND(I418*H418,2)</f>
        <v>0</v>
      </c>
      <c r="K418" s="239" t="s">
        <v>3751</v>
      </c>
      <c r="L418" s="73"/>
      <c r="M418" s="244" t="s">
        <v>22</v>
      </c>
      <c r="N418" s="245" t="s">
        <v>50</v>
      </c>
      <c r="O418" s="48"/>
      <c r="P418" s="246">
        <f>O418*H418</f>
        <v>0</v>
      </c>
      <c r="Q418" s="246">
        <v>0</v>
      </c>
      <c r="R418" s="246">
        <f>Q418*H418</f>
        <v>0</v>
      </c>
      <c r="S418" s="246">
        <v>0</v>
      </c>
      <c r="T418" s="247">
        <f>S418*H418</f>
        <v>0</v>
      </c>
      <c r="AR418" s="25" t="s">
        <v>572</v>
      </c>
      <c r="AT418" s="25" t="s">
        <v>230</v>
      </c>
      <c r="AU418" s="25" t="s">
        <v>87</v>
      </c>
      <c r="AY418" s="25" t="s">
        <v>228</v>
      </c>
      <c r="BE418" s="248">
        <f>IF(N418="základní",J418,0)</f>
        <v>0</v>
      </c>
      <c r="BF418" s="248">
        <f>IF(N418="snížená",J418,0)</f>
        <v>0</v>
      </c>
      <c r="BG418" s="248">
        <f>IF(N418="zákl. přenesená",J418,0)</f>
        <v>0</v>
      </c>
      <c r="BH418" s="248">
        <f>IF(N418="sníž. přenesená",J418,0)</f>
        <v>0</v>
      </c>
      <c r="BI418" s="248">
        <f>IF(N418="nulová",J418,0)</f>
        <v>0</v>
      </c>
      <c r="BJ418" s="25" t="s">
        <v>24</v>
      </c>
      <c r="BK418" s="248">
        <f>ROUND(I418*H418,2)</f>
        <v>0</v>
      </c>
      <c r="BL418" s="25" t="s">
        <v>572</v>
      </c>
      <c r="BM418" s="25" t="s">
        <v>7117</v>
      </c>
    </row>
    <row r="419" s="1" customFormat="1" ht="25.5" customHeight="1">
      <c r="B419" s="47"/>
      <c r="C419" s="237" t="s">
        <v>1636</v>
      </c>
      <c r="D419" s="237" t="s">
        <v>230</v>
      </c>
      <c r="E419" s="238" t="s">
        <v>6782</v>
      </c>
      <c r="F419" s="239" t="s">
        <v>6783</v>
      </c>
      <c r="G419" s="240" t="s">
        <v>929</v>
      </c>
      <c r="H419" s="241">
        <v>1</v>
      </c>
      <c r="I419" s="242"/>
      <c r="J419" s="243">
        <f>ROUND(I419*H419,2)</f>
        <v>0</v>
      </c>
      <c r="K419" s="239" t="s">
        <v>3751</v>
      </c>
      <c r="L419" s="73"/>
      <c r="M419" s="244" t="s">
        <v>22</v>
      </c>
      <c r="N419" s="245" t="s">
        <v>50</v>
      </c>
      <c r="O419" s="48"/>
      <c r="P419" s="246">
        <f>O419*H419</f>
        <v>0</v>
      </c>
      <c r="Q419" s="246">
        <v>0</v>
      </c>
      <c r="R419" s="246">
        <f>Q419*H419</f>
        <v>0</v>
      </c>
      <c r="S419" s="246">
        <v>0</v>
      </c>
      <c r="T419" s="247">
        <f>S419*H419</f>
        <v>0</v>
      </c>
      <c r="AR419" s="25" t="s">
        <v>572</v>
      </c>
      <c r="AT419" s="25" t="s">
        <v>230</v>
      </c>
      <c r="AU419" s="25" t="s">
        <v>87</v>
      </c>
      <c r="AY419" s="25" t="s">
        <v>228</v>
      </c>
      <c r="BE419" s="248">
        <f>IF(N419="základní",J419,0)</f>
        <v>0</v>
      </c>
      <c r="BF419" s="248">
        <f>IF(N419="snížená",J419,0)</f>
        <v>0</v>
      </c>
      <c r="BG419" s="248">
        <f>IF(N419="zákl. přenesená",J419,0)</f>
        <v>0</v>
      </c>
      <c r="BH419" s="248">
        <f>IF(N419="sníž. přenesená",J419,0)</f>
        <v>0</v>
      </c>
      <c r="BI419" s="248">
        <f>IF(N419="nulová",J419,0)</f>
        <v>0</v>
      </c>
      <c r="BJ419" s="25" t="s">
        <v>24</v>
      </c>
      <c r="BK419" s="248">
        <f>ROUND(I419*H419,2)</f>
        <v>0</v>
      </c>
      <c r="BL419" s="25" t="s">
        <v>572</v>
      </c>
      <c r="BM419" s="25" t="s">
        <v>7118</v>
      </c>
    </row>
    <row r="420" s="1" customFormat="1" ht="38.25" customHeight="1">
      <c r="B420" s="47"/>
      <c r="C420" s="237" t="s">
        <v>1641</v>
      </c>
      <c r="D420" s="237" t="s">
        <v>230</v>
      </c>
      <c r="E420" s="238" t="s">
        <v>6959</v>
      </c>
      <c r="F420" s="239" t="s">
        <v>6960</v>
      </c>
      <c r="G420" s="240" t="s">
        <v>929</v>
      </c>
      <c r="H420" s="241">
        <v>3</v>
      </c>
      <c r="I420" s="242"/>
      <c r="J420" s="243">
        <f>ROUND(I420*H420,2)</f>
        <v>0</v>
      </c>
      <c r="K420" s="239" t="s">
        <v>3751</v>
      </c>
      <c r="L420" s="73"/>
      <c r="M420" s="244" t="s">
        <v>22</v>
      </c>
      <c r="N420" s="245" t="s">
        <v>50</v>
      </c>
      <c r="O420" s="48"/>
      <c r="P420" s="246">
        <f>O420*H420</f>
        <v>0</v>
      </c>
      <c r="Q420" s="246">
        <v>0</v>
      </c>
      <c r="R420" s="246">
        <f>Q420*H420</f>
        <v>0</v>
      </c>
      <c r="S420" s="246">
        <v>0</v>
      </c>
      <c r="T420" s="247">
        <f>S420*H420</f>
        <v>0</v>
      </c>
      <c r="AR420" s="25" t="s">
        <v>572</v>
      </c>
      <c r="AT420" s="25" t="s">
        <v>230</v>
      </c>
      <c r="AU420" s="25" t="s">
        <v>87</v>
      </c>
      <c r="AY420" s="25" t="s">
        <v>228</v>
      </c>
      <c r="BE420" s="248">
        <f>IF(N420="základní",J420,0)</f>
        <v>0</v>
      </c>
      <c r="BF420" s="248">
        <f>IF(N420="snížená",J420,0)</f>
        <v>0</v>
      </c>
      <c r="BG420" s="248">
        <f>IF(N420="zákl. přenesená",J420,0)</f>
        <v>0</v>
      </c>
      <c r="BH420" s="248">
        <f>IF(N420="sníž. přenesená",J420,0)</f>
        <v>0</v>
      </c>
      <c r="BI420" s="248">
        <f>IF(N420="nulová",J420,0)</f>
        <v>0</v>
      </c>
      <c r="BJ420" s="25" t="s">
        <v>24</v>
      </c>
      <c r="BK420" s="248">
        <f>ROUND(I420*H420,2)</f>
        <v>0</v>
      </c>
      <c r="BL420" s="25" t="s">
        <v>572</v>
      </c>
      <c r="BM420" s="25" t="s">
        <v>7119</v>
      </c>
    </row>
    <row r="421" s="1" customFormat="1" ht="38.25" customHeight="1">
      <c r="B421" s="47"/>
      <c r="C421" s="237" t="s">
        <v>1646</v>
      </c>
      <c r="D421" s="237" t="s">
        <v>230</v>
      </c>
      <c r="E421" s="238" t="s">
        <v>6959</v>
      </c>
      <c r="F421" s="239" t="s">
        <v>6960</v>
      </c>
      <c r="G421" s="240" t="s">
        <v>929</v>
      </c>
      <c r="H421" s="241">
        <v>2</v>
      </c>
      <c r="I421" s="242"/>
      <c r="J421" s="243">
        <f>ROUND(I421*H421,2)</f>
        <v>0</v>
      </c>
      <c r="K421" s="239" t="s">
        <v>3751</v>
      </c>
      <c r="L421" s="73"/>
      <c r="M421" s="244" t="s">
        <v>22</v>
      </c>
      <c r="N421" s="245" t="s">
        <v>50</v>
      </c>
      <c r="O421" s="48"/>
      <c r="P421" s="246">
        <f>O421*H421</f>
        <v>0</v>
      </c>
      <c r="Q421" s="246">
        <v>0</v>
      </c>
      <c r="R421" s="246">
        <f>Q421*H421</f>
        <v>0</v>
      </c>
      <c r="S421" s="246">
        <v>0</v>
      </c>
      <c r="T421" s="247">
        <f>S421*H421</f>
        <v>0</v>
      </c>
      <c r="AR421" s="25" t="s">
        <v>572</v>
      </c>
      <c r="AT421" s="25" t="s">
        <v>230</v>
      </c>
      <c r="AU421" s="25" t="s">
        <v>87</v>
      </c>
      <c r="AY421" s="25" t="s">
        <v>228</v>
      </c>
      <c r="BE421" s="248">
        <f>IF(N421="základní",J421,0)</f>
        <v>0</v>
      </c>
      <c r="BF421" s="248">
        <f>IF(N421="snížená",J421,0)</f>
        <v>0</v>
      </c>
      <c r="BG421" s="248">
        <f>IF(N421="zákl. přenesená",J421,0)</f>
        <v>0</v>
      </c>
      <c r="BH421" s="248">
        <f>IF(N421="sníž. přenesená",J421,0)</f>
        <v>0</v>
      </c>
      <c r="BI421" s="248">
        <f>IF(N421="nulová",J421,0)</f>
        <v>0</v>
      </c>
      <c r="BJ421" s="25" t="s">
        <v>24</v>
      </c>
      <c r="BK421" s="248">
        <f>ROUND(I421*H421,2)</f>
        <v>0</v>
      </c>
      <c r="BL421" s="25" t="s">
        <v>572</v>
      </c>
      <c r="BM421" s="25" t="s">
        <v>7120</v>
      </c>
    </row>
    <row r="422" s="1" customFormat="1" ht="16.5" customHeight="1">
      <c r="B422" s="47"/>
      <c r="C422" s="237" t="s">
        <v>1651</v>
      </c>
      <c r="D422" s="237" t="s">
        <v>230</v>
      </c>
      <c r="E422" s="238" t="s">
        <v>6963</v>
      </c>
      <c r="F422" s="239" t="s">
        <v>6964</v>
      </c>
      <c r="G422" s="240" t="s">
        <v>929</v>
      </c>
      <c r="H422" s="241">
        <v>5</v>
      </c>
      <c r="I422" s="242"/>
      <c r="J422" s="243">
        <f>ROUND(I422*H422,2)</f>
        <v>0</v>
      </c>
      <c r="K422" s="239" t="s">
        <v>3751</v>
      </c>
      <c r="L422" s="73"/>
      <c r="M422" s="244" t="s">
        <v>22</v>
      </c>
      <c r="N422" s="245" t="s">
        <v>50</v>
      </c>
      <c r="O422" s="48"/>
      <c r="P422" s="246">
        <f>O422*H422</f>
        <v>0</v>
      </c>
      <c r="Q422" s="246">
        <v>0</v>
      </c>
      <c r="R422" s="246">
        <f>Q422*H422</f>
        <v>0</v>
      </c>
      <c r="S422" s="246">
        <v>0</v>
      </c>
      <c r="T422" s="247">
        <f>S422*H422</f>
        <v>0</v>
      </c>
      <c r="AR422" s="25" t="s">
        <v>572</v>
      </c>
      <c r="AT422" s="25" t="s">
        <v>230</v>
      </c>
      <c r="AU422" s="25" t="s">
        <v>87</v>
      </c>
      <c r="AY422" s="25" t="s">
        <v>228</v>
      </c>
      <c r="BE422" s="248">
        <f>IF(N422="základní",J422,0)</f>
        <v>0</v>
      </c>
      <c r="BF422" s="248">
        <f>IF(N422="snížená",J422,0)</f>
        <v>0</v>
      </c>
      <c r="BG422" s="248">
        <f>IF(N422="zákl. přenesená",J422,0)</f>
        <v>0</v>
      </c>
      <c r="BH422" s="248">
        <f>IF(N422="sníž. přenesená",J422,0)</f>
        <v>0</v>
      </c>
      <c r="BI422" s="248">
        <f>IF(N422="nulová",J422,0)</f>
        <v>0</v>
      </c>
      <c r="BJ422" s="25" t="s">
        <v>24</v>
      </c>
      <c r="BK422" s="248">
        <f>ROUND(I422*H422,2)</f>
        <v>0</v>
      </c>
      <c r="BL422" s="25" t="s">
        <v>572</v>
      </c>
      <c r="BM422" s="25" t="s">
        <v>7121</v>
      </c>
    </row>
    <row r="423" s="1" customFormat="1" ht="16.5" customHeight="1">
      <c r="B423" s="47"/>
      <c r="C423" s="237" t="s">
        <v>1656</v>
      </c>
      <c r="D423" s="237" t="s">
        <v>230</v>
      </c>
      <c r="E423" s="238" t="s">
        <v>6966</v>
      </c>
      <c r="F423" s="239" t="s">
        <v>6967</v>
      </c>
      <c r="G423" s="240" t="s">
        <v>929</v>
      </c>
      <c r="H423" s="241">
        <v>5</v>
      </c>
      <c r="I423" s="242"/>
      <c r="J423" s="243">
        <f>ROUND(I423*H423,2)</f>
        <v>0</v>
      </c>
      <c r="K423" s="239" t="s">
        <v>3751</v>
      </c>
      <c r="L423" s="73"/>
      <c r="M423" s="244" t="s">
        <v>22</v>
      </c>
      <c r="N423" s="245" t="s">
        <v>50</v>
      </c>
      <c r="O423" s="48"/>
      <c r="P423" s="246">
        <f>O423*H423</f>
        <v>0</v>
      </c>
      <c r="Q423" s="246">
        <v>0</v>
      </c>
      <c r="R423" s="246">
        <f>Q423*H423</f>
        <v>0</v>
      </c>
      <c r="S423" s="246">
        <v>0</v>
      </c>
      <c r="T423" s="247">
        <f>S423*H423</f>
        <v>0</v>
      </c>
      <c r="AR423" s="25" t="s">
        <v>572</v>
      </c>
      <c r="AT423" s="25" t="s">
        <v>230</v>
      </c>
      <c r="AU423" s="25" t="s">
        <v>87</v>
      </c>
      <c r="AY423" s="25" t="s">
        <v>228</v>
      </c>
      <c r="BE423" s="248">
        <f>IF(N423="základní",J423,0)</f>
        <v>0</v>
      </c>
      <c r="BF423" s="248">
        <f>IF(N423="snížená",J423,0)</f>
        <v>0</v>
      </c>
      <c r="BG423" s="248">
        <f>IF(N423="zákl. přenesená",J423,0)</f>
        <v>0</v>
      </c>
      <c r="BH423" s="248">
        <f>IF(N423="sníž. přenesená",J423,0)</f>
        <v>0</v>
      </c>
      <c r="BI423" s="248">
        <f>IF(N423="nulová",J423,0)</f>
        <v>0</v>
      </c>
      <c r="BJ423" s="25" t="s">
        <v>24</v>
      </c>
      <c r="BK423" s="248">
        <f>ROUND(I423*H423,2)</f>
        <v>0</v>
      </c>
      <c r="BL423" s="25" t="s">
        <v>572</v>
      </c>
      <c r="BM423" s="25" t="s">
        <v>7122</v>
      </c>
    </row>
    <row r="424" s="1" customFormat="1" ht="38.25" customHeight="1">
      <c r="B424" s="47"/>
      <c r="C424" s="237" t="s">
        <v>1661</v>
      </c>
      <c r="D424" s="237" t="s">
        <v>230</v>
      </c>
      <c r="E424" s="238" t="s">
        <v>6969</v>
      </c>
      <c r="F424" s="239" t="s">
        <v>6970</v>
      </c>
      <c r="G424" s="240" t="s">
        <v>929</v>
      </c>
      <c r="H424" s="241">
        <v>2</v>
      </c>
      <c r="I424" s="242"/>
      <c r="J424" s="243">
        <f>ROUND(I424*H424,2)</f>
        <v>0</v>
      </c>
      <c r="K424" s="239" t="s">
        <v>3751</v>
      </c>
      <c r="L424" s="73"/>
      <c r="M424" s="244" t="s">
        <v>22</v>
      </c>
      <c r="N424" s="245" t="s">
        <v>50</v>
      </c>
      <c r="O424" s="48"/>
      <c r="P424" s="246">
        <f>O424*H424</f>
        <v>0</v>
      </c>
      <c r="Q424" s="246">
        <v>0</v>
      </c>
      <c r="R424" s="246">
        <f>Q424*H424</f>
        <v>0</v>
      </c>
      <c r="S424" s="246">
        <v>0</v>
      </c>
      <c r="T424" s="247">
        <f>S424*H424</f>
        <v>0</v>
      </c>
      <c r="AR424" s="25" t="s">
        <v>572</v>
      </c>
      <c r="AT424" s="25" t="s">
        <v>230</v>
      </c>
      <c r="AU424" s="25" t="s">
        <v>87</v>
      </c>
      <c r="AY424" s="25" t="s">
        <v>228</v>
      </c>
      <c r="BE424" s="248">
        <f>IF(N424="základní",J424,0)</f>
        <v>0</v>
      </c>
      <c r="BF424" s="248">
        <f>IF(N424="snížená",J424,0)</f>
        <v>0</v>
      </c>
      <c r="BG424" s="248">
        <f>IF(N424="zákl. přenesená",J424,0)</f>
        <v>0</v>
      </c>
      <c r="BH424" s="248">
        <f>IF(N424="sníž. přenesená",J424,0)</f>
        <v>0</v>
      </c>
      <c r="BI424" s="248">
        <f>IF(N424="nulová",J424,0)</f>
        <v>0</v>
      </c>
      <c r="BJ424" s="25" t="s">
        <v>24</v>
      </c>
      <c r="BK424" s="248">
        <f>ROUND(I424*H424,2)</f>
        <v>0</v>
      </c>
      <c r="BL424" s="25" t="s">
        <v>572</v>
      </c>
      <c r="BM424" s="25" t="s">
        <v>7123</v>
      </c>
    </row>
    <row r="425" s="1" customFormat="1" ht="38.25" customHeight="1">
      <c r="B425" s="47"/>
      <c r="C425" s="237" t="s">
        <v>1666</v>
      </c>
      <c r="D425" s="237" t="s">
        <v>230</v>
      </c>
      <c r="E425" s="238" t="s">
        <v>6850</v>
      </c>
      <c r="F425" s="239" t="s">
        <v>6851</v>
      </c>
      <c r="G425" s="240" t="s">
        <v>929</v>
      </c>
      <c r="H425" s="241">
        <v>1</v>
      </c>
      <c r="I425" s="242"/>
      <c r="J425" s="243">
        <f>ROUND(I425*H425,2)</f>
        <v>0</v>
      </c>
      <c r="K425" s="239" t="s">
        <v>3751</v>
      </c>
      <c r="L425" s="73"/>
      <c r="M425" s="244" t="s">
        <v>22</v>
      </c>
      <c r="N425" s="245" t="s">
        <v>50</v>
      </c>
      <c r="O425" s="48"/>
      <c r="P425" s="246">
        <f>O425*H425</f>
        <v>0</v>
      </c>
      <c r="Q425" s="246">
        <v>0</v>
      </c>
      <c r="R425" s="246">
        <f>Q425*H425</f>
        <v>0</v>
      </c>
      <c r="S425" s="246">
        <v>0</v>
      </c>
      <c r="T425" s="247">
        <f>S425*H425</f>
        <v>0</v>
      </c>
      <c r="AR425" s="25" t="s">
        <v>572</v>
      </c>
      <c r="AT425" s="25" t="s">
        <v>230</v>
      </c>
      <c r="AU425" s="25" t="s">
        <v>87</v>
      </c>
      <c r="AY425" s="25" t="s">
        <v>228</v>
      </c>
      <c r="BE425" s="248">
        <f>IF(N425="základní",J425,0)</f>
        <v>0</v>
      </c>
      <c r="BF425" s="248">
        <f>IF(N425="snížená",J425,0)</f>
        <v>0</v>
      </c>
      <c r="BG425" s="248">
        <f>IF(N425="zákl. přenesená",J425,0)</f>
        <v>0</v>
      </c>
      <c r="BH425" s="248">
        <f>IF(N425="sníž. přenesená",J425,0)</f>
        <v>0</v>
      </c>
      <c r="BI425" s="248">
        <f>IF(N425="nulová",J425,0)</f>
        <v>0</v>
      </c>
      <c r="BJ425" s="25" t="s">
        <v>24</v>
      </c>
      <c r="BK425" s="248">
        <f>ROUND(I425*H425,2)</f>
        <v>0</v>
      </c>
      <c r="BL425" s="25" t="s">
        <v>572</v>
      </c>
      <c r="BM425" s="25" t="s">
        <v>7124</v>
      </c>
    </row>
    <row r="426" s="1" customFormat="1" ht="16.5" customHeight="1">
      <c r="B426" s="47"/>
      <c r="C426" s="237" t="s">
        <v>1671</v>
      </c>
      <c r="D426" s="237" t="s">
        <v>230</v>
      </c>
      <c r="E426" s="238" t="s">
        <v>6853</v>
      </c>
      <c r="F426" s="239" t="s">
        <v>6854</v>
      </c>
      <c r="G426" s="240" t="s">
        <v>929</v>
      </c>
      <c r="H426" s="241">
        <v>1</v>
      </c>
      <c r="I426" s="242"/>
      <c r="J426" s="243">
        <f>ROUND(I426*H426,2)</f>
        <v>0</v>
      </c>
      <c r="K426" s="239" t="s">
        <v>3751</v>
      </c>
      <c r="L426" s="73"/>
      <c r="M426" s="244" t="s">
        <v>22</v>
      </c>
      <c r="N426" s="245" t="s">
        <v>50</v>
      </c>
      <c r="O426" s="48"/>
      <c r="P426" s="246">
        <f>O426*H426</f>
        <v>0</v>
      </c>
      <c r="Q426" s="246">
        <v>0</v>
      </c>
      <c r="R426" s="246">
        <f>Q426*H426</f>
        <v>0</v>
      </c>
      <c r="S426" s="246">
        <v>0</v>
      </c>
      <c r="T426" s="247">
        <f>S426*H426</f>
        <v>0</v>
      </c>
      <c r="AR426" s="25" t="s">
        <v>572</v>
      </c>
      <c r="AT426" s="25" t="s">
        <v>230</v>
      </c>
      <c r="AU426" s="25" t="s">
        <v>87</v>
      </c>
      <c r="AY426" s="25" t="s">
        <v>228</v>
      </c>
      <c r="BE426" s="248">
        <f>IF(N426="základní",J426,0)</f>
        <v>0</v>
      </c>
      <c r="BF426" s="248">
        <f>IF(N426="snížená",J426,0)</f>
        <v>0</v>
      </c>
      <c r="BG426" s="248">
        <f>IF(N426="zákl. přenesená",J426,0)</f>
        <v>0</v>
      </c>
      <c r="BH426" s="248">
        <f>IF(N426="sníž. přenesená",J426,0)</f>
        <v>0</v>
      </c>
      <c r="BI426" s="248">
        <f>IF(N426="nulová",J426,0)</f>
        <v>0</v>
      </c>
      <c r="BJ426" s="25" t="s">
        <v>24</v>
      </c>
      <c r="BK426" s="248">
        <f>ROUND(I426*H426,2)</f>
        <v>0</v>
      </c>
      <c r="BL426" s="25" t="s">
        <v>572</v>
      </c>
      <c r="BM426" s="25" t="s">
        <v>7125</v>
      </c>
    </row>
    <row r="427" s="1" customFormat="1" ht="51" customHeight="1">
      <c r="B427" s="47"/>
      <c r="C427" s="237" t="s">
        <v>1676</v>
      </c>
      <c r="D427" s="237" t="s">
        <v>230</v>
      </c>
      <c r="E427" s="238" t="s">
        <v>6974</v>
      </c>
      <c r="F427" s="239" t="s">
        <v>6975</v>
      </c>
      <c r="G427" s="240" t="s">
        <v>929</v>
      </c>
      <c r="H427" s="241">
        <v>2</v>
      </c>
      <c r="I427" s="242"/>
      <c r="J427" s="243">
        <f>ROUND(I427*H427,2)</f>
        <v>0</v>
      </c>
      <c r="K427" s="239" t="s">
        <v>3751</v>
      </c>
      <c r="L427" s="73"/>
      <c r="M427" s="244" t="s">
        <v>22</v>
      </c>
      <c r="N427" s="245" t="s">
        <v>50</v>
      </c>
      <c r="O427" s="48"/>
      <c r="P427" s="246">
        <f>O427*H427</f>
        <v>0</v>
      </c>
      <c r="Q427" s="246">
        <v>0</v>
      </c>
      <c r="R427" s="246">
        <f>Q427*H427</f>
        <v>0</v>
      </c>
      <c r="S427" s="246">
        <v>0</v>
      </c>
      <c r="T427" s="247">
        <f>S427*H427</f>
        <v>0</v>
      </c>
      <c r="AR427" s="25" t="s">
        <v>572</v>
      </c>
      <c r="AT427" s="25" t="s">
        <v>230</v>
      </c>
      <c r="AU427" s="25" t="s">
        <v>87</v>
      </c>
      <c r="AY427" s="25" t="s">
        <v>228</v>
      </c>
      <c r="BE427" s="248">
        <f>IF(N427="základní",J427,0)</f>
        <v>0</v>
      </c>
      <c r="BF427" s="248">
        <f>IF(N427="snížená",J427,0)</f>
        <v>0</v>
      </c>
      <c r="BG427" s="248">
        <f>IF(N427="zákl. přenesená",J427,0)</f>
        <v>0</v>
      </c>
      <c r="BH427" s="248">
        <f>IF(N427="sníž. přenesená",J427,0)</f>
        <v>0</v>
      </c>
      <c r="BI427" s="248">
        <f>IF(N427="nulová",J427,0)</f>
        <v>0</v>
      </c>
      <c r="BJ427" s="25" t="s">
        <v>24</v>
      </c>
      <c r="BK427" s="248">
        <f>ROUND(I427*H427,2)</f>
        <v>0</v>
      </c>
      <c r="BL427" s="25" t="s">
        <v>572</v>
      </c>
      <c r="BM427" s="25" t="s">
        <v>7126</v>
      </c>
    </row>
    <row r="428" s="1" customFormat="1" ht="38.25" customHeight="1">
      <c r="B428" s="47"/>
      <c r="C428" s="237" t="s">
        <v>1682</v>
      </c>
      <c r="D428" s="237" t="s">
        <v>230</v>
      </c>
      <c r="E428" s="238" t="s">
        <v>6977</v>
      </c>
      <c r="F428" s="239" t="s">
        <v>6978</v>
      </c>
      <c r="G428" s="240" t="s">
        <v>929</v>
      </c>
      <c r="H428" s="241">
        <v>1</v>
      </c>
      <c r="I428" s="242"/>
      <c r="J428" s="243">
        <f>ROUND(I428*H428,2)</f>
        <v>0</v>
      </c>
      <c r="K428" s="239" t="s">
        <v>3751</v>
      </c>
      <c r="L428" s="73"/>
      <c r="M428" s="244" t="s">
        <v>22</v>
      </c>
      <c r="N428" s="245" t="s">
        <v>50</v>
      </c>
      <c r="O428" s="48"/>
      <c r="P428" s="246">
        <f>O428*H428</f>
        <v>0</v>
      </c>
      <c r="Q428" s="246">
        <v>0</v>
      </c>
      <c r="R428" s="246">
        <f>Q428*H428</f>
        <v>0</v>
      </c>
      <c r="S428" s="246">
        <v>0</v>
      </c>
      <c r="T428" s="247">
        <f>S428*H428</f>
        <v>0</v>
      </c>
      <c r="AR428" s="25" t="s">
        <v>572</v>
      </c>
      <c r="AT428" s="25" t="s">
        <v>230</v>
      </c>
      <c r="AU428" s="25" t="s">
        <v>87</v>
      </c>
      <c r="AY428" s="25" t="s">
        <v>228</v>
      </c>
      <c r="BE428" s="248">
        <f>IF(N428="základní",J428,0)</f>
        <v>0</v>
      </c>
      <c r="BF428" s="248">
        <f>IF(N428="snížená",J428,0)</f>
        <v>0</v>
      </c>
      <c r="BG428" s="248">
        <f>IF(N428="zákl. přenesená",J428,0)</f>
        <v>0</v>
      </c>
      <c r="BH428" s="248">
        <f>IF(N428="sníž. přenesená",J428,0)</f>
        <v>0</v>
      </c>
      <c r="BI428" s="248">
        <f>IF(N428="nulová",J428,0)</f>
        <v>0</v>
      </c>
      <c r="BJ428" s="25" t="s">
        <v>24</v>
      </c>
      <c r="BK428" s="248">
        <f>ROUND(I428*H428,2)</f>
        <v>0</v>
      </c>
      <c r="BL428" s="25" t="s">
        <v>572</v>
      </c>
      <c r="BM428" s="25" t="s">
        <v>7127</v>
      </c>
    </row>
    <row r="429" s="1" customFormat="1" ht="16.5" customHeight="1">
      <c r="B429" s="47"/>
      <c r="C429" s="237" t="s">
        <v>1687</v>
      </c>
      <c r="D429" s="237" t="s">
        <v>230</v>
      </c>
      <c r="E429" s="238" t="s">
        <v>6797</v>
      </c>
      <c r="F429" s="239" t="s">
        <v>6798</v>
      </c>
      <c r="G429" s="240" t="s">
        <v>929</v>
      </c>
      <c r="H429" s="241">
        <v>1</v>
      </c>
      <c r="I429" s="242"/>
      <c r="J429" s="243">
        <f>ROUND(I429*H429,2)</f>
        <v>0</v>
      </c>
      <c r="K429" s="239" t="s">
        <v>3751</v>
      </c>
      <c r="L429" s="73"/>
      <c r="M429" s="244" t="s">
        <v>22</v>
      </c>
      <c r="N429" s="245" t="s">
        <v>50</v>
      </c>
      <c r="O429" s="48"/>
      <c r="P429" s="246">
        <f>O429*H429</f>
        <v>0</v>
      </c>
      <c r="Q429" s="246">
        <v>0</v>
      </c>
      <c r="R429" s="246">
        <f>Q429*H429</f>
        <v>0</v>
      </c>
      <c r="S429" s="246">
        <v>0</v>
      </c>
      <c r="T429" s="247">
        <f>S429*H429</f>
        <v>0</v>
      </c>
      <c r="AR429" s="25" t="s">
        <v>572</v>
      </c>
      <c r="AT429" s="25" t="s">
        <v>230</v>
      </c>
      <c r="AU429" s="25" t="s">
        <v>87</v>
      </c>
      <c r="AY429" s="25" t="s">
        <v>228</v>
      </c>
      <c r="BE429" s="248">
        <f>IF(N429="základní",J429,0)</f>
        <v>0</v>
      </c>
      <c r="BF429" s="248">
        <f>IF(N429="snížená",J429,0)</f>
        <v>0</v>
      </c>
      <c r="BG429" s="248">
        <f>IF(N429="zákl. přenesená",J429,0)</f>
        <v>0</v>
      </c>
      <c r="BH429" s="248">
        <f>IF(N429="sníž. přenesená",J429,0)</f>
        <v>0</v>
      </c>
      <c r="BI429" s="248">
        <f>IF(N429="nulová",J429,0)</f>
        <v>0</v>
      </c>
      <c r="BJ429" s="25" t="s">
        <v>24</v>
      </c>
      <c r="BK429" s="248">
        <f>ROUND(I429*H429,2)</f>
        <v>0</v>
      </c>
      <c r="BL429" s="25" t="s">
        <v>572</v>
      </c>
      <c r="BM429" s="25" t="s">
        <v>7128</v>
      </c>
    </row>
    <row r="430" s="1" customFormat="1" ht="16.5" customHeight="1">
      <c r="B430" s="47"/>
      <c r="C430" s="237" t="s">
        <v>1692</v>
      </c>
      <c r="D430" s="237" t="s">
        <v>230</v>
      </c>
      <c r="E430" s="238" t="s">
        <v>6981</v>
      </c>
      <c r="F430" s="239" t="s">
        <v>6982</v>
      </c>
      <c r="G430" s="240" t="s">
        <v>929</v>
      </c>
      <c r="H430" s="241">
        <v>2</v>
      </c>
      <c r="I430" s="242"/>
      <c r="J430" s="243">
        <f>ROUND(I430*H430,2)</f>
        <v>0</v>
      </c>
      <c r="K430" s="239" t="s">
        <v>3751</v>
      </c>
      <c r="L430" s="73"/>
      <c r="M430" s="244" t="s">
        <v>22</v>
      </c>
      <c r="N430" s="245" t="s">
        <v>50</v>
      </c>
      <c r="O430" s="48"/>
      <c r="P430" s="246">
        <f>O430*H430</f>
        <v>0</v>
      </c>
      <c r="Q430" s="246">
        <v>0</v>
      </c>
      <c r="R430" s="246">
        <f>Q430*H430</f>
        <v>0</v>
      </c>
      <c r="S430" s="246">
        <v>0</v>
      </c>
      <c r="T430" s="247">
        <f>S430*H430</f>
        <v>0</v>
      </c>
      <c r="AR430" s="25" t="s">
        <v>572</v>
      </c>
      <c r="AT430" s="25" t="s">
        <v>230</v>
      </c>
      <c r="AU430" s="25" t="s">
        <v>87</v>
      </c>
      <c r="AY430" s="25" t="s">
        <v>228</v>
      </c>
      <c r="BE430" s="248">
        <f>IF(N430="základní",J430,0)</f>
        <v>0</v>
      </c>
      <c r="BF430" s="248">
        <f>IF(N430="snížená",J430,0)</f>
        <v>0</v>
      </c>
      <c r="BG430" s="248">
        <f>IF(N430="zákl. přenesená",J430,0)</f>
        <v>0</v>
      </c>
      <c r="BH430" s="248">
        <f>IF(N430="sníž. přenesená",J430,0)</f>
        <v>0</v>
      </c>
      <c r="BI430" s="248">
        <f>IF(N430="nulová",J430,0)</f>
        <v>0</v>
      </c>
      <c r="BJ430" s="25" t="s">
        <v>24</v>
      </c>
      <c r="BK430" s="248">
        <f>ROUND(I430*H430,2)</f>
        <v>0</v>
      </c>
      <c r="BL430" s="25" t="s">
        <v>572</v>
      </c>
      <c r="BM430" s="25" t="s">
        <v>7129</v>
      </c>
    </row>
    <row r="431" s="11" customFormat="1" ht="29.88" customHeight="1">
      <c r="B431" s="221"/>
      <c r="C431" s="222"/>
      <c r="D431" s="223" t="s">
        <v>78</v>
      </c>
      <c r="E431" s="235" t="s">
        <v>5903</v>
      </c>
      <c r="F431" s="235" t="s">
        <v>7130</v>
      </c>
      <c r="G431" s="222"/>
      <c r="H431" s="222"/>
      <c r="I431" s="225"/>
      <c r="J431" s="236">
        <f>BK431</f>
        <v>0</v>
      </c>
      <c r="K431" s="222"/>
      <c r="L431" s="227"/>
      <c r="M431" s="228"/>
      <c r="N431" s="229"/>
      <c r="O431" s="229"/>
      <c r="P431" s="230">
        <f>SUM(P432:P448)</f>
        <v>0</v>
      </c>
      <c r="Q431" s="229"/>
      <c r="R431" s="230">
        <f>SUM(R432:R448)</f>
        <v>0</v>
      </c>
      <c r="S431" s="229"/>
      <c r="T431" s="231">
        <f>SUM(T432:T448)</f>
        <v>0</v>
      </c>
      <c r="AR431" s="232" t="s">
        <v>101</v>
      </c>
      <c r="AT431" s="233" t="s">
        <v>78</v>
      </c>
      <c r="AU431" s="233" t="s">
        <v>24</v>
      </c>
      <c r="AY431" s="232" t="s">
        <v>228</v>
      </c>
      <c r="BK431" s="234">
        <f>SUM(BK432:BK448)</f>
        <v>0</v>
      </c>
    </row>
    <row r="432" s="1" customFormat="1" ht="25.5" customHeight="1">
      <c r="B432" s="47"/>
      <c r="C432" s="237" t="s">
        <v>1696</v>
      </c>
      <c r="D432" s="237" t="s">
        <v>230</v>
      </c>
      <c r="E432" s="238" t="s">
        <v>6943</v>
      </c>
      <c r="F432" s="239" t="s">
        <v>6944</v>
      </c>
      <c r="G432" s="240" t="s">
        <v>929</v>
      </c>
      <c r="H432" s="241">
        <v>1</v>
      </c>
      <c r="I432" s="242"/>
      <c r="J432" s="243">
        <f>ROUND(I432*H432,2)</f>
        <v>0</v>
      </c>
      <c r="K432" s="239" t="s">
        <v>3751</v>
      </c>
      <c r="L432" s="73"/>
      <c r="M432" s="244" t="s">
        <v>22</v>
      </c>
      <c r="N432" s="245" t="s">
        <v>50</v>
      </c>
      <c r="O432" s="48"/>
      <c r="P432" s="246">
        <f>O432*H432</f>
        <v>0</v>
      </c>
      <c r="Q432" s="246">
        <v>0</v>
      </c>
      <c r="R432" s="246">
        <f>Q432*H432</f>
        <v>0</v>
      </c>
      <c r="S432" s="246">
        <v>0</v>
      </c>
      <c r="T432" s="247">
        <f>S432*H432</f>
        <v>0</v>
      </c>
      <c r="AR432" s="25" t="s">
        <v>572</v>
      </c>
      <c r="AT432" s="25" t="s">
        <v>230</v>
      </c>
      <c r="AU432" s="25" t="s">
        <v>87</v>
      </c>
      <c r="AY432" s="25" t="s">
        <v>228</v>
      </c>
      <c r="BE432" s="248">
        <f>IF(N432="základní",J432,0)</f>
        <v>0</v>
      </c>
      <c r="BF432" s="248">
        <f>IF(N432="snížená",J432,0)</f>
        <v>0</v>
      </c>
      <c r="BG432" s="248">
        <f>IF(N432="zákl. přenesená",J432,0)</f>
        <v>0</v>
      </c>
      <c r="BH432" s="248">
        <f>IF(N432="sníž. přenesená",J432,0)</f>
        <v>0</v>
      </c>
      <c r="BI432" s="248">
        <f>IF(N432="nulová",J432,0)</f>
        <v>0</v>
      </c>
      <c r="BJ432" s="25" t="s">
        <v>24</v>
      </c>
      <c r="BK432" s="248">
        <f>ROUND(I432*H432,2)</f>
        <v>0</v>
      </c>
      <c r="BL432" s="25" t="s">
        <v>572</v>
      </c>
      <c r="BM432" s="25" t="s">
        <v>7131</v>
      </c>
    </row>
    <row r="433" s="1" customFormat="1" ht="25.5" customHeight="1">
      <c r="B433" s="47"/>
      <c r="C433" s="237" t="s">
        <v>1703</v>
      </c>
      <c r="D433" s="237" t="s">
        <v>230</v>
      </c>
      <c r="E433" s="238" t="s">
        <v>6946</v>
      </c>
      <c r="F433" s="239" t="s">
        <v>6947</v>
      </c>
      <c r="G433" s="240" t="s">
        <v>929</v>
      </c>
      <c r="H433" s="241">
        <v>2</v>
      </c>
      <c r="I433" s="242"/>
      <c r="J433" s="243">
        <f>ROUND(I433*H433,2)</f>
        <v>0</v>
      </c>
      <c r="K433" s="239" t="s">
        <v>3751</v>
      </c>
      <c r="L433" s="73"/>
      <c r="M433" s="244" t="s">
        <v>22</v>
      </c>
      <c r="N433" s="245" t="s">
        <v>50</v>
      </c>
      <c r="O433" s="48"/>
      <c r="P433" s="246">
        <f>O433*H433</f>
        <v>0</v>
      </c>
      <c r="Q433" s="246">
        <v>0</v>
      </c>
      <c r="R433" s="246">
        <f>Q433*H433</f>
        <v>0</v>
      </c>
      <c r="S433" s="246">
        <v>0</v>
      </c>
      <c r="T433" s="247">
        <f>S433*H433</f>
        <v>0</v>
      </c>
      <c r="AR433" s="25" t="s">
        <v>572</v>
      </c>
      <c r="AT433" s="25" t="s">
        <v>230</v>
      </c>
      <c r="AU433" s="25" t="s">
        <v>87</v>
      </c>
      <c r="AY433" s="25" t="s">
        <v>228</v>
      </c>
      <c r="BE433" s="248">
        <f>IF(N433="základní",J433,0)</f>
        <v>0</v>
      </c>
      <c r="BF433" s="248">
        <f>IF(N433="snížená",J433,0)</f>
        <v>0</v>
      </c>
      <c r="BG433" s="248">
        <f>IF(N433="zákl. přenesená",J433,0)</f>
        <v>0</v>
      </c>
      <c r="BH433" s="248">
        <f>IF(N433="sníž. přenesená",J433,0)</f>
        <v>0</v>
      </c>
      <c r="BI433" s="248">
        <f>IF(N433="nulová",J433,0)</f>
        <v>0</v>
      </c>
      <c r="BJ433" s="25" t="s">
        <v>24</v>
      </c>
      <c r="BK433" s="248">
        <f>ROUND(I433*H433,2)</f>
        <v>0</v>
      </c>
      <c r="BL433" s="25" t="s">
        <v>572</v>
      </c>
      <c r="BM433" s="25" t="s">
        <v>7132</v>
      </c>
    </row>
    <row r="434" s="1" customFormat="1" ht="16.5" customHeight="1">
      <c r="B434" s="47"/>
      <c r="C434" s="237" t="s">
        <v>1712</v>
      </c>
      <c r="D434" s="237" t="s">
        <v>230</v>
      </c>
      <c r="E434" s="238" t="s">
        <v>6949</v>
      </c>
      <c r="F434" s="239" t="s">
        <v>6950</v>
      </c>
      <c r="G434" s="240" t="s">
        <v>929</v>
      </c>
      <c r="H434" s="241">
        <v>3</v>
      </c>
      <c r="I434" s="242"/>
      <c r="J434" s="243">
        <f>ROUND(I434*H434,2)</f>
        <v>0</v>
      </c>
      <c r="K434" s="239" t="s">
        <v>3751</v>
      </c>
      <c r="L434" s="73"/>
      <c r="M434" s="244" t="s">
        <v>22</v>
      </c>
      <c r="N434" s="245" t="s">
        <v>50</v>
      </c>
      <c r="O434" s="48"/>
      <c r="P434" s="246">
        <f>O434*H434</f>
        <v>0</v>
      </c>
      <c r="Q434" s="246">
        <v>0</v>
      </c>
      <c r="R434" s="246">
        <f>Q434*H434</f>
        <v>0</v>
      </c>
      <c r="S434" s="246">
        <v>0</v>
      </c>
      <c r="T434" s="247">
        <f>S434*H434</f>
        <v>0</v>
      </c>
      <c r="AR434" s="25" t="s">
        <v>572</v>
      </c>
      <c r="AT434" s="25" t="s">
        <v>230</v>
      </c>
      <c r="AU434" s="25" t="s">
        <v>87</v>
      </c>
      <c r="AY434" s="25" t="s">
        <v>228</v>
      </c>
      <c r="BE434" s="248">
        <f>IF(N434="základní",J434,0)</f>
        <v>0</v>
      </c>
      <c r="BF434" s="248">
        <f>IF(N434="snížená",J434,0)</f>
        <v>0</v>
      </c>
      <c r="BG434" s="248">
        <f>IF(N434="zákl. přenesená",J434,0)</f>
        <v>0</v>
      </c>
      <c r="BH434" s="248">
        <f>IF(N434="sníž. přenesená",J434,0)</f>
        <v>0</v>
      </c>
      <c r="BI434" s="248">
        <f>IF(N434="nulová",J434,0)</f>
        <v>0</v>
      </c>
      <c r="BJ434" s="25" t="s">
        <v>24</v>
      </c>
      <c r="BK434" s="248">
        <f>ROUND(I434*H434,2)</f>
        <v>0</v>
      </c>
      <c r="BL434" s="25" t="s">
        <v>572</v>
      </c>
      <c r="BM434" s="25" t="s">
        <v>7133</v>
      </c>
    </row>
    <row r="435" s="1" customFormat="1" ht="25.5" customHeight="1">
      <c r="B435" s="47"/>
      <c r="C435" s="237" t="s">
        <v>1720</v>
      </c>
      <c r="D435" s="237" t="s">
        <v>230</v>
      </c>
      <c r="E435" s="238" t="s">
        <v>6952</v>
      </c>
      <c r="F435" s="239" t="s">
        <v>6953</v>
      </c>
      <c r="G435" s="240" t="s">
        <v>929</v>
      </c>
      <c r="H435" s="241">
        <v>1</v>
      </c>
      <c r="I435" s="242"/>
      <c r="J435" s="243">
        <f>ROUND(I435*H435,2)</f>
        <v>0</v>
      </c>
      <c r="K435" s="239" t="s">
        <v>3751</v>
      </c>
      <c r="L435" s="73"/>
      <c r="M435" s="244" t="s">
        <v>22</v>
      </c>
      <c r="N435" s="245" t="s">
        <v>50</v>
      </c>
      <c r="O435" s="48"/>
      <c r="P435" s="246">
        <f>O435*H435</f>
        <v>0</v>
      </c>
      <c r="Q435" s="246">
        <v>0</v>
      </c>
      <c r="R435" s="246">
        <f>Q435*H435</f>
        <v>0</v>
      </c>
      <c r="S435" s="246">
        <v>0</v>
      </c>
      <c r="T435" s="247">
        <f>S435*H435</f>
        <v>0</v>
      </c>
      <c r="AR435" s="25" t="s">
        <v>572</v>
      </c>
      <c r="AT435" s="25" t="s">
        <v>230</v>
      </c>
      <c r="AU435" s="25" t="s">
        <v>87</v>
      </c>
      <c r="AY435" s="25" t="s">
        <v>228</v>
      </c>
      <c r="BE435" s="248">
        <f>IF(N435="základní",J435,0)</f>
        <v>0</v>
      </c>
      <c r="BF435" s="248">
        <f>IF(N435="snížená",J435,0)</f>
        <v>0</v>
      </c>
      <c r="BG435" s="248">
        <f>IF(N435="zákl. přenesená",J435,0)</f>
        <v>0</v>
      </c>
      <c r="BH435" s="248">
        <f>IF(N435="sníž. přenesená",J435,0)</f>
        <v>0</v>
      </c>
      <c r="BI435" s="248">
        <f>IF(N435="nulová",J435,0)</f>
        <v>0</v>
      </c>
      <c r="BJ435" s="25" t="s">
        <v>24</v>
      </c>
      <c r="BK435" s="248">
        <f>ROUND(I435*H435,2)</f>
        <v>0</v>
      </c>
      <c r="BL435" s="25" t="s">
        <v>572</v>
      </c>
      <c r="BM435" s="25" t="s">
        <v>7134</v>
      </c>
    </row>
    <row r="436" s="1" customFormat="1" ht="25.5" customHeight="1">
      <c r="B436" s="47"/>
      <c r="C436" s="237" t="s">
        <v>1725</v>
      </c>
      <c r="D436" s="237" t="s">
        <v>230</v>
      </c>
      <c r="E436" s="238" t="s">
        <v>6955</v>
      </c>
      <c r="F436" s="239" t="s">
        <v>6956</v>
      </c>
      <c r="G436" s="240" t="s">
        <v>929</v>
      </c>
      <c r="H436" s="241">
        <v>1</v>
      </c>
      <c r="I436" s="242"/>
      <c r="J436" s="243">
        <f>ROUND(I436*H436,2)</f>
        <v>0</v>
      </c>
      <c r="K436" s="239" t="s">
        <v>3751</v>
      </c>
      <c r="L436" s="73"/>
      <c r="M436" s="244" t="s">
        <v>22</v>
      </c>
      <c r="N436" s="245" t="s">
        <v>50</v>
      </c>
      <c r="O436" s="48"/>
      <c r="P436" s="246">
        <f>O436*H436</f>
        <v>0</v>
      </c>
      <c r="Q436" s="246">
        <v>0</v>
      </c>
      <c r="R436" s="246">
        <f>Q436*H436</f>
        <v>0</v>
      </c>
      <c r="S436" s="246">
        <v>0</v>
      </c>
      <c r="T436" s="247">
        <f>S436*H436</f>
        <v>0</v>
      </c>
      <c r="AR436" s="25" t="s">
        <v>572</v>
      </c>
      <c r="AT436" s="25" t="s">
        <v>230</v>
      </c>
      <c r="AU436" s="25" t="s">
        <v>87</v>
      </c>
      <c r="AY436" s="25" t="s">
        <v>228</v>
      </c>
      <c r="BE436" s="248">
        <f>IF(N436="základní",J436,0)</f>
        <v>0</v>
      </c>
      <c r="BF436" s="248">
        <f>IF(N436="snížená",J436,0)</f>
        <v>0</v>
      </c>
      <c r="BG436" s="248">
        <f>IF(N436="zákl. přenesená",J436,0)</f>
        <v>0</v>
      </c>
      <c r="BH436" s="248">
        <f>IF(N436="sníž. přenesená",J436,0)</f>
        <v>0</v>
      </c>
      <c r="BI436" s="248">
        <f>IF(N436="nulová",J436,0)</f>
        <v>0</v>
      </c>
      <c r="BJ436" s="25" t="s">
        <v>24</v>
      </c>
      <c r="BK436" s="248">
        <f>ROUND(I436*H436,2)</f>
        <v>0</v>
      </c>
      <c r="BL436" s="25" t="s">
        <v>572</v>
      </c>
      <c r="BM436" s="25" t="s">
        <v>7135</v>
      </c>
    </row>
    <row r="437" s="1" customFormat="1" ht="25.5" customHeight="1">
      <c r="B437" s="47"/>
      <c r="C437" s="237" t="s">
        <v>1732</v>
      </c>
      <c r="D437" s="237" t="s">
        <v>230</v>
      </c>
      <c r="E437" s="238" t="s">
        <v>6782</v>
      </c>
      <c r="F437" s="239" t="s">
        <v>6783</v>
      </c>
      <c r="G437" s="240" t="s">
        <v>929</v>
      </c>
      <c r="H437" s="241">
        <v>1</v>
      </c>
      <c r="I437" s="242"/>
      <c r="J437" s="243">
        <f>ROUND(I437*H437,2)</f>
        <v>0</v>
      </c>
      <c r="K437" s="239" t="s">
        <v>3751</v>
      </c>
      <c r="L437" s="73"/>
      <c r="M437" s="244" t="s">
        <v>22</v>
      </c>
      <c r="N437" s="245" t="s">
        <v>50</v>
      </c>
      <c r="O437" s="48"/>
      <c r="P437" s="246">
        <f>O437*H437</f>
        <v>0</v>
      </c>
      <c r="Q437" s="246">
        <v>0</v>
      </c>
      <c r="R437" s="246">
        <f>Q437*H437</f>
        <v>0</v>
      </c>
      <c r="S437" s="246">
        <v>0</v>
      </c>
      <c r="T437" s="247">
        <f>S437*H437</f>
        <v>0</v>
      </c>
      <c r="AR437" s="25" t="s">
        <v>572</v>
      </c>
      <c r="AT437" s="25" t="s">
        <v>230</v>
      </c>
      <c r="AU437" s="25" t="s">
        <v>87</v>
      </c>
      <c r="AY437" s="25" t="s">
        <v>228</v>
      </c>
      <c r="BE437" s="248">
        <f>IF(N437="základní",J437,0)</f>
        <v>0</v>
      </c>
      <c r="BF437" s="248">
        <f>IF(N437="snížená",J437,0)</f>
        <v>0</v>
      </c>
      <c r="BG437" s="248">
        <f>IF(N437="zákl. přenesená",J437,0)</f>
        <v>0</v>
      </c>
      <c r="BH437" s="248">
        <f>IF(N437="sníž. přenesená",J437,0)</f>
        <v>0</v>
      </c>
      <c r="BI437" s="248">
        <f>IF(N437="nulová",J437,0)</f>
        <v>0</v>
      </c>
      <c r="BJ437" s="25" t="s">
        <v>24</v>
      </c>
      <c r="BK437" s="248">
        <f>ROUND(I437*H437,2)</f>
        <v>0</v>
      </c>
      <c r="BL437" s="25" t="s">
        <v>572</v>
      </c>
      <c r="BM437" s="25" t="s">
        <v>7136</v>
      </c>
    </row>
    <row r="438" s="1" customFormat="1" ht="38.25" customHeight="1">
      <c r="B438" s="47"/>
      <c r="C438" s="237" t="s">
        <v>1737</v>
      </c>
      <c r="D438" s="237" t="s">
        <v>230</v>
      </c>
      <c r="E438" s="238" t="s">
        <v>6959</v>
      </c>
      <c r="F438" s="239" t="s">
        <v>6960</v>
      </c>
      <c r="G438" s="240" t="s">
        <v>929</v>
      </c>
      <c r="H438" s="241">
        <v>3</v>
      </c>
      <c r="I438" s="242"/>
      <c r="J438" s="243">
        <f>ROUND(I438*H438,2)</f>
        <v>0</v>
      </c>
      <c r="K438" s="239" t="s">
        <v>3751</v>
      </c>
      <c r="L438" s="73"/>
      <c r="M438" s="244" t="s">
        <v>22</v>
      </c>
      <c r="N438" s="245" t="s">
        <v>50</v>
      </c>
      <c r="O438" s="48"/>
      <c r="P438" s="246">
        <f>O438*H438</f>
        <v>0</v>
      </c>
      <c r="Q438" s="246">
        <v>0</v>
      </c>
      <c r="R438" s="246">
        <f>Q438*H438</f>
        <v>0</v>
      </c>
      <c r="S438" s="246">
        <v>0</v>
      </c>
      <c r="T438" s="247">
        <f>S438*H438</f>
        <v>0</v>
      </c>
      <c r="AR438" s="25" t="s">
        <v>572</v>
      </c>
      <c r="AT438" s="25" t="s">
        <v>230</v>
      </c>
      <c r="AU438" s="25" t="s">
        <v>87</v>
      </c>
      <c r="AY438" s="25" t="s">
        <v>228</v>
      </c>
      <c r="BE438" s="248">
        <f>IF(N438="základní",J438,0)</f>
        <v>0</v>
      </c>
      <c r="BF438" s="248">
        <f>IF(N438="snížená",J438,0)</f>
        <v>0</v>
      </c>
      <c r="BG438" s="248">
        <f>IF(N438="zákl. přenesená",J438,0)</f>
        <v>0</v>
      </c>
      <c r="BH438" s="248">
        <f>IF(N438="sníž. přenesená",J438,0)</f>
        <v>0</v>
      </c>
      <c r="BI438" s="248">
        <f>IF(N438="nulová",J438,0)</f>
        <v>0</v>
      </c>
      <c r="BJ438" s="25" t="s">
        <v>24</v>
      </c>
      <c r="BK438" s="248">
        <f>ROUND(I438*H438,2)</f>
        <v>0</v>
      </c>
      <c r="BL438" s="25" t="s">
        <v>572</v>
      </c>
      <c r="BM438" s="25" t="s">
        <v>7137</v>
      </c>
    </row>
    <row r="439" s="1" customFormat="1" ht="38.25" customHeight="1">
      <c r="B439" s="47"/>
      <c r="C439" s="237" t="s">
        <v>1742</v>
      </c>
      <c r="D439" s="237" t="s">
        <v>230</v>
      </c>
      <c r="E439" s="238" t="s">
        <v>6959</v>
      </c>
      <c r="F439" s="239" t="s">
        <v>6960</v>
      </c>
      <c r="G439" s="240" t="s">
        <v>929</v>
      </c>
      <c r="H439" s="241">
        <v>2</v>
      </c>
      <c r="I439" s="242"/>
      <c r="J439" s="243">
        <f>ROUND(I439*H439,2)</f>
        <v>0</v>
      </c>
      <c r="K439" s="239" t="s">
        <v>3751</v>
      </c>
      <c r="L439" s="73"/>
      <c r="M439" s="244" t="s">
        <v>22</v>
      </c>
      <c r="N439" s="245" t="s">
        <v>50</v>
      </c>
      <c r="O439" s="48"/>
      <c r="P439" s="246">
        <f>O439*H439</f>
        <v>0</v>
      </c>
      <c r="Q439" s="246">
        <v>0</v>
      </c>
      <c r="R439" s="246">
        <f>Q439*H439</f>
        <v>0</v>
      </c>
      <c r="S439" s="246">
        <v>0</v>
      </c>
      <c r="T439" s="247">
        <f>S439*H439</f>
        <v>0</v>
      </c>
      <c r="AR439" s="25" t="s">
        <v>572</v>
      </c>
      <c r="AT439" s="25" t="s">
        <v>230</v>
      </c>
      <c r="AU439" s="25" t="s">
        <v>87</v>
      </c>
      <c r="AY439" s="25" t="s">
        <v>228</v>
      </c>
      <c r="BE439" s="248">
        <f>IF(N439="základní",J439,0)</f>
        <v>0</v>
      </c>
      <c r="BF439" s="248">
        <f>IF(N439="snížená",J439,0)</f>
        <v>0</v>
      </c>
      <c r="BG439" s="248">
        <f>IF(N439="zákl. přenesená",J439,0)</f>
        <v>0</v>
      </c>
      <c r="BH439" s="248">
        <f>IF(N439="sníž. přenesená",J439,0)</f>
        <v>0</v>
      </c>
      <c r="BI439" s="248">
        <f>IF(N439="nulová",J439,0)</f>
        <v>0</v>
      </c>
      <c r="BJ439" s="25" t="s">
        <v>24</v>
      </c>
      <c r="BK439" s="248">
        <f>ROUND(I439*H439,2)</f>
        <v>0</v>
      </c>
      <c r="BL439" s="25" t="s">
        <v>572</v>
      </c>
      <c r="BM439" s="25" t="s">
        <v>7138</v>
      </c>
    </row>
    <row r="440" s="1" customFormat="1" ht="16.5" customHeight="1">
      <c r="B440" s="47"/>
      <c r="C440" s="237" t="s">
        <v>1747</v>
      </c>
      <c r="D440" s="237" t="s">
        <v>230</v>
      </c>
      <c r="E440" s="238" t="s">
        <v>6963</v>
      </c>
      <c r="F440" s="239" t="s">
        <v>6964</v>
      </c>
      <c r="G440" s="240" t="s">
        <v>929</v>
      </c>
      <c r="H440" s="241">
        <v>5</v>
      </c>
      <c r="I440" s="242"/>
      <c r="J440" s="243">
        <f>ROUND(I440*H440,2)</f>
        <v>0</v>
      </c>
      <c r="K440" s="239" t="s">
        <v>3751</v>
      </c>
      <c r="L440" s="73"/>
      <c r="M440" s="244" t="s">
        <v>22</v>
      </c>
      <c r="N440" s="245" t="s">
        <v>50</v>
      </c>
      <c r="O440" s="48"/>
      <c r="P440" s="246">
        <f>O440*H440</f>
        <v>0</v>
      </c>
      <c r="Q440" s="246">
        <v>0</v>
      </c>
      <c r="R440" s="246">
        <f>Q440*H440</f>
        <v>0</v>
      </c>
      <c r="S440" s="246">
        <v>0</v>
      </c>
      <c r="T440" s="247">
        <f>S440*H440</f>
        <v>0</v>
      </c>
      <c r="AR440" s="25" t="s">
        <v>572</v>
      </c>
      <c r="AT440" s="25" t="s">
        <v>230</v>
      </c>
      <c r="AU440" s="25" t="s">
        <v>87</v>
      </c>
      <c r="AY440" s="25" t="s">
        <v>228</v>
      </c>
      <c r="BE440" s="248">
        <f>IF(N440="základní",J440,0)</f>
        <v>0</v>
      </c>
      <c r="BF440" s="248">
        <f>IF(N440="snížená",J440,0)</f>
        <v>0</v>
      </c>
      <c r="BG440" s="248">
        <f>IF(N440="zákl. přenesená",J440,0)</f>
        <v>0</v>
      </c>
      <c r="BH440" s="248">
        <f>IF(N440="sníž. přenesená",J440,0)</f>
        <v>0</v>
      </c>
      <c r="BI440" s="248">
        <f>IF(N440="nulová",J440,0)</f>
        <v>0</v>
      </c>
      <c r="BJ440" s="25" t="s">
        <v>24</v>
      </c>
      <c r="BK440" s="248">
        <f>ROUND(I440*H440,2)</f>
        <v>0</v>
      </c>
      <c r="BL440" s="25" t="s">
        <v>572</v>
      </c>
      <c r="BM440" s="25" t="s">
        <v>7139</v>
      </c>
    </row>
    <row r="441" s="1" customFormat="1" ht="16.5" customHeight="1">
      <c r="B441" s="47"/>
      <c r="C441" s="237" t="s">
        <v>1752</v>
      </c>
      <c r="D441" s="237" t="s">
        <v>230</v>
      </c>
      <c r="E441" s="238" t="s">
        <v>6966</v>
      </c>
      <c r="F441" s="239" t="s">
        <v>6967</v>
      </c>
      <c r="G441" s="240" t="s">
        <v>929</v>
      </c>
      <c r="H441" s="241">
        <v>5</v>
      </c>
      <c r="I441" s="242"/>
      <c r="J441" s="243">
        <f>ROUND(I441*H441,2)</f>
        <v>0</v>
      </c>
      <c r="K441" s="239" t="s">
        <v>3751</v>
      </c>
      <c r="L441" s="73"/>
      <c r="M441" s="244" t="s">
        <v>22</v>
      </c>
      <c r="N441" s="245" t="s">
        <v>50</v>
      </c>
      <c r="O441" s="48"/>
      <c r="P441" s="246">
        <f>O441*H441</f>
        <v>0</v>
      </c>
      <c r="Q441" s="246">
        <v>0</v>
      </c>
      <c r="R441" s="246">
        <f>Q441*H441</f>
        <v>0</v>
      </c>
      <c r="S441" s="246">
        <v>0</v>
      </c>
      <c r="T441" s="247">
        <f>S441*H441</f>
        <v>0</v>
      </c>
      <c r="AR441" s="25" t="s">
        <v>572</v>
      </c>
      <c r="AT441" s="25" t="s">
        <v>230</v>
      </c>
      <c r="AU441" s="25" t="s">
        <v>87</v>
      </c>
      <c r="AY441" s="25" t="s">
        <v>228</v>
      </c>
      <c r="BE441" s="248">
        <f>IF(N441="základní",J441,0)</f>
        <v>0</v>
      </c>
      <c r="BF441" s="248">
        <f>IF(N441="snížená",J441,0)</f>
        <v>0</v>
      </c>
      <c r="BG441" s="248">
        <f>IF(N441="zákl. přenesená",J441,0)</f>
        <v>0</v>
      </c>
      <c r="BH441" s="248">
        <f>IF(N441="sníž. přenesená",J441,0)</f>
        <v>0</v>
      </c>
      <c r="BI441" s="248">
        <f>IF(N441="nulová",J441,0)</f>
        <v>0</v>
      </c>
      <c r="BJ441" s="25" t="s">
        <v>24</v>
      </c>
      <c r="BK441" s="248">
        <f>ROUND(I441*H441,2)</f>
        <v>0</v>
      </c>
      <c r="BL441" s="25" t="s">
        <v>572</v>
      </c>
      <c r="BM441" s="25" t="s">
        <v>7140</v>
      </c>
    </row>
    <row r="442" s="1" customFormat="1" ht="38.25" customHeight="1">
      <c r="B442" s="47"/>
      <c r="C442" s="237" t="s">
        <v>1757</v>
      </c>
      <c r="D442" s="237" t="s">
        <v>230</v>
      </c>
      <c r="E442" s="238" t="s">
        <v>6969</v>
      </c>
      <c r="F442" s="239" t="s">
        <v>6970</v>
      </c>
      <c r="G442" s="240" t="s">
        <v>929</v>
      </c>
      <c r="H442" s="241">
        <v>2</v>
      </c>
      <c r="I442" s="242"/>
      <c r="J442" s="243">
        <f>ROUND(I442*H442,2)</f>
        <v>0</v>
      </c>
      <c r="K442" s="239" t="s">
        <v>3751</v>
      </c>
      <c r="L442" s="73"/>
      <c r="M442" s="244" t="s">
        <v>22</v>
      </c>
      <c r="N442" s="245" t="s">
        <v>50</v>
      </c>
      <c r="O442" s="48"/>
      <c r="P442" s="246">
        <f>O442*H442</f>
        <v>0</v>
      </c>
      <c r="Q442" s="246">
        <v>0</v>
      </c>
      <c r="R442" s="246">
        <f>Q442*H442</f>
        <v>0</v>
      </c>
      <c r="S442" s="246">
        <v>0</v>
      </c>
      <c r="T442" s="247">
        <f>S442*H442</f>
        <v>0</v>
      </c>
      <c r="AR442" s="25" t="s">
        <v>572</v>
      </c>
      <c r="AT442" s="25" t="s">
        <v>230</v>
      </c>
      <c r="AU442" s="25" t="s">
        <v>87</v>
      </c>
      <c r="AY442" s="25" t="s">
        <v>228</v>
      </c>
      <c r="BE442" s="248">
        <f>IF(N442="základní",J442,0)</f>
        <v>0</v>
      </c>
      <c r="BF442" s="248">
        <f>IF(N442="snížená",J442,0)</f>
        <v>0</v>
      </c>
      <c r="BG442" s="248">
        <f>IF(N442="zákl. přenesená",J442,0)</f>
        <v>0</v>
      </c>
      <c r="BH442" s="248">
        <f>IF(N442="sníž. přenesená",J442,0)</f>
        <v>0</v>
      </c>
      <c r="BI442" s="248">
        <f>IF(N442="nulová",J442,0)</f>
        <v>0</v>
      </c>
      <c r="BJ442" s="25" t="s">
        <v>24</v>
      </c>
      <c r="BK442" s="248">
        <f>ROUND(I442*H442,2)</f>
        <v>0</v>
      </c>
      <c r="BL442" s="25" t="s">
        <v>572</v>
      </c>
      <c r="BM442" s="25" t="s">
        <v>7141</v>
      </c>
    </row>
    <row r="443" s="1" customFormat="1" ht="38.25" customHeight="1">
      <c r="B443" s="47"/>
      <c r="C443" s="237" t="s">
        <v>1762</v>
      </c>
      <c r="D443" s="237" t="s">
        <v>230</v>
      </c>
      <c r="E443" s="238" t="s">
        <v>6850</v>
      </c>
      <c r="F443" s="239" t="s">
        <v>6851</v>
      </c>
      <c r="G443" s="240" t="s">
        <v>929</v>
      </c>
      <c r="H443" s="241">
        <v>1</v>
      </c>
      <c r="I443" s="242"/>
      <c r="J443" s="243">
        <f>ROUND(I443*H443,2)</f>
        <v>0</v>
      </c>
      <c r="K443" s="239" t="s">
        <v>3751</v>
      </c>
      <c r="L443" s="73"/>
      <c r="M443" s="244" t="s">
        <v>22</v>
      </c>
      <c r="N443" s="245" t="s">
        <v>50</v>
      </c>
      <c r="O443" s="48"/>
      <c r="P443" s="246">
        <f>O443*H443</f>
        <v>0</v>
      </c>
      <c r="Q443" s="246">
        <v>0</v>
      </c>
      <c r="R443" s="246">
        <f>Q443*H443</f>
        <v>0</v>
      </c>
      <c r="S443" s="246">
        <v>0</v>
      </c>
      <c r="T443" s="247">
        <f>S443*H443</f>
        <v>0</v>
      </c>
      <c r="AR443" s="25" t="s">
        <v>572</v>
      </c>
      <c r="AT443" s="25" t="s">
        <v>230</v>
      </c>
      <c r="AU443" s="25" t="s">
        <v>87</v>
      </c>
      <c r="AY443" s="25" t="s">
        <v>228</v>
      </c>
      <c r="BE443" s="248">
        <f>IF(N443="základní",J443,0)</f>
        <v>0</v>
      </c>
      <c r="BF443" s="248">
        <f>IF(N443="snížená",J443,0)</f>
        <v>0</v>
      </c>
      <c r="BG443" s="248">
        <f>IF(N443="zákl. přenesená",J443,0)</f>
        <v>0</v>
      </c>
      <c r="BH443" s="248">
        <f>IF(N443="sníž. přenesená",J443,0)</f>
        <v>0</v>
      </c>
      <c r="BI443" s="248">
        <f>IF(N443="nulová",J443,0)</f>
        <v>0</v>
      </c>
      <c r="BJ443" s="25" t="s">
        <v>24</v>
      </c>
      <c r="BK443" s="248">
        <f>ROUND(I443*H443,2)</f>
        <v>0</v>
      </c>
      <c r="BL443" s="25" t="s">
        <v>572</v>
      </c>
      <c r="BM443" s="25" t="s">
        <v>7142</v>
      </c>
    </row>
    <row r="444" s="1" customFormat="1" ht="16.5" customHeight="1">
      <c r="B444" s="47"/>
      <c r="C444" s="237" t="s">
        <v>1767</v>
      </c>
      <c r="D444" s="237" t="s">
        <v>230</v>
      </c>
      <c r="E444" s="238" t="s">
        <v>6853</v>
      </c>
      <c r="F444" s="239" t="s">
        <v>6854</v>
      </c>
      <c r="G444" s="240" t="s">
        <v>929</v>
      </c>
      <c r="H444" s="241">
        <v>1</v>
      </c>
      <c r="I444" s="242"/>
      <c r="J444" s="243">
        <f>ROUND(I444*H444,2)</f>
        <v>0</v>
      </c>
      <c r="K444" s="239" t="s">
        <v>3751</v>
      </c>
      <c r="L444" s="73"/>
      <c r="M444" s="244" t="s">
        <v>22</v>
      </c>
      <c r="N444" s="245" t="s">
        <v>50</v>
      </c>
      <c r="O444" s="48"/>
      <c r="P444" s="246">
        <f>O444*H444</f>
        <v>0</v>
      </c>
      <c r="Q444" s="246">
        <v>0</v>
      </c>
      <c r="R444" s="246">
        <f>Q444*H444</f>
        <v>0</v>
      </c>
      <c r="S444" s="246">
        <v>0</v>
      </c>
      <c r="T444" s="247">
        <f>S444*H444</f>
        <v>0</v>
      </c>
      <c r="AR444" s="25" t="s">
        <v>572</v>
      </c>
      <c r="AT444" s="25" t="s">
        <v>230</v>
      </c>
      <c r="AU444" s="25" t="s">
        <v>87</v>
      </c>
      <c r="AY444" s="25" t="s">
        <v>228</v>
      </c>
      <c r="BE444" s="248">
        <f>IF(N444="základní",J444,0)</f>
        <v>0</v>
      </c>
      <c r="BF444" s="248">
        <f>IF(N444="snížená",J444,0)</f>
        <v>0</v>
      </c>
      <c r="BG444" s="248">
        <f>IF(N444="zákl. přenesená",J444,0)</f>
        <v>0</v>
      </c>
      <c r="BH444" s="248">
        <f>IF(N444="sníž. přenesená",J444,0)</f>
        <v>0</v>
      </c>
      <c r="BI444" s="248">
        <f>IF(N444="nulová",J444,0)</f>
        <v>0</v>
      </c>
      <c r="BJ444" s="25" t="s">
        <v>24</v>
      </c>
      <c r="BK444" s="248">
        <f>ROUND(I444*H444,2)</f>
        <v>0</v>
      </c>
      <c r="BL444" s="25" t="s">
        <v>572</v>
      </c>
      <c r="BM444" s="25" t="s">
        <v>7143</v>
      </c>
    </row>
    <row r="445" s="1" customFormat="1" ht="51" customHeight="1">
      <c r="B445" s="47"/>
      <c r="C445" s="237" t="s">
        <v>1772</v>
      </c>
      <c r="D445" s="237" t="s">
        <v>230</v>
      </c>
      <c r="E445" s="238" t="s">
        <v>6974</v>
      </c>
      <c r="F445" s="239" t="s">
        <v>6975</v>
      </c>
      <c r="G445" s="240" t="s">
        <v>929</v>
      </c>
      <c r="H445" s="241">
        <v>2</v>
      </c>
      <c r="I445" s="242"/>
      <c r="J445" s="243">
        <f>ROUND(I445*H445,2)</f>
        <v>0</v>
      </c>
      <c r="K445" s="239" t="s">
        <v>3751</v>
      </c>
      <c r="L445" s="73"/>
      <c r="M445" s="244" t="s">
        <v>22</v>
      </c>
      <c r="N445" s="245" t="s">
        <v>50</v>
      </c>
      <c r="O445" s="48"/>
      <c r="P445" s="246">
        <f>O445*H445</f>
        <v>0</v>
      </c>
      <c r="Q445" s="246">
        <v>0</v>
      </c>
      <c r="R445" s="246">
        <f>Q445*H445</f>
        <v>0</v>
      </c>
      <c r="S445" s="246">
        <v>0</v>
      </c>
      <c r="T445" s="247">
        <f>S445*H445</f>
        <v>0</v>
      </c>
      <c r="AR445" s="25" t="s">
        <v>572</v>
      </c>
      <c r="AT445" s="25" t="s">
        <v>230</v>
      </c>
      <c r="AU445" s="25" t="s">
        <v>87</v>
      </c>
      <c r="AY445" s="25" t="s">
        <v>228</v>
      </c>
      <c r="BE445" s="248">
        <f>IF(N445="základní",J445,0)</f>
        <v>0</v>
      </c>
      <c r="BF445" s="248">
        <f>IF(N445="snížená",J445,0)</f>
        <v>0</v>
      </c>
      <c r="BG445" s="248">
        <f>IF(N445="zákl. přenesená",J445,0)</f>
        <v>0</v>
      </c>
      <c r="BH445" s="248">
        <f>IF(N445="sníž. přenesená",J445,0)</f>
        <v>0</v>
      </c>
      <c r="BI445" s="248">
        <f>IF(N445="nulová",J445,0)</f>
        <v>0</v>
      </c>
      <c r="BJ445" s="25" t="s">
        <v>24</v>
      </c>
      <c r="BK445" s="248">
        <f>ROUND(I445*H445,2)</f>
        <v>0</v>
      </c>
      <c r="BL445" s="25" t="s">
        <v>572</v>
      </c>
      <c r="BM445" s="25" t="s">
        <v>7144</v>
      </c>
    </row>
    <row r="446" s="1" customFormat="1" ht="38.25" customHeight="1">
      <c r="B446" s="47"/>
      <c r="C446" s="237" t="s">
        <v>1777</v>
      </c>
      <c r="D446" s="237" t="s">
        <v>230</v>
      </c>
      <c r="E446" s="238" t="s">
        <v>6977</v>
      </c>
      <c r="F446" s="239" t="s">
        <v>6978</v>
      </c>
      <c r="G446" s="240" t="s">
        <v>929</v>
      </c>
      <c r="H446" s="241">
        <v>1</v>
      </c>
      <c r="I446" s="242"/>
      <c r="J446" s="243">
        <f>ROUND(I446*H446,2)</f>
        <v>0</v>
      </c>
      <c r="K446" s="239" t="s">
        <v>3751</v>
      </c>
      <c r="L446" s="73"/>
      <c r="M446" s="244" t="s">
        <v>22</v>
      </c>
      <c r="N446" s="245" t="s">
        <v>50</v>
      </c>
      <c r="O446" s="48"/>
      <c r="P446" s="246">
        <f>O446*H446</f>
        <v>0</v>
      </c>
      <c r="Q446" s="246">
        <v>0</v>
      </c>
      <c r="R446" s="246">
        <f>Q446*H446</f>
        <v>0</v>
      </c>
      <c r="S446" s="246">
        <v>0</v>
      </c>
      <c r="T446" s="247">
        <f>S446*H446</f>
        <v>0</v>
      </c>
      <c r="AR446" s="25" t="s">
        <v>572</v>
      </c>
      <c r="AT446" s="25" t="s">
        <v>230</v>
      </c>
      <c r="AU446" s="25" t="s">
        <v>87</v>
      </c>
      <c r="AY446" s="25" t="s">
        <v>228</v>
      </c>
      <c r="BE446" s="248">
        <f>IF(N446="základní",J446,0)</f>
        <v>0</v>
      </c>
      <c r="BF446" s="248">
        <f>IF(N446="snížená",J446,0)</f>
        <v>0</v>
      </c>
      <c r="BG446" s="248">
        <f>IF(N446="zákl. přenesená",J446,0)</f>
        <v>0</v>
      </c>
      <c r="BH446" s="248">
        <f>IF(N446="sníž. přenesená",J446,0)</f>
        <v>0</v>
      </c>
      <c r="BI446" s="248">
        <f>IF(N446="nulová",J446,0)</f>
        <v>0</v>
      </c>
      <c r="BJ446" s="25" t="s">
        <v>24</v>
      </c>
      <c r="BK446" s="248">
        <f>ROUND(I446*H446,2)</f>
        <v>0</v>
      </c>
      <c r="BL446" s="25" t="s">
        <v>572</v>
      </c>
      <c r="BM446" s="25" t="s">
        <v>7145</v>
      </c>
    </row>
    <row r="447" s="1" customFormat="1" ht="16.5" customHeight="1">
      <c r="B447" s="47"/>
      <c r="C447" s="237" t="s">
        <v>1782</v>
      </c>
      <c r="D447" s="237" t="s">
        <v>230</v>
      </c>
      <c r="E447" s="238" t="s">
        <v>6797</v>
      </c>
      <c r="F447" s="239" t="s">
        <v>6798</v>
      </c>
      <c r="G447" s="240" t="s">
        <v>929</v>
      </c>
      <c r="H447" s="241">
        <v>1</v>
      </c>
      <c r="I447" s="242"/>
      <c r="J447" s="243">
        <f>ROUND(I447*H447,2)</f>
        <v>0</v>
      </c>
      <c r="K447" s="239" t="s">
        <v>3751</v>
      </c>
      <c r="L447" s="73"/>
      <c r="M447" s="244" t="s">
        <v>22</v>
      </c>
      <c r="N447" s="245" t="s">
        <v>50</v>
      </c>
      <c r="O447" s="48"/>
      <c r="P447" s="246">
        <f>O447*H447</f>
        <v>0</v>
      </c>
      <c r="Q447" s="246">
        <v>0</v>
      </c>
      <c r="R447" s="246">
        <f>Q447*H447</f>
        <v>0</v>
      </c>
      <c r="S447" s="246">
        <v>0</v>
      </c>
      <c r="T447" s="247">
        <f>S447*H447</f>
        <v>0</v>
      </c>
      <c r="AR447" s="25" t="s">
        <v>572</v>
      </c>
      <c r="AT447" s="25" t="s">
        <v>230</v>
      </c>
      <c r="AU447" s="25" t="s">
        <v>87</v>
      </c>
      <c r="AY447" s="25" t="s">
        <v>228</v>
      </c>
      <c r="BE447" s="248">
        <f>IF(N447="základní",J447,0)</f>
        <v>0</v>
      </c>
      <c r="BF447" s="248">
        <f>IF(N447="snížená",J447,0)</f>
        <v>0</v>
      </c>
      <c r="BG447" s="248">
        <f>IF(N447="zákl. přenesená",J447,0)</f>
        <v>0</v>
      </c>
      <c r="BH447" s="248">
        <f>IF(N447="sníž. přenesená",J447,0)</f>
        <v>0</v>
      </c>
      <c r="BI447" s="248">
        <f>IF(N447="nulová",J447,0)</f>
        <v>0</v>
      </c>
      <c r="BJ447" s="25" t="s">
        <v>24</v>
      </c>
      <c r="BK447" s="248">
        <f>ROUND(I447*H447,2)</f>
        <v>0</v>
      </c>
      <c r="BL447" s="25" t="s">
        <v>572</v>
      </c>
      <c r="BM447" s="25" t="s">
        <v>7146</v>
      </c>
    </row>
    <row r="448" s="1" customFormat="1" ht="16.5" customHeight="1">
      <c r="B448" s="47"/>
      <c r="C448" s="237" t="s">
        <v>1790</v>
      </c>
      <c r="D448" s="237" t="s">
        <v>230</v>
      </c>
      <c r="E448" s="238" t="s">
        <v>6981</v>
      </c>
      <c r="F448" s="239" t="s">
        <v>6982</v>
      </c>
      <c r="G448" s="240" t="s">
        <v>929</v>
      </c>
      <c r="H448" s="241">
        <v>2</v>
      </c>
      <c r="I448" s="242"/>
      <c r="J448" s="243">
        <f>ROUND(I448*H448,2)</f>
        <v>0</v>
      </c>
      <c r="K448" s="239" t="s">
        <v>3751</v>
      </c>
      <c r="L448" s="73"/>
      <c r="M448" s="244" t="s">
        <v>22</v>
      </c>
      <c r="N448" s="245" t="s">
        <v>50</v>
      </c>
      <c r="O448" s="48"/>
      <c r="P448" s="246">
        <f>O448*H448</f>
        <v>0</v>
      </c>
      <c r="Q448" s="246">
        <v>0</v>
      </c>
      <c r="R448" s="246">
        <f>Q448*H448</f>
        <v>0</v>
      </c>
      <c r="S448" s="246">
        <v>0</v>
      </c>
      <c r="T448" s="247">
        <f>S448*H448</f>
        <v>0</v>
      </c>
      <c r="AR448" s="25" t="s">
        <v>572</v>
      </c>
      <c r="AT448" s="25" t="s">
        <v>230</v>
      </c>
      <c r="AU448" s="25" t="s">
        <v>87</v>
      </c>
      <c r="AY448" s="25" t="s">
        <v>228</v>
      </c>
      <c r="BE448" s="248">
        <f>IF(N448="základní",J448,0)</f>
        <v>0</v>
      </c>
      <c r="BF448" s="248">
        <f>IF(N448="snížená",J448,0)</f>
        <v>0</v>
      </c>
      <c r="BG448" s="248">
        <f>IF(N448="zákl. přenesená",J448,0)</f>
        <v>0</v>
      </c>
      <c r="BH448" s="248">
        <f>IF(N448="sníž. přenesená",J448,0)</f>
        <v>0</v>
      </c>
      <c r="BI448" s="248">
        <f>IF(N448="nulová",J448,0)</f>
        <v>0</v>
      </c>
      <c r="BJ448" s="25" t="s">
        <v>24</v>
      </c>
      <c r="BK448" s="248">
        <f>ROUND(I448*H448,2)</f>
        <v>0</v>
      </c>
      <c r="BL448" s="25" t="s">
        <v>572</v>
      </c>
      <c r="BM448" s="25" t="s">
        <v>7147</v>
      </c>
    </row>
    <row r="449" s="11" customFormat="1" ht="29.88" customHeight="1">
      <c r="B449" s="221"/>
      <c r="C449" s="222"/>
      <c r="D449" s="223" t="s">
        <v>78</v>
      </c>
      <c r="E449" s="235" t="s">
        <v>3072</v>
      </c>
      <c r="F449" s="235" t="s">
        <v>7148</v>
      </c>
      <c r="G449" s="222"/>
      <c r="H449" s="222"/>
      <c r="I449" s="225"/>
      <c r="J449" s="236">
        <f>BK449</f>
        <v>0</v>
      </c>
      <c r="K449" s="222"/>
      <c r="L449" s="227"/>
      <c r="M449" s="228"/>
      <c r="N449" s="229"/>
      <c r="O449" s="229"/>
      <c r="P449" s="230">
        <f>SUM(P450:P457)</f>
        <v>0</v>
      </c>
      <c r="Q449" s="229"/>
      <c r="R449" s="230">
        <f>SUM(R450:R457)</f>
        <v>0</v>
      </c>
      <c r="S449" s="229"/>
      <c r="T449" s="231">
        <f>SUM(T450:T457)</f>
        <v>0</v>
      </c>
      <c r="AR449" s="232" t="s">
        <v>101</v>
      </c>
      <c r="AT449" s="233" t="s">
        <v>78</v>
      </c>
      <c r="AU449" s="233" t="s">
        <v>24</v>
      </c>
      <c r="AY449" s="232" t="s">
        <v>228</v>
      </c>
      <c r="BK449" s="234">
        <f>SUM(BK450:BK457)</f>
        <v>0</v>
      </c>
    </row>
    <row r="450" s="1" customFormat="1" ht="25.5" customHeight="1">
      <c r="B450" s="47"/>
      <c r="C450" s="237" t="s">
        <v>1795</v>
      </c>
      <c r="D450" s="237" t="s">
        <v>230</v>
      </c>
      <c r="E450" s="238" t="s">
        <v>6946</v>
      </c>
      <c r="F450" s="239" t="s">
        <v>6947</v>
      </c>
      <c r="G450" s="240" t="s">
        <v>929</v>
      </c>
      <c r="H450" s="241">
        <v>1</v>
      </c>
      <c r="I450" s="242"/>
      <c r="J450" s="243">
        <f>ROUND(I450*H450,2)</f>
        <v>0</v>
      </c>
      <c r="K450" s="239" t="s">
        <v>3751</v>
      </c>
      <c r="L450" s="73"/>
      <c r="M450" s="244" t="s">
        <v>22</v>
      </c>
      <c r="N450" s="245" t="s">
        <v>50</v>
      </c>
      <c r="O450" s="48"/>
      <c r="P450" s="246">
        <f>O450*H450</f>
        <v>0</v>
      </c>
      <c r="Q450" s="246">
        <v>0</v>
      </c>
      <c r="R450" s="246">
        <f>Q450*H450</f>
        <v>0</v>
      </c>
      <c r="S450" s="246">
        <v>0</v>
      </c>
      <c r="T450" s="247">
        <f>S450*H450</f>
        <v>0</v>
      </c>
      <c r="AR450" s="25" t="s">
        <v>572</v>
      </c>
      <c r="AT450" s="25" t="s">
        <v>230</v>
      </c>
      <c r="AU450" s="25" t="s">
        <v>87</v>
      </c>
      <c r="AY450" s="25" t="s">
        <v>228</v>
      </c>
      <c r="BE450" s="248">
        <f>IF(N450="základní",J450,0)</f>
        <v>0</v>
      </c>
      <c r="BF450" s="248">
        <f>IF(N450="snížená",J450,0)</f>
        <v>0</v>
      </c>
      <c r="BG450" s="248">
        <f>IF(N450="zákl. přenesená",J450,0)</f>
        <v>0</v>
      </c>
      <c r="BH450" s="248">
        <f>IF(N450="sníž. přenesená",J450,0)</f>
        <v>0</v>
      </c>
      <c r="BI450" s="248">
        <f>IF(N450="nulová",J450,0)</f>
        <v>0</v>
      </c>
      <c r="BJ450" s="25" t="s">
        <v>24</v>
      </c>
      <c r="BK450" s="248">
        <f>ROUND(I450*H450,2)</f>
        <v>0</v>
      </c>
      <c r="BL450" s="25" t="s">
        <v>572</v>
      </c>
      <c r="BM450" s="25" t="s">
        <v>7149</v>
      </c>
    </row>
    <row r="451" s="1" customFormat="1" ht="16.5" customHeight="1">
      <c r="B451" s="47"/>
      <c r="C451" s="237" t="s">
        <v>1800</v>
      </c>
      <c r="D451" s="237" t="s">
        <v>230</v>
      </c>
      <c r="E451" s="238" t="s">
        <v>6949</v>
      </c>
      <c r="F451" s="239" t="s">
        <v>6950</v>
      </c>
      <c r="G451" s="240" t="s">
        <v>929</v>
      </c>
      <c r="H451" s="241">
        <v>1</v>
      </c>
      <c r="I451" s="242"/>
      <c r="J451" s="243">
        <f>ROUND(I451*H451,2)</f>
        <v>0</v>
      </c>
      <c r="K451" s="239" t="s">
        <v>3751</v>
      </c>
      <c r="L451" s="73"/>
      <c r="M451" s="244" t="s">
        <v>22</v>
      </c>
      <c r="N451" s="245" t="s">
        <v>50</v>
      </c>
      <c r="O451" s="48"/>
      <c r="P451" s="246">
        <f>O451*H451</f>
        <v>0</v>
      </c>
      <c r="Q451" s="246">
        <v>0</v>
      </c>
      <c r="R451" s="246">
        <f>Q451*H451</f>
        <v>0</v>
      </c>
      <c r="S451" s="246">
        <v>0</v>
      </c>
      <c r="T451" s="247">
        <f>S451*H451</f>
        <v>0</v>
      </c>
      <c r="AR451" s="25" t="s">
        <v>572</v>
      </c>
      <c r="AT451" s="25" t="s">
        <v>230</v>
      </c>
      <c r="AU451" s="25" t="s">
        <v>87</v>
      </c>
      <c r="AY451" s="25" t="s">
        <v>228</v>
      </c>
      <c r="BE451" s="248">
        <f>IF(N451="základní",J451,0)</f>
        <v>0</v>
      </c>
      <c r="BF451" s="248">
        <f>IF(N451="snížená",J451,0)</f>
        <v>0</v>
      </c>
      <c r="BG451" s="248">
        <f>IF(N451="zákl. přenesená",J451,0)</f>
        <v>0</v>
      </c>
      <c r="BH451" s="248">
        <f>IF(N451="sníž. přenesená",J451,0)</f>
        <v>0</v>
      </c>
      <c r="BI451" s="248">
        <f>IF(N451="nulová",J451,0)</f>
        <v>0</v>
      </c>
      <c r="BJ451" s="25" t="s">
        <v>24</v>
      </c>
      <c r="BK451" s="248">
        <f>ROUND(I451*H451,2)</f>
        <v>0</v>
      </c>
      <c r="BL451" s="25" t="s">
        <v>572</v>
      </c>
      <c r="BM451" s="25" t="s">
        <v>7150</v>
      </c>
    </row>
    <row r="452" s="1" customFormat="1" ht="25.5" customHeight="1">
      <c r="B452" s="47"/>
      <c r="C452" s="237" t="s">
        <v>1806</v>
      </c>
      <c r="D452" s="237" t="s">
        <v>230</v>
      </c>
      <c r="E452" s="238" t="s">
        <v>6952</v>
      </c>
      <c r="F452" s="239" t="s">
        <v>6953</v>
      </c>
      <c r="G452" s="240" t="s">
        <v>929</v>
      </c>
      <c r="H452" s="241">
        <v>1</v>
      </c>
      <c r="I452" s="242"/>
      <c r="J452" s="243">
        <f>ROUND(I452*H452,2)</f>
        <v>0</v>
      </c>
      <c r="K452" s="239" t="s">
        <v>3751</v>
      </c>
      <c r="L452" s="73"/>
      <c r="M452" s="244" t="s">
        <v>22</v>
      </c>
      <c r="N452" s="245" t="s">
        <v>50</v>
      </c>
      <c r="O452" s="48"/>
      <c r="P452" s="246">
        <f>O452*H452</f>
        <v>0</v>
      </c>
      <c r="Q452" s="246">
        <v>0</v>
      </c>
      <c r="R452" s="246">
        <f>Q452*H452</f>
        <v>0</v>
      </c>
      <c r="S452" s="246">
        <v>0</v>
      </c>
      <c r="T452" s="247">
        <f>S452*H452</f>
        <v>0</v>
      </c>
      <c r="AR452" s="25" t="s">
        <v>572</v>
      </c>
      <c r="AT452" s="25" t="s">
        <v>230</v>
      </c>
      <c r="AU452" s="25" t="s">
        <v>87</v>
      </c>
      <c r="AY452" s="25" t="s">
        <v>228</v>
      </c>
      <c r="BE452" s="248">
        <f>IF(N452="základní",J452,0)</f>
        <v>0</v>
      </c>
      <c r="BF452" s="248">
        <f>IF(N452="snížená",J452,0)</f>
        <v>0</v>
      </c>
      <c r="BG452" s="248">
        <f>IF(N452="zákl. přenesená",J452,0)</f>
        <v>0</v>
      </c>
      <c r="BH452" s="248">
        <f>IF(N452="sníž. přenesená",J452,0)</f>
        <v>0</v>
      </c>
      <c r="BI452" s="248">
        <f>IF(N452="nulová",J452,0)</f>
        <v>0</v>
      </c>
      <c r="BJ452" s="25" t="s">
        <v>24</v>
      </c>
      <c r="BK452" s="248">
        <f>ROUND(I452*H452,2)</f>
        <v>0</v>
      </c>
      <c r="BL452" s="25" t="s">
        <v>572</v>
      </c>
      <c r="BM452" s="25" t="s">
        <v>7151</v>
      </c>
    </row>
    <row r="453" s="1" customFormat="1" ht="25.5" customHeight="1">
      <c r="B453" s="47"/>
      <c r="C453" s="237" t="s">
        <v>1812</v>
      </c>
      <c r="D453" s="237" t="s">
        <v>230</v>
      </c>
      <c r="E453" s="238" t="s">
        <v>6955</v>
      </c>
      <c r="F453" s="239" t="s">
        <v>6956</v>
      </c>
      <c r="G453" s="240" t="s">
        <v>929</v>
      </c>
      <c r="H453" s="241">
        <v>1</v>
      </c>
      <c r="I453" s="242"/>
      <c r="J453" s="243">
        <f>ROUND(I453*H453,2)</f>
        <v>0</v>
      </c>
      <c r="K453" s="239" t="s">
        <v>3751</v>
      </c>
      <c r="L453" s="73"/>
      <c r="M453" s="244" t="s">
        <v>22</v>
      </c>
      <c r="N453" s="245" t="s">
        <v>50</v>
      </c>
      <c r="O453" s="48"/>
      <c r="P453" s="246">
        <f>O453*H453</f>
        <v>0</v>
      </c>
      <c r="Q453" s="246">
        <v>0</v>
      </c>
      <c r="R453" s="246">
        <f>Q453*H453</f>
        <v>0</v>
      </c>
      <c r="S453" s="246">
        <v>0</v>
      </c>
      <c r="T453" s="247">
        <f>S453*H453</f>
        <v>0</v>
      </c>
      <c r="AR453" s="25" t="s">
        <v>572</v>
      </c>
      <c r="AT453" s="25" t="s">
        <v>230</v>
      </c>
      <c r="AU453" s="25" t="s">
        <v>87</v>
      </c>
      <c r="AY453" s="25" t="s">
        <v>228</v>
      </c>
      <c r="BE453" s="248">
        <f>IF(N453="základní",J453,0)</f>
        <v>0</v>
      </c>
      <c r="BF453" s="248">
        <f>IF(N453="snížená",J453,0)</f>
        <v>0</v>
      </c>
      <c r="BG453" s="248">
        <f>IF(N453="zákl. přenesená",J453,0)</f>
        <v>0</v>
      </c>
      <c r="BH453" s="248">
        <f>IF(N453="sníž. přenesená",J453,0)</f>
        <v>0</v>
      </c>
      <c r="BI453" s="248">
        <f>IF(N453="nulová",J453,0)</f>
        <v>0</v>
      </c>
      <c r="BJ453" s="25" t="s">
        <v>24</v>
      </c>
      <c r="BK453" s="248">
        <f>ROUND(I453*H453,2)</f>
        <v>0</v>
      </c>
      <c r="BL453" s="25" t="s">
        <v>572</v>
      </c>
      <c r="BM453" s="25" t="s">
        <v>7152</v>
      </c>
    </row>
    <row r="454" s="1" customFormat="1" ht="25.5" customHeight="1">
      <c r="B454" s="47"/>
      <c r="C454" s="237" t="s">
        <v>1817</v>
      </c>
      <c r="D454" s="237" t="s">
        <v>230</v>
      </c>
      <c r="E454" s="238" t="s">
        <v>6782</v>
      </c>
      <c r="F454" s="239" t="s">
        <v>6783</v>
      </c>
      <c r="G454" s="240" t="s">
        <v>929</v>
      </c>
      <c r="H454" s="241">
        <v>1</v>
      </c>
      <c r="I454" s="242"/>
      <c r="J454" s="243">
        <f>ROUND(I454*H454,2)</f>
        <v>0</v>
      </c>
      <c r="K454" s="239" t="s">
        <v>3751</v>
      </c>
      <c r="L454" s="73"/>
      <c r="M454" s="244" t="s">
        <v>22</v>
      </c>
      <c r="N454" s="245" t="s">
        <v>50</v>
      </c>
      <c r="O454" s="48"/>
      <c r="P454" s="246">
        <f>O454*H454</f>
        <v>0</v>
      </c>
      <c r="Q454" s="246">
        <v>0</v>
      </c>
      <c r="R454" s="246">
        <f>Q454*H454</f>
        <v>0</v>
      </c>
      <c r="S454" s="246">
        <v>0</v>
      </c>
      <c r="T454" s="247">
        <f>S454*H454</f>
        <v>0</v>
      </c>
      <c r="AR454" s="25" t="s">
        <v>572</v>
      </c>
      <c r="AT454" s="25" t="s">
        <v>230</v>
      </c>
      <c r="AU454" s="25" t="s">
        <v>87</v>
      </c>
      <c r="AY454" s="25" t="s">
        <v>228</v>
      </c>
      <c r="BE454" s="248">
        <f>IF(N454="základní",J454,0)</f>
        <v>0</v>
      </c>
      <c r="BF454" s="248">
        <f>IF(N454="snížená",J454,0)</f>
        <v>0</v>
      </c>
      <c r="BG454" s="248">
        <f>IF(N454="zákl. přenesená",J454,0)</f>
        <v>0</v>
      </c>
      <c r="BH454" s="248">
        <f>IF(N454="sníž. přenesená",J454,0)</f>
        <v>0</v>
      </c>
      <c r="BI454" s="248">
        <f>IF(N454="nulová",J454,0)</f>
        <v>0</v>
      </c>
      <c r="BJ454" s="25" t="s">
        <v>24</v>
      </c>
      <c r="BK454" s="248">
        <f>ROUND(I454*H454,2)</f>
        <v>0</v>
      </c>
      <c r="BL454" s="25" t="s">
        <v>572</v>
      </c>
      <c r="BM454" s="25" t="s">
        <v>7153</v>
      </c>
    </row>
    <row r="455" s="1" customFormat="1" ht="38.25" customHeight="1">
      <c r="B455" s="47"/>
      <c r="C455" s="237" t="s">
        <v>1822</v>
      </c>
      <c r="D455" s="237" t="s">
        <v>230</v>
      </c>
      <c r="E455" s="238" t="s">
        <v>6850</v>
      </c>
      <c r="F455" s="239" t="s">
        <v>6851</v>
      </c>
      <c r="G455" s="240" t="s">
        <v>929</v>
      </c>
      <c r="H455" s="241">
        <v>1</v>
      </c>
      <c r="I455" s="242"/>
      <c r="J455" s="243">
        <f>ROUND(I455*H455,2)</f>
        <v>0</v>
      </c>
      <c r="K455" s="239" t="s">
        <v>3751</v>
      </c>
      <c r="L455" s="73"/>
      <c r="M455" s="244" t="s">
        <v>22</v>
      </c>
      <c r="N455" s="245" t="s">
        <v>50</v>
      </c>
      <c r="O455" s="48"/>
      <c r="P455" s="246">
        <f>O455*H455</f>
        <v>0</v>
      </c>
      <c r="Q455" s="246">
        <v>0</v>
      </c>
      <c r="R455" s="246">
        <f>Q455*H455</f>
        <v>0</v>
      </c>
      <c r="S455" s="246">
        <v>0</v>
      </c>
      <c r="T455" s="247">
        <f>S455*H455</f>
        <v>0</v>
      </c>
      <c r="AR455" s="25" t="s">
        <v>572</v>
      </c>
      <c r="AT455" s="25" t="s">
        <v>230</v>
      </c>
      <c r="AU455" s="25" t="s">
        <v>87</v>
      </c>
      <c r="AY455" s="25" t="s">
        <v>228</v>
      </c>
      <c r="BE455" s="248">
        <f>IF(N455="základní",J455,0)</f>
        <v>0</v>
      </c>
      <c r="BF455" s="248">
        <f>IF(N455="snížená",J455,0)</f>
        <v>0</v>
      </c>
      <c r="BG455" s="248">
        <f>IF(N455="zákl. přenesená",J455,0)</f>
        <v>0</v>
      </c>
      <c r="BH455" s="248">
        <f>IF(N455="sníž. přenesená",J455,0)</f>
        <v>0</v>
      </c>
      <c r="BI455" s="248">
        <f>IF(N455="nulová",J455,0)</f>
        <v>0</v>
      </c>
      <c r="BJ455" s="25" t="s">
        <v>24</v>
      </c>
      <c r="BK455" s="248">
        <f>ROUND(I455*H455,2)</f>
        <v>0</v>
      </c>
      <c r="BL455" s="25" t="s">
        <v>572</v>
      </c>
      <c r="BM455" s="25" t="s">
        <v>7154</v>
      </c>
    </row>
    <row r="456" s="1" customFormat="1" ht="16.5" customHeight="1">
      <c r="B456" s="47"/>
      <c r="C456" s="237" t="s">
        <v>1827</v>
      </c>
      <c r="D456" s="237" t="s">
        <v>230</v>
      </c>
      <c r="E456" s="238" t="s">
        <v>6853</v>
      </c>
      <c r="F456" s="239" t="s">
        <v>6854</v>
      </c>
      <c r="G456" s="240" t="s">
        <v>929</v>
      </c>
      <c r="H456" s="241">
        <v>1</v>
      </c>
      <c r="I456" s="242"/>
      <c r="J456" s="243">
        <f>ROUND(I456*H456,2)</f>
        <v>0</v>
      </c>
      <c r="K456" s="239" t="s">
        <v>3751</v>
      </c>
      <c r="L456" s="73"/>
      <c r="M456" s="244" t="s">
        <v>22</v>
      </c>
      <c r="N456" s="245" t="s">
        <v>50</v>
      </c>
      <c r="O456" s="48"/>
      <c r="P456" s="246">
        <f>O456*H456</f>
        <v>0</v>
      </c>
      <c r="Q456" s="246">
        <v>0</v>
      </c>
      <c r="R456" s="246">
        <f>Q456*H456</f>
        <v>0</v>
      </c>
      <c r="S456" s="246">
        <v>0</v>
      </c>
      <c r="T456" s="247">
        <f>S456*H456</f>
        <v>0</v>
      </c>
      <c r="AR456" s="25" t="s">
        <v>572</v>
      </c>
      <c r="AT456" s="25" t="s">
        <v>230</v>
      </c>
      <c r="AU456" s="25" t="s">
        <v>87</v>
      </c>
      <c r="AY456" s="25" t="s">
        <v>228</v>
      </c>
      <c r="BE456" s="248">
        <f>IF(N456="základní",J456,0)</f>
        <v>0</v>
      </c>
      <c r="BF456" s="248">
        <f>IF(N456="snížená",J456,0)</f>
        <v>0</v>
      </c>
      <c r="BG456" s="248">
        <f>IF(N456="zákl. přenesená",J456,0)</f>
        <v>0</v>
      </c>
      <c r="BH456" s="248">
        <f>IF(N456="sníž. přenesená",J456,0)</f>
        <v>0</v>
      </c>
      <c r="BI456" s="248">
        <f>IF(N456="nulová",J456,0)</f>
        <v>0</v>
      </c>
      <c r="BJ456" s="25" t="s">
        <v>24</v>
      </c>
      <c r="BK456" s="248">
        <f>ROUND(I456*H456,2)</f>
        <v>0</v>
      </c>
      <c r="BL456" s="25" t="s">
        <v>572</v>
      </c>
      <c r="BM456" s="25" t="s">
        <v>7155</v>
      </c>
    </row>
    <row r="457" s="1" customFormat="1" ht="25.5" customHeight="1">
      <c r="B457" s="47"/>
      <c r="C457" s="237" t="s">
        <v>1832</v>
      </c>
      <c r="D457" s="237" t="s">
        <v>230</v>
      </c>
      <c r="E457" s="238" t="s">
        <v>7156</v>
      </c>
      <c r="F457" s="239" t="s">
        <v>7157</v>
      </c>
      <c r="G457" s="240" t="s">
        <v>929</v>
      </c>
      <c r="H457" s="241">
        <v>1</v>
      </c>
      <c r="I457" s="242"/>
      <c r="J457" s="243">
        <f>ROUND(I457*H457,2)</f>
        <v>0</v>
      </c>
      <c r="K457" s="239" t="s">
        <v>3751</v>
      </c>
      <c r="L457" s="73"/>
      <c r="M457" s="244" t="s">
        <v>22</v>
      </c>
      <c r="N457" s="245" t="s">
        <v>50</v>
      </c>
      <c r="O457" s="48"/>
      <c r="P457" s="246">
        <f>O457*H457</f>
        <v>0</v>
      </c>
      <c r="Q457" s="246">
        <v>0</v>
      </c>
      <c r="R457" s="246">
        <f>Q457*H457</f>
        <v>0</v>
      </c>
      <c r="S457" s="246">
        <v>0</v>
      </c>
      <c r="T457" s="247">
        <f>S457*H457</f>
        <v>0</v>
      </c>
      <c r="AR457" s="25" t="s">
        <v>572</v>
      </c>
      <c r="AT457" s="25" t="s">
        <v>230</v>
      </c>
      <c r="AU457" s="25" t="s">
        <v>87</v>
      </c>
      <c r="AY457" s="25" t="s">
        <v>228</v>
      </c>
      <c r="BE457" s="248">
        <f>IF(N457="základní",J457,0)</f>
        <v>0</v>
      </c>
      <c r="BF457" s="248">
        <f>IF(N457="snížená",J457,0)</f>
        <v>0</v>
      </c>
      <c r="BG457" s="248">
        <f>IF(N457="zákl. přenesená",J457,0)</f>
        <v>0</v>
      </c>
      <c r="BH457" s="248">
        <f>IF(N457="sníž. přenesená",J457,0)</f>
        <v>0</v>
      </c>
      <c r="BI457" s="248">
        <f>IF(N457="nulová",J457,0)</f>
        <v>0</v>
      </c>
      <c r="BJ457" s="25" t="s">
        <v>24</v>
      </c>
      <c r="BK457" s="248">
        <f>ROUND(I457*H457,2)</f>
        <v>0</v>
      </c>
      <c r="BL457" s="25" t="s">
        <v>572</v>
      </c>
      <c r="BM457" s="25" t="s">
        <v>7158</v>
      </c>
    </row>
    <row r="458" s="11" customFormat="1" ht="29.88" customHeight="1">
      <c r="B458" s="221"/>
      <c r="C458" s="222"/>
      <c r="D458" s="223" t="s">
        <v>78</v>
      </c>
      <c r="E458" s="235" t="s">
        <v>3077</v>
      </c>
      <c r="F458" s="235" t="s">
        <v>7159</v>
      </c>
      <c r="G458" s="222"/>
      <c r="H458" s="222"/>
      <c r="I458" s="225"/>
      <c r="J458" s="236">
        <f>BK458</f>
        <v>0</v>
      </c>
      <c r="K458" s="222"/>
      <c r="L458" s="227"/>
      <c r="M458" s="228"/>
      <c r="N458" s="229"/>
      <c r="O458" s="229"/>
      <c r="P458" s="230">
        <f>SUM(P459:P466)</f>
        <v>0</v>
      </c>
      <c r="Q458" s="229"/>
      <c r="R458" s="230">
        <f>SUM(R459:R466)</f>
        <v>0</v>
      </c>
      <c r="S458" s="229"/>
      <c r="T458" s="231">
        <f>SUM(T459:T466)</f>
        <v>0</v>
      </c>
      <c r="AR458" s="232" t="s">
        <v>101</v>
      </c>
      <c r="AT458" s="233" t="s">
        <v>78</v>
      </c>
      <c r="AU458" s="233" t="s">
        <v>24</v>
      </c>
      <c r="AY458" s="232" t="s">
        <v>228</v>
      </c>
      <c r="BK458" s="234">
        <f>SUM(BK459:BK466)</f>
        <v>0</v>
      </c>
    </row>
    <row r="459" s="1" customFormat="1" ht="25.5" customHeight="1">
      <c r="B459" s="47"/>
      <c r="C459" s="237" t="s">
        <v>1837</v>
      </c>
      <c r="D459" s="237" t="s">
        <v>230</v>
      </c>
      <c r="E459" s="238" t="s">
        <v>6946</v>
      </c>
      <c r="F459" s="239" t="s">
        <v>6947</v>
      </c>
      <c r="G459" s="240" t="s">
        <v>929</v>
      </c>
      <c r="H459" s="241">
        <v>1</v>
      </c>
      <c r="I459" s="242"/>
      <c r="J459" s="243">
        <f>ROUND(I459*H459,2)</f>
        <v>0</v>
      </c>
      <c r="K459" s="239" t="s">
        <v>3751</v>
      </c>
      <c r="L459" s="73"/>
      <c r="M459" s="244" t="s">
        <v>22</v>
      </c>
      <c r="N459" s="245" t="s">
        <v>50</v>
      </c>
      <c r="O459" s="48"/>
      <c r="P459" s="246">
        <f>O459*H459</f>
        <v>0</v>
      </c>
      <c r="Q459" s="246">
        <v>0</v>
      </c>
      <c r="R459" s="246">
        <f>Q459*H459</f>
        <v>0</v>
      </c>
      <c r="S459" s="246">
        <v>0</v>
      </c>
      <c r="T459" s="247">
        <f>S459*H459</f>
        <v>0</v>
      </c>
      <c r="AR459" s="25" t="s">
        <v>572</v>
      </c>
      <c r="AT459" s="25" t="s">
        <v>230</v>
      </c>
      <c r="AU459" s="25" t="s">
        <v>87</v>
      </c>
      <c r="AY459" s="25" t="s">
        <v>228</v>
      </c>
      <c r="BE459" s="248">
        <f>IF(N459="základní",J459,0)</f>
        <v>0</v>
      </c>
      <c r="BF459" s="248">
        <f>IF(N459="snížená",J459,0)</f>
        <v>0</v>
      </c>
      <c r="BG459" s="248">
        <f>IF(N459="zákl. přenesená",J459,0)</f>
        <v>0</v>
      </c>
      <c r="BH459" s="248">
        <f>IF(N459="sníž. přenesená",J459,0)</f>
        <v>0</v>
      </c>
      <c r="BI459" s="248">
        <f>IF(N459="nulová",J459,0)</f>
        <v>0</v>
      </c>
      <c r="BJ459" s="25" t="s">
        <v>24</v>
      </c>
      <c r="BK459" s="248">
        <f>ROUND(I459*H459,2)</f>
        <v>0</v>
      </c>
      <c r="BL459" s="25" t="s">
        <v>572</v>
      </c>
      <c r="BM459" s="25" t="s">
        <v>7160</v>
      </c>
    </row>
    <row r="460" s="1" customFormat="1" ht="16.5" customHeight="1">
      <c r="B460" s="47"/>
      <c r="C460" s="237" t="s">
        <v>1842</v>
      </c>
      <c r="D460" s="237" t="s">
        <v>230</v>
      </c>
      <c r="E460" s="238" t="s">
        <v>6949</v>
      </c>
      <c r="F460" s="239" t="s">
        <v>6950</v>
      </c>
      <c r="G460" s="240" t="s">
        <v>929</v>
      </c>
      <c r="H460" s="241">
        <v>1</v>
      </c>
      <c r="I460" s="242"/>
      <c r="J460" s="243">
        <f>ROUND(I460*H460,2)</f>
        <v>0</v>
      </c>
      <c r="K460" s="239" t="s">
        <v>3751</v>
      </c>
      <c r="L460" s="73"/>
      <c r="M460" s="244" t="s">
        <v>22</v>
      </c>
      <c r="N460" s="245" t="s">
        <v>50</v>
      </c>
      <c r="O460" s="48"/>
      <c r="P460" s="246">
        <f>O460*H460</f>
        <v>0</v>
      </c>
      <c r="Q460" s="246">
        <v>0</v>
      </c>
      <c r="R460" s="246">
        <f>Q460*H460</f>
        <v>0</v>
      </c>
      <c r="S460" s="246">
        <v>0</v>
      </c>
      <c r="T460" s="247">
        <f>S460*H460</f>
        <v>0</v>
      </c>
      <c r="AR460" s="25" t="s">
        <v>572</v>
      </c>
      <c r="AT460" s="25" t="s">
        <v>230</v>
      </c>
      <c r="AU460" s="25" t="s">
        <v>87</v>
      </c>
      <c r="AY460" s="25" t="s">
        <v>228</v>
      </c>
      <c r="BE460" s="248">
        <f>IF(N460="základní",J460,0)</f>
        <v>0</v>
      </c>
      <c r="BF460" s="248">
        <f>IF(N460="snížená",J460,0)</f>
        <v>0</v>
      </c>
      <c r="BG460" s="248">
        <f>IF(N460="zákl. přenesená",J460,0)</f>
        <v>0</v>
      </c>
      <c r="BH460" s="248">
        <f>IF(N460="sníž. přenesená",J460,0)</f>
        <v>0</v>
      </c>
      <c r="BI460" s="248">
        <f>IF(N460="nulová",J460,0)</f>
        <v>0</v>
      </c>
      <c r="BJ460" s="25" t="s">
        <v>24</v>
      </c>
      <c r="BK460" s="248">
        <f>ROUND(I460*H460,2)</f>
        <v>0</v>
      </c>
      <c r="BL460" s="25" t="s">
        <v>572</v>
      </c>
      <c r="BM460" s="25" t="s">
        <v>7161</v>
      </c>
    </row>
    <row r="461" s="1" customFormat="1" ht="25.5" customHeight="1">
      <c r="B461" s="47"/>
      <c r="C461" s="237" t="s">
        <v>1847</v>
      </c>
      <c r="D461" s="237" t="s">
        <v>230</v>
      </c>
      <c r="E461" s="238" t="s">
        <v>6952</v>
      </c>
      <c r="F461" s="239" t="s">
        <v>6953</v>
      </c>
      <c r="G461" s="240" t="s">
        <v>929</v>
      </c>
      <c r="H461" s="241">
        <v>1</v>
      </c>
      <c r="I461" s="242"/>
      <c r="J461" s="243">
        <f>ROUND(I461*H461,2)</f>
        <v>0</v>
      </c>
      <c r="K461" s="239" t="s">
        <v>3751</v>
      </c>
      <c r="L461" s="73"/>
      <c r="M461" s="244" t="s">
        <v>22</v>
      </c>
      <c r="N461" s="245" t="s">
        <v>50</v>
      </c>
      <c r="O461" s="48"/>
      <c r="P461" s="246">
        <f>O461*H461</f>
        <v>0</v>
      </c>
      <c r="Q461" s="246">
        <v>0</v>
      </c>
      <c r="R461" s="246">
        <f>Q461*H461</f>
        <v>0</v>
      </c>
      <c r="S461" s="246">
        <v>0</v>
      </c>
      <c r="T461" s="247">
        <f>S461*H461</f>
        <v>0</v>
      </c>
      <c r="AR461" s="25" t="s">
        <v>572</v>
      </c>
      <c r="AT461" s="25" t="s">
        <v>230</v>
      </c>
      <c r="AU461" s="25" t="s">
        <v>87</v>
      </c>
      <c r="AY461" s="25" t="s">
        <v>228</v>
      </c>
      <c r="BE461" s="248">
        <f>IF(N461="základní",J461,0)</f>
        <v>0</v>
      </c>
      <c r="BF461" s="248">
        <f>IF(N461="snížená",J461,0)</f>
        <v>0</v>
      </c>
      <c r="BG461" s="248">
        <f>IF(N461="zákl. přenesená",J461,0)</f>
        <v>0</v>
      </c>
      <c r="BH461" s="248">
        <f>IF(N461="sníž. přenesená",J461,0)</f>
        <v>0</v>
      </c>
      <c r="BI461" s="248">
        <f>IF(N461="nulová",J461,0)</f>
        <v>0</v>
      </c>
      <c r="BJ461" s="25" t="s">
        <v>24</v>
      </c>
      <c r="BK461" s="248">
        <f>ROUND(I461*H461,2)</f>
        <v>0</v>
      </c>
      <c r="BL461" s="25" t="s">
        <v>572</v>
      </c>
      <c r="BM461" s="25" t="s">
        <v>7162</v>
      </c>
    </row>
    <row r="462" s="1" customFormat="1" ht="25.5" customHeight="1">
      <c r="B462" s="47"/>
      <c r="C462" s="237" t="s">
        <v>1852</v>
      </c>
      <c r="D462" s="237" t="s">
        <v>230</v>
      </c>
      <c r="E462" s="238" t="s">
        <v>6955</v>
      </c>
      <c r="F462" s="239" t="s">
        <v>6956</v>
      </c>
      <c r="G462" s="240" t="s">
        <v>929</v>
      </c>
      <c r="H462" s="241">
        <v>1</v>
      </c>
      <c r="I462" s="242"/>
      <c r="J462" s="243">
        <f>ROUND(I462*H462,2)</f>
        <v>0</v>
      </c>
      <c r="K462" s="239" t="s">
        <v>3751</v>
      </c>
      <c r="L462" s="73"/>
      <c r="M462" s="244" t="s">
        <v>22</v>
      </c>
      <c r="N462" s="245" t="s">
        <v>50</v>
      </c>
      <c r="O462" s="48"/>
      <c r="P462" s="246">
        <f>O462*H462</f>
        <v>0</v>
      </c>
      <c r="Q462" s="246">
        <v>0</v>
      </c>
      <c r="R462" s="246">
        <f>Q462*H462</f>
        <v>0</v>
      </c>
      <c r="S462" s="246">
        <v>0</v>
      </c>
      <c r="T462" s="247">
        <f>S462*H462</f>
        <v>0</v>
      </c>
      <c r="AR462" s="25" t="s">
        <v>572</v>
      </c>
      <c r="AT462" s="25" t="s">
        <v>230</v>
      </c>
      <c r="AU462" s="25" t="s">
        <v>87</v>
      </c>
      <c r="AY462" s="25" t="s">
        <v>228</v>
      </c>
      <c r="BE462" s="248">
        <f>IF(N462="základní",J462,0)</f>
        <v>0</v>
      </c>
      <c r="BF462" s="248">
        <f>IF(N462="snížená",J462,0)</f>
        <v>0</v>
      </c>
      <c r="BG462" s="248">
        <f>IF(N462="zákl. přenesená",J462,0)</f>
        <v>0</v>
      </c>
      <c r="BH462" s="248">
        <f>IF(N462="sníž. přenesená",J462,0)</f>
        <v>0</v>
      </c>
      <c r="BI462" s="248">
        <f>IF(N462="nulová",J462,0)</f>
        <v>0</v>
      </c>
      <c r="BJ462" s="25" t="s">
        <v>24</v>
      </c>
      <c r="BK462" s="248">
        <f>ROUND(I462*H462,2)</f>
        <v>0</v>
      </c>
      <c r="BL462" s="25" t="s">
        <v>572</v>
      </c>
      <c r="BM462" s="25" t="s">
        <v>7163</v>
      </c>
    </row>
    <row r="463" s="1" customFormat="1" ht="25.5" customHeight="1">
      <c r="B463" s="47"/>
      <c r="C463" s="237" t="s">
        <v>1859</v>
      </c>
      <c r="D463" s="237" t="s">
        <v>230</v>
      </c>
      <c r="E463" s="238" t="s">
        <v>6782</v>
      </c>
      <c r="F463" s="239" t="s">
        <v>6783</v>
      </c>
      <c r="G463" s="240" t="s">
        <v>929</v>
      </c>
      <c r="H463" s="241">
        <v>1</v>
      </c>
      <c r="I463" s="242"/>
      <c r="J463" s="243">
        <f>ROUND(I463*H463,2)</f>
        <v>0</v>
      </c>
      <c r="K463" s="239" t="s">
        <v>3751</v>
      </c>
      <c r="L463" s="73"/>
      <c r="M463" s="244" t="s">
        <v>22</v>
      </c>
      <c r="N463" s="245" t="s">
        <v>50</v>
      </c>
      <c r="O463" s="48"/>
      <c r="P463" s="246">
        <f>O463*H463</f>
        <v>0</v>
      </c>
      <c r="Q463" s="246">
        <v>0</v>
      </c>
      <c r="R463" s="246">
        <f>Q463*H463</f>
        <v>0</v>
      </c>
      <c r="S463" s="246">
        <v>0</v>
      </c>
      <c r="T463" s="247">
        <f>S463*H463</f>
        <v>0</v>
      </c>
      <c r="AR463" s="25" t="s">
        <v>572</v>
      </c>
      <c r="AT463" s="25" t="s">
        <v>230</v>
      </c>
      <c r="AU463" s="25" t="s">
        <v>87</v>
      </c>
      <c r="AY463" s="25" t="s">
        <v>228</v>
      </c>
      <c r="BE463" s="248">
        <f>IF(N463="základní",J463,0)</f>
        <v>0</v>
      </c>
      <c r="BF463" s="248">
        <f>IF(N463="snížená",J463,0)</f>
        <v>0</v>
      </c>
      <c r="BG463" s="248">
        <f>IF(N463="zákl. přenesená",J463,0)</f>
        <v>0</v>
      </c>
      <c r="BH463" s="248">
        <f>IF(N463="sníž. přenesená",J463,0)</f>
        <v>0</v>
      </c>
      <c r="BI463" s="248">
        <f>IF(N463="nulová",J463,0)</f>
        <v>0</v>
      </c>
      <c r="BJ463" s="25" t="s">
        <v>24</v>
      </c>
      <c r="BK463" s="248">
        <f>ROUND(I463*H463,2)</f>
        <v>0</v>
      </c>
      <c r="BL463" s="25" t="s">
        <v>572</v>
      </c>
      <c r="BM463" s="25" t="s">
        <v>7164</v>
      </c>
    </row>
    <row r="464" s="1" customFormat="1" ht="38.25" customHeight="1">
      <c r="B464" s="47"/>
      <c r="C464" s="237" t="s">
        <v>1864</v>
      </c>
      <c r="D464" s="237" t="s">
        <v>230</v>
      </c>
      <c r="E464" s="238" t="s">
        <v>6850</v>
      </c>
      <c r="F464" s="239" t="s">
        <v>6851</v>
      </c>
      <c r="G464" s="240" t="s">
        <v>929</v>
      </c>
      <c r="H464" s="241">
        <v>1</v>
      </c>
      <c r="I464" s="242"/>
      <c r="J464" s="243">
        <f>ROUND(I464*H464,2)</f>
        <v>0</v>
      </c>
      <c r="K464" s="239" t="s">
        <v>3751</v>
      </c>
      <c r="L464" s="73"/>
      <c r="M464" s="244" t="s">
        <v>22</v>
      </c>
      <c r="N464" s="245" t="s">
        <v>50</v>
      </c>
      <c r="O464" s="48"/>
      <c r="P464" s="246">
        <f>O464*H464</f>
        <v>0</v>
      </c>
      <c r="Q464" s="246">
        <v>0</v>
      </c>
      <c r="R464" s="246">
        <f>Q464*H464</f>
        <v>0</v>
      </c>
      <c r="S464" s="246">
        <v>0</v>
      </c>
      <c r="T464" s="247">
        <f>S464*H464</f>
        <v>0</v>
      </c>
      <c r="AR464" s="25" t="s">
        <v>572</v>
      </c>
      <c r="AT464" s="25" t="s">
        <v>230</v>
      </c>
      <c r="AU464" s="25" t="s">
        <v>87</v>
      </c>
      <c r="AY464" s="25" t="s">
        <v>228</v>
      </c>
      <c r="BE464" s="248">
        <f>IF(N464="základní",J464,0)</f>
        <v>0</v>
      </c>
      <c r="BF464" s="248">
        <f>IF(N464="snížená",J464,0)</f>
        <v>0</v>
      </c>
      <c r="BG464" s="248">
        <f>IF(N464="zákl. přenesená",J464,0)</f>
        <v>0</v>
      </c>
      <c r="BH464" s="248">
        <f>IF(N464="sníž. přenesená",J464,0)</f>
        <v>0</v>
      </c>
      <c r="BI464" s="248">
        <f>IF(N464="nulová",J464,0)</f>
        <v>0</v>
      </c>
      <c r="BJ464" s="25" t="s">
        <v>24</v>
      </c>
      <c r="BK464" s="248">
        <f>ROUND(I464*H464,2)</f>
        <v>0</v>
      </c>
      <c r="BL464" s="25" t="s">
        <v>572</v>
      </c>
      <c r="BM464" s="25" t="s">
        <v>7165</v>
      </c>
    </row>
    <row r="465" s="1" customFormat="1" ht="16.5" customHeight="1">
      <c r="B465" s="47"/>
      <c r="C465" s="237" t="s">
        <v>1871</v>
      </c>
      <c r="D465" s="237" t="s">
        <v>230</v>
      </c>
      <c r="E465" s="238" t="s">
        <v>6853</v>
      </c>
      <c r="F465" s="239" t="s">
        <v>6854</v>
      </c>
      <c r="G465" s="240" t="s">
        <v>929</v>
      </c>
      <c r="H465" s="241">
        <v>1</v>
      </c>
      <c r="I465" s="242"/>
      <c r="J465" s="243">
        <f>ROUND(I465*H465,2)</f>
        <v>0</v>
      </c>
      <c r="K465" s="239" t="s">
        <v>3751</v>
      </c>
      <c r="L465" s="73"/>
      <c r="M465" s="244" t="s">
        <v>22</v>
      </c>
      <c r="N465" s="245" t="s">
        <v>50</v>
      </c>
      <c r="O465" s="48"/>
      <c r="P465" s="246">
        <f>O465*H465</f>
        <v>0</v>
      </c>
      <c r="Q465" s="246">
        <v>0</v>
      </c>
      <c r="R465" s="246">
        <f>Q465*H465</f>
        <v>0</v>
      </c>
      <c r="S465" s="246">
        <v>0</v>
      </c>
      <c r="T465" s="247">
        <f>S465*H465</f>
        <v>0</v>
      </c>
      <c r="AR465" s="25" t="s">
        <v>572</v>
      </c>
      <c r="AT465" s="25" t="s">
        <v>230</v>
      </c>
      <c r="AU465" s="25" t="s">
        <v>87</v>
      </c>
      <c r="AY465" s="25" t="s">
        <v>228</v>
      </c>
      <c r="BE465" s="248">
        <f>IF(N465="základní",J465,0)</f>
        <v>0</v>
      </c>
      <c r="BF465" s="248">
        <f>IF(N465="snížená",J465,0)</f>
        <v>0</v>
      </c>
      <c r="BG465" s="248">
        <f>IF(N465="zákl. přenesená",J465,0)</f>
        <v>0</v>
      </c>
      <c r="BH465" s="248">
        <f>IF(N465="sníž. přenesená",J465,0)</f>
        <v>0</v>
      </c>
      <c r="BI465" s="248">
        <f>IF(N465="nulová",J465,0)</f>
        <v>0</v>
      </c>
      <c r="BJ465" s="25" t="s">
        <v>24</v>
      </c>
      <c r="BK465" s="248">
        <f>ROUND(I465*H465,2)</f>
        <v>0</v>
      </c>
      <c r="BL465" s="25" t="s">
        <v>572</v>
      </c>
      <c r="BM465" s="25" t="s">
        <v>7166</v>
      </c>
    </row>
    <row r="466" s="1" customFormat="1" ht="25.5" customHeight="1">
      <c r="B466" s="47"/>
      <c r="C466" s="237" t="s">
        <v>1876</v>
      </c>
      <c r="D466" s="237" t="s">
        <v>230</v>
      </c>
      <c r="E466" s="238" t="s">
        <v>7156</v>
      </c>
      <c r="F466" s="239" t="s">
        <v>7157</v>
      </c>
      <c r="G466" s="240" t="s">
        <v>929</v>
      </c>
      <c r="H466" s="241">
        <v>1</v>
      </c>
      <c r="I466" s="242"/>
      <c r="J466" s="243">
        <f>ROUND(I466*H466,2)</f>
        <v>0</v>
      </c>
      <c r="K466" s="239" t="s">
        <v>3751</v>
      </c>
      <c r="L466" s="73"/>
      <c r="M466" s="244" t="s">
        <v>22</v>
      </c>
      <c r="N466" s="245" t="s">
        <v>50</v>
      </c>
      <c r="O466" s="48"/>
      <c r="P466" s="246">
        <f>O466*H466</f>
        <v>0</v>
      </c>
      <c r="Q466" s="246">
        <v>0</v>
      </c>
      <c r="R466" s="246">
        <f>Q466*H466</f>
        <v>0</v>
      </c>
      <c r="S466" s="246">
        <v>0</v>
      </c>
      <c r="T466" s="247">
        <f>S466*H466</f>
        <v>0</v>
      </c>
      <c r="AR466" s="25" t="s">
        <v>572</v>
      </c>
      <c r="AT466" s="25" t="s">
        <v>230</v>
      </c>
      <c r="AU466" s="25" t="s">
        <v>87</v>
      </c>
      <c r="AY466" s="25" t="s">
        <v>228</v>
      </c>
      <c r="BE466" s="248">
        <f>IF(N466="základní",J466,0)</f>
        <v>0</v>
      </c>
      <c r="BF466" s="248">
        <f>IF(N466="snížená",J466,0)</f>
        <v>0</v>
      </c>
      <c r="BG466" s="248">
        <f>IF(N466="zákl. přenesená",J466,0)</f>
        <v>0</v>
      </c>
      <c r="BH466" s="248">
        <f>IF(N466="sníž. přenesená",J466,0)</f>
        <v>0</v>
      </c>
      <c r="BI466" s="248">
        <f>IF(N466="nulová",J466,0)</f>
        <v>0</v>
      </c>
      <c r="BJ466" s="25" t="s">
        <v>24</v>
      </c>
      <c r="BK466" s="248">
        <f>ROUND(I466*H466,2)</f>
        <v>0</v>
      </c>
      <c r="BL466" s="25" t="s">
        <v>572</v>
      </c>
      <c r="BM466" s="25" t="s">
        <v>7167</v>
      </c>
    </row>
    <row r="467" s="11" customFormat="1" ht="29.88" customHeight="1">
      <c r="B467" s="221"/>
      <c r="C467" s="222"/>
      <c r="D467" s="223" t="s">
        <v>78</v>
      </c>
      <c r="E467" s="235" t="s">
        <v>3082</v>
      </c>
      <c r="F467" s="235" t="s">
        <v>7168</v>
      </c>
      <c r="G467" s="222"/>
      <c r="H467" s="222"/>
      <c r="I467" s="225"/>
      <c r="J467" s="236">
        <f>BK467</f>
        <v>0</v>
      </c>
      <c r="K467" s="222"/>
      <c r="L467" s="227"/>
      <c r="M467" s="228"/>
      <c r="N467" s="229"/>
      <c r="O467" s="229"/>
      <c r="P467" s="230">
        <f>SUM(P468:P474)</f>
        <v>0</v>
      </c>
      <c r="Q467" s="229"/>
      <c r="R467" s="230">
        <f>SUM(R468:R474)</f>
        <v>0</v>
      </c>
      <c r="S467" s="229"/>
      <c r="T467" s="231">
        <f>SUM(T468:T474)</f>
        <v>0</v>
      </c>
      <c r="AR467" s="232" t="s">
        <v>101</v>
      </c>
      <c r="AT467" s="233" t="s">
        <v>78</v>
      </c>
      <c r="AU467" s="233" t="s">
        <v>24</v>
      </c>
      <c r="AY467" s="232" t="s">
        <v>228</v>
      </c>
      <c r="BK467" s="234">
        <f>SUM(BK468:BK474)</f>
        <v>0</v>
      </c>
    </row>
    <row r="468" s="1" customFormat="1" ht="16.5" customHeight="1">
      <c r="B468" s="47"/>
      <c r="C468" s="237" t="s">
        <v>1882</v>
      </c>
      <c r="D468" s="237" t="s">
        <v>230</v>
      </c>
      <c r="E468" s="238" t="s">
        <v>6981</v>
      </c>
      <c r="F468" s="239" t="s">
        <v>6982</v>
      </c>
      <c r="G468" s="240" t="s">
        <v>929</v>
      </c>
      <c r="H468" s="241">
        <v>3</v>
      </c>
      <c r="I468" s="242"/>
      <c r="J468" s="243">
        <f>ROUND(I468*H468,2)</f>
        <v>0</v>
      </c>
      <c r="K468" s="239" t="s">
        <v>3751</v>
      </c>
      <c r="L468" s="73"/>
      <c r="M468" s="244" t="s">
        <v>22</v>
      </c>
      <c r="N468" s="245" t="s">
        <v>50</v>
      </c>
      <c r="O468" s="48"/>
      <c r="P468" s="246">
        <f>O468*H468</f>
        <v>0</v>
      </c>
      <c r="Q468" s="246">
        <v>0</v>
      </c>
      <c r="R468" s="246">
        <f>Q468*H468</f>
        <v>0</v>
      </c>
      <c r="S468" s="246">
        <v>0</v>
      </c>
      <c r="T468" s="247">
        <f>S468*H468</f>
        <v>0</v>
      </c>
      <c r="AR468" s="25" t="s">
        <v>572</v>
      </c>
      <c r="AT468" s="25" t="s">
        <v>230</v>
      </c>
      <c r="AU468" s="25" t="s">
        <v>87</v>
      </c>
      <c r="AY468" s="25" t="s">
        <v>228</v>
      </c>
      <c r="BE468" s="248">
        <f>IF(N468="základní",J468,0)</f>
        <v>0</v>
      </c>
      <c r="BF468" s="248">
        <f>IF(N468="snížená",J468,0)</f>
        <v>0</v>
      </c>
      <c r="BG468" s="248">
        <f>IF(N468="zákl. přenesená",J468,0)</f>
        <v>0</v>
      </c>
      <c r="BH468" s="248">
        <f>IF(N468="sníž. přenesená",J468,0)</f>
        <v>0</v>
      </c>
      <c r="BI468" s="248">
        <f>IF(N468="nulová",J468,0)</f>
        <v>0</v>
      </c>
      <c r="BJ468" s="25" t="s">
        <v>24</v>
      </c>
      <c r="BK468" s="248">
        <f>ROUND(I468*H468,2)</f>
        <v>0</v>
      </c>
      <c r="BL468" s="25" t="s">
        <v>572</v>
      </c>
      <c r="BM468" s="25" t="s">
        <v>7169</v>
      </c>
    </row>
    <row r="469" s="1" customFormat="1" ht="38.25" customHeight="1">
      <c r="B469" s="47"/>
      <c r="C469" s="237" t="s">
        <v>1887</v>
      </c>
      <c r="D469" s="237" t="s">
        <v>230</v>
      </c>
      <c r="E469" s="238" t="s">
        <v>6959</v>
      </c>
      <c r="F469" s="239" t="s">
        <v>6960</v>
      </c>
      <c r="G469" s="240" t="s">
        <v>929</v>
      </c>
      <c r="H469" s="241">
        <v>1</v>
      </c>
      <c r="I469" s="242"/>
      <c r="J469" s="243">
        <f>ROUND(I469*H469,2)</f>
        <v>0</v>
      </c>
      <c r="K469" s="239" t="s">
        <v>3751</v>
      </c>
      <c r="L469" s="73"/>
      <c r="M469" s="244" t="s">
        <v>22</v>
      </c>
      <c r="N469" s="245" t="s">
        <v>50</v>
      </c>
      <c r="O469" s="48"/>
      <c r="P469" s="246">
        <f>O469*H469</f>
        <v>0</v>
      </c>
      <c r="Q469" s="246">
        <v>0</v>
      </c>
      <c r="R469" s="246">
        <f>Q469*H469</f>
        <v>0</v>
      </c>
      <c r="S469" s="246">
        <v>0</v>
      </c>
      <c r="T469" s="247">
        <f>S469*H469</f>
        <v>0</v>
      </c>
      <c r="AR469" s="25" t="s">
        <v>572</v>
      </c>
      <c r="AT469" s="25" t="s">
        <v>230</v>
      </c>
      <c r="AU469" s="25" t="s">
        <v>87</v>
      </c>
      <c r="AY469" s="25" t="s">
        <v>228</v>
      </c>
      <c r="BE469" s="248">
        <f>IF(N469="základní",J469,0)</f>
        <v>0</v>
      </c>
      <c r="BF469" s="248">
        <f>IF(N469="snížená",J469,0)</f>
        <v>0</v>
      </c>
      <c r="BG469" s="248">
        <f>IF(N469="zákl. přenesená",J469,0)</f>
        <v>0</v>
      </c>
      <c r="BH469" s="248">
        <f>IF(N469="sníž. přenesená",J469,0)</f>
        <v>0</v>
      </c>
      <c r="BI469" s="248">
        <f>IF(N469="nulová",J469,0)</f>
        <v>0</v>
      </c>
      <c r="BJ469" s="25" t="s">
        <v>24</v>
      </c>
      <c r="BK469" s="248">
        <f>ROUND(I469*H469,2)</f>
        <v>0</v>
      </c>
      <c r="BL469" s="25" t="s">
        <v>572</v>
      </c>
      <c r="BM469" s="25" t="s">
        <v>7170</v>
      </c>
    </row>
    <row r="470" s="1" customFormat="1" ht="16.5" customHeight="1">
      <c r="B470" s="47"/>
      <c r="C470" s="237" t="s">
        <v>1892</v>
      </c>
      <c r="D470" s="237" t="s">
        <v>230</v>
      </c>
      <c r="E470" s="238" t="s">
        <v>6963</v>
      </c>
      <c r="F470" s="239" t="s">
        <v>6964</v>
      </c>
      <c r="G470" s="240" t="s">
        <v>929</v>
      </c>
      <c r="H470" s="241">
        <v>1</v>
      </c>
      <c r="I470" s="242"/>
      <c r="J470" s="243">
        <f>ROUND(I470*H470,2)</f>
        <v>0</v>
      </c>
      <c r="K470" s="239" t="s">
        <v>3751</v>
      </c>
      <c r="L470" s="73"/>
      <c r="M470" s="244" t="s">
        <v>22</v>
      </c>
      <c r="N470" s="245" t="s">
        <v>50</v>
      </c>
      <c r="O470" s="48"/>
      <c r="P470" s="246">
        <f>O470*H470</f>
        <v>0</v>
      </c>
      <c r="Q470" s="246">
        <v>0</v>
      </c>
      <c r="R470" s="246">
        <f>Q470*H470</f>
        <v>0</v>
      </c>
      <c r="S470" s="246">
        <v>0</v>
      </c>
      <c r="T470" s="247">
        <f>S470*H470</f>
        <v>0</v>
      </c>
      <c r="AR470" s="25" t="s">
        <v>572</v>
      </c>
      <c r="AT470" s="25" t="s">
        <v>230</v>
      </c>
      <c r="AU470" s="25" t="s">
        <v>87</v>
      </c>
      <c r="AY470" s="25" t="s">
        <v>228</v>
      </c>
      <c r="BE470" s="248">
        <f>IF(N470="základní",J470,0)</f>
        <v>0</v>
      </c>
      <c r="BF470" s="248">
        <f>IF(N470="snížená",J470,0)</f>
        <v>0</v>
      </c>
      <c r="BG470" s="248">
        <f>IF(N470="zákl. přenesená",J470,0)</f>
        <v>0</v>
      </c>
      <c r="BH470" s="248">
        <f>IF(N470="sníž. přenesená",J470,0)</f>
        <v>0</v>
      </c>
      <c r="BI470" s="248">
        <f>IF(N470="nulová",J470,0)</f>
        <v>0</v>
      </c>
      <c r="BJ470" s="25" t="s">
        <v>24</v>
      </c>
      <c r="BK470" s="248">
        <f>ROUND(I470*H470,2)</f>
        <v>0</v>
      </c>
      <c r="BL470" s="25" t="s">
        <v>572</v>
      </c>
      <c r="BM470" s="25" t="s">
        <v>7171</v>
      </c>
    </row>
    <row r="471" s="1" customFormat="1" ht="16.5" customHeight="1">
      <c r="B471" s="47"/>
      <c r="C471" s="237" t="s">
        <v>1897</v>
      </c>
      <c r="D471" s="237" t="s">
        <v>230</v>
      </c>
      <c r="E471" s="238" t="s">
        <v>6966</v>
      </c>
      <c r="F471" s="239" t="s">
        <v>6967</v>
      </c>
      <c r="G471" s="240" t="s">
        <v>929</v>
      </c>
      <c r="H471" s="241">
        <v>1</v>
      </c>
      <c r="I471" s="242"/>
      <c r="J471" s="243">
        <f>ROUND(I471*H471,2)</f>
        <v>0</v>
      </c>
      <c r="K471" s="239" t="s">
        <v>3751</v>
      </c>
      <c r="L471" s="73"/>
      <c r="M471" s="244" t="s">
        <v>22</v>
      </c>
      <c r="N471" s="245" t="s">
        <v>50</v>
      </c>
      <c r="O471" s="48"/>
      <c r="P471" s="246">
        <f>O471*H471</f>
        <v>0</v>
      </c>
      <c r="Q471" s="246">
        <v>0</v>
      </c>
      <c r="R471" s="246">
        <f>Q471*H471</f>
        <v>0</v>
      </c>
      <c r="S471" s="246">
        <v>0</v>
      </c>
      <c r="T471" s="247">
        <f>S471*H471</f>
        <v>0</v>
      </c>
      <c r="AR471" s="25" t="s">
        <v>572</v>
      </c>
      <c r="AT471" s="25" t="s">
        <v>230</v>
      </c>
      <c r="AU471" s="25" t="s">
        <v>87</v>
      </c>
      <c r="AY471" s="25" t="s">
        <v>228</v>
      </c>
      <c r="BE471" s="248">
        <f>IF(N471="základní",J471,0)</f>
        <v>0</v>
      </c>
      <c r="BF471" s="248">
        <f>IF(N471="snížená",J471,0)</f>
        <v>0</v>
      </c>
      <c r="BG471" s="248">
        <f>IF(N471="zákl. přenesená",J471,0)</f>
        <v>0</v>
      </c>
      <c r="BH471" s="248">
        <f>IF(N471="sníž. přenesená",J471,0)</f>
        <v>0</v>
      </c>
      <c r="BI471" s="248">
        <f>IF(N471="nulová",J471,0)</f>
        <v>0</v>
      </c>
      <c r="BJ471" s="25" t="s">
        <v>24</v>
      </c>
      <c r="BK471" s="248">
        <f>ROUND(I471*H471,2)</f>
        <v>0</v>
      </c>
      <c r="BL471" s="25" t="s">
        <v>572</v>
      </c>
      <c r="BM471" s="25" t="s">
        <v>7172</v>
      </c>
    </row>
    <row r="472" s="1" customFormat="1" ht="51" customHeight="1">
      <c r="B472" s="47"/>
      <c r="C472" s="237" t="s">
        <v>1902</v>
      </c>
      <c r="D472" s="237" t="s">
        <v>230</v>
      </c>
      <c r="E472" s="238" t="s">
        <v>7173</v>
      </c>
      <c r="F472" s="239" t="s">
        <v>7174</v>
      </c>
      <c r="G472" s="240" t="s">
        <v>929</v>
      </c>
      <c r="H472" s="241">
        <v>1</v>
      </c>
      <c r="I472" s="242"/>
      <c r="J472" s="243">
        <f>ROUND(I472*H472,2)</f>
        <v>0</v>
      </c>
      <c r="K472" s="239" t="s">
        <v>3751</v>
      </c>
      <c r="L472" s="73"/>
      <c r="M472" s="244" t="s">
        <v>22</v>
      </c>
      <c r="N472" s="245" t="s">
        <v>50</v>
      </c>
      <c r="O472" s="48"/>
      <c r="P472" s="246">
        <f>O472*H472</f>
        <v>0</v>
      </c>
      <c r="Q472" s="246">
        <v>0</v>
      </c>
      <c r="R472" s="246">
        <f>Q472*H472</f>
        <v>0</v>
      </c>
      <c r="S472" s="246">
        <v>0</v>
      </c>
      <c r="T472" s="247">
        <f>S472*H472</f>
        <v>0</v>
      </c>
      <c r="AR472" s="25" t="s">
        <v>572</v>
      </c>
      <c r="AT472" s="25" t="s">
        <v>230</v>
      </c>
      <c r="AU472" s="25" t="s">
        <v>87</v>
      </c>
      <c r="AY472" s="25" t="s">
        <v>228</v>
      </c>
      <c r="BE472" s="248">
        <f>IF(N472="základní",J472,0)</f>
        <v>0</v>
      </c>
      <c r="BF472" s="248">
        <f>IF(N472="snížená",J472,0)</f>
        <v>0</v>
      </c>
      <c r="BG472" s="248">
        <f>IF(N472="zákl. přenesená",J472,0)</f>
        <v>0</v>
      </c>
      <c r="BH472" s="248">
        <f>IF(N472="sníž. přenesená",J472,0)</f>
        <v>0</v>
      </c>
      <c r="BI472" s="248">
        <f>IF(N472="nulová",J472,0)</f>
        <v>0</v>
      </c>
      <c r="BJ472" s="25" t="s">
        <v>24</v>
      </c>
      <c r="BK472" s="248">
        <f>ROUND(I472*H472,2)</f>
        <v>0</v>
      </c>
      <c r="BL472" s="25" t="s">
        <v>572</v>
      </c>
      <c r="BM472" s="25" t="s">
        <v>7175</v>
      </c>
    </row>
    <row r="473" s="1" customFormat="1" ht="16.5" customHeight="1">
      <c r="B473" s="47"/>
      <c r="C473" s="237" t="s">
        <v>1907</v>
      </c>
      <c r="D473" s="237" t="s">
        <v>230</v>
      </c>
      <c r="E473" s="238" t="s">
        <v>7176</v>
      </c>
      <c r="F473" s="239" t="s">
        <v>7177</v>
      </c>
      <c r="G473" s="240" t="s">
        <v>929</v>
      </c>
      <c r="H473" s="241">
        <v>1</v>
      </c>
      <c r="I473" s="242"/>
      <c r="J473" s="243">
        <f>ROUND(I473*H473,2)</f>
        <v>0</v>
      </c>
      <c r="K473" s="239" t="s">
        <v>3751</v>
      </c>
      <c r="L473" s="73"/>
      <c r="M473" s="244" t="s">
        <v>22</v>
      </c>
      <c r="N473" s="245" t="s">
        <v>50</v>
      </c>
      <c r="O473" s="48"/>
      <c r="P473" s="246">
        <f>O473*H473</f>
        <v>0</v>
      </c>
      <c r="Q473" s="246">
        <v>0</v>
      </c>
      <c r="R473" s="246">
        <f>Q473*H473</f>
        <v>0</v>
      </c>
      <c r="S473" s="246">
        <v>0</v>
      </c>
      <c r="T473" s="247">
        <f>S473*H473</f>
        <v>0</v>
      </c>
      <c r="AR473" s="25" t="s">
        <v>572</v>
      </c>
      <c r="AT473" s="25" t="s">
        <v>230</v>
      </c>
      <c r="AU473" s="25" t="s">
        <v>87</v>
      </c>
      <c r="AY473" s="25" t="s">
        <v>228</v>
      </c>
      <c r="BE473" s="248">
        <f>IF(N473="základní",J473,0)</f>
        <v>0</v>
      </c>
      <c r="BF473" s="248">
        <f>IF(N473="snížená",J473,0)</f>
        <v>0</v>
      </c>
      <c r="BG473" s="248">
        <f>IF(N473="zákl. přenesená",J473,0)</f>
        <v>0</v>
      </c>
      <c r="BH473" s="248">
        <f>IF(N473="sníž. přenesená",J473,0)</f>
        <v>0</v>
      </c>
      <c r="BI473" s="248">
        <f>IF(N473="nulová",J473,0)</f>
        <v>0</v>
      </c>
      <c r="BJ473" s="25" t="s">
        <v>24</v>
      </c>
      <c r="BK473" s="248">
        <f>ROUND(I473*H473,2)</f>
        <v>0</v>
      </c>
      <c r="BL473" s="25" t="s">
        <v>572</v>
      </c>
      <c r="BM473" s="25" t="s">
        <v>7178</v>
      </c>
    </row>
    <row r="474" s="1" customFormat="1" ht="16.5" customHeight="1">
      <c r="B474" s="47"/>
      <c r="C474" s="237" t="s">
        <v>1919</v>
      </c>
      <c r="D474" s="237" t="s">
        <v>230</v>
      </c>
      <c r="E474" s="238" t="s">
        <v>7179</v>
      </c>
      <c r="F474" s="239" t="s">
        <v>7180</v>
      </c>
      <c r="G474" s="240" t="s">
        <v>929</v>
      </c>
      <c r="H474" s="241">
        <v>1</v>
      </c>
      <c r="I474" s="242"/>
      <c r="J474" s="243">
        <f>ROUND(I474*H474,2)</f>
        <v>0</v>
      </c>
      <c r="K474" s="239" t="s">
        <v>3751</v>
      </c>
      <c r="L474" s="73"/>
      <c r="M474" s="244" t="s">
        <v>22</v>
      </c>
      <c r="N474" s="245" t="s">
        <v>50</v>
      </c>
      <c r="O474" s="48"/>
      <c r="P474" s="246">
        <f>O474*H474</f>
        <v>0</v>
      </c>
      <c r="Q474" s="246">
        <v>0</v>
      </c>
      <c r="R474" s="246">
        <f>Q474*H474</f>
        <v>0</v>
      </c>
      <c r="S474" s="246">
        <v>0</v>
      </c>
      <c r="T474" s="247">
        <f>S474*H474</f>
        <v>0</v>
      </c>
      <c r="AR474" s="25" t="s">
        <v>572</v>
      </c>
      <c r="AT474" s="25" t="s">
        <v>230</v>
      </c>
      <c r="AU474" s="25" t="s">
        <v>87</v>
      </c>
      <c r="AY474" s="25" t="s">
        <v>228</v>
      </c>
      <c r="BE474" s="248">
        <f>IF(N474="základní",J474,0)</f>
        <v>0</v>
      </c>
      <c r="BF474" s="248">
        <f>IF(N474="snížená",J474,0)</f>
        <v>0</v>
      </c>
      <c r="BG474" s="248">
        <f>IF(N474="zákl. přenesená",J474,0)</f>
        <v>0</v>
      </c>
      <c r="BH474" s="248">
        <f>IF(N474="sníž. přenesená",J474,0)</f>
        <v>0</v>
      </c>
      <c r="BI474" s="248">
        <f>IF(N474="nulová",J474,0)</f>
        <v>0</v>
      </c>
      <c r="BJ474" s="25" t="s">
        <v>24</v>
      </c>
      <c r="BK474" s="248">
        <f>ROUND(I474*H474,2)</f>
        <v>0</v>
      </c>
      <c r="BL474" s="25" t="s">
        <v>572</v>
      </c>
      <c r="BM474" s="25" t="s">
        <v>7181</v>
      </c>
    </row>
    <row r="475" s="11" customFormat="1" ht="29.88" customHeight="1">
      <c r="B475" s="221"/>
      <c r="C475" s="222"/>
      <c r="D475" s="223" t="s">
        <v>78</v>
      </c>
      <c r="E475" s="235" t="s">
        <v>3087</v>
      </c>
      <c r="F475" s="235" t="s">
        <v>7182</v>
      </c>
      <c r="G475" s="222"/>
      <c r="H475" s="222"/>
      <c r="I475" s="225"/>
      <c r="J475" s="236">
        <f>BK475</f>
        <v>0</v>
      </c>
      <c r="K475" s="222"/>
      <c r="L475" s="227"/>
      <c r="M475" s="228"/>
      <c r="N475" s="229"/>
      <c r="O475" s="229"/>
      <c r="P475" s="230">
        <f>SUM(P476:P481)</f>
        <v>0</v>
      </c>
      <c r="Q475" s="229"/>
      <c r="R475" s="230">
        <f>SUM(R476:R481)</f>
        <v>0</v>
      </c>
      <c r="S475" s="229"/>
      <c r="T475" s="231">
        <f>SUM(T476:T481)</f>
        <v>0</v>
      </c>
      <c r="AR475" s="232" t="s">
        <v>101</v>
      </c>
      <c r="AT475" s="233" t="s">
        <v>78</v>
      </c>
      <c r="AU475" s="233" t="s">
        <v>24</v>
      </c>
      <c r="AY475" s="232" t="s">
        <v>228</v>
      </c>
      <c r="BK475" s="234">
        <f>SUM(BK476:BK481)</f>
        <v>0</v>
      </c>
    </row>
    <row r="476" s="1" customFormat="1" ht="16.5" customHeight="1">
      <c r="B476" s="47"/>
      <c r="C476" s="237" t="s">
        <v>1925</v>
      </c>
      <c r="D476" s="237" t="s">
        <v>230</v>
      </c>
      <c r="E476" s="238" t="s">
        <v>7183</v>
      </c>
      <c r="F476" s="239" t="s">
        <v>7184</v>
      </c>
      <c r="G476" s="240" t="s">
        <v>929</v>
      </c>
      <c r="H476" s="241">
        <v>3</v>
      </c>
      <c r="I476" s="242"/>
      <c r="J476" s="243">
        <f>ROUND(I476*H476,2)</f>
        <v>0</v>
      </c>
      <c r="K476" s="239" t="s">
        <v>3751</v>
      </c>
      <c r="L476" s="73"/>
      <c r="M476" s="244" t="s">
        <v>22</v>
      </c>
      <c r="N476" s="245" t="s">
        <v>50</v>
      </c>
      <c r="O476" s="48"/>
      <c r="P476" s="246">
        <f>O476*H476</f>
        <v>0</v>
      </c>
      <c r="Q476" s="246">
        <v>0</v>
      </c>
      <c r="R476" s="246">
        <f>Q476*H476</f>
        <v>0</v>
      </c>
      <c r="S476" s="246">
        <v>0</v>
      </c>
      <c r="T476" s="247">
        <f>S476*H476</f>
        <v>0</v>
      </c>
      <c r="AR476" s="25" t="s">
        <v>572</v>
      </c>
      <c r="AT476" s="25" t="s">
        <v>230</v>
      </c>
      <c r="AU476" s="25" t="s">
        <v>87</v>
      </c>
      <c r="AY476" s="25" t="s">
        <v>228</v>
      </c>
      <c r="BE476" s="248">
        <f>IF(N476="základní",J476,0)</f>
        <v>0</v>
      </c>
      <c r="BF476" s="248">
        <f>IF(N476="snížená",J476,0)</f>
        <v>0</v>
      </c>
      <c r="BG476" s="248">
        <f>IF(N476="zákl. přenesená",J476,0)</f>
        <v>0</v>
      </c>
      <c r="BH476" s="248">
        <f>IF(N476="sníž. přenesená",J476,0)</f>
        <v>0</v>
      </c>
      <c r="BI476" s="248">
        <f>IF(N476="nulová",J476,0)</f>
        <v>0</v>
      </c>
      <c r="BJ476" s="25" t="s">
        <v>24</v>
      </c>
      <c r="BK476" s="248">
        <f>ROUND(I476*H476,2)</f>
        <v>0</v>
      </c>
      <c r="BL476" s="25" t="s">
        <v>572</v>
      </c>
      <c r="BM476" s="25" t="s">
        <v>7185</v>
      </c>
    </row>
    <row r="477" s="1" customFormat="1" ht="38.25" customHeight="1">
      <c r="B477" s="47"/>
      <c r="C477" s="237" t="s">
        <v>1932</v>
      </c>
      <c r="D477" s="237" t="s">
        <v>230</v>
      </c>
      <c r="E477" s="238" t="s">
        <v>6959</v>
      </c>
      <c r="F477" s="239" t="s">
        <v>6960</v>
      </c>
      <c r="G477" s="240" t="s">
        <v>929</v>
      </c>
      <c r="H477" s="241">
        <v>3</v>
      </c>
      <c r="I477" s="242"/>
      <c r="J477" s="243">
        <f>ROUND(I477*H477,2)</f>
        <v>0</v>
      </c>
      <c r="K477" s="239" t="s">
        <v>3751</v>
      </c>
      <c r="L477" s="73"/>
      <c r="M477" s="244" t="s">
        <v>22</v>
      </c>
      <c r="N477" s="245" t="s">
        <v>50</v>
      </c>
      <c r="O477" s="48"/>
      <c r="P477" s="246">
        <f>O477*H477</f>
        <v>0</v>
      </c>
      <c r="Q477" s="246">
        <v>0</v>
      </c>
      <c r="R477" s="246">
        <f>Q477*H477</f>
        <v>0</v>
      </c>
      <c r="S477" s="246">
        <v>0</v>
      </c>
      <c r="T477" s="247">
        <f>S477*H477</f>
        <v>0</v>
      </c>
      <c r="AR477" s="25" t="s">
        <v>572</v>
      </c>
      <c r="AT477" s="25" t="s">
        <v>230</v>
      </c>
      <c r="AU477" s="25" t="s">
        <v>87</v>
      </c>
      <c r="AY477" s="25" t="s">
        <v>228</v>
      </c>
      <c r="BE477" s="248">
        <f>IF(N477="základní",J477,0)</f>
        <v>0</v>
      </c>
      <c r="BF477" s="248">
        <f>IF(N477="snížená",J477,0)</f>
        <v>0</v>
      </c>
      <c r="BG477" s="248">
        <f>IF(N477="zákl. přenesená",J477,0)</f>
        <v>0</v>
      </c>
      <c r="BH477" s="248">
        <f>IF(N477="sníž. přenesená",J477,0)</f>
        <v>0</v>
      </c>
      <c r="BI477" s="248">
        <f>IF(N477="nulová",J477,0)</f>
        <v>0</v>
      </c>
      <c r="BJ477" s="25" t="s">
        <v>24</v>
      </c>
      <c r="BK477" s="248">
        <f>ROUND(I477*H477,2)</f>
        <v>0</v>
      </c>
      <c r="BL477" s="25" t="s">
        <v>572</v>
      </c>
      <c r="BM477" s="25" t="s">
        <v>7186</v>
      </c>
    </row>
    <row r="478" s="1" customFormat="1" ht="16.5" customHeight="1">
      <c r="B478" s="47"/>
      <c r="C478" s="237" t="s">
        <v>1939</v>
      </c>
      <c r="D478" s="237" t="s">
        <v>230</v>
      </c>
      <c r="E478" s="238" t="s">
        <v>6963</v>
      </c>
      <c r="F478" s="239" t="s">
        <v>6964</v>
      </c>
      <c r="G478" s="240" t="s">
        <v>929</v>
      </c>
      <c r="H478" s="241">
        <v>3</v>
      </c>
      <c r="I478" s="242"/>
      <c r="J478" s="243">
        <f>ROUND(I478*H478,2)</f>
        <v>0</v>
      </c>
      <c r="K478" s="239" t="s">
        <v>3751</v>
      </c>
      <c r="L478" s="73"/>
      <c r="M478" s="244" t="s">
        <v>22</v>
      </c>
      <c r="N478" s="245" t="s">
        <v>50</v>
      </c>
      <c r="O478" s="48"/>
      <c r="P478" s="246">
        <f>O478*H478</f>
        <v>0</v>
      </c>
      <c r="Q478" s="246">
        <v>0</v>
      </c>
      <c r="R478" s="246">
        <f>Q478*H478</f>
        <v>0</v>
      </c>
      <c r="S478" s="246">
        <v>0</v>
      </c>
      <c r="T478" s="247">
        <f>S478*H478</f>
        <v>0</v>
      </c>
      <c r="AR478" s="25" t="s">
        <v>572</v>
      </c>
      <c r="AT478" s="25" t="s">
        <v>230</v>
      </c>
      <c r="AU478" s="25" t="s">
        <v>87</v>
      </c>
      <c r="AY478" s="25" t="s">
        <v>228</v>
      </c>
      <c r="BE478" s="248">
        <f>IF(N478="základní",J478,0)</f>
        <v>0</v>
      </c>
      <c r="BF478" s="248">
        <f>IF(N478="snížená",J478,0)</f>
        <v>0</v>
      </c>
      <c r="BG478" s="248">
        <f>IF(N478="zákl. přenesená",J478,0)</f>
        <v>0</v>
      </c>
      <c r="BH478" s="248">
        <f>IF(N478="sníž. přenesená",J478,0)</f>
        <v>0</v>
      </c>
      <c r="BI478" s="248">
        <f>IF(N478="nulová",J478,0)</f>
        <v>0</v>
      </c>
      <c r="BJ478" s="25" t="s">
        <v>24</v>
      </c>
      <c r="BK478" s="248">
        <f>ROUND(I478*H478,2)</f>
        <v>0</v>
      </c>
      <c r="BL478" s="25" t="s">
        <v>572</v>
      </c>
      <c r="BM478" s="25" t="s">
        <v>7187</v>
      </c>
    </row>
    <row r="479" s="1" customFormat="1" ht="16.5" customHeight="1">
      <c r="B479" s="47"/>
      <c r="C479" s="237" t="s">
        <v>1950</v>
      </c>
      <c r="D479" s="237" t="s">
        <v>230</v>
      </c>
      <c r="E479" s="238" t="s">
        <v>6966</v>
      </c>
      <c r="F479" s="239" t="s">
        <v>6967</v>
      </c>
      <c r="G479" s="240" t="s">
        <v>929</v>
      </c>
      <c r="H479" s="241">
        <v>3</v>
      </c>
      <c r="I479" s="242"/>
      <c r="J479" s="243">
        <f>ROUND(I479*H479,2)</f>
        <v>0</v>
      </c>
      <c r="K479" s="239" t="s">
        <v>3751</v>
      </c>
      <c r="L479" s="73"/>
      <c r="M479" s="244" t="s">
        <v>22</v>
      </c>
      <c r="N479" s="245" t="s">
        <v>50</v>
      </c>
      <c r="O479" s="48"/>
      <c r="P479" s="246">
        <f>O479*H479</f>
        <v>0</v>
      </c>
      <c r="Q479" s="246">
        <v>0</v>
      </c>
      <c r="R479" s="246">
        <f>Q479*H479</f>
        <v>0</v>
      </c>
      <c r="S479" s="246">
        <v>0</v>
      </c>
      <c r="T479" s="247">
        <f>S479*H479</f>
        <v>0</v>
      </c>
      <c r="AR479" s="25" t="s">
        <v>572</v>
      </c>
      <c r="AT479" s="25" t="s">
        <v>230</v>
      </c>
      <c r="AU479" s="25" t="s">
        <v>87</v>
      </c>
      <c r="AY479" s="25" t="s">
        <v>228</v>
      </c>
      <c r="BE479" s="248">
        <f>IF(N479="základní",J479,0)</f>
        <v>0</v>
      </c>
      <c r="BF479" s="248">
        <f>IF(N479="snížená",J479,0)</f>
        <v>0</v>
      </c>
      <c r="BG479" s="248">
        <f>IF(N479="zákl. přenesená",J479,0)</f>
        <v>0</v>
      </c>
      <c r="BH479" s="248">
        <f>IF(N479="sníž. přenesená",J479,0)</f>
        <v>0</v>
      </c>
      <c r="BI479" s="248">
        <f>IF(N479="nulová",J479,0)</f>
        <v>0</v>
      </c>
      <c r="BJ479" s="25" t="s">
        <v>24</v>
      </c>
      <c r="BK479" s="248">
        <f>ROUND(I479*H479,2)</f>
        <v>0</v>
      </c>
      <c r="BL479" s="25" t="s">
        <v>572</v>
      </c>
      <c r="BM479" s="25" t="s">
        <v>7188</v>
      </c>
    </row>
    <row r="480" s="1" customFormat="1" ht="51" customHeight="1">
      <c r="B480" s="47"/>
      <c r="C480" s="237" t="s">
        <v>1955</v>
      </c>
      <c r="D480" s="237" t="s">
        <v>230</v>
      </c>
      <c r="E480" s="238" t="s">
        <v>7173</v>
      </c>
      <c r="F480" s="239" t="s">
        <v>7174</v>
      </c>
      <c r="G480" s="240" t="s">
        <v>929</v>
      </c>
      <c r="H480" s="241">
        <v>3</v>
      </c>
      <c r="I480" s="242"/>
      <c r="J480" s="243">
        <f>ROUND(I480*H480,2)</f>
        <v>0</v>
      </c>
      <c r="K480" s="239" t="s">
        <v>3751</v>
      </c>
      <c r="L480" s="73"/>
      <c r="M480" s="244" t="s">
        <v>22</v>
      </c>
      <c r="N480" s="245" t="s">
        <v>50</v>
      </c>
      <c r="O480" s="48"/>
      <c r="P480" s="246">
        <f>O480*H480</f>
        <v>0</v>
      </c>
      <c r="Q480" s="246">
        <v>0</v>
      </c>
      <c r="R480" s="246">
        <f>Q480*H480</f>
        <v>0</v>
      </c>
      <c r="S480" s="246">
        <v>0</v>
      </c>
      <c r="T480" s="247">
        <f>S480*H480</f>
        <v>0</v>
      </c>
      <c r="AR480" s="25" t="s">
        <v>572</v>
      </c>
      <c r="AT480" s="25" t="s">
        <v>230</v>
      </c>
      <c r="AU480" s="25" t="s">
        <v>87</v>
      </c>
      <c r="AY480" s="25" t="s">
        <v>228</v>
      </c>
      <c r="BE480" s="248">
        <f>IF(N480="základní",J480,0)</f>
        <v>0</v>
      </c>
      <c r="BF480" s="248">
        <f>IF(N480="snížená",J480,0)</f>
        <v>0</v>
      </c>
      <c r="BG480" s="248">
        <f>IF(N480="zákl. přenesená",J480,0)</f>
        <v>0</v>
      </c>
      <c r="BH480" s="248">
        <f>IF(N480="sníž. přenesená",J480,0)</f>
        <v>0</v>
      </c>
      <c r="BI480" s="248">
        <f>IF(N480="nulová",J480,0)</f>
        <v>0</v>
      </c>
      <c r="BJ480" s="25" t="s">
        <v>24</v>
      </c>
      <c r="BK480" s="248">
        <f>ROUND(I480*H480,2)</f>
        <v>0</v>
      </c>
      <c r="BL480" s="25" t="s">
        <v>572</v>
      </c>
      <c r="BM480" s="25" t="s">
        <v>7189</v>
      </c>
    </row>
    <row r="481" s="1" customFormat="1" ht="16.5" customHeight="1">
      <c r="B481" s="47"/>
      <c r="C481" s="237" t="s">
        <v>1965</v>
      </c>
      <c r="D481" s="237" t="s">
        <v>230</v>
      </c>
      <c r="E481" s="238" t="s">
        <v>7179</v>
      </c>
      <c r="F481" s="239" t="s">
        <v>7180</v>
      </c>
      <c r="G481" s="240" t="s">
        <v>929</v>
      </c>
      <c r="H481" s="241">
        <v>3</v>
      </c>
      <c r="I481" s="242"/>
      <c r="J481" s="243">
        <f>ROUND(I481*H481,2)</f>
        <v>0</v>
      </c>
      <c r="K481" s="239" t="s">
        <v>3751</v>
      </c>
      <c r="L481" s="73"/>
      <c r="M481" s="244" t="s">
        <v>22</v>
      </c>
      <c r="N481" s="245" t="s">
        <v>50</v>
      </c>
      <c r="O481" s="48"/>
      <c r="P481" s="246">
        <f>O481*H481</f>
        <v>0</v>
      </c>
      <c r="Q481" s="246">
        <v>0</v>
      </c>
      <c r="R481" s="246">
        <f>Q481*H481</f>
        <v>0</v>
      </c>
      <c r="S481" s="246">
        <v>0</v>
      </c>
      <c r="T481" s="247">
        <f>S481*H481</f>
        <v>0</v>
      </c>
      <c r="AR481" s="25" t="s">
        <v>572</v>
      </c>
      <c r="AT481" s="25" t="s">
        <v>230</v>
      </c>
      <c r="AU481" s="25" t="s">
        <v>87</v>
      </c>
      <c r="AY481" s="25" t="s">
        <v>228</v>
      </c>
      <c r="BE481" s="248">
        <f>IF(N481="základní",J481,0)</f>
        <v>0</v>
      </c>
      <c r="BF481" s="248">
        <f>IF(N481="snížená",J481,0)</f>
        <v>0</v>
      </c>
      <c r="BG481" s="248">
        <f>IF(N481="zákl. přenesená",J481,0)</f>
        <v>0</v>
      </c>
      <c r="BH481" s="248">
        <f>IF(N481="sníž. přenesená",J481,0)</f>
        <v>0</v>
      </c>
      <c r="BI481" s="248">
        <f>IF(N481="nulová",J481,0)</f>
        <v>0</v>
      </c>
      <c r="BJ481" s="25" t="s">
        <v>24</v>
      </c>
      <c r="BK481" s="248">
        <f>ROUND(I481*H481,2)</f>
        <v>0</v>
      </c>
      <c r="BL481" s="25" t="s">
        <v>572</v>
      </c>
      <c r="BM481" s="25" t="s">
        <v>7190</v>
      </c>
    </row>
    <row r="482" s="11" customFormat="1" ht="29.88" customHeight="1">
      <c r="B482" s="221"/>
      <c r="C482" s="222"/>
      <c r="D482" s="223" t="s">
        <v>78</v>
      </c>
      <c r="E482" s="235" t="s">
        <v>3092</v>
      </c>
      <c r="F482" s="235" t="s">
        <v>7191</v>
      </c>
      <c r="G482" s="222"/>
      <c r="H482" s="222"/>
      <c r="I482" s="225"/>
      <c r="J482" s="236">
        <f>BK482</f>
        <v>0</v>
      </c>
      <c r="K482" s="222"/>
      <c r="L482" s="227"/>
      <c r="M482" s="228"/>
      <c r="N482" s="229"/>
      <c r="O482" s="229"/>
      <c r="P482" s="230">
        <f>SUM(P483:P484)</f>
        <v>0</v>
      </c>
      <c r="Q482" s="229"/>
      <c r="R482" s="230">
        <f>SUM(R483:R484)</f>
        <v>0</v>
      </c>
      <c r="S482" s="229"/>
      <c r="T482" s="231">
        <f>SUM(T483:T484)</f>
        <v>0</v>
      </c>
      <c r="AR482" s="232" t="s">
        <v>101</v>
      </c>
      <c r="AT482" s="233" t="s">
        <v>78</v>
      </c>
      <c r="AU482" s="233" t="s">
        <v>24</v>
      </c>
      <c r="AY482" s="232" t="s">
        <v>228</v>
      </c>
      <c r="BK482" s="234">
        <f>SUM(BK483:BK484)</f>
        <v>0</v>
      </c>
    </row>
    <row r="483" s="1" customFormat="1" ht="16.5" customHeight="1">
      <c r="B483" s="47"/>
      <c r="C483" s="237" t="s">
        <v>1970</v>
      </c>
      <c r="D483" s="237" t="s">
        <v>230</v>
      </c>
      <c r="E483" s="238" t="s">
        <v>6981</v>
      </c>
      <c r="F483" s="239" t="s">
        <v>6982</v>
      </c>
      <c r="G483" s="240" t="s">
        <v>929</v>
      </c>
      <c r="H483" s="241">
        <v>1</v>
      </c>
      <c r="I483" s="242"/>
      <c r="J483" s="243">
        <f>ROUND(I483*H483,2)</f>
        <v>0</v>
      </c>
      <c r="K483" s="239" t="s">
        <v>3751</v>
      </c>
      <c r="L483" s="73"/>
      <c r="M483" s="244" t="s">
        <v>22</v>
      </c>
      <c r="N483" s="245" t="s">
        <v>50</v>
      </c>
      <c r="O483" s="48"/>
      <c r="P483" s="246">
        <f>O483*H483</f>
        <v>0</v>
      </c>
      <c r="Q483" s="246">
        <v>0</v>
      </c>
      <c r="R483" s="246">
        <f>Q483*H483</f>
        <v>0</v>
      </c>
      <c r="S483" s="246">
        <v>0</v>
      </c>
      <c r="T483" s="247">
        <f>S483*H483</f>
        <v>0</v>
      </c>
      <c r="AR483" s="25" t="s">
        <v>572</v>
      </c>
      <c r="AT483" s="25" t="s">
        <v>230</v>
      </c>
      <c r="AU483" s="25" t="s">
        <v>87</v>
      </c>
      <c r="AY483" s="25" t="s">
        <v>228</v>
      </c>
      <c r="BE483" s="248">
        <f>IF(N483="základní",J483,0)</f>
        <v>0</v>
      </c>
      <c r="BF483" s="248">
        <f>IF(N483="snížená",J483,0)</f>
        <v>0</v>
      </c>
      <c r="BG483" s="248">
        <f>IF(N483="zákl. přenesená",J483,0)</f>
        <v>0</v>
      </c>
      <c r="BH483" s="248">
        <f>IF(N483="sníž. přenesená",J483,0)</f>
        <v>0</v>
      </c>
      <c r="BI483" s="248">
        <f>IF(N483="nulová",J483,0)</f>
        <v>0</v>
      </c>
      <c r="BJ483" s="25" t="s">
        <v>24</v>
      </c>
      <c r="BK483" s="248">
        <f>ROUND(I483*H483,2)</f>
        <v>0</v>
      </c>
      <c r="BL483" s="25" t="s">
        <v>572</v>
      </c>
      <c r="BM483" s="25" t="s">
        <v>7192</v>
      </c>
    </row>
    <row r="484" s="1" customFormat="1" ht="16.5" customHeight="1">
      <c r="B484" s="47"/>
      <c r="C484" s="237" t="s">
        <v>1980</v>
      </c>
      <c r="D484" s="237" t="s">
        <v>230</v>
      </c>
      <c r="E484" s="238" t="s">
        <v>7176</v>
      </c>
      <c r="F484" s="239" t="s">
        <v>7177</v>
      </c>
      <c r="G484" s="240" t="s">
        <v>929</v>
      </c>
      <c r="H484" s="241">
        <v>1</v>
      </c>
      <c r="I484" s="242"/>
      <c r="J484" s="243">
        <f>ROUND(I484*H484,2)</f>
        <v>0</v>
      </c>
      <c r="K484" s="239" t="s">
        <v>3751</v>
      </c>
      <c r="L484" s="73"/>
      <c r="M484" s="244" t="s">
        <v>22</v>
      </c>
      <c r="N484" s="245" t="s">
        <v>50</v>
      </c>
      <c r="O484" s="48"/>
      <c r="P484" s="246">
        <f>O484*H484</f>
        <v>0</v>
      </c>
      <c r="Q484" s="246">
        <v>0</v>
      </c>
      <c r="R484" s="246">
        <f>Q484*H484</f>
        <v>0</v>
      </c>
      <c r="S484" s="246">
        <v>0</v>
      </c>
      <c r="T484" s="247">
        <f>S484*H484</f>
        <v>0</v>
      </c>
      <c r="AR484" s="25" t="s">
        <v>572</v>
      </c>
      <c r="AT484" s="25" t="s">
        <v>230</v>
      </c>
      <c r="AU484" s="25" t="s">
        <v>87</v>
      </c>
      <c r="AY484" s="25" t="s">
        <v>228</v>
      </c>
      <c r="BE484" s="248">
        <f>IF(N484="základní",J484,0)</f>
        <v>0</v>
      </c>
      <c r="BF484" s="248">
        <f>IF(N484="snížená",J484,0)</f>
        <v>0</v>
      </c>
      <c r="BG484" s="248">
        <f>IF(N484="zákl. přenesená",J484,0)</f>
        <v>0</v>
      </c>
      <c r="BH484" s="248">
        <f>IF(N484="sníž. přenesená",J484,0)</f>
        <v>0</v>
      </c>
      <c r="BI484" s="248">
        <f>IF(N484="nulová",J484,0)</f>
        <v>0</v>
      </c>
      <c r="BJ484" s="25" t="s">
        <v>24</v>
      </c>
      <c r="BK484" s="248">
        <f>ROUND(I484*H484,2)</f>
        <v>0</v>
      </c>
      <c r="BL484" s="25" t="s">
        <v>572</v>
      </c>
      <c r="BM484" s="25" t="s">
        <v>7193</v>
      </c>
    </row>
    <row r="485" s="11" customFormat="1" ht="29.88" customHeight="1">
      <c r="B485" s="221"/>
      <c r="C485" s="222"/>
      <c r="D485" s="223" t="s">
        <v>78</v>
      </c>
      <c r="E485" s="235" t="s">
        <v>3097</v>
      </c>
      <c r="F485" s="235" t="s">
        <v>7194</v>
      </c>
      <c r="G485" s="222"/>
      <c r="H485" s="222"/>
      <c r="I485" s="225"/>
      <c r="J485" s="236">
        <f>BK485</f>
        <v>0</v>
      </c>
      <c r="K485" s="222"/>
      <c r="L485" s="227"/>
      <c r="M485" s="228"/>
      <c r="N485" s="229"/>
      <c r="O485" s="229"/>
      <c r="P485" s="230">
        <f>SUM(P486:P492)</f>
        <v>0</v>
      </c>
      <c r="Q485" s="229"/>
      <c r="R485" s="230">
        <f>SUM(R486:R492)</f>
        <v>0</v>
      </c>
      <c r="S485" s="229"/>
      <c r="T485" s="231">
        <f>SUM(T486:T492)</f>
        <v>0</v>
      </c>
      <c r="AR485" s="232" t="s">
        <v>101</v>
      </c>
      <c r="AT485" s="233" t="s">
        <v>78</v>
      </c>
      <c r="AU485" s="233" t="s">
        <v>24</v>
      </c>
      <c r="AY485" s="232" t="s">
        <v>228</v>
      </c>
      <c r="BK485" s="234">
        <f>SUM(BK486:BK492)</f>
        <v>0</v>
      </c>
    </row>
    <row r="486" s="1" customFormat="1" ht="25.5" customHeight="1">
      <c r="B486" s="47"/>
      <c r="C486" s="237" t="s">
        <v>1985</v>
      </c>
      <c r="D486" s="237" t="s">
        <v>230</v>
      </c>
      <c r="E486" s="238" t="s">
        <v>6952</v>
      </c>
      <c r="F486" s="239" t="s">
        <v>6953</v>
      </c>
      <c r="G486" s="240" t="s">
        <v>929</v>
      </c>
      <c r="H486" s="241">
        <v>1</v>
      </c>
      <c r="I486" s="242"/>
      <c r="J486" s="243">
        <f>ROUND(I486*H486,2)</f>
        <v>0</v>
      </c>
      <c r="K486" s="239" t="s">
        <v>3751</v>
      </c>
      <c r="L486" s="73"/>
      <c r="M486" s="244" t="s">
        <v>22</v>
      </c>
      <c r="N486" s="245" t="s">
        <v>50</v>
      </c>
      <c r="O486" s="48"/>
      <c r="P486" s="246">
        <f>O486*H486</f>
        <v>0</v>
      </c>
      <c r="Q486" s="246">
        <v>0</v>
      </c>
      <c r="R486" s="246">
        <f>Q486*H486</f>
        <v>0</v>
      </c>
      <c r="S486" s="246">
        <v>0</v>
      </c>
      <c r="T486" s="247">
        <f>S486*H486</f>
        <v>0</v>
      </c>
      <c r="AR486" s="25" t="s">
        <v>572</v>
      </c>
      <c r="AT486" s="25" t="s">
        <v>230</v>
      </c>
      <c r="AU486" s="25" t="s">
        <v>87</v>
      </c>
      <c r="AY486" s="25" t="s">
        <v>228</v>
      </c>
      <c r="BE486" s="248">
        <f>IF(N486="základní",J486,0)</f>
        <v>0</v>
      </c>
      <c r="BF486" s="248">
        <f>IF(N486="snížená",J486,0)</f>
        <v>0</v>
      </c>
      <c r="BG486" s="248">
        <f>IF(N486="zákl. přenesená",J486,0)</f>
        <v>0</v>
      </c>
      <c r="BH486" s="248">
        <f>IF(N486="sníž. přenesená",J486,0)</f>
        <v>0</v>
      </c>
      <c r="BI486" s="248">
        <f>IF(N486="nulová",J486,0)</f>
        <v>0</v>
      </c>
      <c r="BJ486" s="25" t="s">
        <v>24</v>
      </c>
      <c r="BK486" s="248">
        <f>ROUND(I486*H486,2)</f>
        <v>0</v>
      </c>
      <c r="BL486" s="25" t="s">
        <v>572</v>
      </c>
      <c r="BM486" s="25" t="s">
        <v>7195</v>
      </c>
    </row>
    <row r="487" s="1" customFormat="1" ht="51" customHeight="1">
      <c r="B487" s="47"/>
      <c r="C487" s="237" t="s">
        <v>1991</v>
      </c>
      <c r="D487" s="237" t="s">
        <v>230</v>
      </c>
      <c r="E487" s="238" t="s">
        <v>7173</v>
      </c>
      <c r="F487" s="239" t="s">
        <v>7174</v>
      </c>
      <c r="G487" s="240" t="s">
        <v>929</v>
      </c>
      <c r="H487" s="241">
        <v>2</v>
      </c>
      <c r="I487" s="242"/>
      <c r="J487" s="243">
        <f>ROUND(I487*H487,2)</f>
        <v>0</v>
      </c>
      <c r="K487" s="239" t="s">
        <v>3751</v>
      </c>
      <c r="L487" s="73"/>
      <c r="M487" s="244" t="s">
        <v>22</v>
      </c>
      <c r="N487" s="245" t="s">
        <v>50</v>
      </c>
      <c r="O487" s="48"/>
      <c r="P487" s="246">
        <f>O487*H487</f>
        <v>0</v>
      </c>
      <c r="Q487" s="246">
        <v>0</v>
      </c>
      <c r="R487" s="246">
        <f>Q487*H487</f>
        <v>0</v>
      </c>
      <c r="S487" s="246">
        <v>0</v>
      </c>
      <c r="T487" s="247">
        <f>S487*H487</f>
        <v>0</v>
      </c>
      <c r="AR487" s="25" t="s">
        <v>572</v>
      </c>
      <c r="AT487" s="25" t="s">
        <v>230</v>
      </c>
      <c r="AU487" s="25" t="s">
        <v>87</v>
      </c>
      <c r="AY487" s="25" t="s">
        <v>228</v>
      </c>
      <c r="BE487" s="248">
        <f>IF(N487="základní",J487,0)</f>
        <v>0</v>
      </c>
      <c r="BF487" s="248">
        <f>IF(N487="snížená",J487,0)</f>
        <v>0</v>
      </c>
      <c r="BG487" s="248">
        <f>IF(N487="zákl. přenesená",J487,0)</f>
        <v>0</v>
      </c>
      <c r="BH487" s="248">
        <f>IF(N487="sníž. přenesená",J487,0)</f>
        <v>0</v>
      </c>
      <c r="BI487" s="248">
        <f>IF(N487="nulová",J487,0)</f>
        <v>0</v>
      </c>
      <c r="BJ487" s="25" t="s">
        <v>24</v>
      </c>
      <c r="BK487" s="248">
        <f>ROUND(I487*H487,2)</f>
        <v>0</v>
      </c>
      <c r="BL487" s="25" t="s">
        <v>572</v>
      </c>
      <c r="BM487" s="25" t="s">
        <v>7196</v>
      </c>
    </row>
    <row r="488" s="1" customFormat="1" ht="38.25" customHeight="1">
      <c r="B488" s="47"/>
      <c r="C488" s="237" t="s">
        <v>1996</v>
      </c>
      <c r="D488" s="237" t="s">
        <v>230</v>
      </c>
      <c r="E488" s="238" t="s">
        <v>6959</v>
      </c>
      <c r="F488" s="239" t="s">
        <v>6960</v>
      </c>
      <c r="G488" s="240" t="s">
        <v>929</v>
      </c>
      <c r="H488" s="241">
        <v>2</v>
      </c>
      <c r="I488" s="242"/>
      <c r="J488" s="243">
        <f>ROUND(I488*H488,2)</f>
        <v>0</v>
      </c>
      <c r="K488" s="239" t="s">
        <v>3751</v>
      </c>
      <c r="L488" s="73"/>
      <c r="M488" s="244" t="s">
        <v>22</v>
      </c>
      <c r="N488" s="245" t="s">
        <v>50</v>
      </c>
      <c r="O488" s="48"/>
      <c r="P488" s="246">
        <f>O488*H488</f>
        <v>0</v>
      </c>
      <c r="Q488" s="246">
        <v>0</v>
      </c>
      <c r="R488" s="246">
        <f>Q488*H488</f>
        <v>0</v>
      </c>
      <c r="S488" s="246">
        <v>0</v>
      </c>
      <c r="T488" s="247">
        <f>S488*H488</f>
        <v>0</v>
      </c>
      <c r="AR488" s="25" t="s">
        <v>572</v>
      </c>
      <c r="AT488" s="25" t="s">
        <v>230</v>
      </c>
      <c r="AU488" s="25" t="s">
        <v>87</v>
      </c>
      <c r="AY488" s="25" t="s">
        <v>228</v>
      </c>
      <c r="BE488" s="248">
        <f>IF(N488="základní",J488,0)</f>
        <v>0</v>
      </c>
      <c r="BF488" s="248">
        <f>IF(N488="snížená",J488,0)</f>
        <v>0</v>
      </c>
      <c r="BG488" s="248">
        <f>IF(N488="zákl. přenesená",J488,0)</f>
        <v>0</v>
      </c>
      <c r="BH488" s="248">
        <f>IF(N488="sníž. přenesená",J488,0)</f>
        <v>0</v>
      </c>
      <c r="BI488" s="248">
        <f>IF(N488="nulová",J488,0)</f>
        <v>0</v>
      </c>
      <c r="BJ488" s="25" t="s">
        <v>24</v>
      </c>
      <c r="BK488" s="248">
        <f>ROUND(I488*H488,2)</f>
        <v>0</v>
      </c>
      <c r="BL488" s="25" t="s">
        <v>572</v>
      </c>
      <c r="BM488" s="25" t="s">
        <v>7197</v>
      </c>
    </row>
    <row r="489" s="1" customFormat="1" ht="16.5" customHeight="1">
      <c r="B489" s="47"/>
      <c r="C489" s="237" t="s">
        <v>2005</v>
      </c>
      <c r="D489" s="237" t="s">
        <v>230</v>
      </c>
      <c r="E489" s="238" t="s">
        <v>6963</v>
      </c>
      <c r="F489" s="239" t="s">
        <v>6964</v>
      </c>
      <c r="G489" s="240" t="s">
        <v>929</v>
      </c>
      <c r="H489" s="241">
        <v>2</v>
      </c>
      <c r="I489" s="242"/>
      <c r="J489" s="243">
        <f>ROUND(I489*H489,2)</f>
        <v>0</v>
      </c>
      <c r="K489" s="239" t="s">
        <v>3751</v>
      </c>
      <c r="L489" s="73"/>
      <c r="M489" s="244" t="s">
        <v>22</v>
      </c>
      <c r="N489" s="245" t="s">
        <v>50</v>
      </c>
      <c r="O489" s="48"/>
      <c r="P489" s="246">
        <f>O489*H489</f>
        <v>0</v>
      </c>
      <c r="Q489" s="246">
        <v>0</v>
      </c>
      <c r="R489" s="246">
        <f>Q489*H489</f>
        <v>0</v>
      </c>
      <c r="S489" s="246">
        <v>0</v>
      </c>
      <c r="T489" s="247">
        <f>S489*H489</f>
        <v>0</v>
      </c>
      <c r="AR489" s="25" t="s">
        <v>572</v>
      </c>
      <c r="AT489" s="25" t="s">
        <v>230</v>
      </c>
      <c r="AU489" s="25" t="s">
        <v>87</v>
      </c>
      <c r="AY489" s="25" t="s">
        <v>228</v>
      </c>
      <c r="BE489" s="248">
        <f>IF(N489="základní",J489,0)</f>
        <v>0</v>
      </c>
      <c r="BF489" s="248">
        <f>IF(N489="snížená",J489,0)</f>
        <v>0</v>
      </c>
      <c r="BG489" s="248">
        <f>IF(N489="zákl. přenesená",J489,0)</f>
        <v>0</v>
      </c>
      <c r="BH489" s="248">
        <f>IF(N489="sníž. přenesená",J489,0)</f>
        <v>0</v>
      </c>
      <c r="BI489" s="248">
        <f>IF(N489="nulová",J489,0)</f>
        <v>0</v>
      </c>
      <c r="BJ489" s="25" t="s">
        <v>24</v>
      </c>
      <c r="BK489" s="248">
        <f>ROUND(I489*H489,2)</f>
        <v>0</v>
      </c>
      <c r="BL489" s="25" t="s">
        <v>572</v>
      </c>
      <c r="BM489" s="25" t="s">
        <v>7198</v>
      </c>
    </row>
    <row r="490" s="1" customFormat="1" ht="16.5" customHeight="1">
      <c r="B490" s="47"/>
      <c r="C490" s="237" t="s">
        <v>2009</v>
      </c>
      <c r="D490" s="237" t="s">
        <v>230</v>
      </c>
      <c r="E490" s="238" t="s">
        <v>6966</v>
      </c>
      <c r="F490" s="239" t="s">
        <v>6967</v>
      </c>
      <c r="G490" s="240" t="s">
        <v>929</v>
      </c>
      <c r="H490" s="241">
        <v>2</v>
      </c>
      <c r="I490" s="242"/>
      <c r="J490" s="243">
        <f>ROUND(I490*H490,2)</f>
        <v>0</v>
      </c>
      <c r="K490" s="239" t="s">
        <v>3751</v>
      </c>
      <c r="L490" s="73"/>
      <c r="M490" s="244" t="s">
        <v>22</v>
      </c>
      <c r="N490" s="245" t="s">
        <v>50</v>
      </c>
      <c r="O490" s="48"/>
      <c r="P490" s="246">
        <f>O490*H490</f>
        <v>0</v>
      </c>
      <c r="Q490" s="246">
        <v>0</v>
      </c>
      <c r="R490" s="246">
        <f>Q490*H490</f>
        <v>0</v>
      </c>
      <c r="S490" s="246">
        <v>0</v>
      </c>
      <c r="T490" s="247">
        <f>S490*H490</f>
        <v>0</v>
      </c>
      <c r="AR490" s="25" t="s">
        <v>572</v>
      </c>
      <c r="AT490" s="25" t="s">
        <v>230</v>
      </c>
      <c r="AU490" s="25" t="s">
        <v>87</v>
      </c>
      <c r="AY490" s="25" t="s">
        <v>228</v>
      </c>
      <c r="BE490" s="248">
        <f>IF(N490="základní",J490,0)</f>
        <v>0</v>
      </c>
      <c r="BF490" s="248">
        <f>IF(N490="snížená",J490,0)</f>
        <v>0</v>
      </c>
      <c r="BG490" s="248">
        <f>IF(N490="zákl. přenesená",J490,0)</f>
        <v>0</v>
      </c>
      <c r="BH490" s="248">
        <f>IF(N490="sníž. přenesená",J490,0)</f>
        <v>0</v>
      </c>
      <c r="BI490" s="248">
        <f>IF(N490="nulová",J490,0)</f>
        <v>0</v>
      </c>
      <c r="BJ490" s="25" t="s">
        <v>24</v>
      </c>
      <c r="BK490" s="248">
        <f>ROUND(I490*H490,2)</f>
        <v>0</v>
      </c>
      <c r="BL490" s="25" t="s">
        <v>572</v>
      </c>
      <c r="BM490" s="25" t="s">
        <v>7199</v>
      </c>
    </row>
    <row r="491" s="1" customFormat="1" ht="25.5" customHeight="1">
      <c r="B491" s="47"/>
      <c r="C491" s="237" t="s">
        <v>2014</v>
      </c>
      <c r="D491" s="237" t="s">
        <v>230</v>
      </c>
      <c r="E491" s="238" t="s">
        <v>7200</v>
      </c>
      <c r="F491" s="239" t="s">
        <v>7201</v>
      </c>
      <c r="G491" s="240" t="s">
        <v>929</v>
      </c>
      <c r="H491" s="241">
        <v>1</v>
      </c>
      <c r="I491" s="242"/>
      <c r="J491" s="243">
        <f>ROUND(I491*H491,2)</f>
        <v>0</v>
      </c>
      <c r="K491" s="239" t="s">
        <v>3751</v>
      </c>
      <c r="L491" s="73"/>
      <c r="M491" s="244" t="s">
        <v>22</v>
      </c>
      <c r="N491" s="245" t="s">
        <v>50</v>
      </c>
      <c r="O491" s="48"/>
      <c r="P491" s="246">
        <f>O491*H491</f>
        <v>0</v>
      </c>
      <c r="Q491" s="246">
        <v>0</v>
      </c>
      <c r="R491" s="246">
        <f>Q491*H491</f>
        <v>0</v>
      </c>
      <c r="S491" s="246">
        <v>0</v>
      </c>
      <c r="T491" s="247">
        <f>S491*H491</f>
        <v>0</v>
      </c>
      <c r="AR491" s="25" t="s">
        <v>572</v>
      </c>
      <c r="AT491" s="25" t="s">
        <v>230</v>
      </c>
      <c r="AU491" s="25" t="s">
        <v>87</v>
      </c>
      <c r="AY491" s="25" t="s">
        <v>228</v>
      </c>
      <c r="BE491" s="248">
        <f>IF(N491="základní",J491,0)</f>
        <v>0</v>
      </c>
      <c r="BF491" s="248">
        <f>IF(N491="snížená",J491,0)</f>
        <v>0</v>
      </c>
      <c r="BG491" s="248">
        <f>IF(N491="zákl. přenesená",J491,0)</f>
        <v>0</v>
      </c>
      <c r="BH491" s="248">
        <f>IF(N491="sníž. přenesená",J491,0)</f>
        <v>0</v>
      </c>
      <c r="BI491" s="248">
        <f>IF(N491="nulová",J491,0)</f>
        <v>0</v>
      </c>
      <c r="BJ491" s="25" t="s">
        <v>24</v>
      </c>
      <c r="BK491" s="248">
        <f>ROUND(I491*H491,2)</f>
        <v>0</v>
      </c>
      <c r="BL491" s="25" t="s">
        <v>572</v>
      </c>
      <c r="BM491" s="25" t="s">
        <v>7202</v>
      </c>
    </row>
    <row r="492" s="1" customFormat="1" ht="16.5" customHeight="1">
      <c r="B492" s="47"/>
      <c r="C492" s="237" t="s">
        <v>2019</v>
      </c>
      <c r="D492" s="237" t="s">
        <v>230</v>
      </c>
      <c r="E492" s="238" t="s">
        <v>7179</v>
      </c>
      <c r="F492" s="239" t="s">
        <v>7180</v>
      </c>
      <c r="G492" s="240" t="s">
        <v>929</v>
      </c>
      <c r="H492" s="241">
        <v>2</v>
      </c>
      <c r="I492" s="242"/>
      <c r="J492" s="243">
        <f>ROUND(I492*H492,2)</f>
        <v>0</v>
      </c>
      <c r="K492" s="239" t="s">
        <v>3751</v>
      </c>
      <c r="L492" s="73"/>
      <c r="M492" s="244" t="s">
        <v>22</v>
      </c>
      <c r="N492" s="245" t="s">
        <v>50</v>
      </c>
      <c r="O492" s="48"/>
      <c r="P492" s="246">
        <f>O492*H492</f>
        <v>0</v>
      </c>
      <c r="Q492" s="246">
        <v>0</v>
      </c>
      <c r="R492" s="246">
        <f>Q492*H492</f>
        <v>0</v>
      </c>
      <c r="S492" s="246">
        <v>0</v>
      </c>
      <c r="T492" s="247">
        <f>S492*H492</f>
        <v>0</v>
      </c>
      <c r="AR492" s="25" t="s">
        <v>572</v>
      </c>
      <c r="AT492" s="25" t="s">
        <v>230</v>
      </c>
      <c r="AU492" s="25" t="s">
        <v>87</v>
      </c>
      <c r="AY492" s="25" t="s">
        <v>228</v>
      </c>
      <c r="BE492" s="248">
        <f>IF(N492="základní",J492,0)</f>
        <v>0</v>
      </c>
      <c r="BF492" s="248">
        <f>IF(N492="snížená",J492,0)</f>
        <v>0</v>
      </c>
      <c r="BG492" s="248">
        <f>IF(N492="zákl. přenesená",J492,0)</f>
        <v>0</v>
      </c>
      <c r="BH492" s="248">
        <f>IF(N492="sníž. přenesená",J492,0)</f>
        <v>0</v>
      </c>
      <c r="BI492" s="248">
        <f>IF(N492="nulová",J492,0)</f>
        <v>0</v>
      </c>
      <c r="BJ492" s="25" t="s">
        <v>24</v>
      </c>
      <c r="BK492" s="248">
        <f>ROUND(I492*H492,2)</f>
        <v>0</v>
      </c>
      <c r="BL492" s="25" t="s">
        <v>572</v>
      </c>
      <c r="BM492" s="25" t="s">
        <v>7203</v>
      </c>
    </row>
    <row r="493" s="11" customFormat="1" ht="29.88" customHeight="1">
      <c r="B493" s="221"/>
      <c r="C493" s="222"/>
      <c r="D493" s="223" t="s">
        <v>78</v>
      </c>
      <c r="E493" s="235" t="s">
        <v>3105</v>
      </c>
      <c r="F493" s="235" t="s">
        <v>7204</v>
      </c>
      <c r="G493" s="222"/>
      <c r="H493" s="222"/>
      <c r="I493" s="225"/>
      <c r="J493" s="236">
        <f>BK493</f>
        <v>0</v>
      </c>
      <c r="K493" s="222"/>
      <c r="L493" s="227"/>
      <c r="M493" s="228"/>
      <c r="N493" s="229"/>
      <c r="O493" s="229"/>
      <c r="P493" s="230">
        <f>SUM(P494:P500)</f>
        <v>0</v>
      </c>
      <c r="Q493" s="229"/>
      <c r="R493" s="230">
        <f>SUM(R494:R500)</f>
        <v>0</v>
      </c>
      <c r="S493" s="229"/>
      <c r="T493" s="231">
        <f>SUM(T494:T500)</f>
        <v>0</v>
      </c>
      <c r="AR493" s="232" t="s">
        <v>101</v>
      </c>
      <c r="AT493" s="233" t="s">
        <v>78</v>
      </c>
      <c r="AU493" s="233" t="s">
        <v>24</v>
      </c>
      <c r="AY493" s="232" t="s">
        <v>228</v>
      </c>
      <c r="BK493" s="234">
        <f>SUM(BK494:BK500)</f>
        <v>0</v>
      </c>
    </row>
    <row r="494" s="1" customFormat="1" ht="25.5" customHeight="1">
      <c r="B494" s="47"/>
      <c r="C494" s="237" t="s">
        <v>2024</v>
      </c>
      <c r="D494" s="237" t="s">
        <v>230</v>
      </c>
      <c r="E494" s="238" t="s">
        <v>6952</v>
      </c>
      <c r="F494" s="239" t="s">
        <v>6953</v>
      </c>
      <c r="G494" s="240" t="s">
        <v>929</v>
      </c>
      <c r="H494" s="241">
        <v>1</v>
      </c>
      <c r="I494" s="242"/>
      <c r="J494" s="243">
        <f>ROUND(I494*H494,2)</f>
        <v>0</v>
      </c>
      <c r="K494" s="239" t="s">
        <v>3751</v>
      </c>
      <c r="L494" s="73"/>
      <c r="M494" s="244" t="s">
        <v>22</v>
      </c>
      <c r="N494" s="245" t="s">
        <v>50</v>
      </c>
      <c r="O494" s="48"/>
      <c r="P494" s="246">
        <f>O494*H494</f>
        <v>0</v>
      </c>
      <c r="Q494" s="246">
        <v>0</v>
      </c>
      <c r="R494" s="246">
        <f>Q494*H494</f>
        <v>0</v>
      </c>
      <c r="S494" s="246">
        <v>0</v>
      </c>
      <c r="T494" s="247">
        <f>S494*H494</f>
        <v>0</v>
      </c>
      <c r="AR494" s="25" t="s">
        <v>572</v>
      </c>
      <c r="AT494" s="25" t="s">
        <v>230</v>
      </c>
      <c r="AU494" s="25" t="s">
        <v>87</v>
      </c>
      <c r="AY494" s="25" t="s">
        <v>228</v>
      </c>
      <c r="BE494" s="248">
        <f>IF(N494="základní",J494,0)</f>
        <v>0</v>
      </c>
      <c r="BF494" s="248">
        <f>IF(N494="snížená",J494,0)</f>
        <v>0</v>
      </c>
      <c r="BG494" s="248">
        <f>IF(N494="zákl. přenesená",J494,0)</f>
        <v>0</v>
      </c>
      <c r="BH494" s="248">
        <f>IF(N494="sníž. přenesená",J494,0)</f>
        <v>0</v>
      </c>
      <c r="BI494" s="248">
        <f>IF(N494="nulová",J494,0)</f>
        <v>0</v>
      </c>
      <c r="BJ494" s="25" t="s">
        <v>24</v>
      </c>
      <c r="BK494" s="248">
        <f>ROUND(I494*H494,2)</f>
        <v>0</v>
      </c>
      <c r="BL494" s="25" t="s">
        <v>572</v>
      </c>
      <c r="BM494" s="25" t="s">
        <v>7205</v>
      </c>
    </row>
    <row r="495" s="1" customFormat="1" ht="51" customHeight="1">
      <c r="B495" s="47"/>
      <c r="C495" s="237" t="s">
        <v>2030</v>
      </c>
      <c r="D495" s="237" t="s">
        <v>230</v>
      </c>
      <c r="E495" s="238" t="s">
        <v>7173</v>
      </c>
      <c r="F495" s="239" t="s">
        <v>7174</v>
      </c>
      <c r="G495" s="240" t="s">
        <v>929</v>
      </c>
      <c r="H495" s="241">
        <v>2</v>
      </c>
      <c r="I495" s="242"/>
      <c r="J495" s="243">
        <f>ROUND(I495*H495,2)</f>
        <v>0</v>
      </c>
      <c r="K495" s="239" t="s">
        <v>3751</v>
      </c>
      <c r="L495" s="73"/>
      <c r="M495" s="244" t="s">
        <v>22</v>
      </c>
      <c r="N495" s="245" t="s">
        <v>50</v>
      </c>
      <c r="O495" s="48"/>
      <c r="P495" s="246">
        <f>O495*H495</f>
        <v>0</v>
      </c>
      <c r="Q495" s="246">
        <v>0</v>
      </c>
      <c r="R495" s="246">
        <f>Q495*H495</f>
        <v>0</v>
      </c>
      <c r="S495" s="246">
        <v>0</v>
      </c>
      <c r="T495" s="247">
        <f>S495*H495</f>
        <v>0</v>
      </c>
      <c r="AR495" s="25" t="s">
        <v>572</v>
      </c>
      <c r="AT495" s="25" t="s">
        <v>230</v>
      </c>
      <c r="AU495" s="25" t="s">
        <v>87</v>
      </c>
      <c r="AY495" s="25" t="s">
        <v>228</v>
      </c>
      <c r="BE495" s="248">
        <f>IF(N495="základní",J495,0)</f>
        <v>0</v>
      </c>
      <c r="BF495" s="248">
        <f>IF(N495="snížená",J495,0)</f>
        <v>0</v>
      </c>
      <c r="BG495" s="248">
        <f>IF(N495="zákl. přenesená",J495,0)</f>
        <v>0</v>
      </c>
      <c r="BH495" s="248">
        <f>IF(N495="sníž. přenesená",J495,0)</f>
        <v>0</v>
      </c>
      <c r="BI495" s="248">
        <f>IF(N495="nulová",J495,0)</f>
        <v>0</v>
      </c>
      <c r="BJ495" s="25" t="s">
        <v>24</v>
      </c>
      <c r="BK495" s="248">
        <f>ROUND(I495*H495,2)</f>
        <v>0</v>
      </c>
      <c r="BL495" s="25" t="s">
        <v>572</v>
      </c>
      <c r="BM495" s="25" t="s">
        <v>7206</v>
      </c>
    </row>
    <row r="496" s="1" customFormat="1" ht="38.25" customHeight="1">
      <c r="B496" s="47"/>
      <c r="C496" s="237" t="s">
        <v>2034</v>
      </c>
      <c r="D496" s="237" t="s">
        <v>230</v>
      </c>
      <c r="E496" s="238" t="s">
        <v>6959</v>
      </c>
      <c r="F496" s="239" t="s">
        <v>6960</v>
      </c>
      <c r="G496" s="240" t="s">
        <v>929</v>
      </c>
      <c r="H496" s="241">
        <v>2</v>
      </c>
      <c r="I496" s="242"/>
      <c r="J496" s="243">
        <f>ROUND(I496*H496,2)</f>
        <v>0</v>
      </c>
      <c r="K496" s="239" t="s">
        <v>3751</v>
      </c>
      <c r="L496" s="73"/>
      <c r="M496" s="244" t="s">
        <v>22</v>
      </c>
      <c r="N496" s="245" t="s">
        <v>50</v>
      </c>
      <c r="O496" s="48"/>
      <c r="P496" s="246">
        <f>O496*H496</f>
        <v>0</v>
      </c>
      <c r="Q496" s="246">
        <v>0</v>
      </c>
      <c r="R496" s="246">
        <f>Q496*H496</f>
        <v>0</v>
      </c>
      <c r="S496" s="246">
        <v>0</v>
      </c>
      <c r="T496" s="247">
        <f>S496*H496</f>
        <v>0</v>
      </c>
      <c r="AR496" s="25" t="s">
        <v>572</v>
      </c>
      <c r="AT496" s="25" t="s">
        <v>230</v>
      </c>
      <c r="AU496" s="25" t="s">
        <v>87</v>
      </c>
      <c r="AY496" s="25" t="s">
        <v>228</v>
      </c>
      <c r="BE496" s="248">
        <f>IF(N496="základní",J496,0)</f>
        <v>0</v>
      </c>
      <c r="BF496" s="248">
        <f>IF(N496="snížená",J496,0)</f>
        <v>0</v>
      </c>
      <c r="BG496" s="248">
        <f>IF(N496="zákl. přenesená",J496,0)</f>
        <v>0</v>
      </c>
      <c r="BH496" s="248">
        <f>IF(N496="sníž. přenesená",J496,0)</f>
        <v>0</v>
      </c>
      <c r="BI496" s="248">
        <f>IF(N496="nulová",J496,0)</f>
        <v>0</v>
      </c>
      <c r="BJ496" s="25" t="s">
        <v>24</v>
      </c>
      <c r="BK496" s="248">
        <f>ROUND(I496*H496,2)</f>
        <v>0</v>
      </c>
      <c r="BL496" s="25" t="s">
        <v>572</v>
      </c>
      <c r="BM496" s="25" t="s">
        <v>7207</v>
      </c>
    </row>
    <row r="497" s="1" customFormat="1" ht="16.5" customHeight="1">
      <c r="B497" s="47"/>
      <c r="C497" s="237" t="s">
        <v>2040</v>
      </c>
      <c r="D497" s="237" t="s">
        <v>230</v>
      </c>
      <c r="E497" s="238" t="s">
        <v>6963</v>
      </c>
      <c r="F497" s="239" t="s">
        <v>6964</v>
      </c>
      <c r="G497" s="240" t="s">
        <v>929</v>
      </c>
      <c r="H497" s="241">
        <v>2</v>
      </c>
      <c r="I497" s="242"/>
      <c r="J497" s="243">
        <f>ROUND(I497*H497,2)</f>
        <v>0</v>
      </c>
      <c r="K497" s="239" t="s">
        <v>3751</v>
      </c>
      <c r="L497" s="73"/>
      <c r="M497" s="244" t="s">
        <v>22</v>
      </c>
      <c r="N497" s="245" t="s">
        <v>50</v>
      </c>
      <c r="O497" s="48"/>
      <c r="P497" s="246">
        <f>O497*H497</f>
        <v>0</v>
      </c>
      <c r="Q497" s="246">
        <v>0</v>
      </c>
      <c r="R497" s="246">
        <f>Q497*H497</f>
        <v>0</v>
      </c>
      <c r="S497" s="246">
        <v>0</v>
      </c>
      <c r="T497" s="247">
        <f>S497*H497</f>
        <v>0</v>
      </c>
      <c r="AR497" s="25" t="s">
        <v>572</v>
      </c>
      <c r="AT497" s="25" t="s">
        <v>230</v>
      </c>
      <c r="AU497" s="25" t="s">
        <v>87</v>
      </c>
      <c r="AY497" s="25" t="s">
        <v>228</v>
      </c>
      <c r="BE497" s="248">
        <f>IF(N497="základní",J497,0)</f>
        <v>0</v>
      </c>
      <c r="BF497" s="248">
        <f>IF(N497="snížená",J497,0)</f>
        <v>0</v>
      </c>
      <c r="BG497" s="248">
        <f>IF(N497="zákl. přenesená",J497,0)</f>
        <v>0</v>
      </c>
      <c r="BH497" s="248">
        <f>IF(N497="sníž. přenesená",J497,0)</f>
        <v>0</v>
      </c>
      <c r="BI497" s="248">
        <f>IF(N497="nulová",J497,0)</f>
        <v>0</v>
      </c>
      <c r="BJ497" s="25" t="s">
        <v>24</v>
      </c>
      <c r="BK497" s="248">
        <f>ROUND(I497*H497,2)</f>
        <v>0</v>
      </c>
      <c r="BL497" s="25" t="s">
        <v>572</v>
      </c>
      <c r="BM497" s="25" t="s">
        <v>7208</v>
      </c>
    </row>
    <row r="498" s="1" customFormat="1" ht="16.5" customHeight="1">
      <c r="B498" s="47"/>
      <c r="C498" s="237" t="s">
        <v>2045</v>
      </c>
      <c r="D498" s="237" t="s">
        <v>230</v>
      </c>
      <c r="E498" s="238" t="s">
        <v>6966</v>
      </c>
      <c r="F498" s="239" t="s">
        <v>6967</v>
      </c>
      <c r="G498" s="240" t="s">
        <v>929</v>
      </c>
      <c r="H498" s="241">
        <v>2</v>
      </c>
      <c r="I498" s="242"/>
      <c r="J498" s="243">
        <f>ROUND(I498*H498,2)</f>
        <v>0</v>
      </c>
      <c r="K498" s="239" t="s">
        <v>3751</v>
      </c>
      <c r="L498" s="73"/>
      <c r="M498" s="244" t="s">
        <v>22</v>
      </c>
      <c r="N498" s="245" t="s">
        <v>50</v>
      </c>
      <c r="O498" s="48"/>
      <c r="P498" s="246">
        <f>O498*H498</f>
        <v>0</v>
      </c>
      <c r="Q498" s="246">
        <v>0</v>
      </c>
      <c r="R498" s="246">
        <f>Q498*H498</f>
        <v>0</v>
      </c>
      <c r="S498" s="246">
        <v>0</v>
      </c>
      <c r="T498" s="247">
        <f>S498*H498</f>
        <v>0</v>
      </c>
      <c r="AR498" s="25" t="s">
        <v>572</v>
      </c>
      <c r="AT498" s="25" t="s">
        <v>230</v>
      </c>
      <c r="AU498" s="25" t="s">
        <v>87</v>
      </c>
      <c r="AY498" s="25" t="s">
        <v>228</v>
      </c>
      <c r="BE498" s="248">
        <f>IF(N498="základní",J498,0)</f>
        <v>0</v>
      </c>
      <c r="BF498" s="248">
        <f>IF(N498="snížená",J498,0)</f>
        <v>0</v>
      </c>
      <c r="BG498" s="248">
        <f>IF(N498="zákl. přenesená",J498,0)</f>
        <v>0</v>
      </c>
      <c r="BH498" s="248">
        <f>IF(N498="sníž. přenesená",J498,0)</f>
        <v>0</v>
      </c>
      <c r="BI498" s="248">
        <f>IF(N498="nulová",J498,0)</f>
        <v>0</v>
      </c>
      <c r="BJ498" s="25" t="s">
        <v>24</v>
      </c>
      <c r="BK498" s="248">
        <f>ROUND(I498*H498,2)</f>
        <v>0</v>
      </c>
      <c r="BL498" s="25" t="s">
        <v>572</v>
      </c>
      <c r="BM498" s="25" t="s">
        <v>7209</v>
      </c>
    </row>
    <row r="499" s="1" customFormat="1" ht="25.5" customHeight="1">
      <c r="B499" s="47"/>
      <c r="C499" s="237" t="s">
        <v>2050</v>
      </c>
      <c r="D499" s="237" t="s">
        <v>230</v>
      </c>
      <c r="E499" s="238" t="s">
        <v>7200</v>
      </c>
      <c r="F499" s="239" t="s">
        <v>7201</v>
      </c>
      <c r="G499" s="240" t="s">
        <v>929</v>
      </c>
      <c r="H499" s="241">
        <v>1</v>
      </c>
      <c r="I499" s="242"/>
      <c r="J499" s="243">
        <f>ROUND(I499*H499,2)</f>
        <v>0</v>
      </c>
      <c r="K499" s="239" t="s">
        <v>3751</v>
      </c>
      <c r="L499" s="73"/>
      <c r="M499" s="244" t="s">
        <v>22</v>
      </c>
      <c r="N499" s="245" t="s">
        <v>50</v>
      </c>
      <c r="O499" s="48"/>
      <c r="P499" s="246">
        <f>O499*H499</f>
        <v>0</v>
      </c>
      <c r="Q499" s="246">
        <v>0</v>
      </c>
      <c r="R499" s="246">
        <f>Q499*H499</f>
        <v>0</v>
      </c>
      <c r="S499" s="246">
        <v>0</v>
      </c>
      <c r="T499" s="247">
        <f>S499*H499</f>
        <v>0</v>
      </c>
      <c r="AR499" s="25" t="s">
        <v>572</v>
      </c>
      <c r="AT499" s="25" t="s">
        <v>230</v>
      </c>
      <c r="AU499" s="25" t="s">
        <v>87</v>
      </c>
      <c r="AY499" s="25" t="s">
        <v>228</v>
      </c>
      <c r="BE499" s="248">
        <f>IF(N499="základní",J499,0)</f>
        <v>0</v>
      </c>
      <c r="BF499" s="248">
        <f>IF(N499="snížená",J499,0)</f>
        <v>0</v>
      </c>
      <c r="BG499" s="248">
        <f>IF(N499="zákl. přenesená",J499,0)</f>
        <v>0</v>
      </c>
      <c r="BH499" s="248">
        <f>IF(N499="sníž. přenesená",J499,0)</f>
        <v>0</v>
      </c>
      <c r="BI499" s="248">
        <f>IF(N499="nulová",J499,0)</f>
        <v>0</v>
      </c>
      <c r="BJ499" s="25" t="s">
        <v>24</v>
      </c>
      <c r="BK499" s="248">
        <f>ROUND(I499*H499,2)</f>
        <v>0</v>
      </c>
      <c r="BL499" s="25" t="s">
        <v>572</v>
      </c>
      <c r="BM499" s="25" t="s">
        <v>7210</v>
      </c>
    </row>
    <row r="500" s="1" customFormat="1" ht="16.5" customHeight="1">
      <c r="B500" s="47"/>
      <c r="C500" s="237" t="s">
        <v>2066</v>
      </c>
      <c r="D500" s="237" t="s">
        <v>230</v>
      </c>
      <c r="E500" s="238" t="s">
        <v>7179</v>
      </c>
      <c r="F500" s="239" t="s">
        <v>7180</v>
      </c>
      <c r="G500" s="240" t="s">
        <v>929</v>
      </c>
      <c r="H500" s="241">
        <v>2</v>
      </c>
      <c r="I500" s="242"/>
      <c r="J500" s="243">
        <f>ROUND(I500*H500,2)</f>
        <v>0</v>
      </c>
      <c r="K500" s="239" t="s">
        <v>3751</v>
      </c>
      <c r="L500" s="73"/>
      <c r="M500" s="244" t="s">
        <v>22</v>
      </c>
      <c r="N500" s="245" t="s">
        <v>50</v>
      </c>
      <c r="O500" s="48"/>
      <c r="P500" s="246">
        <f>O500*H500</f>
        <v>0</v>
      </c>
      <c r="Q500" s="246">
        <v>0</v>
      </c>
      <c r="R500" s="246">
        <f>Q500*H500</f>
        <v>0</v>
      </c>
      <c r="S500" s="246">
        <v>0</v>
      </c>
      <c r="T500" s="247">
        <f>S500*H500</f>
        <v>0</v>
      </c>
      <c r="AR500" s="25" t="s">
        <v>572</v>
      </c>
      <c r="AT500" s="25" t="s">
        <v>230</v>
      </c>
      <c r="AU500" s="25" t="s">
        <v>87</v>
      </c>
      <c r="AY500" s="25" t="s">
        <v>228</v>
      </c>
      <c r="BE500" s="248">
        <f>IF(N500="základní",J500,0)</f>
        <v>0</v>
      </c>
      <c r="BF500" s="248">
        <f>IF(N500="snížená",J500,0)</f>
        <v>0</v>
      </c>
      <c r="BG500" s="248">
        <f>IF(N500="zákl. přenesená",J500,0)</f>
        <v>0</v>
      </c>
      <c r="BH500" s="248">
        <f>IF(N500="sníž. přenesená",J500,0)</f>
        <v>0</v>
      </c>
      <c r="BI500" s="248">
        <f>IF(N500="nulová",J500,0)</f>
        <v>0</v>
      </c>
      <c r="BJ500" s="25" t="s">
        <v>24</v>
      </c>
      <c r="BK500" s="248">
        <f>ROUND(I500*H500,2)</f>
        <v>0</v>
      </c>
      <c r="BL500" s="25" t="s">
        <v>572</v>
      </c>
      <c r="BM500" s="25" t="s">
        <v>7211</v>
      </c>
    </row>
    <row r="501" s="11" customFormat="1" ht="29.88" customHeight="1">
      <c r="B501" s="221"/>
      <c r="C501" s="222"/>
      <c r="D501" s="223" t="s">
        <v>78</v>
      </c>
      <c r="E501" s="235" t="s">
        <v>3110</v>
      </c>
      <c r="F501" s="235" t="s">
        <v>7212</v>
      </c>
      <c r="G501" s="222"/>
      <c r="H501" s="222"/>
      <c r="I501" s="225"/>
      <c r="J501" s="236">
        <f>BK501</f>
        <v>0</v>
      </c>
      <c r="K501" s="222"/>
      <c r="L501" s="227"/>
      <c r="M501" s="228"/>
      <c r="N501" s="229"/>
      <c r="O501" s="229"/>
      <c r="P501" s="230">
        <f>SUM(P502:P508)</f>
        <v>0</v>
      </c>
      <c r="Q501" s="229"/>
      <c r="R501" s="230">
        <f>SUM(R502:R508)</f>
        <v>0</v>
      </c>
      <c r="S501" s="229"/>
      <c r="T501" s="231">
        <f>SUM(T502:T508)</f>
        <v>0</v>
      </c>
      <c r="AR501" s="232" t="s">
        <v>101</v>
      </c>
      <c r="AT501" s="233" t="s">
        <v>78</v>
      </c>
      <c r="AU501" s="233" t="s">
        <v>24</v>
      </c>
      <c r="AY501" s="232" t="s">
        <v>228</v>
      </c>
      <c r="BK501" s="234">
        <f>SUM(BK502:BK508)</f>
        <v>0</v>
      </c>
    </row>
    <row r="502" s="1" customFormat="1" ht="25.5" customHeight="1">
      <c r="B502" s="47"/>
      <c r="C502" s="237" t="s">
        <v>2076</v>
      </c>
      <c r="D502" s="237" t="s">
        <v>230</v>
      </c>
      <c r="E502" s="238" t="s">
        <v>6952</v>
      </c>
      <c r="F502" s="239" t="s">
        <v>6953</v>
      </c>
      <c r="G502" s="240" t="s">
        <v>929</v>
      </c>
      <c r="H502" s="241">
        <v>1</v>
      </c>
      <c r="I502" s="242"/>
      <c r="J502" s="243">
        <f>ROUND(I502*H502,2)</f>
        <v>0</v>
      </c>
      <c r="K502" s="239" t="s">
        <v>3751</v>
      </c>
      <c r="L502" s="73"/>
      <c r="M502" s="244" t="s">
        <v>22</v>
      </c>
      <c r="N502" s="245" t="s">
        <v>50</v>
      </c>
      <c r="O502" s="48"/>
      <c r="P502" s="246">
        <f>O502*H502</f>
        <v>0</v>
      </c>
      <c r="Q502" s="246">
        <v>0</v>
      </c>
      <c r="R502" s="246">
        <f>Q502*H502</f>
        <v>0</v>
      </c>
      <c r="S502" s="246">
        <v>0</v>
      </c>
      <c r="T502" s="247">
        <f>S502*H502</f>
        <v>0</v>
      </c>
      <c r="AR502" s="25" t="s">
        <v>572</v>
      </c>
      <c r="AT502" s="25" t="s">
        <v>230</v>
      </c>
      <c r="AU502" s="25" t="s">
        <v>87</v>
      </c>
      <c r="AY502" s="25" t="s">
        <v>228</v>
      </c>
      <c r="BE502" s="248">
        <f>IF(N502="základní",J502,0)</f>
        <v>0</v>
      </c>
      <c r="BF502" s="248">
        <f>IF(N502="snížená",J502,0)</f>
        <v>0</v>
      </c>
      <c r="BG502" s="248">
        <f>IF(N502="zákl. přenesená",J502,0)</f>
        <v>0</v>
      </c>
      <c r="BH502" s="248">
        <f>IF(N502="sníž. přenesená",J502,0)</f>
        <v>0</v>
      </c>
      <c r="BI502" s="248">
        <f>IF(N502="nulová",J502,0)</f>
        <v>0</v>
      </c>
      <c r="BJ502" s="25" t="s">
        <v>24</v>
      </c>
      <c r="BK502" s="248">
        <f>ROUND(I502*H502,2)</f>
        <v>0</v>
      </c>
      <c r="BL502" s="25" t="s">
        <v>572</v>
      </c>
      <c r="BM502" s="25" t="s">
        <v>7213</v>
      </c>
    </row>
    <row r="503" s="1" customFormat="1" ht="51" customHeight="1">
      <c r="B503" s="47"/>
      <c r="C503" s="237" t="s">
        <v>2087</v>
      </c>
      <c r="D503" s="237" t="s">
        <v>230</v>
      </c>
      <c r="E503" s="238" t="s">
        <v>7173</v>
      </c>
      <c r="F503" s="239" t="s">
        <v>7174</v>
      </c>
      <c r="G503" s="240" t="s">
        <v>929</v>
      </c>
      <c r="H503" s="241">
        <v>2</v>
      </c>
      <c r="I503" s="242"/>
      <c r="J503" s="243">
        <f>ROUND(I503*H503,2)</f>
        <v>0</v>
      </c>
      <c r="K503" s="239" t="s">
        <v>3751</v>
      </c>
      <c r="L503" s="73"/>
      <c r="M503" s="244" t="s">
        <v>22</v>
      </c>
      <c r="N503" s="245" t="s">
        <v>50</v>
      </c>
      <c r="O503" s="48"/>
      <c r="P503" s="246">
        <f>O503*H503</f>
        <v>0</v>
      </c>
      <c r="Q503" s="246">
        <v>0</v>
      </c>
      <c r="R503" s="246">
        <f>Q503*H503</f>
        <v>0</v>
      </c>
      <c r="S503" s="246">
        <v>0</v>
      </c>
      <c r="T503" s="247">
        <f>S503*H503</f>
        <v>0</v>
      </c>
      <c r="AR503" s="25" t="s">
        <v>572</v>
      </c>
      <c r="AT503" s="25" t="s">
        <v>230</v>
      </c>
      <c r="AU503" s="25" t="s">
        <v>87</v>
      </c>
      <c r="AY503" s="25" t="s">
        <v>228</v>
      </c>
      <c r="BE503" s="248">
        <f>IF(N503="základní",J503,0)</f>
        <v>0</v>
      </c>
      <c r="BF503" s="248">
        <f>IF(N503="snížená",J503,0)</f>
        <v>0</v>
      </c>
      <c r="BG503" s="248">
        <f>IF(N503="zákl. přenesená",J503,0)</f>
        <v>0</v>
      </c>
      <c r="BH503" s="248">
        <f>IF(N503="sníž. přenesená",J503,0)</f>
        <v>0</v>
      </c>
      <c r="BI503" s="248">
        <f>IF(N503="nulová",J503,0)</f>
        <v>0</v>
      </c>
      <c r="BJ503" s="25" t="s">
        <v>24</v>
      </c>
      <c r="BK503" s="248">
        <f>ROUND(I503*H503,2)</f>
        <v>0</v>
      </c>
      <c r="BL503" s="25" t="s">
        <v>572</v>
      </c>
      <c r="BM503" s="25" t="s">
        <v>7214</v>
      </c>
    </row>
    <row r="504" s="1" customFormat="1" ht="38.25" customHeight="1">
      <c r="B504" s="47"/>
      <c r="C504" s="237" t="s">
        <v>2100</v>
      </c>
      <c r="D504" s="237" t="s">
        <v>230</v>
      </c>
      <c r="E504" s="238" t="s">
        <v>6959</v>
      </c>
      <c r="F504" s="239" t="s">
        <v>6960</v>
      </c>
      <c r="G504" s="240" t="s">
        <v>929</v>
      </c>
      <c r="H504" s="241">
        <v>2</v>
      </c>
      <c r="I504" s="242"/>
      <c r="J504" s="243">
        <f>ROUND(I504*H504,2)</f>
        <v>0</v>
      </c>
      <c r="K504" s="239" t="s">
        <v>3751</v>
      </c>
      <c r="L504" s="73"/>
      <c r="M504" s="244" t="s">
        <v>22</v>
      </c>
      <c r="N504" s="245" t="s">
        <v>50</v>
      </c>
      <c r="O504" s="48"/>
      <c r="P504" s="246">
        <f>O504*H504</f>
        <v>0</v>
      </c>
      <c r="Q504" s="246">
        <v>0</v>
      </c>
      <c r="R504" s="246">
        <f>Q504*H504</f>
        <v>0</v>
      </c>
      <c r="S504" s="246">
        <v>0</v>
      </c>
      <c r="T504" s="247">
        <f>S504*H504</f>
        <v>0</v>
      </c>
      <c r="AR504" s="25" t="s">
        <v>572</v>
      </c>
      <c r="AT504" s="25" t="s">
        <v>230</v>
      </c>
      <c r="AU504" s="25" t="s">
        <v>87</v>
      </c>
      <c r="AY504" s="25" t="s">
        <v>228</v>
      </c>
      <c r="BE504" s="248">
        <f>IF(N504="základní",J504,0)</f>
        <v>0</v>
      </c>
      <c r="BF504" s="248">
        <f>IF(N504="snížená",J504,0)</f>
        <v>0</v>
      </c>
      <c r="BG504" s="248">
        <f>IF(N504="zákl. přenesená",J504,0)</f>
        <v>0</v>
      </c>
      <c r="BH504" s="248">
        <f>IF(N504="sníž. přenesená",J504,0)</f>
        <v>0</v>
      </c>
      <c r="BI504" s="248">
        <f>IF(N504="nulová",J504,0)</f>
        <v>0</v>
      </c>
      <c r="BJ504" s="25" t="s">
        <v>24</v>
      </c>
      <c r="BK504" s="248">
        <f>ROUND(I504*H504,2)</f>
        <v>0</v>
      </c>
      <c r="BL504" s="25" t="s">
        <v>572</v>
      </c>
      <c r="BM504" s="25" t="s">
        <v>7215</v>
      </c>
    </row>
    <row r="505" s="1" customFormat="1" ht="16.5" customHeight="1">
      <c r="B505" s="47"/>
      <c r="C505" s="237" t="s">
        <v>2110</v>
      </c>
      <c r="D505" s="237" t="s">
        <v>230</v>
      </c>
      <c r="E505" s="238" t="s">
        <v>6963</v>
      </c>
      <c r="F505" s="239" t="s">
        <v>6964</v>
      </c>
      <c r="G505" s="240" t="s">
        <v>929</v>
      </c>
      <c r="H505" s="241">
        <v>2</v>
      </c>
      <c r="I505" s="242"/>
      <c r="J505" s="243">
        <f>ROUND(I505*H505,2)</f>
        <v>0</v>
      </c>
      <c r="K505" s="239" t="s">
        <v>3751</v>
      </c>
      <c r="L505" s="73"/>
      <c r="M505" s="244" t="s">
        <v>22</v>
      </c>
      <c r="N505" s="245" t="s">
        <v>50</v>
      </c>
      <c r="O505" s="48"/>
      <c r="P505" s="246">
        <f>O505*H505</f>
        <v>0</v>
      </c>
      <c r="Q505" s="246">
        <v>0</v>
      </c>
      <c r="R505" s="246">
        <f>Q505*H505</f>
        <v>0</v>
      </c>
      <c r="S505" s="246">
        <v>0</v>
      </c>
      <c r="T505" s="247">
        <f>S505*H505</f>
        <v>0</v>
      </c>
      <c r="AR505" s="25" t="s">
        <v>572</v>
      </c>
      <c r="AT505" s="25" t="s">
        <v>230</v>
      </c>
      <c r="AU505" s="25" t="s">
        <v>87</v>
      </c>
      <c r="AY505" s="25" t="s">
        <v>228</v>
      </c>
      <c r="BE505" s="248">
        <f>IF(N505="základní",J505,0)</f>
        <v>0</v>
      </c>
      <c r="BF505" s="248">
        <f>IF(N505="snížená",J505,0)</f>
        <v>0</v>
      </c>
      <c r="BG505" s="248">
        <f>IF(N505="zákl. přenesená",J505,0)</f>
        <v>0</v>
      </c>
      <c r="BH505" s="248">
        <f>IF(N505="sníž. přenesená",J505,0)</f>
        <v>0</v>
      </c>
      <c r="BI505" s="248">
        <f>IF(N505="nulová",J505,0)</f>
        <v>0</v>
      </c>
      <c r="BJ505" s="25" t="s">
        <v>24</v>
      </c>
      <c r="BK505" s="248">
        <f>ROUND(I505*H505,2)</f>
        <v>0</v>
      </c>
      <c r="BL505" s="25" t="s">
        <v>572</v>
      </c>
      <c r="BM505" s="25" t="s">
        <v>7216</v>
      </c>
    </row>
    <row r="506" s="1" customFormat="1" ht="16.5" customHeight="1">
      <c r="B506" s="47"/>
      <c r="C506" s="237" t="s">
        <v>2115</v>
      </c>
      <c r="D506" s="237" t="s">
        <v>230</v>
      </c>
      <c r="E506" s="238" t="s">
        <v>6966</v>
      </c>
      <c r="F506" s="239" t="s">
        <v>6967</v>
      </c>
      <c r="G506" s="240" t="s">
        <v>929</v>
      </c>
      <c r="H506" s="241">
        <v>2</v>
      </c>
      <c r="I506" s="242"/>
      <c r="J506" s="243">
        <f>ROUND(I506*H506,2)</f>
        <v>0</v>
      </c>
      <c r="K506" s="239" t="s">
        <v>3751</v>
      </c>
      <c r="L506" s="73"/>
      <c r="M506" s="244" t="s">
        <v>22</v>
      </c>
      <c r="N506" s="245" t="s">
        <v>50</v>
      </c>
      <c r="O506" s="48"/>
      <c r="P506" s="246">
        <f>O506*H506</f>
        <v>0</v>
      </c>
      <c r="Q506" s="246">
        <v>0</v>
      </c>
      <c r="R506" s="246">
        <f>Q506*H506</f>
        <v>0</v>
      </c>
      <c r="S506" s="246">
        <v>0</v>
      </c>
      <c r="T506" s="247">
        <f>S506*H506</f>
        <v>0</v>
      </c>
      <c r="AR506" s="25" t="s">
        <v>572</v>
      </c>
      <c r="AT506" s="25" t="s">
        <v>230</v>
      </c>
      <c r="AU506" s="25" t="s">
        <v>87</v>
      </c>
      <c r="AY506" s="25" t="s">
        <v>228</v>
      </c>
      <c r="BE506" s="248">
        <f>IF(N506="základní",J506,0)</f>
        <v>0</v>
      </c>
      <c r="BF506" s="248">
        <f>IF(N506="snížená",J506,0)</f>
        <v>0</v>
      </c>
      <c r="BG506" s="248">
        <f>IF(N506="zákl. přenesená",J506,0)</f>
        <v>0</v>
      </c>
      <c r="BH506" s="248">
        <f>IF(N506="sníž. přenesená",J506,0)</f>
        <v>0</v>
      </c>
      <c r="BI506" s="248">
        <f>IF(N506="nulová",J506,0)</f>
        <v>0</v>
      </c>
      <c r="BJ506" s="25" t="s">
        <v>24</v>
      </c>
      <c r="BK506" s="248">
        <f>ROUND(I506*H506,2)</f>
        <v>0</v>
      </c>
      <c r="BL506" s="25" t="s">
        <v>572</v>
      </c>
      <c r="BM506" s="25" t="s">
        <v>7217</v>
      </c>
    </row>
    <row r="507" s="1" customFormat="1" ht="25.5" customHeight="1">
      <c r="B507" s="47"/>
      <c r="C507" s="237" t="s">
        <v>2119</v>
      </c>
      <c r="D507" s="237" t="s">
        <v>230</v>
      </c>
      <c r="E507" s="238" t="s">
        <v>7200</v>
      </c>
      <c r="F507" s="239" t="s">
        <v>7201</v>
      </c>
      <c r="G507" s="240" t="s">
        <v>929</v>
      </c>
      <c r="H507" s="241">
        <v>1</v>
      </c>
      <c r="I507" s="242"/>
      <c r="J507" s="243">
        <f>ROUND(I507*H507,2)</f>
        <v>0</v>
      </c>
      <c r="K507" s="239" t="s">
        <v>3751</v>
      </c>
      <c r="L507" s="73"/>
      <c r="M507" s="244" t="s">
        <v>22</v>
      </c>
      <c r="N507" s="245" t="s">
        <v>50</v>
      </c>
      <c r="O507" s="48"/>
      <c r="P507" s="246">
        <f>O507*H507</f>
        <v>0</v>
      </c>
      <c r="Q507" s="246">
        <v>0</v>
      </c>
      <c r="R507" s="246">
        <f>Q507*H507</f>
        <v>0</v>
      </c>
      <c r="S507" s="246">
        <v>0</v>
      </c>
      <c r="T507" s="247">
        <f>S507*H507</f>
        <v>0</v>
      </c>
      <c r="AR507" s="25" t="s">
        <v>572</v>
      </c>
      <c r="AT507" s="25" t="s">
        <v>230</v>
      </c>
      <c r="AU507" s="25" t="s">
        <v>87</v>
      </c>
      <c r="AY507" s="25" t="s">
        <v>228</v>
      </c>
      <c r="BE507" s="248">
        <f>IF(N507="základní",J507,0)</f>
        <v>0</v>
      </c>
      <c r="BF507" s="248">
        <f>IF(N507="snížená",J507,0)</f>
        <v>0</v>
      </c>
      <c r="BG507" s="248">
        <f>IF(N507="zákl. přenesená",J507,0)</f>
        <v>0</v>
      </c>
      <c r="BH507" s="248">
        <f>IF(N507="sníž. přenesená",J507,0)</f>
        <v>0</v>
      </c>
      <c r="BI507" s="248">
        <f>IF(N507="nulová",J507,0)</f>
        <v>0</v>
      </c>
      <c r="BJ507" s="25" t="s">
        <v>24</v>
      </c>
      <c r="BK507" s="248">
        <f>ROUND(I507*H507,2)</f>
        <v>0</v>
      </c>
      <c r="BL507" s="25" t="s">
        <v>572</v>
      </c>
      <c r="BM507" s="25" t="s">
        <v>7218</v>
      </c>
    </row>
    <row r="508" s="1" customFormat="1" ht="16.5" customHeight="1">
      <c r="B508" s="47"/>
      <c r="C508" s="237" t="s">
        <v>2123</v>
      </c>
      <c r="D508" s="237" t="s">
        <v>230</v>
      </c>
      <c r="E508" s="238" t="s">
        <v>7179</v>
      </c>
      <c r="F508" s="239" t="s">
        <v>7180</v>
      </c>
      <c r="G508" s="240" t="s">
        <v>929</v>
      </c>
      <c r="H508" s="241">
        <v>2</v>
      </c>
      <c r="I508" s="242"/>
      <c r="J508" s="243">
        <f>ROUND(I508*H508,2)</f>
        <v>0</v>
      </c>
      <c r="K508" s="239" t="s">
        <v>3751</v>
      </c>
      <c r="L508" s="73"/>
      <c r="M508" s="244" t="s">
        <v>22</v>
      </c>
      <c r="N508" s="245" t="s">
        <v>50</v>
      </c>
      <c r="O508" s="48"/>
      <c r="P508" s="246">
        <f>O508*H508</f>
        <v>0</v>
      </c>
      <c r="Q508" s="246">
        <v>0</v>
      </c>
      <c r="R508" s="246">
        <f>Q508*H508</f>
        <v>0</v>
      </c>
      <c r="S508" s="246">
        <v>0</v>
      </c>
      <c r="T508" s="247">
        <f>S508*H508</f>
        <v>0</v>
      </c>
      <c r="AR508" s="25" t="s">
        <v>572</v>
      </c>
      <c r="AT508" s="25" t="s">
        <v>230</v>
      </c>
      <c r="AU508" s="25" t="s">
        <v>87</v>
      </c>
      <c r="AY508" s="25" t="s">
        <v>228</v>
      </c>
      <c r="BE508" s="248">
        <f>IF(N508="základní",J508,0)</f>
        <v>0</v>
      </c>
      <c r="BF508" s="248">
        <f>IF(N508="snížená",J508,0)</f>
        <v>0</v>
      </c>
      <c r="BG508" s="248">
        <f>IF(N508="zákl. přenesená",J508,0)</f>
        <v>0</v>
      </c>
      <c r="BH508" s="248">
        <f>IF(N508="sníž. přenesená",J508,0)</f>
        <v>0</v>
      </c>
      <c r="BI508" s="248">
        <f>IF(N508="nulová",J508,0)</f>
        <v>0</v>
      </c>
      <c r="BJ508" s="25" t="s">
        <v>24</v>
      </c>
      <c r="BK508" s="248">
        <f>ROUND(I508*H508,2)</f>
        <v>0</v>
      </c>
      <c r="BL508" s="25" t="s">
        <v>572</v>
      </c>
      <c r="BM508" s="25" t="s">
        <v>7219</v>
      </c>
    </row>
    <row r="509" s="11" customFormat="1" ht="29.88" customHeight="1">
      <c r="B509" s="221"/>
      <c r="C509" s="222"/>
      <c r="D509" s="223" t="s">
        <v>78</v>
      </c>
      <c r="E509" s="235" t="s">
        <v>3114</v>
      </c>
      <c r="F509" s="235" t="s">
        <v>7220</v>
      </c>
      <c r="G509" s="222"/>
      <c r="H509" s="222"/>
      <c r="I509" s="225"/>
      <c r="J509" s="236">
        <f>BK509</f>
        <v>0</v>
      </c>
      <c r="K509" s="222"/>
      <c r="L509" s="227"/>
      <c r="M509" s="228"/>
      <c r="N509" s="229"/>
      <c r="O509" s="229"/>
      <c r="P509" s="230">
        <f>SUM(P510:P516)</f>
        <v>0</v>
      </c>
      <c r="Q509" s="229"/>
      <c r="R509" s="230">
        <f>SUM(R510:R516)</f>
        <v>0</v>
      </c>
      <c r="S509" s="229"/>
      <c r="T509" s="231">
        <f>SUM(T510:T516)</f>
        <v>0</v>
      </c>
      <c r="AR509" s="232" t="s">
        <v>101</v>
      </c>
      <c r="AT509" s="233" t="s">
        <v>78</v>
      </c>
      <c r="AU509" s="233" t="s">
        <v>24</v>
      </c>
      <c r="AY509" s="232" t="s">
        <v>228</v>
      </c>
      <c r="BK509" s="234">
        <f>SUM(BK510:BK516)</f>
        <v>0</v>
      </c>
    </row>
    <row r="510" s="1" customFormat="1" ht="25.5" customHeight="1">
      <c r="B510" s="47"/>
      <c r="C510" s="237" t="s">
        <v>2127</v>
      </c>
      <c r="D510" s="237" t="s">
        <v>230</v>
      </c>
      <c r="E510" s="238" t="s">
        <v>6952</v>
      </c>
      <c r="F510" s="239" t="s">
        <v>6953</v>
      </c>
      <c r="G510" s="240" t="s">
        <v>929</v>
      </c>
      <c r="H510" s="241">
        <v>1</v>
      </c>
      <c r="I510" s="242"/>
      <c r="J510" s="243">
        <f>ROUND(I510*H510,2)</f>
        <v>0</v>
      </c>
      <c r="K510" s="239" t="s">
        <v>3751</v>
      </c>
      <c r="L510" s="73"/>
      <c r="M510" s="244" t="s">
        <v>22</v>
      </c>
      <c r="N510" s="245" t="s">
        <v>50</v>
      </c>
      <c r="O510" s="48"/>
      <c r="P510" s="246">
        <f>O510*H510</f>
        <v>0</v>
      </c>
      <c r="Q510" s="246">
        <v>0</v>
      </c>
      <c r="R510" s="246">
        <f>Q510*H510</f>
        <v>0</v>
      </c>
      <c r="S510" s="246">
        <v>0</v>
      </c>
      <c r="T510" s="247">
        <f>S510*H510</f>
        <v>0</v>
      </c>
      <c r="AR510" s="25" t="s">
        <v>572</v>
      </c>
      <c r="AT510" s="25" t="s">
        <v>230</v>
      </c>
      <c r="AU510" s="25" t="s">
        <v>87</v>
      </c>
      <c r="AY510" s="25" t="s">
        <v>228</v>
      </c>
      <c r="BE510" s="248">
        <f>IF(N510="základní",J510,0)</f>
        <v>0</v>
      </c>
      <c r="BF510" s="248">
        <f>IF(N510="snížená",J510,0)</f>
        <v>0</v>
      </c>
      <c r="BG510" s="248">
        <f>IF(N510="zákl. přenesená",J510,0)</f>
        <v>0</v>
      </c>
      <c r="BH510" s="248">
        <f>IF(N510="sníž. přenesená",J510,0)</f>
        <v>0</v>
      </c>
      <c r="BI510" s="248">
        <f>IF(N510="nulová",J510,0)</f>
        <v>0</v>
      </c>
      <c r="BJ510" s="25" t="s">
        <v>24</v>
      </c>
      <c r="BK510" s="248">
        <f>ROUND(I510*H510,2)</f>
        <v>0</v>
      </c>
      <c r="BL510" s="25" t="s">
        <v>572</v>
      </c>
      <c r="BM510" s="25" t="s">
        <v>7221</v>
      </c>
    </row>
    <row r="511" s="1" customFormat="1" ht="51" customHeight="1">
      <c r="B511" s="47"/>
      <c r="C511" s="237" t="s">
        <v>2132</v>
      </c>
      <c r="D511" s="237" t="s">
        <v>230</v>
      </c>
      <c r="E511" s="238" t="s">
        <v>7173</v>
      </c>
      <c r="F511" s="239" t="s">
        <v>7174</v>
      </c>
      <c r="G511" s="240" t="s">
        <v>929</v>
      </c>
      <c r="H511" s="241">
        <v>2</v>
      </c>
      <c r="I511" s="242"/>
      <c r="J511" s="243">
        <f>ROUND(I511*H511,2)</f>
        <v>0</v>
      </c>
      <c r="K511" s="239" t="s">
        <v>3751</v>
      </c>
      <c r="L511" s="73"/>
      <c r="M511" s="244" t="s">
        <v>22</v>
      </c>
      <c r="N511" s="245" t="s">
        <v>50</v>
      </c>
      <c r="O511" s="48"/>
      <c r="P511" s="246">
        <f>O511*H511</f>
        <v>0</v>
      </c>
      <c r="Q511" s="246">
        <v>0</v>
      </c>
      <c r="R511" s="246">
        <f>Q511*H511</f>
        <v>0</v>
      </c>
      <c r="S511" s="246">
        <v>0</v>
      </c>
      <c r="T511" s="247">
        <f>S511*H511</f>
        <v>0</v>
      </c>
      <c r="AR511" s="25" t="s">
        <v>572</v>
      </c>
      <c r="AT511" s="25" t="s">
        <v>230</v>
      </c>
      <c r="AU511" s="25" t="s">
        <v>87</v>
      </c>
      <c r="AY511" s="25" t="s">
        <v>228</v>
      </c>
      <c r="BE511" s="248">
        <f>IF(N511="základní",J511,0)</f>
        <v>0</v>
      </c>
      <c r="BF511" s="248">
        <f>IF(N511="snížená",J511,0)</f>
        <v>0</v>
      </c>
      <c r="BG511" s="248">
        <f>IF(N511="zákl. přenesená",J511,0)</f>
        <v>0</v>
      </c>
      <c r="BH511" s="248">
        <f>IF(N511="sníž. přenesená",J511,0)</f>
        <v>0</v>
      </c>
      <c r="BI511" s="248">
        <f>IF(N511="nulová",J511,0)</f>
        <v>0</v>
      </c>
      <c r="BJ511" s="25" t="s">
        <v>24</v>
      </c>
      <c r="BK511" s="248">
        <f>ROUND(I511*H511,2)</f>
        <v>0</v>
      </c>
      <c r="BL511" s="25" t="s">
        <v>572</v>
      </c>
      <c r="BM511" s="25" t="s">
        <v>7222</v>
      </c>
    </row>
    <row r="512" s="1" customFormat="1" ht="38.25" customHeight="1">
      <c r="B512" s="47"/>
      <c r="C512" s="237" t="s">
        <v>2138</v>
      </c>
      <c r="D512" s="237" t="s">
        <v>230</v>
      </c>
      <c r="E512" s="238" t="s">
        <v>6959</v>
      </c>
      <c r="F512" s="239" t="s">
        <v>6960</v>
      </c>
      <c r="G512" s="240" t="s">
        <v>929</v>
      </c>
      <c r="H512" s="241">
        <v>2</v>
      </c>
      <c r="I512" s="242"/>
      <c r="J512" s="243">
        <f>ROUND(I512*H512,2)</f>
        <v>0</v>
      </c>
      <c r="K512" s="239" t="s">
        <v>3751</v>
      </c>
      <c r="L512" s="73"/>
      <c r="M512" s="244" t="s">
        <v>22</v>
      </c>
      <c r="N512" s="245" t="s">
        <v>50</v>
      </c>
      <c r="O512" s="48"/>
      <c r="P512" s="246">
        <f>O512*H512</f>
        <v>0</v>
      </c>
      <c r="Q512" s="246">
        <v>0</v>
      </c>
      <c r="R512" s="246">
        <f>Q512*H512</f>
        <v>0</v>
      </c>
      <c r="S512" s="246">
        <v>0</v>
      </c>
      <c r="T512" s="247">
        <f>S512*H512</f>
        <v>0</v>
      </c>
      <c r="AR512" s="25" t="s">
        <v>572</v>
      </c>
      <c r="AT512" s="25" t="s">
        <v>230</v>
      </c>
      <c r="AU512" s="25" t="s">
        <v>87</v>
      </c>
      <c r="AY512" s="25" t="s">
        <v>228</v>
      </c>
      <c r="BE512" s="248">
        <f>IF(N512="základní",J512,0)</f>
        <v>0</v>
      </c>
      <c r="BF512" s="248">
        <f>IF(N512="snížená",J512,0)</f>
        <v>0</v>
      </c>
      <c r="BG512" s="248">
        <f>IF(N512="zákl. přenesená",J512,0)</f>
        <v>0</v>
      </c>
      <c r="BH512" s="248">
        <f>IF(N512="sníž. přenesená",J512,0)</f>
        <v>0</v>
      </c>
      <c r="BI512" s="248">
        <f>IF(N512="nulová",J512,0)</f>
        <v>0</v>
      </c>
      <c r="BJ512" s="25" t="s">
        <v>24</v>
      </c>
      <c r="BK512" s="248">
        <f>ROUND(I512*H512,2)</f>
        <v>0</v>
      </c>
      <c r="BL512" s="25" t="s">
        <v>572</v>
      </c>
      <c r="BM512" s="25" t="s">
        <v>7223</v>
      </c>
    </row>
    <row r="513" s="1" customFormat="1" ht="16.5" customHeight="1">
      <c r="B513" s="47"/>
      <c r="C513" s="237" t="s">
        <v>2188</v>
      </c>
      <c r="D513" s="237" t="s">
        <v>230</v>
      </c>
      <c r="E513" s="238" t="s">
        <v>6963</v>
      </c>
      <c r="F513" s="239" t="s">
        <v>6964</v>
      </c>
      <c r="G513" s="240" t="s">
        <v>929</v>
      </c>
      <c r="H513" s="241">
        <v>2</v>
      </c>
      <c r="I513" s="242"/>
      <c r="J513" s="243">
        <f>ROUND(I513*H513,2)</f>
        <v>0</v>
      </c>
      <c r="K513" s="239" t="s">
        <v>3751</v>
      </c>
      <c r="L513" s="73"/>
      <c r="M513" s="244" t="s">
        <v>22</v>
      </c>
      <c r="N513" s="245" t="s">
        <v>50</v>
      </c>
      <c r="O513" s="48"/>
      <c r="P513" s="246">
        <f>O513*H513</f>
        <v>0</v>
      </c>
      <c r="Q513" s="246">
        <v>0</v>
      </c>
      <c r="R513" s="246">
        <f>Q513*H513</f>
        <v>0</v>
      </c>
      <c r="S513" s="246">
        <v>0</v>
      </c>
      <c r="T513" s="247">
        <f>S513*H513</f>
        <v>0</v>
      </c>
      <c r="AR513" s="25" t="s">
        <v>572</v>
      </c>
      <c r="AT513" s="25" t="s">
        <v>230</v>
      </c>
      <c r="AU513" s="25" t="s">
        <v>87</v>
      </c>
      <c r="AY513" s="25" t="s">
        <v>228</v>
      </c>
      <c r="BE513" s="248">
        <f>IF(N513="základní",J513,0)</f>
        <v>0</v>
      </c>
      <c r="BF513" s="248">
        <f>IF(N513="snížená",J513,0)</f>
        <v>0</v>
      </c>
      <c r="BG513" s="248">
        <f>IF(N513="zákl. přenesená",J513,0)</f>
        <v>0</v>
      </c>
      <c r="BH513" s="248">
        <f>IF(N513="sníž. přenesená",J513,0)</f>
        <v>0</v>
      </c>
      <c r="BI513" s="248">
        <f>IF(N513="nulová",J513,0)</f>
        <v>0</v>
      </c>
      <c r="BJ513" s="25" t="s">
        <v>24</v>
      </c>
      <c r="BK513" s="248">
        <f>ROUND(I513*H513,2)</f>
        <v>0</v>
      </c>
      <c r="BL513" s="25" t="s">
        <v>572</v>
      </c>
      <c r="BM513" s="25" t="s">
        <v>7224</v>
      </c>
    </row>
    <row r="514" s="1" customFormat="1" ht="16.5" customHeight="1">
      <c r="B514" s="47"/>
      <c r="C514" s="237" t="s">
        <v>2193</v>
      </c>
      <c r="D514" s="237" t="s">
        <v>230</v>
      </c>
      <c r="E514" s="238" t="s">
        <v>6966</v>
      </c>
      <c r="F514" s="239" t="s">
        <v>6967</v>
      </c>
      <c r="G514" s="240" t="s">
        <v>929</v>
      </c>
      <c r="H514" s="241">
        <v>2</v>
      </c>
      <c r="I514" s="242"/>
      <c r="J514" s="243">
        <f>ROUND(I514*H514,2)</f>
        <v>0</v>
      </c>
      <c r="K514" s="239" t="s">
        <v>3751</v>
      </c>
      <c r="L514" s="73"/>
      <c r="M514" s="244" t="s">
        <v>22</v>
      </c>
      <c r="N514" s="245" t="s">
        <v>50</v>
      </c>
      <c r="O514" s="48"/>
      <c r="P514" s="246">
        <f>O514*H514</f>
        <v>0</v>
      </c>
      <c r="Q514" s="246">
        <v>0</v>
      </c>
      <c r="R514" s="246">
        <f>Q514*H514</f>
        <v>0</v>
      </c>
      <c r="S514" s="246">
        <v>0</v>
      </c>
      <c r="T514" s="247">
        <f>S514*H514</f>
        <v>0</v>
      </c>
      <c r="AR514" s="25" t="s">
        <v>572</v>
      </c>
      <c r="AT514" s="25" t="s">
        <v>230</v>
      </c>
      <c r="AU514" s="25" t="s">
        <v>87</v>
      </c>
      <c r="AY514" s="25" t="s">
        <v>228</v>
      </c>
      <c r="BE514" s="248">
        <f>IF(N514="základní",J514,0)</f>
        <v>0</v>
      </c>
      <c r="BF514" s="248">
        <f>IF(N514="snížená",J514,0)</f>
        <v>0</v>
      </c>
      <c r="BG514" s="248">
        <f>IF(N514="zákl. přenesená",J514,0)</f>
        <v>0</v>
      </c>
      <c r="BH514" s="248">
        <f>IF(N514="sníž. přenesená",J514,0)</f>
        <v>0</v>
      </c>
      <c r="BI514" s="248">
        <f>IF(N514="nulová",J514,0)</f>
        <v>0</v>
      </c>
      <c r="BJ514" s="25" t="s">
        <v>24</v>
      </c>
      <c r="BK514" s="248">
        <f>ROUND(I514*H514,2)</f>
        <v>0</v>
      </c>
      <c r="BL514" s="25" t="s">
        <v>572</v>
      </c>
      <c r="BM514" s="25" t="s">
        <v>7225</v>
      </c>
    </row>
    <row r="515" s="1" customFormat="1" ht="25.5" customHeight="1">
      <c r="B515" s="47"/>
      <c r="C515" s="237" t="s">
        <v>2198</v>
      </c>
      <c r="D515" s="237" t="s">
        <v>230</v>
      </c>
      <c r="E515" s="238" t="s">
        <v>7200</v>
      </c>
      <c r="F515" s="239" t="s">
        <v>7201</v>
      </c>
      <c r="G515" s="240" t="s">
        <v>929</v>
      </c>
      <c r="H515" s="241">
        <v>1</v>
      </c>
      <c r="I515" s="242"/>
      <c r="J515" s="243">
        <f>ROUND(I515*H515,2)</f>
        <v>0</v>
      </c>
      <c r="K515" s="239" t="s">
        <v>3751</v>
      </c>
      <c r="L515" s="73"/>
      <c r="M515" s="244" t="s">
        <v>22</v>
      </c>
      <c r="N515" s="245" t="s">
        <v>50</v>
      </c>
      <c r="O515" s="48"/>
      <c r="P515" s="246">
        <f>O515*H515</f>
        <v>0</v>
      </c>
      <c r="Q515" s="246">
        <v>0</v>
      </c>
      <c r="R515" s="246">
        <f>Q515*H515</f>
        <v>0</v>
      </c>
      <c r="S515" s="246">
        <v>0</v>
      </c>
      <c r="T515" s="247">
        <f>S515*H515</f>
        <v>0</v>
      </c>
      <c r="AR515" s="25" t="s">
        <v>572</v>
      </c>
      <c r="AT515" s="25" t="s">
        <v>230</v>
      </c>
      <c r="AU515" s="25" t="s">
        <v>87</v>
      </c>
      <c r="AY515" s="25" t="s">
        <v>228</v>
      </c>
      <c r="BE515" s="248">
        <f>IF(N515="základní",J515,0)</f>
        <v>0</v>
      </c>
      <c r="BF515" s="248">
        <f>IF(N515="snížená",J515,0)</f>
        <v>0</v>
      </c>
      <c r="BG515" s="248">
        <f>IF(N515="zákl. přenesená",J515,0)</f>
        <v>0</v>
      </c>
      <c r="BH515" s="248">
        <f>IF(N515="sníž. přenesená",J515,0)</f>
        <v>0</v>
      </c>
      <c r="BI515" s="248">
        <f>IF(N515="nulová",J515,0)</f>
        <v>0</v>
      </c>
      <c r="BJ515" s="25" t="s">
        <v>24</v>
      </c>
      <c r="BK515" s="248">
        <f>ROUND(I515*H515,2)</f>
        <v>0</v>
      </c>
      <c r="BL515" s="25" t="s">
        <v>572</v>
      </c>
      <c r="BM515" s="25" t="s">
        <v>7226</v>
      </c>
    </row>
    <row r="516" s="1" customFormat="1" ht="16.5" customHeight="1">
      <c r="B516" s="47"/>
      <c r="C516" s="237" t="s">
        <v>2202</v>
      </c>
      <c r="D516" s="237" t="s">
        <v>230</v>
      </c>
      <c r="E516" s="238" t="s">
        <v>7179</v>
      </c>
      <c r="F516" s="239" t="s">
        <v>7180</v>
      </c>
      <c r="G516" s="240" t="s">
        <v>929</v>
      </c>
      <c r="H516" s="241">
        <v>2</v>
      </c>
      <c r="I516" s="242"/>
      <c r="J516" s="243">
        <f>ROUND(I516*H516,2)</f>
        <v>0</v>
      </c>
      <c r="K516" s="239" t="s">
        <v>3751</v>
      </c>
      <c r="L516" s="73"/>
      <c r="M516" s="244" t="s">
        <v>22</v>
      </c>
      <c r="N516" s="245" t="s">
        <v>50</v>
      </c>
      <c r="O516" s="48"/>
      <c r="P516" s="246">
        <f>O516*H516</f>
        <v>0</v>
      </c>
      <c r="Q516" s="246">
        <v>0</v>
      </c>
      <c r="R516" s="246">
        <f>Q516*H516</f>
        <v>0</v>
      </c>
      <c r="S516" s="246">
        <v>0</v>
      </c>
      <c r="T516" s="247">
        <f>S516*H516</f>
        <v>0</v>
      </c>
      <c r="AR516" s="25" t="s">
        <v>572</v>
      </c>
      <c r="AT516" s="25" t="s">
        <v>230</v>
      </c>
      <c r="AU516" s="25" t="s">
        <v>87</v>
      </c>
      <c r="AY516" s="25" t="s">
        <v>228</v>
      </c>
      <c r="BE516" s="248">
        <f>IF(N516="základní",J516,0)</f>
        <v>0</v>
      </c>
      <c r="BF516" s="248">
        <f>IF(N516="snížená",J516,0)</f>
        <v>0</v>
      </c>
      <c r="BG516" s="248">
        <f>IF(N516="zákl. přenesená",J516,0)</f>
        <v>0</v>
      </c>
      <c r="BH516" s="248">
        <f>IF(N516="sníž. přenesená",J516,0)</f>
        <v>0</v>
      </c>
      <c r="BI516" s="248">
        <f>IF(N516="nulová",J516,0)</f>
        <v>0</v>
      </c>
      <c r="BJ516" s="25" t="s">
        <v>24</v>
      </c>
      <c r="BK516" s="248">
        <f>ROUND(I516*H516,2)</f>
        <v>0</v>
      </c>
      <c r="BL516" s="25" t="s">
        <v>572</v>
      </c>
      <c r="BM516" s="25" t="s">
        <v>7227</v>
      </c>
    </row>
    <row r="517" s="11" customFormat="1" ht="29.88" customHeight="1">
      <c r="B517" s="221"/>
      <c r="C517" s="222"/>
      <c r="D517" s="223" t="s">
        <v>78</v>
      </c>
      <c r="E517" s="235" t="s">
        <v>3119</v>
      </c>
      <c r="F517" s="235" t="s">
        <v>7228</v>
      </c>
      <c r="G517" s="222"/>
      <c r="H517" s="222"/>
      <c r="I517" s="225"/>
      <c r="J517" s="236">
        <f>BK517</f>
        <v>0</v>
      </c>
      <c r="K517" s="222"/>
      <c r="L517" s="227"/>
      <c r="M517" s="228"/>
      <c r="N517" s="229"/>
      <c r="O517" s="229"/>
      <c r="P517" s="230">
        <f>P518</f>
        <v>0</v>
      </c>
      <c r="Q517" s="229"/>
      <c r="R517" s="230">
        <f>R518</f>
        <v>0</v>
      </c>
      <c r="S517" s="229"/>
      <c r="T517" s="231">
        <f>T518</f>
        <v>0</v>
      </c>
      <c r="AR517" s="232" t="s">
        <v>101</v>
      </c>
      <c r="AT517" s="233" t="s">
        <v>78</v>
      </c>
      <c r="AU517" s="233" t="s">
        <v>24</v>
      </c>
      <c r="AY517" s="232" t="s">
        <v>228</v>
      </c>
      <c r="BK517" s="234">
        <f>BK518</f>
        <v>0</v>
      </c>
    </row>
    <row r="518" s="1" customFormat="1" ht="25.5" customHeight="1">
      <c r="B518" s="47"/>
      <c r="C518" s="237" t="s">
        <v>2228</v>
      </c>
      <c r="D518" s="237" t="s">
        <v>230</v>
      </c>
      <c r="E518" s="238" t="s">
        <v>6952</v>
      </c>
      <c r="F518" s="239" t="s">
        <v>6953</v>
      </c>
      <c r="G518" s="240" t="s">
        <v>929</v>
      </c>
      <c r="H518" s="241">
        <v>1</v>
      </c>
      <c r="I518" s="242"/>
      <c r="J518" s="243">
        <f>ROUND(I518*H518,2)</f>
        <v>0</v>
      </c>
      <c r="K518" s="239" t="s">
        <v>3751</v>
      </c>
      <c r="L518" s="73"/>
      <c r="M518" s="244" t="s">
        <v>22</v>
      </c>
      <c r="N518" s="245" t="s">
        <v>50</v>
      </c>
      <c r="O518" s="48"/>
      <c r="P518" s="246">
        <f>O518*H518</f>
        <v>0</v>
      </c>
      <c r="Q518" s="246">
        <v>0</v>
      </c>
      <c r="R518" s="246">
        <f>Q518*H518</f>
        <v>0</v>
      </c>
      <c r="S518" s="246">
        <v>0</v>
      </c>
      <c r="T518" s="247">
        <f>S518*H518</f>
        <v>0</v>
      </c>
      <c r="AR518" s="25" t="s">
        <v>572</v>
      </c>
      <c r="AT518" s="25" t="s">
        <v>230</v>
      </c>
      <c r="AU518" s="25" t="s">
        <v>87</v>
      </c>
      <c r="AY518" s="25" t="s">
        <v>228</v>
      </c>
      <c r="BE518" s="248">
        <f>IF(N518="základní",J518,0)</f>
        <v>0</v>
      </c>
      <c r="BF518" s="248">
        <f>IF(N518="snížená",J518,0)</f>
        <v>0</v>
      </c>
      <c r="BG518" s="248">
        <f>IF(N518="zákl. přenesená",J518,0)</f>
        <v>0</v>
      </c>
      <c r="BH518" s="248">
        <f>IF(N518="sníž. přenesená",J518,0)</f>
        <v>0</v>
      </c>
      <c r="BI518" s="248">
        <f>IF(N518="nulová",J518,0)</f>
        <v>0</v>
      </c>
      <c r="BJ518" s="25" t="s">
        <v>24</v>
      </c>
      <c r="BK518" s="248">
        <f>ROUND(I518*H518,2)</f>
        <v>0</v>
      </c>
      <c r="BL518" s="25" t="s">
        <v>572</v>
      </c>
      <c r="BM518" s="25" t="s">
        <v>7229</v>
      </c>
    </row>
    <row r="519" s="11" customFormat="1" ht="29.88" customHeight="1">
      <c r="B519" s="221"/>
      <c r="C519" s="222"/>
      <c r="D519" s="223" t="s">
        <v>78</v>
      </c>
      <c r="E519" s="235" t="s">
        <v>3124</v>
      </c>
      <c r="F519" s="235" t="s">
        <v>7230</v>
      </c>
      <c r="G519" s="222"/>
      <c r="H519" s="222"/>
      <c r="I519" s="225"/>
      <c r="J519" s="236">
        <f>BK519</f>
        <v>0</v>
      </c>
      <c r="K519" s="222"/>
      <c r="L519" s="227"/>
      <c r="M519" s="228"/>
      <c r="N519" s="229"/>
      <c r="O519" s="229"/>
      <c r="P519" s="230">
        <f>SUM(P520:P526)</f>
        <v>0</v>
      </c>
      <c r="Q519" s="229"/>
      <c r="R519" s="230">
        <f>SUM(R520:R526)</f>
        <v>0</v>
      </c>
      <c r="S519" s="229"/>
      <c r="T519" s="231">
        <f>SUM(T520:T526)</f>
        <v>0</v>
      </c>
      <c r="AR519" s="232" t="s">
        <v>101</v>
      </c>
      <c r="AT519" s="233" t="s">
        <v>78</v>
      </c>
      <c r="AU519" s="233" t="s">
        <v>24</v>
      </c>
      <c r="AY519" s="232" t="s">
        <v>228</v>
      </c>
      <c r="BK519" s="234">
        <f>SUM(BK520:BK526)</f>
        <v>0</v>
      </c>
    </row>
    <row r="520" s="1" customFormat="1" ht="38.25" customHeight="1">
      <c r="B520" s="47"/>
      <c r="C520" s="237" t="s">
        <v>2232</v>
      </c>
      <c r="D520" s="237" t="s">
        <v>230</v>
      </c>
      <c r="E520" s="238" t="s">
        <v>7231</v>
      </c>
      <c r="F520" s="239" t="s">
        <v>7232</v>
      </c>
      <c r="G520" s="240" t="s">
        <v>929</v>
      </c>
      <c r="H520" s="241">
        <v>1</v>
      </c>
      <c r="I520" s="242"/>
      <c r="J520" s="243">
        <f>ROUND(I520*H520,2)</f>
        <v>0</v>
      </c>
      <c r="K520" s="239" t="s">
        <v>3751</v>
      </c>
      <c r="L520" s="73"/>
      <c r="M520" s="244" t="s">
        <v>22</v>
      </c>
      <c r="N520" s="245" t="s">
        <v>50</v>
      </c>
      <c r="O520" s="48"/>
      <c r="P520" s="246">
        <f>O520*H520</f>
        <v>0</v>
      </c>
      <c r="Q520" s="246">
        <v>0</v>
      </c>
      <c r="R520" s="246">
        <f>Q520*H520</f>
        <v>0</v>
      </c>
      <c r="S520" s="246">
        <v>0</v>
      </c>
      <c r="T520" s="247">
        <f>S520*H520</f>
        <v>0</v>
      </c>
      <c r="AR520" s="25" t="s">
        <v>572</v>
      </c>
      <c r="AT520" s="25" t="s">
        <v>230</v>
      </c>
      <c r="AU520" s="25" t="s">
        <v>87</v>
      </c>
      <c r="AY520" s="25" t="s">
        <v>228</v>
      </c>
      <c r="BE520" s="248">
        <f>IF(N520="základní",J520,0)</f>
        <v>0</v>
      </c>
      <c r="BF520" s="248">
        <f>IF(N520="snížená",J520,0)</f>
        <v>0</v>
      </c>
      <c r="BG520" s="248">
        <f>IF(N520="zákl. přenesená",J520,0)</f>
        <v>0</v>
      </c>
      <c r="BH520" s="248">
        <f>IF(N520="sníž. přenesená",J520,0)</f>
        <v>0</v>
      </c>
      <c r="BI520" s="248">
        <f>IF(N520="nulová",J520,0)</f>
        <v>0</v>
      </c>
      <c r="BJ520" s="25" t="s">
        <v>24</v>
      </c>
      <c r="BK520" s="248">
        <f>ROUND(I520*H520,2)</f>
        <v>0</v>
      </c>
      <c r="BL520" s="25" t="s">
        <v>572</v>
      </c>
      <c r="BM520" s="25" t="s">
        <v>7233</v>
      </c>
    </row>
    <row r="521" s="1" customFormat="1" ht="25.5" customHeight="1">
      <c r="B521" s="47"/>
      <c r="C521" s="237" t="s">
        <v>2278</v>
      </c>
      <c r="D521" s="237" t="s">
        <v>230</v>
      </c>
      <c r="E521" s="238" t="s">
        <v>7234</v>
      </c>
      <c r="F521" s="239" t="s">
        <v>7235</v>
      </c>
      <c r="G521" s="240" t="s">
        <v>929</v>
      </c>
      <c r="H521" s="241">
        <v>1</v>
      </c>
      <c r="I521" s="242"/>
      <c r="J521" s="243">
        <f>ROUND(I521*H521,2)</f>
        <v>0</v>
      </c>
      <c r="K521" s="239" t="s">
        <v>3751</v>
      </c>
      <c r="L521" s="73"/>
      <c r="M521" s="244" t="s">
        <v>22</v>
      </c>
      <c r="N521" s="245" t="s">
        <v>50</v>
      </c>
      <c r="O521" s="48"/>
      <c r="P521" s="246">
        <f>O521*H521</f>
        <v>0</v>
      </c>
      <c r="Q521" s="246">
        <v>0</v>
      </c>
      <c r="R521" s="246">
        <f>Q521*H521</f>
        <v>0</v>
      </c>
      <c r="S521" s="246">
        <v>0</v>
      </c>
      <c r="T521" s="247">
        <f>S521*H521</f>
        <v>0</v>
      </c>
      <c r="AR521" s="25" t="s">
        <v>572</v>
      </c>
      <c r="AT521" s="25" t="s">
        <v>230</v>
      </c>
      <c r="AU521" s="25" t="s">
        <v>87</v>
      </c>
      <c r="AY521" s="25" t="s">
        <v>228</v>
      </c>
      <c r="BE521" s="248">
        <f>IF(N521="základní",J521,0)</f>
        <v>0</v>
      </c>
      <c r="BF521" s="248">
        <f>IF(N521="snížená",J521,0)</f>
        <v>0</v>
      </c>
      <c r="BG521" s="248">
        <f>IF(N521="zákl. přenesená",J521,0)</f>
        <v>0</v>
      </c>
      <c r="BH521" s="248">
        <f>IF(N521="sníž. přenesená",J521,0)</f>
        <v>0</v>
      </c>
      <c r="BI521" s="248">
        <f>IF(N521="nulová",J521,0)</f>
        <v>0</v>
      </c>
      <c r="BJ521" s="25" t="s">
        <v>24</v>
      </c>
      <c r="BK521" s="248">
        <f>ROUND(I521*H521,2)</f>
        <v>0</v>
      </c>
      <c r="BL521" s="25" t="s">
        <v>572</v>
      </c>
      <c r="BM521" s="25" t="s">
        <v>7236</v>
      </c>
    </row>
    <row r="522" s="1" customFormat="1" ht="16.5" customHeight="1">
      <c r="B522" s="47"/>
      <c r="C522" s="237" t="s">
        <v>2284</v>
      </c>
      <c r="D522" s="237" t="s">
        <v>230</v>
      </c>
      <c r="E522" s="238" t="s">
        <v>7237</v>
      </c>
      <c r="F522" s="239" t="s">
        <v>7238</v>
      </c>
      <c r="G522" s="240" t="s">
        <v>929</v>
      </c>
      <c r="H522" s="241">
        <v>1</v>
      </c>
      <c r="I522" s="242"/>
      <c r="J522" s="243">
        <f>ROUND(I522*H522,2)</f>
        <v>0</v>
      </c>
      <c r="K522" s="239" t="s">
        <v>3751</v>
      </c>
      <c r="L522" s="73"/>
      <c r="M522" s="244" t="s">
        <v>22</v>
      </c>
      <c r="N522" s="245" t="s">
        <v>50</v>
      </c>
      <c r="O522" s="48"/>
      <c r="P522" s="246">
        <f>O522*H522</f>
        <v>0</v>
      </c>
      <c r="Q522" s="246">
        <v>0</v>
      </c>
      <c r="R522" s="246">
        <f>Q522*H522</f>
        <v>0</v>
      </c>
      <c r="S522" s="246">
        <v>0</v>
      </c>
      <c r="T522" s="247">
        <f>S522*H522</f>
        <v>0</v>
      </c>
      <c r="AR522" s="25" t="s">
        <v>572</v>
      </c>
      <c r="AT522" s="25" t="s">
        <v>230</v>
      </c>
      <c r="AU522" s="25" t="s">
        <v>87</v>
      </c>
      <c r="AY522" s="25" t="s">
        <v>228</v>
      </c>
      <c r="BE522" s="248">
        <f>IF(N522="základní",J522,0)</f>
        <v>0</v>
      </c>
      <c r="BF522" s="248">
        <f>IF(N522="snížená",J522,0)</f>
        <v>0</v>
      </c>
      <c r="BG522" s="248">
        <f>IF(N522="zákl. přenesená",J522,0)</f>
        <v>0</v>
      </c>
      <c r="BH522" s="248">
        <f>IF(N522="sníž. přenesená",J522,0)</f>
        <v>0</v>
      </c>
      <c r="BI522" s="248">
        <f>IF(N522="nulová",J522,0)</f>
        <v>0</v>
      </c>
      <c r="BJ522" s="25" t="s">
        <v>24</v>
      </c>
      <c r="BK522" s="248">
        <f>ROUND(I522*H522,2)</f>
        <v>0</v>
      </c>
      <c r="BL522" s="25" t="s">
        <v>572</v>
      </c>
      <c r="BM522" s="25" t="s">
        <v>7239</v>
      </c>
    </row>
    <row r="523" s="1" customFormat="1" ht="16.5" customHeight="1">
      <c r="B523" s="47"/>
      <c r="C523" s="237" t="s">
        <v>2289</v>
      </c>
      <c r="D523" s="237" t="s">
        <v>230</v>
      </c>
      <c r="E523" s="238" t="s">
        <v>7240</v>
      </c>
      <c r="F523" s="239" t="s">
        <v>7241</v>
      </c>
      <c r="G523" s="240" t="s">
        <v>929</v>
      </c>
      <c r="H523" s="241">
        <v>1</v>
      </c>
      <c r="I523" s="242"/>
      <c r="J523" s="243">
        <f>ROUND(I523*H523,2)</f>
        <v>0</v>
      </c>
      <c r="K523" s="239" t="s">
        <v>3751</v>
      </c>
      <c r="L523" s="73"/>
      <c r="M523" s="244" t="s">
        <v>22</v>
      </c>
      <c r="N523" s="245" t="s">
        <v>50</v>
      </c>
      <c r="O523" s="48"/>
      <c r="P523" s="246">
        <f>O523*H523</f>
        <v>0</v>
      </c>
      <c r="Q523" s="246">
        <v>0</v>
      </c>
      <c r="R523" s="246">
        <f>Q523*H523</f>
        <v>0</v>
      </c>
      <c r="S523" s="246">
        <v>0</v>
      </c>
      <c r="T523" s="247">
        <f>S523*H523</f>
        <v>0</v>
      </c>
      <c r="AR523" s="25" t="s">
        <v>572</v>
      </c>
      <c r="AT523" s="25" t="s">
        <v>230</v>
      </c>
      <c r="AU523" s="25" t="s">
        <v>87</v>
      </c>
      <c r="AY523" s="25" t="s">
        <v>228</v>
      </c>
      <c r="BE523" s="248">
        <f>IF(N523="základní",J523,0)</f>
        <v>0</v>
      </c>
      <c r="BF523" s="248">
        <f>IF(N523="snížená",J523,0)</f>
        <v>0</v>
      </c>
      <c r="BG523" s="248">
        <f>IF(N523="zákl. přenesená",J523,0)</f>
        <v>0</v>
      </c>
      <c r="BH523" s="248">
        <f>IF(N523="sníž. přenesená",J523,0)</f>
        <v>0</v>
      </c>
      <c r="BI523" s="248">
        <f>IF(N523="nulová",J523,0)</f>
        <v>0</v>
      </c>
      <c r="BJ523" s="25" t="s">
        <v>24</v>
      </c>
      <c r="BK523" s="248">
        <f>ROUND(I523*H523,2)</f>
        <v>0</v>
      </c>
      <c r="BL523" s="25" t="s">
        <v>572</v>
      </c>
      <c r="BM523" s="25" t="s">
        <v>7242</v>
      </c>
    </row>
    <row r="524" s="1" customFormat="1" ht="16.5" customHeight="1">
      <c r="B524" s="47"/>
      <c r="C524" s="237" t="s">
        <v>2296</v>
      </c>
      <c r="D524" s="237" t="s">
        <v>230</v>
      </c>
      <c r="E524" s="238" t="s">
        <v>7243</v>
      </c>
      <c r="F524" s="239" t="s">
        <v>7244</v>
      </c>
      <c r="G524" s="240" t="s">
        <v>929</v>
      </c>
      <c r="H524" s="241">
        <v>2</v>
      </c>
      <c r="I524" s="242"/>
      <c r="J524" s="243">
        <f>ROUND(I524*H524,2)</f>
        <v>0</v>
      </c>
      <c r="K524" s="239" t="s">
        <v>3751</v>
      </c>
      <c r="L524" s="73"/>
      <c r="M524" s="244" t="s">
        <v>22</v>
      </c>
      <c r="N524" s="245" t="s">
        <v>50</v>
      </c>
      <c r="O524" s="48"/>
      <c r="P524" s="246">
        <f>O524*H524</f>
        <v>0</v>
      </c>
      <c r="Q524" s="246">
        <v>0</v>
      </c>
      <c r="R524" s="246">
        <f>Q524*H524</f>
        <v>0</v>
      </c>
      <c r="S524" s="246">
        <v>0</v>
      </c>
      <c r="T524" s="247">
        <f>S524*H524</f>
        <v>0</v>
      </c>
      <c r="AR524" s="25" t="s">
        <v>572</v>
      </c>
      <c r="AT524" s="25" t="s">
        <v>230</v>
      </c>
      <c r="AU524" s="25" t="s">
        <v>87</v>
      </c>
      <c r="AY524" s="25" t="s">
        <v>228</v>
      </c>
      <c r="BE524" s="248">
        <f>IF(N524="základní",J524,0)</f>
        <v>0</v>
      </c>
      <c r="BF524" s="248">
        <f>IF(N524="snížená",J524,0)</f>
        <v>0</v>
      </c>
      <c r="BG524" s="248">
        <f>IF(N524="zákl. přenesená",J524,0)</f>
        <v>0</v>
      </c>
      <c r="BH524" s="248">
        <f>IF(N524="sníž. přenesená",J524,0)</f>
        <v>0</v>
      </c>
      <c r="BI524" s="248">
        <f>IF(N524="nulová",J524,0)</f>
        <v>0</v>
      </c>
      <c r="BJ524" s="25" t="s">
        <v>24</v>
      </c>
      <c r="BK524" s="248">
        <f>ROUND(I524*H524,2)</f>
        <v>0</v>
      </c>
      <c r="BL524" s="25" t="s">
        <v>572</v>
      </c>
      <c r="BM524" s="25" t="s">
        <v>7245</v>
      </c>
    </row>
    <row r="525" s="1" customFormat="1" ht="16.5" customHeight="1">
      <c r="B525" s="47"/>
      <c r="C525" s="237" t="s">
        <v>2301</v>
      </c>
      <c r="D525" s="237" t="s">
        <v>230</v>
      </c>
      <c r="E525" s="238" t="s">
        <v>7246</v>
      </c>
      <c r="F525" s="239" t="s">
        <v>7247</v>
      </c>
      <c r="G525" s="240" t="s">
        <v>929</v>
      </c>
      <c r="H525" s="241">
        <v>2</v>
      </c>
      <c r="I525" s="242"/>
      <c r="J525" s="243">
        <f>ROUND(I525*H525,2)</f>
        <v>0</v>
      </c>
      <c r="K525" s="239" t="s">
        <v>3751</v>
      </c>
      <c r="L525" s="73"/>
      <c r="M525" s="244" t="s">
        <v>22</v>
      </c>
      <c r="N525" s="245" t="s">
        <v>50</v>
      </c>
      <c r="O525" s="48"/>
      <c r="P525" s="246">
        <f>O525*H525</f>
        <v>0</v>
      </c>
      <c r="Q525" s="246">
        <v>0</v>
      </c>
      <c r="R525" s="246">
        <f>Q525*H525</f>
        <v>0</v>
      </c>
      <c r="S525" s="246">
        <v>0</v>
      </c>
      <c r="T525" s="247">
        <f>S525*H525</f>
        <v>0</v>
      </c>
      <c r="AR525" s="25" t="s">
        <v>572</v>
      </c>
      <c r="AT525" s="25" t="s">
        <v>230</v>
      </c>
      <c r="AU525" s="25" t="s">
        <v>87</v>
      </c>
      <c r="AY525" s="25" t="s">
        <v>228</v>
      </c>
      <c r="BE525" s="248">
        <f>IF(N525="základní",J525,0)</f>
        <v>0</v>
      </c>
      <c r="BF525" s="248">
        <f>IF(N525="snížená",J525,0)</f>
        <v>0</v>
      </c>
      <c r="BG525" s="248">
        <f>IF(N525="zákl. přenesená",J525,0)</f>
        <v>0</v>
      </c>
      <c r="BH525" s="248">
        <f>IF(N525="sníž. přenesená",J525,0)</f>
        <v>0</v>
      </c>
      <c r="BI525" s="248">
        <f>IF(N525="nulová",J525,0)</f>
        <v>0</v>
      </c>
      <c r="BJ525" s="25" t="s">
        <v>24</v>
      </c>
      <c r="BK525" s="248">
        <f>ROUND(I525*H525,2)</f>
        <v>0</v>
      </c>
      <c r="BL525" s="25" t="s">
        <v>572</v>
      </c>
      <c r="BM525" s="25" t="s">
        <v>7248</v>
      </c>
    </row>
    <row r="526" s="1" customFormat="1" ht="25.5" customHeight="1">
      <c r="B526" s="47"/>
      <c r="C526" s="237" t="s">
        <v>2305</v>
      </c>
      <c r="D526" s="237" t="s">
        <v>230</v>
      </c>
      <c r="E526" s="238" t="s">
        <v>7249</v>
      </c>
      <c r="F526" s="239" t="s">
        <v>7250</v>
      </c>
      <c r="G526" s="240" t="s">
        <v>929</v>
      </c>
      <c r="H526" s="241">
        <v>1</v>
      </c>
      <c r="I526" s="242"/>
      <c r="J526" s="243">
        <f>ROUND(I526*H526,2)</f>
        <v>0</v>
      </c>
      <c r="K526" s="239" t="s">
        <v>3751</v>
      </c>
      <c r="L526" s="73"/>
      <c r="M526" s="244" t="s">
        <v>22</v>
      </c>
      <c r="N526" s="245" t="s">
        <v>50</v>
      </c>
      <c r="O526" s="48"/>
      <c r="P526" s="246">
        <f>O526*H526</f>
        <v>0</v>
      </c>
      <c r="Q526" s="246">
        <v>0</v>
      </c>
      <c r="R526" s="246">
        <f>Q526*H526</f>
        <v>0</v>
      </c>
      <c r="S526" s="246">
        <v>0</v>
      </c>
      <c r="T526" s="247">
        <f>S526*H526</f>
        <v>0</v>
      </c>
      <c r="AR526" s="25" t="s">
        <v>572</v>
      </c>
      <c r="AT526" s="25" t="s">
        <v>230</v>
      </c>
      <c r="AU526" s="25" t="s">
        <v>87</v>
      </c>
      <c r="AY526" s="25" t="s">
        <v>228</v>
      </c>
      <c r="BE526" s="248">
        <f>IF(N526="základní",J526,0)</f>
        <v>0</v>
      </c>
      <c r="BF526" s="248">
        <f>IF(N526="snížená",J526,0)</f>
        <v>0</v>
      </c>
      <c r="BG526" s="248">
        <f>IF(N526="zákl. přenesená",J526,0)</f>
        <v>0</v>
      </c>
      <c r="BH526" s="248">
        <f>IF(N526="sníž. přenesená",J526,0)</f>
        <v>0</v>
      </c>
      <c r="BI526" s="248">
        <f>IF(N526="nulová",J526,0)</f>
        <v>0</v>
      </c>
      <c r="BJ526" s="25" t="s">
        <v>24</v>
      </c>
      <c r="BK526" s="248">
        <f>ROUND(I526*H526,2)</f>
        <v>0</v>
      </c>
      <c r="BL526" s="25" t="s">
        <v>572</v>
      </c>
      <c r="BM526" s="25" t="s">
        <v>7251</v>
      </c>
    </row>
    <row r="527" s="11" customFormat="1" ht="29.88" customHeight="1">
      <c r="B527" s="221"/>
      <c r="C527" s="222"/>
      <c r="D527" s="223" t="s">
        <v>78</v>
      </c>
      <c r="E527" s="235" t="s">
        <v>3129</v>
      </c>
      <c r="F527" s="235" t="s">
        <v>7252</v>
      </c>
      <c r="G527" s="222"/>
      <c r="H527" s="222"/>
      <c r="I527" s="225"/>
      <c r="J527" s="236">
        <f>BK527</f>
        <v>0</v>
      </c>
      <c r="K527" s="222"/>
      <c r="L527" s="227"/>
      <c r="M527" s="228"/>
      <c r="N527" s="229"/>
      <c r="O527" s="229"/>
      <c r="P527" s="230">
        <f>SUM(P528:P529)</f>
        <v>0</v>
      </c>
      <c r="Q527" s="229"/>
      <c r="R527" s="230">
        <f>SUM(R528:R529)</f>
        <v>0</v>
      </c>
      <c r="S527" s="229"/>
      <c r="T527" s="231">
        <f>SUM(T528:T529)</f>
        <v>0</v>
      </c>
      <c r="AR527" s="232" t="s">
        <v>101</v>
      </c>
      <c r="AT527" s="233" t="s">
        <v>78</v>
      </c>
      <c r="AU527" s="233" t="s">
        <v>24</v>
      </c>
      <c r="AY527" s="232" t="s">
        <v>228</v>
      </c>
      <c r="BK527" s="234">
        <f>SUM(BK528:BK529)</f>
        <v>0</v>
      </c>
    </row>
    <row r="528" s="1" customFormat="1" ht="25.5" customHeight="1">
      <c r="B528" s="47"/>
      <c r="C528" s="237" t="s">
        <v>2313</v>
      </c>
      <c r="D528" s="237" t="s">
        <v>230</v>
      </c>
      <c r="E528" s="238" t="s">
        <v>7234</v>
      </c>
      <c r="F528" s="239" t="s">
        <v>7235</v>
      </c>
      <c r="G528" s="240" t="s">
        <v>929</v>
      </c>
      <c r="H528" s="241">
        <v>1</v>
      </c>
      <c r="I528" s="242"/>
      <c r="J528" s="243">
        <f>ROUND(I528*H528,2)</f>
        <v>0</v>
      </c>
      <c r="K528" s="239" t="s">
        <v>3751</v>
      </c>
      <c r="L528" s="73"/>
      <c r="M528" s="244" t="s">
        <v>22</v>
      </c>
      <c r="N528" s="245" t="s">
        <v>50</v>
      </c>
      <c r="O528" s="48"/>
      <c r="P528" s="246">
        <f>O528*H528</f>
        <v>0</v>
      </c>
      <c r="Q528" s="246">
        <v>0</v>
      </c>
      <c r="R528" s="246">
        <f>Q528*H528</f>
        <v>0</v>
      </c>
      <c r="S528" s="246">
        <v>0</v>
      </c>
      <c r="T528" s="247">
        <f>S528*H528</f>
        <v>0</v>
      </c>
      <c r="AR528" s="25" t="s">
        <v>572</v>
      </c>
      <c r="AT528" s="25" t="s">
        <v>230</v>
      </c>
      <c r="AU528" s="25" t="s">
        <v>87</v>
      </c>
      <c r="AY528" s="25" t="s">
        <v>228</v>
      </c>
      <c r="BE528" s="248">
        <f>IF(N528="základní",J528,0)</f>
        <v>0</v>
      </c>
      <c r="BF528" s="248">
        <f>IF(N528="snížená",J528,0)</f>
        <v>0</v>
      </c>
      <c r="BG528" s="248">
        <f>IF(N528="zákl. přenesená",J528,0)</f>
        <v>0</v>
      </c>
      <c r="BH528" s="248">
        <f>IF(N528="sníž. přenesená",J528,0)</f>
        <v>0</v>
      </c>
      <c r="BI528" s="248">
        <f>IF(N528="nulová",J528,0)</f>
        <v>0</v>
      </c>
      <c r="BJ528" s="25" t="s">
        <v>24</v>
      </c>
      <c r="BK528" s="248">
        <f>ROUND(I528*H528,2)</f>
        <v>0</v>
      </c>
      <c r="BL528" s="25" t="s">
        <v>572</v>
      </c>
      <c r="BM528" s="25" t="s">
        <v>7253</v>
      </c>
    </row>
    <row r="529" s="1" customFormat="1" ht="16.5" customHeight="1">
      <c r="B529" s="47"/>
      <c r="C529" s="237" t="s">
        <v>2318</v>
      </c>
      <c r="D529" s="237" t="s">
        <v>230</v>
      </c>
      <c r="E529" s="238" t="s">
        <v>7254</v>
      </c>
      <c r="F529" s="239" t="s">
        <v>7255</v>
      </c>
      <c r="G529" s="240" t="s">
        <v>929</v>
      </c>
      <c r="H529" s="241">
        <v>4</v>
      </c>
      <c r="I529" s="242"/>
      <c r="J529" s="243">
        <f>ROUND(I529*H529,2)</f>
        <v>0</v>
      </c>
      <c r="K529" s="239" t="s">
        <v>3751</v>
      </c>
      <c r="L529" s="73"/>
      <c r="M529" s="244" t="s">
        <v>22</v>
      </c>
      <c r="N529" s="245" t="s">
        <v>50</v>
      </c>
      <c r="O529" s="48"/>
      <c r="P529" s="246">
        <f>O529*H529</f>
        <v>0</v>
      </c>
      <c r="Q529" s="246">
        <v>0</v>
      </c>
      <c r="R529" s="246">
        <f>Q529*H529</f>
        <v>0</v>
      </c>
      <c r="S529" s="246">
        <v>0</v>
      </c>
      <c r="T529" s="247">
        <f>S529*H529</f>
        <v>0</v>
      </c>
      <c r="AR529" s="25" t="s">
        <v>572</v>
      </c>
      <c r="AT529" s="25" t="s">
        <v>230</v>
      </c>
      <c r="AU529" s="25" t="s">
        <v>87</v>
      </c>
      <c r="AY529" s="25" t="s">
        <v>228</v>
      </c>
      <c r="BE529" s="248">
        <f>IF(N529="základní",J529,0)</f>
        <v>0</v>
      </c>
      <c r="BF529" s="248">
        <f>IF(N529="snížená",J529,0)</f>
        <v>0</v>
      </c>
      <c r="BG529" s="248">
        <f>IF(N529="zákl. přenesená",J529,0)</f>
        <v>0</v>
      </c>
      <c r="BH529" s="248">
        <f>IF(N529="sníž. přenesená",J529,0)</f>
        <v>0</v>
      </c>
      <c r="BI529" s="248">
        <f>IF(N529="nulová",J529,0)</f>
        <v>0</v>
      </c>
      <c r="BJ529" s="25" t="s">
        <v>24</v>
      </c>
      <c r="BK529" s="248">
        <f>ROUND(I529*H529,2)</f>
        <v>0</v>
      </c>
      <c r="BL529" s="25" t="s">
        <v>572</v>
      </c>
      <c r="BM529" s="25" t="s">
        <v>7256</v>
      </c>
    </row>
    <row r="530" s="11" customFormat="1" ht="29.88" customHeight="1">
      <c r="B530" s="221"/>
      <c r="C530" s="222"/>
      <c r="D530" s="223" t="s">
        <v>78</v>
      </c>
      <c r="E530" s="235" t="s">
        <v>3134</v>
      </c>
      <c r="F530" s="235" t="s">
        <v>7257</v>
      </c>
      <c r="G530" s="222"/>
      <c r="H530" s="222"/>
      <c r="I530" s="225"/>
      <c r="J530" s="236">
        <f>BK530</f>
        <v>0</v>
      </c>
      <c r="K530" s="222"/>
      <c r="L530" s="227"/>
      <c r="M530" s="228"/>
      <c r="N530" s="229"/>
      <c r="O530" s="229"/>
      <c r="P530" s="230">
        <f>SUM(P531:P532)</f>
        <v>0</v>
      </c>
      <c r="Q530" s="229"/>
      <c r="R530" s="230">
        <f>SUM(R531:R532)</f>
        <v>0</v>
      </c>
      <c r="S530" s="229"/>
      <c r="T530" s="231">
        <f>SUM(T531:T532)</f>
        <v>0</v>
      </c>
      <c r="AR530" s="232" t="s">
        <v>101</v>
      </c>
      <c r="AT530" s="233" t="s">
        <v>78</v>
      </c>
      <c r="AU530" s="233" t="s">
        <v>24</v>
      </c>
      <c r="AY530" s="232" t="s">
        <v>228</v>
      </c>
      <c r="BK530" s="234">
        <f>SUM(BK531:BK532)</f>
        <v>0</v>
      </c>
    </row>
    <row r="531" s="1" customFormat="1" ht="25.5" customHeight="1">
      <c r="B531" s="47"/>
      <c r="C531" s="237" t="s">
        <v>2323</v>
      </c>
      <c r="D531" s="237" t="s">
        <v>230</v>
      </c>
      <c r="E531" s="238" t="s">
        <v>7234</v>
      </c>
      <c r="F531" s="239" t="s">
        <v>7235</v>
      </c>
      <c r="G531" s="240" t="s">
        <v>929</v>
      </c>
      <c r="H531" s="241">
        <v>1</v>
      </c>
      <c r="I531" s="242"/>
      <c r="J531" s="243">
        <f>ROUND(I531*H531,2)</f>
        <v>0</v>
      </c>
      <c r="K531" s="239" t="s">
        <v>3751</v>
      </c>
      <c r="L531" s="73"/>
      <c r="M531" s="244" t="s">
        <v>22</v>
      </c>
      <c r="N531" s="245" t="s">
        <v>50</v>
      </c>
      <c r="O531" s="48"/>
      <c r="P531" s="246">
        <f>O531*H531</f>
        <v>0</v>
      </c>
      <c r="Q531" s="246">
        <v>0</v>
      </c>
      <c r="R531" s="246">
        <f>Q531*H531</f>
        <v>0</v>
      </c>
      <c r="S531" s="246">
        <v>0</v>
      </c>
      <c r="T531" s="247">
        <f>S531*H531</f>
        <v>0</v>
      </c>
      <c r="AR531" s="25" t="s">
        <v>572</v>
      </c>
      <c r="AT531" s="25" t="s">
        <v>230</v>
      </c>
      <c r="AU531" s="25" t="s">
        <v>87</v>
      </c>
      <c r="AY531" s="25" t="s">
        <v>228</v>
      </c>
      <c r="BE531" s="248">
        <f>IF(N531="základní",J531,0)</f>
        <v>0</v>
      </c>
      <c r="BF531" s="248">
        <f>IF(N531="snížená",J531,0)</f>
        <v>0</v>
      </c>
      <c r="BG531" s="248">
        <f>IF(N531="zákl. přenesená",J531,0)</f>
        <v>0</v>
      </c>
      <c r="BH531" s="248">
        <f>IF(N531="sníž. přenesená",J531,0)</f>
        <v>0</v>
      </c>
      <c r="BI531" s="248">
        <f>IF(N531="nulová",J531,0)</f>
        <v>0</v>
      </c>
      <c r="BJ531" s="25" t="s">
        <v>24</v>
      </c>
      <c r="BK531" s="248">
        <f>ROUND(I531*H531,2)</f>
        <v>0</v>
      </c>
      <c r="BL531" s="25" t="s">
        <v>572</v>
      </c>
      <c r="BM531" s="25" t="s">
        <v>7258</v>
      </c>
    </row>
    <row r="532" s="1" customFormat="1" ht="16.5" customHeight="1">
      <c r="B532" s="47"/>
      <c r="C532" s="237" t="s">
        <v>1911</v>
      </c>
      <c r="D532" s="237" t="s">
        <v>230</v>
      </c>
      <c r="E532" s="238" t="s">
        <v>7254</v>
      </c>
      <c r="F532" s="239" t="s">
        <v>7255</v>
      </c>
      <c r="G532" s="240" t="s">
        <v>929</v>
      </c>
      <c r="H532" s="241">
        <v>3</v>
      </c>
      <c r="I532" s="242"/>
      <c r="J532" s="243">
        <f>ROUND(I532*H532,2)</f>
        <v>0</v>
      </c>
      <c r="K532" s="239" t="s">
        <v>3751</v>
      </c>
      <c r="L532" s="73"/>
      <c r="M532" s="244" t="s">
        <v>22</v>
      </c>
      <c r="N532" s="245" t="s">
        <v>50</v>
      </c>
      <c r="O532" s="48"/>
      <c r="P532" s="246">
        <f>O532*H532</f>
        <v>0</v>
      </c>
      <c r="Q532" s="246">
        <v>0</v>
      </c>
      <c r="R532" s="246">
        <f>Q532*H532</f>
        <v>0</v>
      </c>
      <c r="S532" s="246">
        <v>0</v>
      </c>
      <c r="T532" s="247">
        <f>S532*H532</f>
        <v>0</v>
      </c>
      <c r="AR532" s="25" t="s">
        <v>572</v>
      </c>
      <c r="AT532" s="25" t="s">
        <v>230</v>
      </c>
      <c r="AU532" s="25" t="s">
        <v>87</v>
      </c>
      <c r="AY532" s="25" t="s">
        <v>228</v>
      </c>
      <c r="BE532" s="248">
        <f>IF(N532="základní",J532,0)</f>
        <v>0</v>
      </c>
      <c r="BF532" s="248">
        <f>IF(N532="snížená",J532,0)</f>
        <v>0</v>
      </c>
      <c r="BG532" s="248">
        <f>IF(N532="zákl. přenesená",J532,0)</f>
        <v>0</v>
      </c>
      <c r="BH532" s="248">
        <f>IF(N532="sníž. přenesená",J532,0)</f>
        <v>0</v>
      </c>
      <c r="BI532" s="248">
        <f>IF(N532="nulová",J532,0)</f>
        <v>0</v>
      </c>
      <c r="BJ532" s="25" t="s">
        <v>24</v>
      </c>
      <c r="BK532" s="248">
        <f>ROUND(I532*H532,2)</f>
        <v>0</v>
      </c>
      <c r="BL532" s="25" t="s">
        <v>572</v>
      </c>
      <c r="BM532" s="25" t="s">
        <v>7259</v>
      </c>
    </row>
    <row r="533" s="11" customFormat="1" ht="29.88" customHeight="1">
      <c r="B533" s="221"/>
      <c r="C533" s="222"/>
      <c r="D533" s="223" t="s">
        <v>78</v>
      </c>
      <c r="E533" s="235" t="s">
        <v>3139</v>
      </c>
      <c r="F533" s="235" t="s">
        <v>7260</v>
      </c>
      <c r="G533" s="222"/>
      <c r="H533" s="222"/>
      <c r="I533" s="225"/>
      <c r="J533" s="236">
        <f>BK533</f>
        <v>0</v>
      </c>
      <c r="K533" s="222"/>
      <c r="L533" s="227"/>
      <c r="M533" s="228"/>
      <c r="N533" s="229"/>
      <c r="O533" s="229"/>
      <c r="P533" s="230">
        <f>SUM(P534:P535)</f>
        <v>0</v>
      </c>
      <c r="Q533" s="229"/>
      <c r="R533" s="230">
        <f>SUM(R534:R535)</f>
        <v>0</v>
      </c>
      <c r="S533" s="229"/>
      <c r="T533" s="231">
        <f>SUM(T534:T535)</f>
        <v>0</v>
      </c>
      <c r="AR533" s="232" t="s">
        <v>101</v>
      </c>
      <c r="AT533" s="233" t="s">
        <v>78</v>
      </c>
      <c r="AU533" s="233" t="s">
        <v>24</v>
      </c>
      <c r="AY533" s="232" t="s">
        <v>228</v>
      </c>
      <c r="BK533" s="234">
        <f>SUM(BK534:BK535)</f>
        <v>0</v>
      </c>
    </row>
    <row r="534" s="1" customFormat="1" ht="25.5" customHeight="1">
      <c r="B534" s="47"/>
      <c r="C534" s="237" t="s">
        <v>1915</v>
      </c>
      <c r="D534" s="237" t="s">
        <v>230</v>
      </c>
      <c r="E534" s="238" t="s">
        <v>7234</v>
      </c>
      <c r="F534" s="239" t="s">
        <v>7235</v>
      </c>
      <c r="G534" s="240" t="s">
        <v>929</v>
      </c>
      <c r="H534" s="241">
        <v>1</v>
      </c>
      <c r="I534" s="242"/>
      <c r="J534" s="243">
        <f>ROUND(I534*H534,2)</f>
        <v>0</v>
      </c>
      <c r="K534" s="239" t="s">
        <v>3751</v>
      </c>
      <c r="L534" s="73"/>
      <c r="M534" s="244" t="s">
        <v>22</v>
      </c>
      <c r="N534" s="245" t="s">
        <v>50</v>
      </c>
      <c r="O534" s="48"/>
      <c r="P534" s="246">
        <f>O534*H534</f>
        <v>0</v>
      </c>
      <c r="Q534" s="246">
        <v>0</v>
      </c>
      <c r="R534" s="246">
        <f>Q534*H534</f>
        <v>0</v>
      </c>
      <c r="S534" s="246">
        <v>0</v>
      </c>
      <c r="T534" s="247">
        <f>S534*H534</f>
        <v>0</v>
      </c>
      <c r="AR534" s="25" t="s">
        <v>572</v>
      </c>
      <c r="AT534" s="25" t="s">
        <v>230</v>
      </c>
      <c r="AU534" s="25" t="s">
        <v>87</v>
      </c>
      <c r="AY534" s="25" t="s">
        <v>228</v>
      </c>
      <c r="BE534" s="248">
        <f>IF(N534="základní",J534,0)</f>
        <v>0</v>
      </c>
      <c r="BF534" s="248">
        <f>IF(N534="snížená",J534,0)</f>
        <v>0</v>
      </c>
      <c r="BG534" s="248">
        <f>IF(N534="zákl. přenesená",J534,0)</f>
        <v>0</v>
      </c>
      <c r="BH534" s="248">
        <f>IF(N534="sníž. přenesená",J534,0)</f>
        <v>0</v>
      </c>
      <c r="BI534" s="248">
        <f>IF(N534="nulová",J534,0)</f>
        <v>0</v>
      </c>
      <c r="BJ534" s="25" t="s">
        <v>24</v>
      </c>
      <c r="BK534" s="248">
        <f>ROUND(I534*H534,2)</f>
        <v>0</v>
      </c>
      <c r="BL534" s="25" t="s">
        <v>572</v>
      </c>
      <c r="BM534" s="25" t="s">
        <v>7261</v>
      </c>
    </row>
    <row r="535" s="1" customFormat="1" ht="16.5" customHeight="1">
      <c r="B535" s="47"/>
      <c r="C535" s="237" t="s">
        <v>926</v>
      </c>
      <c r="D535" s="237" t="s">
        <v>230</v>
      </c>
      <c r="E535" s="238" t="s">
        <v>7254</v>
      </c>
      <c r="F535" s="239" t="s">
        <v>7255</v>
      </c>
      <c r="G535" s="240" t="s">
        <v>929</v>
      </c>
      <c r="H535" s="241">
        <v>3</v>
      </c>
      <c r="I535" s="242"/>
      <c r="J535" s="243">
        <f>ROUND(I535*H535,2)</f>
        <v>0</v>
      </c>
      <c r="K535" s="239" t="s">
        <v>3751</v>
      </c>
      <c r="L535" s="73"/>
      <c r="M535" s="244" t="s">
        <v>22</v>
      </c>
      <c r="N535" s="245" t="s">
        <v>50</v>
      </c>
      <c r="O535" s="48"/>
      <c r="P535" s="246">
        <f>O535*H535</f>
        <v>0</v>
      </c>
      <c r="Q535" s="246">
        <v>0</v>
      </c>
      <c r="R535" s="246">
        <f>Q535*H535</f>
        <v>0</v>
      </c>
      <c r="S535" s="246">
        <v>0</v>
      </c>
      <c r="T535" s="247">
        <f>S535*H535</f>
        <v>0</v>
      </c>
      <c r="AR535" s="25" t="s">
        <v>572</v>
      </c>
      <c r="AT535" s="25" t="s">
        <v>230</v>
      </c>
      <c r="AU535" s="25" t="s">
        <v>87</v>
      </c>
      <c r="AY535" s="25" t="s">
        <v>228</v>
      </c>
      <c r="BE535" s="248">
        <f>IF(N535="základní",J535,0)</f>
        <v>0</v>
      </c>
      <c r="BF535" s="248">
        <f>IF(N535="snížená",J535,0)</f>
        <v>0</v>
      </c>
      <c r="BG535" s="248">
        <f>IF(N535="zákl. přenesená",J535,0)</f>
        <v>0</v>
      </c>
      <c r="BH535" s="248">
        <f>IF(N535="sníž. přenesená",J535,0)</f>
        <v>0</v>
      </c>
      <c r="BI535" s="248">
        <f>IF(N535="nulová",J535,0)</f>
        <v>0</v>
      </c>
      <c r="BJ535" s="25" t="s">
        <v>24</v>
      </c>
      <c r="BK535" s="248">
        <f>ROUND(I535*H535,2)</f>
        <v>0</v>
      </c>
      <c r="BL535" s="25" t="s">
        <v>572</v>
      </c>
      <c r="BM535" s="25" t="s">
        <v>7262</v>
      </c>
    </row>
    <row r="536" s="11" customFormat="1" ht="29.88" customHeight="1">
      <c r="B536" s="221"/>
      <c r="C536" s="222"/>
      <c r="D536" s="223" t="s">
        <v>78</v>
      </c>
      <c r="E536" s="235" t="s">
        <v>3144</v>
      </c>
      <c r="F536" s="235" t="s">
        <v>7263</v>
      </c>
      <c r="G536" s="222"/>
      <c r="H536" s="222"/>
      <c r="I536" s="225"/>
      <c r="J536" s="236">
        <f>BK536</f>
        <v>0</v>
      </c>
      <c r="K536" s="222"/>
      <c r="L536" s="227"/>
      <c r="M536" s="228"/>
      <c r="N536" s="229"/>
      <c r="O536" s="229"/>
      <c r="P536" s="230">
        <f>SUM(P537:P542)</f>
        <v>0</v>
      </c>
      <c r="Q536" s="229"/>
      <c r="R536" s="230">
        <f>SUM(R537:R542)</f>
        <v>0</v>
      </c>
      <c r="S536" s="229"/>
      <c r="T536" s="231">
        <f>SUM(T537:T542)</f>
        <v>0</v>
      </c>
      <c r="AR536" s="232" t="s">
        <v>101</v>
      </c>
      <c r="AT536" s="233" t="s">
        <v>78</v>
      </c>
      <c r="AU536" s="233" t="s">
        <v>24</v>
      </c>
      <c r="AY536" s="232" t="s">
        <v>228</v>
      </c>
      <c r="BK536" s="234">
        <f>SUM(BK537:BK542)</f>
        <v>0</v>
      </c>
    </row>
    <row r="537" s="1" customFormat="1" ht="25.5" customHeight="1">
      <c r="B537" s="47"/>
      <c r="C537" s="237" t="s">
        <v>932</v>
      </c>
      <c r="D537" s="237" t="s">
        <v>230</v>
      </c>
      <c r="E537" s="238" t="s">
        <v>7234</v>
      </c>
      <c r="F537" s="239" t="s">
        <v>7235</v>
      </c>
      <c r="G537" s="240" t="s">
        <v>929</v>
      </c>
      <c r="H537" s="241">
        <v>2</v>
      </c>
      <c r="I537" s="242"/>
      <c r="J537" s="243">
        <f>ROUND(I537*H537,2)</f>
        <v>0</v>
      </c>
      <c r="K537" s="239" t="s">
        <v>3751</v>
      </c>
      <c r="L537" s="73"/>
      <c r="M537" s="244" t="s">
        <v>22</v>
      </c>
      <c r="N537" s="245" t="s">
        <v>50</v>
      </c>
      <c r="O537" s="48"/>
      <c r="P537" s="246">
        <f>O537*H537</f>
        <v>0</v>
      </c>
      <c r="Q537" s="246">
        <v>0</v>
      </c>
      <c r="R537" s="246">
        <f>Q537*H537</f>
        <v>0</v>
      </c>
      <c r="S537" s="246">
        <v>0</v>
      </c>
      <c r="T537" s="247">
        <f>S537*H537</f>
        <v>0</v>
      </c>
      <c r="AR537" s="25" t="s">
        <v>572</v>
      </c>
      <c r="AT537" s="25" t="s">
        <v>230</v>
      </c>
      <c r="AU537" s="25" t="s">
        <v>87</v>
      </c>
      <c r="AY537" s="25" t="s">
        <v>228</v>
      </c>
      <c r="BE537" s="248">
        <f>IF(N537="základní",J537,0)</f>
        <v>0</v>
      </c>
      <c r="BF537" s="248">
        <f>IF(N537="snížená",J537,0)</f>
        <v>0</v>
      </c>
      <c r="BG537" s="248">
        <f>IF(N537="zákl. přenesená",J537,0)</f>
        <v>0</v>
      </c>
      <c r="BH537" s="248">
        <f>IF(N537="sníž. přenesená",J537,0)</f>
        <v>0</v>
      </c>
      <c r="BI537" s="248">
        <f>IF(N537="nulová",J537,0)</f>
        <v>0</v>
      </c>
      <c r="BJ537" s="25" t="s">
        <v>24</v>
      </c>
      <c r="BK537" s="248">
        <f>ROUND(I537*H537,2)</f>
        <v>0</v>
      </c>
      <c r="BL537" s="25" t="s">
        <v>572</v>
      </c>
      <c r="BM537" s="25" t="s">
        <v>7264</v>
      </c>
    </row>
    <row r="538" s="1" customFormat="1" ht="16.5" customHeight="1">
      <c r="B538" s="47"/>
      <c r="C538" s="237" t="s">
        <v>938</v>
      </c>
      <c r="D538" s="237" t="s">
        <v>230</v>
      </c>
      <c r="E538" s="238" t="s">
        <v>7237</v>
      </c>
      <c r="F538" s="239" t="s">
        <v>7238</v>
      </c>
      <c r="G538" s="240" t="s">
        <v>929</v>
      </c>
      <c r="H538" s="241">
        <v>2</v>
      </c>
      <c r="I538" s="242"/>
      <c r="J538" s="243">
        <f>ROUND(I538*H538,2)</f>
        <v>0</v>
      </c>
      <c r="K538" s="239" t="s">
        <v>3751</v>
      </c>
      <c r="L538" s="73"/>
      <c r="M538" s="244" t="s">
        <v>22</v>
      </c>
      <c r="N538" s="245" t="s">
        <v>50</v>
      </c>
      <c r="O538" s="48"/>
      <c r="P538" s="246">
        <f>O538*H538</f>
        <v>0</v>
      </c>
      <c r="Q538" s="246">
        <v>0</v>
      </c>
      <c r="R538" s="246">
        <f>Q538*H538</f>
        <v>0</v>
      </c>
      <c r="S538" s="246">
        <v>0</v>
      </c>
      <c r="T538" s="247">
        <f>S538*H538</f>
        <v>0</v>
      </c>
      <c r="AR538" s="25" t="s">
        <v>572</v>
      </c>
      <c r="AT538" s="25" t="s">
        <v>230</v>
      </c>
      <c r="AU538" s="25" t="s">
        <v>87</v>
      </c>
      <c r="AY538" s="25" t="s">
        <v>228</v>
      </c>
      <c r="BE538" s="248">
        <f>IF(N538="základní",J538,0)</f>
        <v>0</v>
      </c>
      <c r="BF538" s="248">
        <f>IF(N538="snížená",J538,0)</f>
        <v>0</v>
      </c>
      <c r="BG538" s="248">
        <f>IF(N538="zákl. přenesená",J538,0)</f>
        <v>0</v>
      </c>
      <c r="BH538" s="248">
        <f>IF(N538="sníž. přenesená",J538,0)</f>
        <v>0</v>
      </c>
      <c r="BI538" s="248">
        <f>IF(N538="nulová",J538,0)</f>
        <v>0</v>
      </c>
      <c r="BJ538" s="25" t="s">
        <v>24</v>
      </c>
      <c r="BK538" s="248">
        <f>ROUND(I538*H538,2)</f>
        <v>0</v>
      </c>
      <c r="BL538" s="25" t="s">
        <v>572</v>
      </c>
      <c r="BM538" s="25" t="s">
        <v>7265</v>
      </c>
    </row>
    <row r="539" s="1" customFormat="1" ht="16.5" customHeight="1">
      <c r="B539" s="47"/>
      <c r="C539" s="237" t="s">
        <v>4643</v>
      </c>
      <c r="D539" s="237" t="s">
        <v>230</v>
      </c>
      <c r="E539" s="238" t="s">
        <v>7266</v>
      </c>
      <c r="F539" s="239" t="s">
        <v>7267</v>
      </c>
      <c r="G539" s="240" t="s">
        <v>929</v>
      </c>
      <c r="H539" s="241">
        <v>1</v>
      </c>
      <c r="I539" s="242"/>
      <c r="J539" s="243">
        <f>ROUND(I539*H539,2)</f>
        <v>0</v>
      </c>
      <c r="K539" s="239" t="s">
        <v>3751</v>
      </c>
      <c r="L539" s="73"/>
      <c r="M539" s="244" t="s">
        <v>22</v>
      </c>
      <c r="N539" s="245" t="s">
        <v>50</v>
      </c>
      <c r="O539" s="48"/>
      <c r="P539" s="246">
        <f>O539*H539</f>
        <v>0</v>
      </c>
      <c r="Q539" s="246">
        <v>0</v>
      </c>
      <c r="R539" s="246">
        <f>Q539*H539</f>
        <v>0</v>
      </c>
      <c r="S539" s="246">
        <v>0</v>
      </c>
      <c r="T539" s="247">
        <f>S539*H539</f>
        <v>0</v>
      </c>
      <c r="AR539" s="25" t="s">
        <v>572</v>
      </c>
      <c r="AT539" s="25" t="s">
        <v>230</v>
      </c>
      <c r="AU539" s="25" t="s">
        <v>87</v>
      </c>
      <c r="AY539" s="25" t="s">
        <v>228</v>
      </c>
      <c r="BE539" s="248">
        <f>IF(N539="základní",J539,0)</f>
        <v>0</v>
      </c>
      <c r="BF539" s="248">
        <f>IF(N539="snížená",J539,0)</f>
        <v>0</v>
      </c>
      <c r="BG539" s="248">
        <f>IF(N539="zákl. přenesená",J539,0)</f>
        <v>0</v>
      </c>
      <c r="BH539" s="248">
        <f>IF(N539="sníž. přenesená",J539,0)</f>
        <v>0</v>
      </c>
      <c r="BI539" s="248">
        <f>IF(N539="nulová",J539,0)</f>
        <v>0</v>
      </c>
      <c r="BJ539" s="25" t="s">
        <v>24</v>
      </c>
      <c r="BK539" s="248">
        <f>ROUND(I539*H539,2)</f>
        <v>0</v>
      </c>
      <c r="BL539" s="25" t="s">
        <v>572</v>
      </c>
      <c r="BM539" s="25" t="s">
        <v>7268</v>
      </c>
    </row>
    <row r="540" s="1" customFormat="1" ht="16.5" customHeight="1">
      <c r="B540" s="47"/>
      <c r="C540" s="237" t="s">
        <v>4647</v>
      </c>
      <c r="D540" s="237" t="s">
        <v>230</v>
      </c>
      <c r="E540" s="238" t="s">
        <v>7240</v>
      </c>
      <c r="F540" s="239" t="s">
        <v>7241</v>
      </c>
      <c r="G540" s="240" t="s">
        <v>929</v>
      </c>
      <c r="H540" s="241">
        <v>2</v>
      </c>
      <c r="I540" s="242"/>
      <c r="J540" s="243">
        <f>ROUND(I540*H540,2)</f>
        <v>0</v>
      </c>
      <c r="K540" s="239" t="s">
        <v>3751</v>
      </c>
      <c r="L540" s="73"/>
      <c r="M540" s="244" t="s">
        <v>22</v>
      </c>
      <c r="N540" s="245" t="s">
        <v>50</v>
      </c>
      <c r="O540" s="48"/>
      <c r="P540" s="246">
        <f>O540*H540</f>
        <v>0</v>
      </c>
      <c r="Q540" s="246">
        <v>0</v>
      </c>
      <c r="R540" s="246">
        <f>Q540*H540</f>
        <v>0</v>
      </c>
      <c r="S540" s="246">
        <v>0</v>
      </c>
      <c r="T540" s="247">
        <f>S540*H540</f>
        <v>0</v>
      </c>
      <c r="AR540" s="25" t="s">
        <v>572</v>
      </c>
      <c r="AT540" s="25" t="s">
        <v>230</v>
      </c>
      <c r="AU540" s="25" t="s">
        <v>87</v>
      </c>
      <c r="AY540" s="25" t="s">
        <v>228</v>
      </c>
      <c r="BE540" s="248">
        <f>IF(N540="základní",J540,0)</f>
        <v>0</v>
      </c>
      <c r="BF540" s="248">
        <f>IF(N540="snížená",J540,0)</f>
        <v>0</v>
      </c>
      <c r="BG540" s="248">
        <f>IF(N540="zákl. přenesená",J540,0)</f>
        <v>0</v>
      </c>
      <c r="BH540" s="248">
        <f>IF(N540="sníž. přenesená",J540,0)</f>
        <v>0</v>
      </c>
      <c r="BI540" s="248">
        <f>IF(N540="nulová",J540,0)</f>
        <v>0</v>
      </c>
      <c r="BJ540" s="25" t="s">
        <v>24</v>
      </c>
      <c r="BK540" s="248">
        <f>ROUND(I540*H540,2)</f>
        <v>0</v>
      </c>
      <c r="BL540" s="25" t="s">
        <v>572</v>
      </c>
      <c r="BM540" s="25" t="s">
        <v>7269</v>
      </c>
    </row>
    <row r="541" s="1" customFormat="1" ht="16.5" customHeight="1">
      <c r="B541" s="47"/>
      <c r="C541" s="237" t="s">
        <v>4651</v>
      </c>
      <c r="D541" s="237" t="s">
        <v>230</v>
      </c>
      <c r="E541" s="238" t="s">
        <v>7243</v>
      </c>
      <c r="F541" s="239" t="s">
        <v>7244</v>
      </c>
      <c r="G541" s="240" t="s">
        <v>929</v>
      </c>
      <c r="H541" s="241">
        <v>1</v>
      </c>
      <c r="I541" s="242"/>
      <c r="J541" s="243">
        <f>ROUND(I541*H541,2)</f>
        <v>0</v>
      </c>
      <c r="K541" s="239" t="s">
        <v>3751</v>
      </c>
      <c r="L541" s="73"/>
      <c r="M541" s="244" t="s">
        <v>22</v>
      </c>
      <c r="N541" s="245" t="s">
        <v>50</v>
      </c>
      <c r="O541" s="48"/>
      <c r="P541" s="246">
        <f>O541*H541</f>
        <v>0</v>
      </c>
      <c r="Q541" s="246">
        <v>0</v>
      </c>
      <c r="R541" s="246">
        <f>Q541*H541</f>
        <v>0</v>
      </c>
      <c r="S541" s="246">
        <v>0</v>
      </c>
      <c r="T541" s="247">
        <f>S541*H541</f>
        <v>0</v>
      </c>
      <c r="AR541" s="25" t="s">
        <v>572</v>
      </c>
      <c r="AT541" s="25" t="s">
        <v>230</v>
      </c>
      <c r="AU541" s="25" t="s">
        <v>87</v>
      </c>
      <c r="AY541" s="25" t="s">
        <v>228</v>
      </c>
      <c r="BE541" s="248">
        <f>IF(N541="základní",J541,0)</f>
        <v>0</v>
      </c>
      <c r="BF541" s="248">
        <f>IF(N541="snížená",J541,0)</f>
        <v>0</v>
      </c>
      <c r="BG541" s="248">
        <f>IF(N541="zákl. přenesená",J541,0)</f>
        <v>0</v>
      </c>
      <c r="BH541" s="248">
        <f>IF(N541="sníž. přenesená",J541,0)</f>
        <v>0</v>
      </c>
      <c r="BI541" s="248">
        <f>IF(N541="nulová",J541,0)</f>
        <v>0</v>
      </c>
      <c r="BJ541" s="25" t="s">
        <v>24</v>
      </c>
      <c r="BK541" s="248">
        <f>ROUND(I541*H541,2)</f>
        <v>0</v>
      </c>
      <c r="BL541" s="25" t="s">
        <v>572</v>
      </c>
      <c r="BM541" s="25" t="s">
        <v>7270</v>
      </c>
    </row>
    <row r="542" s="1" customFormat="1" ht="16.5" customHeight="1">
      <c r="B542" s="47"/>
      <c r="C542" s="237" t="s">
        <v>4654</v>
      </c>
      <c r="D542" s="237" t="s">
        <v>230</v>
      </c>
      <c r="E542" s="238" t="s">
        <v>7246</v>
      </c>
      <c r="F542" s="239" t="s">
        <v>7247</v>
      </c>
      <c r="G542" s="240" t="s">
        <v>929</v>
      </c>
      <c r="H542" s="241">
        <v>3</v>
      </c>
      <c r="I542" s="242"/>
      <c r="J542" s="243">
        <f>ROUND(I542*H542,2)</f>
        <v>0</v>
      </c>
      <c r="K542" s="239" t="s">
        <v>3751</v>
      </c>
      <c r="L542" s="73"/>
      <c r="M542" s="244" t="s">
        <v>22</v>
      </c>
      <c r="N542" s="245" t="s">
        <v>50</v>
      </c>
      <c r="O542" s="48"/>
      <c r="P542" s="246">
        <f>O542*H542</f>
        <v>0</v>
      </c>
      <c r="Q542" s="246">
        <v>0</v>
      </c>
      <c r="R542" s="246">
        <f>Q542*H542</f>
        <v>0</v>
      </c>
      <c r="S542" s="246">
        <v>0</v>
      </c>
      <c r="T542" s="247">
        <f>S542*H542</f>
        <v>0</v>
      </c>
      <c r="AR542" s="25" t="s">
        <v>572</v>
      </c>
      <c r="AT542" s="25" t="s">
        <v>230</v>
      </c>
      <c r="AU542" s="25" t="s">
        <v>87</v>
      </c>
      <c r="AY542" s="25" t="s">
        <v>228</v>
      </c>
      <c r="BE542" s="248">
        <f>IF(N542="základní",J542,0)</f>
        <v>0</v>
      </c>
      <c r="BF542" s="248">
        <f>IF(N542="snížená",J542,0)</f>
        <v>0</v>
      </c>
      <c r="BG542" s="248">
        <f>IF(N542="zákl. přenesená",J542,0)</f>
        <v>0</v>
      </c>
      <c r="BH542" s="248">
        <f>IF(N542="sníž. přenesená",J542,0)</f>
        <v>0</v>
      </c>
      <c r="BI542" s="248">
        <f>IF(N542="nulová",J542,0)</f>
        <v>0</v>
      </c>
      <c r="BJ542" s="25" t="s">
        <v>24</v>
      </c>
      <c r="BK542" s="248">
        <f>ROUND(I542*H542,2)</f>
        <v>0</v>
      </c>
      <c r="BL542" s="25" t="s">
        <v>572</v>
      </c>
      <c r="BM542" s="25" t="s">
        <v>7271</v>
      </c>
    </row>
    <row r="543" s="11" customFormat="1" ht="29.88" customHeight="1">
      <c r="B543" s="221"/>
      <c r="C543" s="222"/>
      <c r="D543" s="223" t="s">
        <v>78</v>
      </c>
      <c r="E543" s="235" t="s">
        <v>3149</v>
      </c>
      <c r="F543" s="235" t="s">
        <v>7272</v>
      </c>
      <c r="G543" s="222"/>
      <c r="H543" s="222"/>
      <c r="I543" s="225"/>
      <c r="J543" s="236">
        <f>BK543</f>
        <v>0</v>
      </c>
      <c r="K543" s="222"/>
      <c r="L543" s="227"/>
      <c r="M543" s="228"/>
      <c r="N543" s="229"/>
      <c r="O543" s="229"/>
      <c r="P543" s="230">
        <f>SUM(P544:P549)</f>
        <v>0</v>
      </c>
      <c r="Q543" s="229"/>
      <c r="R543" s="230">
        <f>SUM(R544:R549)</f>
        <v>0</v>
      </c>
      <c r="S543" s="229"/>
      <c r="T543" s="231">
        <f>SUM(T544:T549)</f>
        <v>0</v>
      </c>
      <c r="AR543" s="232" t="s">
        <v>101</v>
      </c>
      <c r="AT543" s="233" t="s">
        <v>78</v>
      </c>
      <c r="AU543" s="233" t="s">
        <v>24</v>
      </c>
      <c r="AY543" s="232" t="s">
        <v>228</v>
      </c>
      <c r="BK543" s="234">
        <f>SUM(BK544:BK549)</f>
        <v>0</v>
      </c>
    </row>
    <row r="544" s="1" customFormat="1" ht="25.5" customHeight="1">
      <c r="B544" s="47"/>
      <c r="C544" s="237" t="s">
        <v>4657</v>
      </c>
      <c r="D544" s="237" t="s">
        <v>230</v>
      </c>
      <c r="E544" s="238" t="s">
        <v>7234</v>
      </c>
      <c r="F544" s="239" t="s">
        <v>7235</v>
      </c>
      <c r="G544" s="240" t="s">
        <v>929</v>
      </c>
      <c r="H544" s="241">
        <v>2</v>
      </c>
      <c r="I544" s="242"/>
      <c r="J544" s="243">
        <f>ROUND(I544*H544,2)</f>
        <v>0</v>
      </c>
      <c r="K544" s="239" t="s">
        <v>3751</v>
      </c>
      <c r="L544" s="73"/>
      <c r="M544" s="244" t="s">
        <v>22</v>
      </c>
      <c r="N544" s="245" t="s">
        <v>50</v>
      </c>
      <c r="O544" s="48"/>
      <c r="P544" s="246">
        <f>O544*H544</f>
        <v>0</v>
      </c>
      <c r="Q544" s="246">
        <v>0</v>
      </c>
      <c r="R544" s="246">
        <f>Q544*H544</f>
        <v>0</v>
      </c>
      <c r="S544" s="246">
        <v>0</v>
      </c>
      <c r="T544" s="247">
        <f>S544*H544</f>
        <v>0</v>
      </c>
      <c r="AR544" s="25" t="s">
        <v>572</v>
      </c>
      <c r="AT544" s="25" t="s">
        <v>230</v>
      </c>
      <c r="AU544" s="25" t="s">
        <v>87</v>
      </c>
      <c r="AY544" s="25" t="s">
        <v>228</v>
      </c>
      <c r="BE544" s="248">
        <f>IF(N544="základní",J544,0)</f>
        <v>0</v>
      </c>
      <c r="BF544" s="248">
        <f>IF(N544="snížená",J544,0)</f>
        <v>0</v>
      </c>
      <c r="BG544" s="248">
        <f>IF(N544="zákl. přenesená",J544,0)</f>
        <v>0</v>
      </c>
      <c r="BH544" s="248">
        <f>IF(N544="sníž. přenesená",J544,0)</f>
        <v>0</v>
      </c>
      <c r="BI544" s="248">
        <f>IF(N544="nulová",J544,0)</f>
        <v>0</v>
      </c>
      <c r="BJ544" s="25" t="s">
        <v>24</v>
      </c>
      <c r="BK544" s="248">
        <f>ROUND(I544*H544,2)</f>
        <v>0</v>
      </c>
      <c r="BL544" s="25" t="s">
        <v>572</v>
      </c>
      <c r="BM544" s="25" t="s">
        <v>7273</v>
      </c>
    </row>
    <row r="545" s="1" customFormat="1" ht="16.5" customHeight="1">
      <c r="B545" s="47"/>
      <c r="C545" s="237" t="s">
        <v>4660</v>
      </c>
      <c r="D545" s="237" t="s">
        <v>230</v>
      </c>
      <c r="E545" s="238" t="s">
        <v>7237</v>
      </c>
      <c r="F545" s="239" t="s">
        <v>7238</v>
      </c>
      <c r="G545" s="240" t="s">
        <v>929</v>
      </c>
      <c r="H545" s="241">
        <v>2</v>
      </c>
      <c r="I545" s="242"/>
      <c r="J545" s="243">
        <f>ROUND(I545*H545,2)</f>
        <v>0</v>
      </c>
      <c r="K545" s="239" t="s">
        <v>3751</v>
      </c>
      <c r="L545" s="73"/>
      <c r="M545" s="244" t="s">
        <v>22</v>
      </c>
      <c r="N545" s="245" t="s">
        <v>50</v>
      </c>
      <c r="O545" s="48"/>
      <c r="P545" s="246">
        <f>O545*H545</f>
        <v>0</v>
      </c>
      <c r="Q545" s="246">
        <v>0</v>
      </c>
      <c r="R545" s="246">
        <f>Q545*H545</f>
        <v>0</v>
      </c>
      <c r="S545" s="246">
        <v>0</v>
      </c>
      <c r="T545" s="247">
        <f>S545*H545</f>
        <v>0</v>
      </c>
      <c r="AR545" s="25" t="s">
        <v>572</v>
      </c>
      <c r="AT545" s="25" t="s">
        <v>230</v>
      </c>
      <c r="AU545" s="25" t="s">
        <v>87</v>
      </c>
      <c r="AY545" s="25" t="s">
        <v>228</v>
      </c>
      <c r="BE545" s="248">
        <f>IF(N545="základní",J545,0)</f>
        <v>0</v>
      </c>
      <c r="BF545" s="248">
        <f>IF(N545="snížená",J545,0)</f>
        <v>0</v>
      </c>
      <c r="BG545" s="248">
        <f>IF(N545="zákl. přenesená",J545,0)</f>
        <v>0</v>
      </c>
      <c r="BH545" s="248">
        <f>IF(N545="sníž. přenesená",J545,0)</f>
        <v>0</v>
      </c>
      <c r="BI545" s="248">
        <f>IF(N545="nulová",J545,0)</f>
        <v>0</v>
      </c>
      <c r="BJ545" s="25" t="s">
        <v>24</v>
      </c>
      <c r="BK545" s="248">
        <f>ROUND(I545*H545,2)</f>
        <v>0</v>
      </c>
      <c r="BL545" s="25" t="s">
        <v>572</v>
      </c>
      <c r="BM545" s="25" t="s">
        <v>7274</v>
      </c>
    </row>
    <row r="546" s="1" customFormat="1" ht="16.5" customHeight="1">
      <c r="B546" s="47"/>
      <c r="C546" s="237" t="s">
        <v>4663</v>
      </c>
      <c r="D546" s="237" t="s">
        <v>230</v>
      </c>
      <c r="E546" s="238" t="s">
        <v>7266</v>
      </c>
      <c r="F546" s="239" t="s">
        <v>7267</v>
      </c>
      <c r="G546" s="240" t="s">
        <v>929</v>
      </c>
      <c r="H546" s="241">
        <v>2</v>
      </c>
      <c r="I546" s="242"/>
      <c r="J546" s="243">
        <f>ROUND(I546*H546,2)</f>
        <v>0</v>
      </c>
      <c r="K546" s="239" t="s">
        <v>3751</v>
      </c>
      <c r="L546" s="73"/>
      <c r="M546" s="244" t="s">
        <v>22</v>
      </c>
      <c r="N546" s="245" t="s">
        <v>50</v>
      </c>
      <c r="O546" s="48"/>
      <c r="P546" s="246">
        <f>O546*H546</f>
        <v>0</v>
      </c>
      <c r="Q546" s="246">
        <v>0</v>
      </c>
      <c r="R546" s="246">
        <f>Q546*H546</f>
        <v>0</v>
      </c>
      <c r="S546" s="246">
        <v>0</v>
      </c>
      <c r="T546" s="247">
        <f>S546*H546</f>
        <v>0</v>
      </c>
      <c r="AR546" s="25" t="s">
        <v>572</v>
      </c>
      <c r="AT546" s="25" t="s">
        <v>230</v>
      </c>
      <c r="AU546" s="25" t="s">
        <v>87</v>
      </c>
      <c r="AY546" s="25" t="s">
        <v>228</v>
      </c>
      <c r="BE546" s="248">
        <f>IF(N546="základní",J546,0)</f>
        <v>0</v>
      </c>
      <c r="BF546" s="248">
        <f>IF(N546="snížená",J546,0)</f>
        <v>0</v>
      </c>
      <c r="BG546" s="248">
        <f>IF(N546="zákl. přenesená",J546,0)</f>
        <v>0</v>
      </c>
      <c r="BH546" s="248">
        <f>IF(N546="sníž. přenesená",J546,0)</f>
        <v>0</v>
      </c>
      <c r="BI546" s="248">
        <f>IF(N546="nulová",J546,0)</f>
        <v>0</v>
      </c>
      <c r="BJ546" s="25" t="s">
        <v>24</v>
      </c>
      <c r="BK546" s="248">
        <f>ROUND(I546*H546,2)</f>
        <v>0</v>
      </c>
      <c r="BL546" s="25" t="s">
        <v>572</v>
      </c>
      <c r="BM546" s="25" t="s">
        <v>7275</v>
      </c>
    </row>
    <row r="547" s="1" customFormat="1" ht="16.5" customHeight="1">
      <c r="B547" s="47"/>
      <c r="C547" s="237" t="s">
        <v>4666</v>
      </c>
      <c r="D547" s="237" t="s">
        <v>230</v>
      </c>
      <c r="E547" s="238" t="s">
        <v>7240</v>
      </c>
      <c r="F547" s="239" t="s">
        <v>7241</v>
      </c>
      <c r="G547" s="240" t="s">
        <v>929</v>
      </c>
      <c r="H547" s="241">
        <v>1</v>
      </c>
      <c r="I547" s="242"/>
      <c r="J547" s="243">
        <f>ROUND(I547*H547,2)</f>
        <v>0</v>
      </c>
      <c r="K547" s="239" t="s">
        <v>3751</v>
      </c>
      <c r="L547" s="73"/>
      <c r="M547" s="244" t="s">
        <v>22</v>
      </c>
      <c r="N547" s="245" t="s">
        <v>50</v>
      </c>
      <c r="O547" s="48"/>
      <c r="P547" s="246">
        <f>O547*H547</f>
        <v>0</v>
      </c>
      <c r="Q547" s="246">
        <v>0</v>
      </c>
      <c r="R547" s="246">
        <f>Q547*H547</f>
        <v>0</v>
      </c>
      <c r="S547" s="246">
        <v>0</v>
      </c>
      <c r="T547" s="247">
        <f>S547*H547</f>
        <v>0</v>
      </c>
      <c r="AR547" s="25" t="s">
        <v>572</v>
      </c>
      <c r="AT547" s="25" t="s">
        <v>230</v>
      </c>
      <c r="AU547" s="25" t="s">
        <v>87</v>
      </c>
      <c r="AY547" s="25" t="s">
        <v>228</v>
      </c>
      <c r="BE547" s="248">
        <f>IF(N547="základní",J547,0)</f>
        <v>0</v>
      </c>
      <c r="BF547" s="248">
        <f>IF(N547="snížená",J547,0)</f>
        <v>0</v>
      </c>
      <c r="BG547" s="248">
        <f>IF(N547="zákl. přenesená",J547,0)</f>
        <v>0</v>
      </c>
      <c r="BH547" s="248">
        <f>IF(N547="sníž. přenesená",J547,0)</f>
        <v>0</v>
      </c>
      <c r="BI547" s="248">
        <f>IF(N547="nulová",J547,0)</f>
        <v>0</v>
      </c>
      <c r="BJ547" s="25" t="s">
        <v>24</v>
      </c>
      <c r="BK547" s="248">
        <f>ROUND(I547*H547,2)</f>
        <v>0</v>
      </c>
      <c r="BL547" s="25" t="s">
        <v>572</v>
      </c>
      <c r="BM547" s="25" t="s">
        <v>7276</v>
      </c>
    </row>
    <row r="548" s="1" customFormat="1" ht="16.5" customHeight="1">
      <c r="B548" s="47"/>
      <c r="C548" s="237" t="s">
        <v>4669</v>
      </c>
      <c r="D548" s="237" t="s">
        <v>230</v>
      </c>
      <c r="E548" s="238" t="s">
        <v>7243</v>
      </c>
      <c r="F548" s="239" t="s">
        <v>7244</v>
      </c>
      <c r="G548" s="240" t="s">
        <v>929</v>
      </c>
      <c r="H548" s="241">
        <v>1</v>
      </c>
      <c r="I548" s="242"/>
      <c r="J548" s="243">
        <f>ROUND(I548*H548,2)</f>
        <v>0</v>
      </c>
      <c r="K548" s="239" t="s">
        <v>3751</v>
      </c>
      <c r="L548" s="73"/>
      <c r="M548" s="244" t="s">
        <v>22</v>
      </c>
      <c r="N548" s="245" t="s">
        <v>50</v>
      </c>
      <c r="O548" s="48"/>
      <c r="P548" s="246">
        <f>O548*H548</f>
        <v>0</v>
      </c>
      <c r="Q548" s="246">
        <v>0</v>
      </c>
      <c r="R548" s="246">
        <f>Q548*H548</f>
        <v>0</v>
      </c>
      <c r="S548" s="246">
        <v>0</v>
      </c>
      <c r="T548" s="247">
        <f>S548*H548</f>
        <v>0</v>
      </c>
      <c r="AR548" s="25" t="s">
        <v>572</v>
      </c>
      <c r="AT548" s="25" t="s">
        <v>230</v>
      </c>
      <c r="AU548" s="25" t="s">
        <v>87</v>
      </c>
      <c r="AY548" s="25" t="s">
        <v>228</v>
      </c>
      <c r="BE548" s="248">
        <f>IF(N548="základní",J548,0)</f>
        <v>0</v>
      </c>
      <c r="BF548" s="248">
        <f>IF(N548="snížená",J548,0)</f>
        <v>0</v>
      </c>
      <c r="BG548" s="248">
        <f>IF(N548="zákl. přenesená",J548,0)</f>
        <v>0</v>
      </c>
      <c r="BH548" s="248">
        <f>IF(N548="sníž. přenesená",J548,0)</f>
        <v>0</v>
      </c>
      <c r="BI548" s="248">
        <f>IF(N548="nulová",J548,0)</f>
        <v>0</v>
      </c>
      <c r="BJ548" s="25" t="s">
        <v>24</v>
      </c>
      <c r="BK548" s="248">
        <f>ROUND(I548*H548,2)</f>
        <v>0</v>
      </c>
      <c r="BL548" s="25" t="s">
        <v>572</v>
      </c>
      <c r="BM548" s="25" t="s">
        <v>7277</v>
      </c>
    </row>
    <row r="549" s="1" customFormat="1" ht="16.5" customHeight="1">
      <c r="B549" s="47"/>
      <c r="C549" s="237" t="s">
        <v>4672</v>
      </c>
      <c r="D549" s="237" t="s">
        <v>230</v>
      </c>
      <c r="E549" s="238" t="s">
        <v>7246</v>
      </c>
      <c r="F549" s="239" t="s">
        <v>7247</v>
      </c>
      <c r="G549" s="240" t="s">
        <v>929</v>
      </c>
      <c r="H549" s="241">
        <v>3</v>
      </c>
      <c r="I549" s="242"/>
      <c r="J549" s="243">
        <f>ROUND(I549*H549,2)</f>
        <v>0</v>
      </c>
      <c r="K549" s="239" t="s">
        <v>3751</v>
      </c>
      <c r="L549" s="73"/>
      <c r="M549" s="244" t="s">
        <v>22</v>
      </c>
      <c r="N549" s="245" t="s">
        <v>50</v>
      </c>
      <c r="O549" s="48"/>
      <c r="P549" s="246">
        <f>O549*H549</f>
        <v>0</v>
      </c>
      <c r="Q549" s="246">
        <v>0</v>
      </c>
      <c r="R549" s="246">
        <f>Q549*H549</f>
        <v>0</v>
      </c>
      <c r="S549" s="246">
        <v>0</v>
      </c>
      <c r="T549" s="247">
        <f>S549*H549</f>
        <v>0</v>
      </c>
      <c r="AR549" s="25" t="s">
        <v>572</v>
      </c>
      <c r="AT549" s="25" t="s">
        <v>230</v>
      </c>
      <c r="AU549" s="25" t="s">
        <v>87</v>
      </c>
      <c r="AY549" s="25" t="s">
        <v>228</v>
      </c>
      <c r="BE549" s="248">
        <f>IF(N549="základní",J549,0)</f>
        <v>0</v>
      </c>
      <c r="BF549" s="248">
        <f>IF(N549="snížená",J549,0)</f>
        <v>0</v>
      </c>
      <c r="BG549" s="248">
        <f>IF(N549="zákl. přenesená",J549,0)</f>
        <v>0</v>
      </c>
      <c r="BH549" s="248">
        <f>IF(N549="sníž. přenesená",J549,0)</f>
        <v>0</v>
      </c>
      <c r="BI549" s="248">
        <f>IF(N549="nulová",J549,0)</f>
        <v>0</v>
      </c>
      <c r="BJ549" s="25" t="s">
        <v>24</v>
      </c>
      <c r="BK549" s="248">
        <f>ROUND(I549*H549,2)</f>
        <v>0</v>
      </c>
      <c r="BL549" s="25" t="s">
        <v>572</v>
      </c>
      <c r="BM549" s="25" t="s">
        <v>7278</v>
      </c>
    </row>
    <row r="550" s="11" customFormat="1" ht="29.88" customHeight="1">
      <c r="B550" s="221"/>
      <c r="C550" s="222"/>
      <c r="D550" s="223" t="s">
        <v>78</v>
      </c>
      <c r="E550" s="235" t="s">
        <v>3154</v>
      </c>
      <c r="F550" s="235" t="s">
        <v>7279</v>
      </c>
      <c r="G550" s="222"/>
      <c r="H550" s="222"/>
      <c r="I550" s="225"/>
      <c r="J550" s="236">
        <f>BK550</f>
        <v>0</v>
      </c>
      <c r="K550" s="222"/>
      <c r="L550" s="227"/>
      <c r="M550" s="228"/>
      <c r="N550" s="229"/>
      <c r="O550" s="229"/>
      <c r="P550" s="230">
        <f>SUM(P551:P562)</f>
        <v>0</v>
      </c>
      <c r="Q550" s="229"/>
      <c r="R550" s="230">
        <f>SUM(R551:R562)</f>
        <v>0</v>
      </c>
      <c r="S550" s="229"/>
      <c r="T550" s="231">
        <f>SUM(T551:T562)</f>
        <v>0</v>
      </c>
      <c r="AR550" s="232" t="s">
        <v>101</v>
      </c>
      <c r="AT550" s="233" t="s">
        <v>78</v>
      </c>
      <c r="AU550" s="233" t="s">
        <v>24</v>
      </c>
      <c r="AY550" s="232" t="s">
        <v>228</v>
      </c>
      <c r="BK550" s="234">
        <f>SUM(BK551:BK562)</f>
        <v>0</v>
      </c>
    </row>
    <row r="551" s="1" customFormat="1" ht="51" customHeight="1">
      <c r="B551" s="47"/>
      <c r="C551" s="237" t="s">
        <v>4675</v>
      </c>
      <c r="D551" s="237" t="s">
        <v>230</v>
      </c>
      <c r="E551" s="238" t="s">
        <v>7280</v>
      </c>
      <c r="F551" s="239" t="s">
        <v>7281</v>
      </c>
      <c r="G551" s="240" t="s">
        <v>929</v>
      </c>
      <c r="H551" s="241">
        <v>1</v>
      </c>
      <c r="I551" s="242"/>
      <c r="J551" s="243">
        <f>ROUND(I551*H551,2)</f>
        <v>0</v>
      </c>
      <c r="K551" s="239" t="s">
        <v>3751</v>
      </c>
      <c r="L551" s="73"/>
      <c r="M551" s="244" t="s">
        <v>22</v>
      </c>
      <c r="N551" s="245" t="s">
        <v>50</v>
      </c>
      <c r="O551" s="48"/>
      <c r="P551" s="246">
        <f>O551*H551</f>
        <v>0</v>
      </c>
      <c r="Q551" s="246">
        <v>0</v>
      </c>
      <c r="R551" s="246">
        <f>Q551*H551</f>
        <v>0</v>
      </c>
      <c r="S551" s="246">
        <v>0</v>
      </c>
      <c r="T551" s="247">
        <f>S551*H551</f>
        <v>0</v>
      </c>
      <c r="AR551" s="25" t="s">
        <v>572</v>
      </c>
      <c r="AT551" s="25" t="s">
        <v>230</v>
      </c>
      <c r="AU551" s="25" t="s">
        <v>87</v>
      </c>
      <c r="AY551" s="25" t="s">
        <v>228</v>
      </c>
      <c r="BE551" s="248">
        <f>IF(N551="základní",J551,0)</f>
        <v>0</v>
      </c>
      <c r="BF551" s="248">
        <f>IF(N551="snížená",J551,0)</f>
        <v>0</v>
      </c>
      <c r="BG551" s="248">
        <f>IF(N551="zákl. přenesená",J551,0)</f>
        <v>0</v>
      </c>
      <c r="BH551" s="248">
        <f>IF(N551="sníž. přenesená",J551,0)</f>
        <v>0</v>
      </c>
      <c r="BI551" s="248">
        <f>IF(N551="nulová",J551,0)</f>
        <v>0</v>
      </c>
      <c r="BJ551" s="25" t="s">
        <v>24</v>
      </c>
      <c r="BK551" s="248">
        <f>ROUND(I551*H551,2)</f>
        <v>0</v>
      </c>
      <c r="BL551" s="25" t="s">
        <v>572</v>
      </c>
      <c r="BM551" s="25" t="s">
        <v>7282</v>
      </c>
    </row>
    <row r="552" s="1" customFormat="1" ht="16.5" customHeight="1">
      <c r="B552" s="47"/>
      <c r="C552" s="237" t="s">
        <v>4679</v>
      </c>
      <c r="D552" s="237" t="s">
        <v>230</v>
      </c>
      <c r="E552" s="238" t="s">
        <v>7283</v>
      </c>
      <c r="F552" s="239" t="s">
        <v>7284</v>
      </c>
      <c r="G552" s="240" t="s">
        <v>929</v>
      </c>
      <c r="H552" s="241">
        <v>1</v>
      </c>
      <c r="I552" s="242"/>
      <c r="J552" s="243">
        <f>ROUND(I552*H552,2)</f>
        <v>0</v>
      </c>
      <c r="K552" s="239" t="s">
        <v>3751</v>
      </c>
      <c r="L552" s="73"/>
      <c r="M552" s="244" t="s">
        <v>22</v>
      </c>
      <c r="N552" s="245" t="s">
        <v>50</v>
      </c>
      <c r="O552" s="48"/>
      <c r="P552" s="246">
        <f>O552*H552</f>
        <v>0</v>
      </c>
      <c r="Q552" s="246">
        <v>0</v>
      </c>
      <c r="R552" s="246">
        <f>Q552*H552</f>
        <v>0</v>
      </c>
      <c r="S552" s="246">
        <v>0</v>
      </c>
      <c r="T552" s="247">
        <f>S552*H552</f>
        <v>0</v>
      </c>
      <c r="AR552" s="25" t="s">
        <v>572</v>
      </c>
      <c r="AT552" s="25" t="s">
        <v>230</v>
      </c>
      <c r="AU552" s="25" t="s">
        <v>87</v>
      </c>
      <c r="AY552" s="25" t="s">
        <v>228</v>
      </c>
      <c r="BE552" s="248">
        <f>IF(N552="základní",J552,0)</f>
        <v>0</v>
      </c>
      <c r="BF552" s="248">
        <f>IF(N552="snížená",J552,0)</f>
        <v>0</v>
      </c>
      <c r="BG552" s="248">
        <f>IF(N552="zákl. přenesená",J552,0)</f>
        <v>0</v>
      </c>
      <c r="BH552" s="248">
        <f>IF(N552="sníž. přenesená",J552,0)</f>
        <v>0</v>
      </c>
      <c r="BI552" s="248">
        <f>IF(N552="nulová",J552,0)</f>
        <v>0</v>
      </c>
      <c r="BJ552" s="25" t="s">
        <v>24</v>
      </c>
      <c r="BK552" s="248">
        <f>ROUND(I552*H552,2)</f>
        <v>0</v>
      </c>
      <c r="BL552" s="25" t="s">
        <v>572</v>
      </c>
      <c r="BM552" s="25" t="s">
        <v>7285</v>
      </c>
    </row>
    <row r="553" s="1" customFormat="1" ht="51" customHeight="1">
      <c r="B553" s="47"/>
      <c r="C553" s="237" t="s">
        <v>4682</v>
      </c>
      <c r="D553" s="237" t="s">
        <v>230</v>
      </c>
      <c r="E553" s="238" t="s">
        <v>7286</v>
      </c>
      <c r="F553" s="239" t="s">
        <v>7287</v>
      </c>
      <c r="G553" s="240" t="s">
        <v>929</v>
      </c>
      <c r="H553" s="241">
        <v>5</v>
      </c>
      <c r="I553" s="242"/>
      <c r="J553" s="243">
        <f>ROUND(I553*H553,2)</f>
        <v>0</v>
      </c>
      <c r="K553" s="239" t="s">
        <v>3751</v>
      </c>
      <c r="L553" s="73"/>
      <c r="M553" s="244" t="s">
        <v>22</v>
      </c>
      <c r="N553" s="245" t="s">
        <v>50</v>
      </c>
      <c r="O553" s="48"/>
      <c r="P553" s="246">
        <f>O553*H553</f>
        <v>0</v>
      </c>
      <c r="Q553" s="246">
        <v>0</v>
      </c>
      <c r="R553" s="246">
        <f>Q553*H553</f>
        <v>0</v>
      </c>
      <c r="S553" s="246">
        <v>0</v>
      </c>
      <c r="T553" s="247">
        <f>S553*H553</f>
        <v>0</v>
      </c>
      <c r="AR553" s="25" t="s">
        <v>572</v>
      </c>
      <c r="AT553" s="25" t="s">
        <v>230</v>
      </c>
      <c r="AU553" s="25" t="s">
        <v>87</v>
      </c>
      <c r="AY553" s="25" t="s">
        <v>228</v>
      </c>
      <c r="BE553" s="248">
        <f>IF(N553="základní",J553,0)</f>
        <v>0</v>
      </c>
      <c r="BF553" s="248">
        <f>IF(N553="snížená",J553,0)</f>
        <v>0</v>
      </c>
      <c r="BG553" s="248">
        <f>IF(N553="zákl. přenesená",J553,0)</f>
        <v>0</v>
      </c>
      <c r="BH553" s="248">
        <f>IF(N553="sníž. přenesená",J553,0)</f>
        <v>0</v>
      </c>
      <c r="BI553" s="248">
        <f>IF(N553="nulová",J553,0)</f>
        <v>0</v>
      </c>
      <c r="BJ553" s="25" t="s">
        <v>24</v>
      </c>
      <c r="BK553" s="248">
        <f>ROUND(I553*H553,2)</f>
        <v>0</v>
      </c>
      <c r="BL553" s="25" t="s">
        <v>572</v>
      </c>
      <c r="BM553" s="25" t="s">
        <v>7288</v>
      </c>
    </row>
    <row r="554" s="1" customFormat="1" ht="16.5" customHeight="1">
      <c r="B554" s="47"/>
      <c r="C554" s="237" t="s">
        <v>4685</v>
      </c>
      <c r="D554" s="237" t="s">
        <v>230</v>
      </c>
      <c r="E554" s="238" t="s">
        <v>7289</v>
      </c>
      <c r="F554" s="239" t="s">
        <v>7284</v>
      </c>
      <c r="G554" s="240" t="s">
        <v>929</v>
      </c>
      <c r="H554" s="241">
        <v>5</v>
      </c>
      <c r="I554" s="242"/>
      <c r="J554" s="243">
        <f>ROUND(I554*H554,2)</f>
        <v>0</v>
      </c>
      <c r="K554" s="239" t="s">
        <v>3751</v>
      </c>
      <c r="L554" s="73"/>
      <c r="M554" s="244" t="s">
        <v>22</v>
      </c>
      <c r="N554" s="245" t="s">
        <v>50</v>
      </c>
      <c r="O554" s="48"/>
      <c r="P554" s="246">
        <f>O554*H554</f>
        <v>0</v>
      </c>
      <c r="Q554" s="246">
        <v>0</v>
      </c>
      <c r="R554" s="246">
        <f>Q554*H554</f>
        <v>0</v>
      </c>
      <c r="S554" s="246">
        <v>0</v>
      </c>
      <c r="T554" s="247">
        <f>S554*H554</f>
        <v>0</v>
      </c>
      <c r="AR554" s="25" t="s">
        <v>572</v>
      </c>
      <c r="AT554" s="25" t="s">
        <v>230</v>
      </c>
      <c r="AU554" s="25" t="s">
        <v>87</v>
      </c>
      <c r="AY554" s="25" t="s">
        <v>228</v>
      </c>
      <c r="BE554" s="248">
        <f>IF(N554="základní",J554,0)</f>
        <v>0</v>
      </c>
      <c r="BF554" s="248">
        <f>IF(N554="snížená",J554,0)</f>
        <v>0</v>
      </c>
      <c r="BG554" s="248">
        <f>IF(N554="zákl. přenesená",J554,0)</f>
        <v>0</v>
      </c>
      <c r="BH554" s="248">
        <f>IF(N554="sníž. přenesená",J554,0)</f>
        <v>0</v>
      </c>
      <c r="BI554" s="248">
        <f>IF(N554="nulová",J554,0)</f>
        <v>0</v>
      </c>
      <c r="BJ554" s="25" t="s">
        <v>24</v>
      </c>
      <c r="BK554" s="248">
        <f>ROUND(I554*H554,2)</f>
        <v>0</v>
      </c>
      <c r="BL554" s="25" t="s">
        <v>572</v>
      </c>
      <c r="BM554" s="25" t="s">
        <v>7290</v>
      </c>
    </row>
    <row r="555" s="1" customFormat="1" ht="51" customHeight="1">
      <c r="B555" s="47"/>
      <c r="C555" s="237" t="s">
        <v>4688</v>
      </c>
      <c r="D555" s="237" t="s">
        <v>230</v>
      </c>
      <c r="E555" s="238" t="s">
        <v>7291</v>
      </c>
      <c r="F555" s="239" t="s">
        <v>7287</v>
      </c>
      <c r="G555" s="240" t="s">
        <v>929</v>
      </c>
      <c r="H555" s="241">
        <v>4</v>
      </c>
      <c r="I555" s="242"/>
      <c r="J555" s="243">
        <f>ROUND(I555*H555,2)</f>
        <v>0</v>
      </c>
      <c r="K555" s="239" t="s">
        <v>3751</v>
      </c>
      <c r="L555" s="73"/>
      <c r="M555" s="244" t="s">
        <v>22</v>
      </c>
      <c r="N555" s="245" t="s">
        <v>50</v>
      </c>
      <c r="O555" s="48"/>
      <c r="P555" s="246">
        <f>O555*H555</f>
        <v>0</v>
      </c>
      <c r="Q555" s="246">
        <v>0</v>
      </c>
      <c r="R555" s="246">
        <f>Q555*H555</f>
        <v>0</v>
      </c>
      <c r="S555" s="246">
        <v>0</v>
      </c>
      <c r="T555" s="247">
        <f>S555*H555</f>
        <v>0</v>
      </c>
      <c r="AR555" s="25" t="s">
        <v>572</v>
      </c>
      <c r="AT555" s="25" t="s">
        <v>230</v>
      </c>
      <c r="AU555" s="25" t="s">
        <v>87</v>
      </c>
      <c r="AY555" s="25" t="s">
        <v>228</v>
      </c>
      <c r="BE555" s="248">
        <f>IF(N555="základní",J555,0)</f>
        <v>0</v>
      </c>
      <c r="BF555" s="248">
        <f>IF(N555="snížená",J555,0)</f>
        <v>0</v>
      </c>
      <c r="BG555" s="248">
        <f>IF(N555="zákl. přenesená",J555,0)</f>
        <v>0</v>
      </c>
      <c r="BH555" s="248">
        <f>IF(N555="sníž. přenesená",J555,0)</f>
        <v>0</v>
      </c>
      <c r="BI555" s="248">
        <f>IF(N555="nulová",J555,0)</f>
        <v>0</v>
      </c>
      <c r="BJ555" s="25" t="s">
        <v>24</v>
      </c>
      <c r="BK555" s="248">
        <f>ROUND(I555*H555,2)</f>
        <v>0</v>
      </c>
      <c r="BL555" s="25" t="s">
        <v>572</v>
      </c>
      <c r="BM555" s="25" t="s">
        <v>7292</v>
      </c>
    </row>
    <row r="556" s="1" customFormat="1" ht="16.5" customHeight="1">
      <c r="B556" s="47"/>
      <c r="C556" s="237" t="s">
        <v>4691</v>
      </c>
      <c r="D556" s="237" t="s">
        <v>230</v>
      </c>
      <c r="E556" s="238" t="s">
        <v>7289</v>
      </c>
      <c r="F556" s="239" t="s">
        <v>7284</v>
      </c>
      <c r="G556" s="240" t="s">
        <v>929</v>
      </c>
      <c r="H556" s="241">
        <v>4</v>
      </c>
      <c r="I556" s="242"/>
      <c r="J556" s="243">
        <f>ROUND(I556*H556,2)</f>
        <v>0</v>
      </c>
      <c r="K556" s="239" t="s">
        <v>3751</v>
      </c>
      <c r="L556" s="73"/>
      <c r="M556" s="244" t="s">
        <v>22</v>
      </c>
      <c r="N556" s="245" t="s">
        <v>50</v>
      </c>
      <c r="O556" s="48"/>
      <c r="P556" s="246">
        <f>O556*H556</f>
        <v>0</v>
      </c>
      <c r="Q556" s="246">
        <v>0</v>
      </c>
      <c r="R556" s="246">
        <f>Q556*H556</f>
        <v>0</v>
      </c>
      <c r="S556" s="246">
        <v>0</v>
      </c>
      <c r="T556" s="247">
        <f>S556*H556</f>
        <v>0</v>
      </c>
      <c r="AR556" s="25" t="s">
        <v>572</v>
      </c>
      <c r="AT556" s="25" t="s">
        <v>230</v>
      </c>
      <c r="AU556" s="25" t="s">
        <v>87</v>
      </c>
      <c r="AY556" s="25" t="s">
        <v>228</v>
      </c>
      <c r="BE556" s="248">
        <f>IF(N556="základní",J556,0)</f>
        <v>0</v>
      </c>
      <c r="BF556" s="248">
        <f>IF(N556="snížená",J556,0)</f>
        <v>0</v>
      </c>
      <c r="BG556" s="248">
        <f>IF(N556="zákl. přenesená",J556,0)</f>
        <v>0</v>
      </c>
      <c r="BH556" s="248">
        <f>IF(N556="sníž. přenesená",J556,0)</f>
        <v>0</v>
      </c>
      <c r="BI556" s="248">
        <f>IF(N556="nulová",J556,0)</f>
        <v>0</v>
      </c>
      <c r="BJ556" s="25" t="s">
        <v>24</v>
      </c>
      <c r="BK556" s="248">
        <f>ROUND(I556*H556,2)</f>
        <v>0</v>
      </c>
      <c r="BL556" s="25" t="s">
        <v>572</v>
      </c>
      <c r="BM556" s="25" t="s">
        <v>7293</v>
      </c>
    </row>
    <row r="557" s="1" customFormat="1" ht="51" customHeight="1">
      <c r="B557" s="47"/>
      <c r="C557" s="237" t="s">
        <v>4694</v>
      </c>
      <c r="D557" s="237" t="s">
        <v>230</v>
      </c>
      <c r="E557" s="238" t="s">
        <v>7294</v>
      </c>
      <c r="F557" s="239" t="s">
        <v>7287</v>
      </c>
      <c r="G557" s="240" t="s">
        <v>929</v>
      </c>
      <c r="H557" s="241">
        <v>4</v>
      </c>
      <c r="I557" s="242"/>
      <c r="J557" s="243">
        <f>ROUND(I557*H557,2)</f>
        <v>0</v>
      </c>
      <c r="K557" s="239" t="s">
        <v>3751</v>
      </c>
      <c r="L557" s="73"/>
      <c r="M557" s="244" t="s">
        <v>22</v>
      </c>
      <c r="N557" s="245" t="s">
        <v>50</v>
      </c>
      <c r="O557" s="48"/>
      <c r="P557" s="246">
        <f>O557*H557</f>
        <v>0</v>
      </c>
      <c r="Q557" s="246">
        <v>0</v>
      </c>
      <c r="R557" s="246">
        <f>Q557*H557</f>
        <v>0</v>
      </c>
      <c r="S557" s="246">
        <v>0</v>
      </c>
      <c r="T557" s="247">
        <f>S557*H557</f>
        <v>0</v>
      </c>
      <c r="AR557" s="25" t="s">
        <v>572</v>
      </c>
      <c r="AT557" s="25" t="s">
        <v>230</v>
      </c>
      <c r="AU557" s="25" t="s">
        <v>87</v>
      </c>
      <c r="AY557" s="25" t="s">
        <v>228</v>
      </c>
      <c r="BE557" s="248">
        <f>IF(N557="základní",J557,0)</f>
        <v>0</v>
      </c>
      <c r="BF557" s="248">
        <f>IF(N557="snížená",J557,0)</f>
        <v>0</v>
      </c>
      <c r="BG557" s="248">
        <f>IF(N557="zákl. přenesená",J557,0)</f>
        <v>0</v>
      </c>
      <c r="BH557" s="248">
        <f>IF(N557="sníž. přenesená",J557,0)</f>
        <v>0</v>
      </c>
      <c r="BI557" s="248">
        <f>IF(N557="nulová",J557,0)</f>
        <v>0</v>
      </c>
      <c r="BJ557" s="25" t="s">
        <v>24</v>
      </c>
      <c r="BK557" s="248">
        <f>ROUND(I557*H557,2)</f>
        <v>0</v>
      </c>
      <c r="BL557" s="25" t="s">
        <v>572</v>
      </c>
      <c r="BM557" s="25" t="s">
        <v>7295</v>
      </c>
    </row>
    <row r="558" s="1" customFormat="1" ht="16.5" customHeight="1">
      <c r="B558" s="47"/>
      <c r="C558" s="237" t="s">
        <v>4697</v>
      </c>
      <c r="D558" s="237" t="s">
        <v>230</v>
      </c>
      <c r="E558" s="238" t="s">
        <v>7289</v>
      </c>
      <c r="F558" s="239" t="s">
        <v>7284</v>
      </c>
      <c r="G558" s="240" t="s">
        <v>929</v>
      </c>
      <c r="H558" s="241">
        <v>4</v>
      </c>
      <c r="I558" s="242"/>
      <c r="J558" s="243">
        <f>ROUND(I558*H558,2)</f>
        <v>0</v>
      </c>
      <c r="K558" s="239" t="s">
        <v>3751</v>
      </c>
      <c r="L558" s="73"/>
      <c r="M558" s="244" t="s">
        <v>22</v>
      </c>
      <c r="N558" s="245" t="s">
        <v>50</v>
      </c>
      <c r="O558" s="48"/>
      <c r="P558" s="246">
        <f>O558*H558</f>
        <v>0</v>
      </c>
      <c r="Q558" s="246">
        <v>0</v>
      </c>
      <c r="R558" s="246">
        <f>Q558*H558</f>
        <v>0</v>
      </c>
      <c r="S558" s="246">
        <v>0</v>
      </c>
      <c r="T558" s="247">
        <f>S558*H558</f>
        <v>0</v>
      </c>
      <c r="AR558" s="25" t="s">
        <v>572</v>
      </c>
      <c r="AT558" s="25" t="s">
        <v>230</v>
      </c>
      <c r="AU558" s="25" t="s">
        <v>87</v>
      </c>
      <c r="AY558" s="25" t="s">
        <v>228</v>
      </c>
      <c r="BE558" s="248">
        <f>IF(N558="základní",J558,0)</f>
        <v>0</v>
      </c>
      <c r="BF558" s="248">
        <f>IF(N558="snížená",J558,0)</f>
        <v>0</v>
      </c>
      <c r="BG558" s="248">
        <f>IF(N558="zákl. přenesená",J558,0)</f>
        <v>0</v>
      </c>
      <c r="BH558" s="248">
        <f>IF(N558="sníž. přenesená",J558,0)</f>
        <v>0</v>
      </c>
      <c r="BI558" s="248">
        <f>IF(N558="nulová",J558,0)</f>
        <v>0</v>
      </c>
      <c r="BJ558" s="25" t="s">
        <v>24</v>
      </c>
      <c r="BK558" s="248">
        <f>ROUND(I558*H558,2)</f>
        <v>0</v>
      </c>
      <c r="BL558" s="25" t="s">
        <v>572</v>
      </c>
      <c r="BM558" s="25" t="s">
        <v>7296</v>
      </c>
    </row>
    <row r="559" s="1" customFormat="1" ht="51" customHeight="1">
      <c r="B559" s="47"/>
      <c r="C559" s="237" t="s">
        <v>4700</v>
      </c>
      <c r="D559" s="237" t="s">
        <v>230</v>
      </c>
      <c r="E559" s="238" t="s">
        <v>7297</v>
      </c>
      <c r="F559" s="239" t="s">
        <v>7281</v>
      </c>
      <c r="G559" s="240" t="s">
        <v>929</v>
      </c>
      <c r="H559" s="241">
        <v>1</v>
      </c>
      <c r="I559" s="242"/>
      <c r="J559" s="243">
        <f>ROUND(I559*H559,2)</f>
        <v>0</v>
      </c>
      <c r="K559" s="239" t="s">
        <v>3751</v>
      </c>
      <c r="L559" s="73"/>
      <c r="M559" s="244" t="s">
        <v>22</v>
      </c>
      <c r="N559" s="245" t="s">
        <v>50</v>
      </c>
      <c r="O559" s="48"/>
      <c r="P559" s="246">
        <f>O559*H559</f>
        <v>0</v>
      </c>
      <c r="Q559" s="246">
        <v>0</v>
      </c>
      <c r="R559" s="246">
        <f>Q559*H559</f>
        <v>0</v>
      </c>
      <c r="S559" s="246">
        <v>0</v>
      </c>
      <c r="T559" s="247">
        <f>S559*H559</f>
        <v>0</v>
      </c>
      <c r="AR559" s="25" t="s">
        <v>572</v>
      </c>
      <c r="AT559" s="25" t="s">
        <v>230</v>
      </c>
      <c r="AU559" s="25" t="s">
        <v>87</v>
      </c>
      <c r="AY559" s="25" t="s">
        <v>228</v>
      </c>
      <c r="BE559" s="248">
        <f>IF(N559="základní",J559,0)</f>
        <v>0</v>
      </c>
      <c r="BF559" s="248">
        <f>IF(N559="snížená",J559,0)</f>
        <v>0</v>
      </c>
      <c r="BG559" s="248">
        <f>IF(N559="zákl. přenesená",J559,0)</f>
        <v>0</v>
      </c>
      <c r="BH559" s="248">
        <f>IF(N559="sníž. přenesená",J559,0)</f>
        <v>0</v>
      </c>
      <c r="BI559" s="248">
        <f>IF(N559="nulová",J559,0)</f>
        <v>0</v>
      </c>
      <c r="BJ559" s="25" t="s">
        <v>24</v>
      </c>
      <c r="BK559" s="248">
        <f>ROUND(I559*H559,2)</f>
        <v>0</v>
      </c>
      <c r="BL559" s="25" t="s">
        <v>572</v>
      </c>
      <c r="BM559" s="25" t="s">
        <v>7298</v>
      </c>
    </row>
    <row r="560" s="1" customFormat="1" ht="16.5" customHeight="1">
      <c r="B560" s="47"/>
      <c r="C560" s="237" t="s">
        <v>4703</v>
      </c>
      <c r="D560" s="237" t="s">
        <v>230</v>
      </c>
      <c r="E560" s="238" t="s">
        <v>7283</v>
      </c>
      <c r="F560" s="239" t="s">
        <v>7284</v>
      </c>
      <c r="G560" s="240" t="s">
        <v>929</v>
      </c>
      <c r="H560" s="241">
        <v>1</v>
      </c>
      <c r="I560" s="242"/>
      <c r="J560" s="243">
        <f>ROUND(I560*H560,2)</f>
        <v>0</v>
      </c>
      <c r="K560" s="239" t="s">
        <v>3751</v>
      </c>
      <c r="L560" s="73"/>
      <c r="M560" s="244" t="s">
        <v>22</v>
      </c>
      <c r="N560" s="245" t="s">
        <v>50</v>
      </c>
      <c r="O560" s="48"/>
      <c r="P560" s="246">
        <f>O560*H560</f>
        <v>0</v>
      </c>
      <c r="Q560" s="246">
        <v>0</v>
      </c>
      <c r="R560" s="246">
        <f>Q560*H560</f>
        <v>0</v>
      </c>
      <c r="S560" s="246">
        <v>0</v>
      </c>
      <c r="T560" s="247">
        <f>S560*H560</f>
        <v>0</v>
      </c>
      <c r="AR560" s="25" t="s">
        <v>572</v>
      </c>
      <c r="AT560" s="25" t="s">
        <v>230</v>
      </c>
      <c r="AU560" s="25" t="s">
        <v>87</v>
      </c>
      <c r="AY560" s="25" t="s">
        <v>228</v>
      </c>
      <c r="BE560" s="248">
        <f>IF(N560="základní",J560,0)</f>
        <v>0</v>
      </c>
      <c r="BF560" s="248">
        <f>IF(N560="snížená",J560,0)</f>
        <v>0</v>
      </c>
      <c r="BG560" s="248">
        <f>IF(N560="zákl. přenesená",J560,0)</f>
        <v>0</v>
      </c>
      <c r="BH560" s="248">
        <f>IF(N560="sníž. přenesená",J560,0)</f>
        <v>0</v>
      </c>
      <c r="BI560" s="248">
        <f>IF(N560="nulová",J560,0)</f>
        <v>0</v>
      </c>
      <c r="BJ560" s="25" t="s">
        <v>24</v>
      </c>
      <c r="BK560" s="248">
        <f>ROUND(I560*H560,2)</f>
        <v>0</v>
      </c>
      <c r="BL560" s="25" t="s">
        <v>572</v>
      </c>
      <c r="BM560" s="25" t="s">
        <v>7299</v>
      </c>
    </row>
    <row r="561" s="1" customFormat="1" ht="51" customHeight="1">
      <c r="B561" s="47"/>
      <c r="C561" s="237" t="s">
        <v>4706</v>
      </c>
      <c r="D561" s="237" t="s">
        <v>230</v>
      </c>
      <c r="E561" s="238" t="s">
        <v>7300</v>
      </c>
      <c r="F561" s="239" t="s">
        <v>7281</v>
      </c>
      <c r="G561" s="240" t="s">
        <v>929</v>
      </c>
      <c r="H561" s="241">
        <v>1</v>
      </c>
      <c r="I561" s="242"/>
      <c r="J561" s="243">
        <f>ROUND(I561*H561,2)</f>
        <v>0</v>
      </c>
      <c r="K561" s="239" t="s">
        <v>3751</v>
      </c>
      <c r="L561" s="73"/>
      <c r="M561" s="244" t="s">
        <v>22</v>
      </c>
      <c r="N561" s="245" t="s">
        <v>50</v>
      </c>
      <c r="O561" s="48"/>
      <c r="P561" s="246">
        <f>O561*H561</f>
        <v>0</v>
      </c>
      <c r="Q561" s="246">
        <v>0</v>
      </c>
      <c r="R561" s="246">
        <f>Q561*H561</f>
        <v>0</v>
      </c>
      <c r="S561" s="246">
        <v>0</v>
      </c>
      <c r="T561" s="247">
        <f>S561*H561</f>
        <v>0</v>
      </c>
      <c r="AR561" s="25" t="s">
        <v>572</v>
      </c>
      <c r="AT561" s="25" t="s">
        <v>230</v>
      </c>
      <c r="AU561" s="25" t="s">
        <v>87</v>
      </c>
      <c r="AY561" s="25" t="s">
        <v>228</v>
      </c>
      <c r="BE561" s="248">
        <f>IF(N561="základní",J561,0)</f>
        <v>0</v>
      </c>
      <c r="BF561" s="248">
        <f>IF(N561="snížená",J561,0)</f>
        <v>0</v>
      </c>
      <c r="BG561" s="248">
        <f>IF(N561="zákl. přenesená",J561,0)</f>
        <v>0</v>
      </c>
      <c r="BH561" s="248">
        <f>IF(N561="sníž. přenesená",J561,0)</f>
        <v>0</v>
      </c>
      <c r="BI561" s="248">
        <f>IF(N561="nulová",J561,0)</f>
        <v>0</v>
      </c>
      <c r="BJ561" s="25" t="s">
        <v>24</v>
      </c>
      <c r="BK561" s="248">
        <f>ROUND(I561*H561,2)</f>
        <v>0</v>
      </c>
      <c r="BL561" s="25" t="s">
        <v>572</v>
      </c>
      <c r="BM561" s="25" t="s">
        <v>7301</v>
      </c>
    </row>
    <row r="562" s="1" customFormat="1" ht="16.5" customHeight="1">
      <c r="B562" s="47"/>
      <c r="C562" s="237" t="s">
        <v>4710</v>
      </c>
      <c r="D562" s="237" t="s">
        <v>230</v>
      </c>
      <c r="E562" s="238" t="s">
        <v>7283</v>
      </c>
      <c r="F562" s="239" t="s">
        <v>7284</v>
      </c>
      <c r="G562" s="240" t="s">
        <v>929</v>
      </c>
      <c r="H562" s="241">
        <v>1</v>
      </c>
      <c r="I562" s="242"/>
      <c r="J562" s="243">
        <f>ROUND(I562*H562,2)</f>
        <v>0</v>
      </c>
      <c r="K562" s="239" t="s">
        <v>3751</v>
      </c>
      <c r="L562" s="73"/>
      <c r="M562" s="244" t="s">
        <v>22</v>
      </c>
      <c r="N562" s="245" t="s">
        <v>50</v>
      </c>
      <c r="O562" s="48"/>
      <c r="P562" s="246">
        <f>O562*H562</f>
        <v>0</v>
      </c>
      <c r="Q562" s="246">
        <v>0</v>
      </c>
      <c r="R562" s="246">
        <f>Q562*H562</f>
        <v>0</v>
      </c>
      <c r="S562" s="246">
        <v>0</v>
      </c>
      <c r="T562" s="247">
        <f>S562*H562</f>
        <v>0</v>
      </c>
      <c r="AR562" s="25" t="s">
        <v>572</v>
      </c>
      <c r="AT562" s="25" t="s">
        <v>230</v>
      </c>
      <c r="AU562" s="25" t="s">
        <v>87</v>
      </c>
      <c r="AY562" s="25" t="s">
        <v>228</v>
      </c>
      <c r="BE562" s="248">
        <f>IF(N562="základní",J562,0)</f>
        <v>0</v>
      </c>
      <c r="BF562" s="248">
        <f>IF(N562="snížená",J562,0)</f>
        <v>0</v>
      </c>
      <c r="BG562" s="248">
        <f>IF(N562="zákl. přenesená",J562,0)</f>
        <v>0</v>
      </c>
      <c r="BH562" s="248">
        <f>IF(N562="sníž. přenesená",J562,0)</f>
        <v>0</v>
      </c>
      <c r="BI562" s="248">
        <f>IF(N562="nulová",J562,0)</f>
        <v>0</v>
      </c>
      <c r="BJ562" s="25" t="s">
        <v>24</v>
      </c>
      <c r="BK562" s="248">
        <f>ROUND(I562*H562,2)</f>
        <v>0</v>
      </c>
      <c r="BL562" s="25" t="s">
        <v>572</v>
      </c>
      <c r="BM562" s="25" t="s">
        <v>7302</v>
      </c>
    </row>
    <row r="563" s="11" customFormat="1" ht="29.88" customHeight="1">
      <c r="B563" s="221"/>
      <c r="C563" s="222"/>
      <c r="D563" s="223" t="s">
        <v>78</v>
      </c>
      <c r="E563" s="235" t="s">
        <v>3156</v>
      </c>
      <c r="F563" s="235" t="s">
        <v>7303</v>
      </c>
      <c r="G563" s="222"/>
      <c r="H563" s="222"/>
      <c r="I563" s="225"/>
      <c r="J563" s="236">
        <f>BK563</f>
        <v>0</v>
      </c>
      <c r="K563" s="222"/>
      <c r="L563" s="227"/>
      <c r="M563" s="228"/>
      <c r="N563" s="229"/>
      <c r="O563" s="229"/>
      <c r="P563" s="230">
        <f>SUM(P564:P577)</f>
        <v>0</v>
      </c>
      <c r="Q563" s="229"/>
      <c r="R563" s="230">
        <f>SUM(R564:R577)</f>
        <v>0</v>
      </c>
      <c r="S563" s="229"/>
      <c r="T563" s="231">
        <f>SUM(T564:T577)</f>
        <v>0</v>
      </c>
      <c r="AR563" s="232" t="s">
        <v>101</v>
      </c>
      <c r="AT563" s="233" t="s">
        <v>78</v>
      </c>
      <c r="AU563" s="233" t="s">
        <v>24</v>
      </c>
      <c r="AY563" s="232" t="s">
        <v>228</v>
      </c>
      <c r="BK563" s="234">
        <f>SUM(BK564:BK577)</f>
        <v>0</v>
      </c>
    </row>
    <row r="564" s="1" customFormat="1" ht="16.5" customHeight="1">
      <c r="B564" s="47"/>
      <c r="C564" s="237" t="s">
        <v>4714</v>
      </c>
      <c r="D564" s="237" t="s">
        <v>230</v>
      </c>
      <c r="E564" s="238" t="s">
        <v>7304</v>
      </c>
      <c r="F564" s="239" t="s">
        <v>7305</v>
      </c>
      <c r="G564" s="240" t="s">
        <v>328</v>
      </c>
      <c r="H564" s="241">
        <v>3500</v>
      </c>
      <c r="I564" s="242"/>
      <c r="J564" s="243">
        <f>ROUND(I564*H564,2)</f>
        <v>0</v>
      </c>
      <c r="K564" s="239" t="s">
        <v>3751</v>
      </c>
      <c r="L564" s="73"/>
      <c r="M564" s="244" t="s">
        <v>22</v>
      </c>
      <c r="N564" s="245" t="s">
        <v>50</v>
      </c>
      <c r="O564" s="48"/>
      <c r="P564" s="246">
        <f>O564*H564</f>
        <v>0</v>
      </c>
      <c r="Q564" s="246">
        <v>0</v>
      </c>
      <c r="R564" s="246">
        <f>Q564*H564</f>
        <v>0</v>
      </c>
      <c r="S564" s="246">
        <v>0</v>
      </c>
      <c r="T564" s="247">
        <f>S564*H564</f>
        <v>0</v>
      </c>
      <c r="AR564" s="25" t="s">
        <v>572</v>
      </c>
      <c r="AT564" s="25" t="s">
        <v>230</v>
      </c>
      <c r="AU564" s="25" t="s">
        <v>87</v>
      </c>
      <c r="AY564" s="25" t="s">
        <v>228</v>
      </c>
      <c r="BE564" s="248">
        <f>IF(N564="základní",J564,0)</f>
        <v>0</v>
      </c>
      <c r="BF564" s="248">
        <f>IF(N564="snížená",J564,0)</f>
        <v>0</v>
      </c>
      <c r="BG564" s="248">
        <f>IF(N564="zákl. přenesená",J564,0)</f>
        <v>0</v>
      </c>
      <c r="BH564" s="248">
        <f>IF(N564="sníž. přenesená",J564,0)</f>
        <v>0</v>
      </c>
      <c r="BI564" s="248">
        <f>IF(N564="nulová",J564,0)</f>
        <v>0</v>
      </c>
      <c r="BJ564" s="25" t="s">
        <v>24</v>
      </c>
      <c r="BK564" s="248">
        <f>ROUND(I564*H564,2)</f>
        <v>0</v>
      </c>
      <c r="BL564" s="25" t="s">
        <v>572</v>
      </c>
      <c r="BM564" s="25" t="s">
        <v>7306</v>
      </c>
    </row>
    <row r="565" s="1" customFormat="1" ht="16.5" customHeight="1">
      <c r="B565" s="47"/>
      <c r="C565" s="237" t="s">
        <v>4718</v>
      </c>
      <c r="D565" s="237" t="s">
        <v>230</v>
      </c>
      <c r="E565" s="238" t="s">
        <v>7307</v>
      </c>
      <c r="F565" s="239" t="s">
        <v>7308</v>
      </c>
      <c r="G565" s="240" t="s">
        <v>328</v>
      </c>
      <c r="H565" s="241">
        <v>6000</v>
      </c>
      <c r="I565" s="242"/>
      <c r="J565" s="243">
        <f>ROUND(I565*H565,2)</f>
        <v>0</v>
      </c>
      <c r="K565" s="239" t="s">
        <v>3751</v>
      </c>
      <c r="L565" s="73"/>
      <c r="M565" s="244" t="s">
        <v>22</v>
      </c>
      <c r="N565" s="245" t="s">
        <v>50</v>
      </c>
      <c r="O565" s="48"/>
      <c r="P565" s="246">
        <f>O565*H565</f>
        <v>0</v>
      </c>
      <c r="Q565" s="246">
        <v>0</v>
      </c>
      <c r="R565" s="246">
        <f>Q565*H565</f>
        <v>0</v>
      </c>
      <c r="S565" s="246">
        <v>0</v>
      </c>
      <c r="T565" s="247">
        <f>S565*H565</f>
        <v>0</v>
      </c>
      <c r="AR565" s="25" t="s">
        <v>572</v>
      </c>
      <c r="AT565" s="25" t="s">
        <v>230</v>
      </c>
      <c r="AU565" s="25" t="s">
        <v>87</v>
      </c>
      <c r="AY565" s="25" t="s">
        <v>228</v>
      </c>
      <c r="BE565" s="248">
        <f>IF(N565="základní",J565,0)</f>
        <v>0</v>
      </c>
      <c r="BF565" s="248">
        <f>IF(N565="snížená",J565,0)</f>
        <v>0</v>
      </c>
      <c r="BG565" s="248">
        <f>IF(N565="zákl. přenesená",J565,0)</f>
        <v>0</v>
      </c>
      <c r="BH565" s="248">
        <f>IF(N565="sníž. přenesená",J565,0)</f>
        <v>0</v>
      </c>
      <c r="BI565" s="248">
        <f>IF(N565="nulová",J565,0)</f>
        <v>0</v>
      </c>
      <c r="BJ565" s="25" t="s">
        <v>24</v>
      </c>
      <c r="BK565" s="248">
        <f>ROUND(I565*H565,2)</f>
        <v>0</v>
      </c>
      <c r="BL565" s="25" t="s">
        <v>572</v>
      </c>
      <c r="BM565" s="25" t="s">
        <v>7309</v>
      </c>
    </row>
    <row r="566" s="1" customFormat="1" ht="16.5" customHeight="1">
      <c r="B566" s="47"/>
      <c r="C566" s="237" t="s">
        <v>4722</v>
      </c>
      <c r="D566" s="237" t="s">
        <v>230</v>
      </c>
      <c r="E566" s="238" t="s">
        <v>7310</v>
      </c>
      <c r="F566" s="239" t="s">
        <v>7311</v>
      </c>
      <c r="G566" s="240" t="s">
        <v>328</v>
      </c>
      <c r="H566" s="241">
        <v>1100</v>
      </c>
      <c r="I566" s="242"/>
      <c r="J566" s="243">
        <f>ROUND(I566*H566,2)</f>
        <v>0</v>
      </c>
      <c r="K566" s="239" t="s">
        <v>3751</v>
      </c>
      <c r="L566" s="73"/>
      <c r="M566" s="244" t="s">
        <v>22</v>
      </c>
      <c r="N566" s="245" t="s">
        <v>50</v>
      </c>
      <c r="O566" s="48"/>
      <c r="P566" s="246">
        <f>O566*H566</f>
        <v>0</v>
      </c>
      <c r="Q566" s="246">
        <v>0</v>
      </c>
      <c r="R566" s="246">
        <f>Q566*H566</f>
        <v>0</v>
      </c>
      <c r="S566" s="246">
        <v>0</v>
      </c>
      <c r="T566" s="247">
        <f>S566*H566</f>
        <v>0</v>
      </c>
      <c r="AR566" s="25" t="s">
        <v>572</v>
      </c>
      <c r="AT566" s="25" t="s">
        <v>230</v>
      </c>
      <c r="AU566" s="25" t="s">
        <v>87</v>
      </c>
      <c r="AY566" s="25" t="s">
        <v>228</v>
      </c>
      <c r="BE566" s="248">
        <f>IF(N566="základní",J566,0)</f>
        <v>0</v>
      </c>
      <c r="BF566" s="248">
        <f>IF(N566="snížená",J566,0)</f>
        <v>0</v>
      </c>
      <c r="BG566" s="248">
        <f>IF(N566="zákl. přenesená",J566,0)</f>
        <v>0</v>
      </c>
      <c r="BH566" s="248">
        <f>IF(N566="sníž. přenesená",J566,0)</f>
        <v>0</v>
      </c>
      <c r="BI566" s="248">
        <f>IF(N566="nulová",J566,0)</f>
        <v>0</v>
      </c>
      <c r="BJ566" s="25" t="s">
        <v>24</v>
      </c>
      <c r="BK566" s="248">
        <f>ROUND(I566*H566,2)</f>
        <v>0</v>
      </c>
      <c r="BL566" s="25" t="s">
        <v>572</v>
      </c>
      <c r="BM566" s="25" t="s">
        <v>7312</v>
      </c>
    </row>
    <row r="567" s="1" customFormat="1" ht="16.5" customHeight="1">
      <c r="B567" s="47"/>
      <c r="C567" s="237" t="s">
        <v>4726</v>
      </c>
      <c r="D567" s="237" t="s">
        <v>230</v>
      </c>
      <c r="E567" s="238" t="s">
        <v>7313</v>
      </c>
      <c r="F567" s="239" t="s">
        <v>7314</v>
      </c>
      <c r="G567" s="240" t="s">
        <v>328</v>
      </c>
      <c r="H567" s="241">
        <v>650</v>
      </c>
      <c r="I567" s="242"/>
      <c r="J567" s="243">
        <f>ROUND(I567*H567,2)</f>
        <v>0</v>
      </c>
      <c r="K567" s="239" t="s">
        <v>3751</v>
      </c>
      <c r="L567" s="73"/>
      <c r="M567" s="244" t="s">
        <v>22</v>
      </c>
      <c r="N567" s="245" t="s">
        <v>50</v>
      </c>
      <c r="O567" s="48"/>
      <c r="P567" s="246">
        <f>O567*H567</f>
        <v>0</v>
      </c>
      <c r="Q567" s="246">
        <v>0</v>
      </c>
      <c r="R567" s="246">
        <f>Q567*H567</f>
        <v>0</v>
      </c>
      <c r="S567" s="246">
        <v>0</v>
      </c>
      <c r="T567" s="247">
        <f>S567*H567</f>
        <v>0</v>
      </c>
      <c r="AR567" s="25" t="s">
        <v>572</v>
      </c>
      <c r="AT567" s="25" t="s">
        <v>230</v>
      </c>
      <c r="AU567" s="25" t="s">
        <v>87</v>
      </c>
      <c r="AY567" s="25" t="s">
        <v>228</v>
      </c>
      <c r="BE567" s="248">
        <f>IF(N567="základní",J567,0)</f>
        <v>0</v>
      </c>
      <c r="BF567" s="248">
        <f>IF(N567="snížená",J567,0)</f>
        <v>0</v>
      </c>
      <c r="BG567" s="248">
        <f>IF(N567="zákl. přenesená",J567,0)</f>
        <v>0</v>
      </c>
      <c r="BH567" s="248">
        <f>IF(N567="sníž. přenesená",J567,0)</f>
        <v>0</v>
      </c>
      <c r="BI567" s="248">
        <f>IF(N567="nulová",J567,0)</f>
        <v>0</v>
      </c>
      <c r="BJ567" s="25" t="s">
        <v>24</v>
      </c>
      <c r="BK567" s="248">
        <f>ROUND(I567*H567,2)</f>
        <v>0</v>
      </c>
      <c r="BL567" s="25" t="s">
        <v>572</v>
      </c>
      <c r="BM567" s="25" t="s">
        <v>7315</v>
      </c>
    </row>
    <row r="568" s="1" customFormat="1" ht="16.5" customHeight="1">
      <c r="B568" s="47"/>
      <c r="C568" s="237" t="s">
        <v>4730</v>
      </c>
      <c r="D568" s="237" t="s">
        <v>230</v>
      </c>
      <c r="E568" s="238" t="s">
        <v>7316</v>
      </c>
      <c r="F568" s="239" t="s">
        <v>7317</v>
      </c>
      <c r="G568" s="240" t="s">
        <v>328</v>
      </c>
      <c r="H568" s="241">
        <v>400</v>
      </c>
      <c r="I568" s="242"/>
      <c r="J568" s="243">
        <f>ROUND(I568*H568,2)</f>
        <v>0</v>
      </c>
      <c r="K568" s="239" t="s">
        <v>3751</v>
      </c>
      <c r="L568" s="73"/>
      <c r="M568" s="244" t="s">
        <v>22</v>
      </c>
      <c r="N568" s="245" t="s">
        <v>50</v>
      </c>
      <c r="O568" s="48"/>
      <c r="P568" s="246">
        <f>O568*H568</f>
        <v>0</v>
      </c>
      <c r="Q568" s="246">
        <v>0</v>
      </c>
      <c r="R568" s="246">
        <f>Q568*H568</f>
        <v>0</v>
      </c>
      <c r="S568" s="246">
        <v>0</v>
      </c>
      <c r="T568" s="247">
        <f>S568*H568</f>
        <v>0</v>
      </c>
      <c r="AR568" s="25" t="s">
        <v>572</v>
      </c>
      <c r="AT568" s="25" t="s">
        <v>230</v>
      </c>
      <c r="AU568" s="25" t="s">
        <v>87</v>
      </c>
      <c r="AY568" s="25" t="s">
        <v>228</v>
      </c>
      <c r="BE568" s="248">
        <f>IF(N568="základní",J568,0)</f>
        <v>0</v>
      </c>
      <c r="BF568" s="248">
        <f>IF(N568="snížená",J568,0)</f>
        <v>0</v>
      </c>
      <c r="BG568" s="248">
        <f>IF(N568="zákl. přenesená",J568,0)</f>
        <v>0</v>
      </c>
      <c r="BH568" s="248">
        <f>IF(N568="sníž. přenesená",J568,0)</f>
        <v>0</v>
      </c>
      <c r="BI568" s="248">
        <f>IF(N568="nulová",J568,0)</f>
        <v>0</v>
      </c>
      <c r="BJ568" s="25" t="s">
        <v>24</v>
      </c>
      <c r="BK568" s="248">
        <f>ROUND(I568*H568,2)</f>
        <v>0</v>
      </c>
      <c r="BL568" s="25" t="s">
        <v>572</v>
      </c>
      <c r="BM568" s="25" t="s">
        <v>7318</v>
      </c>
    </row>
    <row r="569" s="1" customFormat="1" ht="16.5" customHeight="1">
      <c r="B569" s="47"/>
      <c r="C569" s="237" t="s">
        <v>4734</v>
      </c>
      <c r="D569" s="237" t="s">
        <v>230</v>
      </c>
      <c r="E569" s="238" t="s">
        <v>7319</v>
      </c>
      <c r="F569" s="239" t="s">
        <v>7320</v>
      </c>
      <c r="G569" s="240" t="s">
        <v>328</v>
      </c>
      <c r="H569" s="241">
        <v>1000</v>
      </c>
      <c r="I569" s="242"/>
      <c r="J569" s="243">
        <f>ROUND(I569*H569,2)</f>
        <v>0</v>
      </c>
      <c r="K569" s="239" t="s">
        <v>3751</v>
      </c>
      <c r="L569" s="73"/>
      <c r="M569" s="244" t="s">
        <v>22</v>
      </c>
      <c r="N569" s="245" t="s">
        <v>50</v>
      </c>
      <c r="O569" s="48"/>
      <c r="P569" s="246">
        <f>O569*H569</f>
        <v>0</v>
      </c>
      <c r="Q569" s="246">
        <v>0</v>
      </c>
      <c r="R569" s="246">
        <f>Q569*H569</f>
        <v>0</v>
      </c>
      <c r="S569" s="246">
        <v>0</v>
      </c>
      <c r="T569" s="247">
        <f>S569*H569</f>
        <v>0</v>
      </c>
      <c r="AR569" s="25" t="s">
        <v>572</v>
      </c>
      <c r="AT569" s="25" t="s">
        <v>230</v>
      </c>
      <c r="AU569" s="25" t="s">
        <v>87</v>
      </c>
      <c r="AY569" s="25" t="s">
        <v>228</v>
      </c>
      <c r="BE569" s="248">
        <f>IF(N569="základní",J569,0)</f>
        <v>0</v>
      </c>
      <c r="BF569" s="248">
        <f>IF(N569="snížená",J569,0)</f>
        <v>0</v>
      </c>
      <c r="BG569" s="248">
        <f>IF(N569="zákl. přenesená",J569,0)</f>
        <v>0</v>
      </c>
      <c r="BH569" s="248">
        <f>IF(N569="sníž. přenesená",J569,0)</f>
        <v>0</v>
      </c>
      <c r="BI569" s="248">
        <f>IF(N569="nulová",J569,0)</f>
        <v>0</v>
      </c>
      <c r="BJ569" s="25" t="s">
        <v>24</v>
      </c>
      <c r="BK569" s="248">
        <f>ROUND(I569*H569,2)</f>
        <v>0</v>
      </c>
      <c r="BL569" s="25" t="s">
        <v>572</v>
      </c>
      <c r="BM569" s="25" t="s">
        <v>7321</v>
      </c>
    </row>
    <row r="570" s="1" customFormat="1" ht="16.5" customHeight="1">
      <c r="B570" s="47"/>
      <c r="C570" s="237" t="s">
        <v>4738</v>
      </c>
      <c r="D570" s="237" t="s">
        <v>230</v>
      </c>
      <c r="E570" s="238" t="s">
        <v>7322</v>
      </c>
      <c r="F570" s="239" t="s">
        <v>7323</v>
      </c>
      <c r="G570" s="240" t="s">
        <v>328</v>
      </c>
      <c r="H570" s="241">
        <v>90</v>
      </c>
      <c r="I570" s="242"/>
      <c r="J570" s="243">
        <f>ROUND(I570*H570,2)</f>
        <v>0</v>
      </c>
      <c r="K570" s="239" t="s">
        <v>3751</v>
      </c>
      <c r="L570" s="73"/>
      <c r="M570" s="244" t="s">
        <v>22</v>
      </c>
      <c r="N570" s="245" t="s">
        <v>50</v>
      </c>
      <c r="O570" s="48"/>
      <c r="P570" s="246">
        <f>O570*H570</f>
        <v>0</v>
      </c>
      <c r="Q570" s="246">
        <v>0</v>
      </c>
      <c r="R570" s="246">
        <f>Q570*H570</f>
        <v>0</v>
      </c>
      <c r="S570" s="246">
        <v>0</v>
      </c>
      <c r="T570" s="247">
        <f>S570*H570</f>
        <v>0</v>
      </c>
      <c r="AR570" s="25" t="s">
        <v>572</v>
      </c>
      <c r="AT570" s="25" t="s">
        <v>230</v>
      </c>
      <c r="AU570" s="25" t="s">
        <v>87</v>
      </c>
      <c r="AY570" s="25" t="s">
        <v>228</v>
      </c>
      <c r="BE570" s="248">
        <f>IF(N570="základní",J570,0)</f>
        <v>0</v>
      </c>
      <c r="BF570" s="248">
        <f>IF(N570="snížená",J570,0)</f>
        <v>0</v>
      </c>
      <c r="BG570" s="248">
        <f>IF(N570="zákl. přenesená",J570,0)</f>
        <v>0</v>
      </c>
      <c r="BH570" s="248">
        <f>IF(N570="sníž. přenesená",J570,0)</f>
        <v>0</v>
      </c>
      <c r="BI570" s="248">
        <f>IF(N570="nulová",J570,0)</f>
        <v>0</v>
      </c>
      <c r="BJ570" s="25" t="s">
        <v>24</v>
      </c>
      <c r="BK570" s="248">
        <f>ROUND(I570*H570,2)</f>
        <v>0</v>
      </c>
      <c r="BL570" s="25" t="s">
        <v>572</v>
      </c>
      <c r="BM570" s="25" t="s">
        <v>7324</v>
      </c>
    </row>
    <row r="571" s="1" customFormat="1" ht="25.5" customHeight="1">
      <c r="B571" s="47"/>
      <c r="C571" s="237" t="s">
        <v>4742</v>
      </c>
      <c r="D571" s="237" t="s">
        <v>230</v>
      </c>
      <c r="E571" s="238" t="s">
        <v>7325</v>
      </c>
      <c r="F571" s="239" t="s">
        <v>7326</v>
      </c>
      <c r="G571" s="240" t="s">
        <v>328</v>
      </c>
      <c r="H571" s="241">
        <v>40</v>
      </c>
      <c r="I571" s="242"/>
      <c r="J571" s="243">
        <f>ROUND(I571*H571,2)</f>
        <v>0</v>
      </c>
      <c r="K571" s="239" t="s">
        <v>3751</v>
      </c>
      <c r="L571" s="73"/>
      <c r="M571" s="244" t="s">
        <v>22</v>
      </c>
      <c r="N571" s="245" t="s">
        <v>50</v>
      </c>
      <c r="O571" s="48"/>
      <c r="P571" s="246">
        <f>O571*H571</f>
        <v>0</v>
      </c>
      <c r="Q571" s="246">
        <v>0</v>
      </c>
      <c r="R571" s="246">
        <f>Q571*H571</f>
        <v>0</v>
      </c>
      <c r="S571" s="246">
        <v>0</v>
      </c>
      <c r="T571" s="247">
        <f>S571*H571</f>
        <v>0</v>
      </c>
      <c r="AR571" s="25" t="s">
        <v>572</v>
      </c>
      <c r="AT571" s="25" t="s">
        <v>230</v>
      </c>
      <c r="AU571" s="25" t="s">
        <v>87</v>
      </c>
      <c r="AY571" s="25" t="s">
        <v>228</v>
      </c>
      <c r="BE571" s="248">
        <f>IF(N571="základní",J571,0)</f>
        <v>0</v>
      </c>
      <c r="BF571" s="248">
        <f>IF(N571="snížená",J571,0)</f>
        <v>0</v>
      </c>
      <c r="BG571" s="248">
        <f>IF(N571="zákl. přenesená",J571,0)</f>
        <v>0</v>
      </c>
      <c r="BH571" s="248">
        <f>IF(N571="sníž. přenesená",J571,0)</f>
        <v>0</v>
      </c>
      <c r="BI571" s="248">
        <f>IF(N571="nulová",J571,0)</f>
        <v>0</v>
      </c>
      <c r="BJ571" s="25" t="s">
        <v>24</v>
      </c>
      <c r="BK571" s="248">
        <f>ROUND(I571*H571,2)</f>
        <v>0</v>
      </c>
      <c r="BL571" s="25" t="s">
        <v>572</v>
      </c>
      <c r="BM571" s="25" t="s">
        <v>7327</v>
      </c>
    </row>
    <row r="572" s="1" customFormat="1" ht="25.5" customHeight="1">
      <c r="B572" s="47"/>
      <c r="C572" s="237" t="s">
        <v>4746</v>
      </c>
      <c r="D572" s="237" t="s">
        <v>230</v>
      </c>
      <c r="E572" s="238" t="s">
        <v>7328</v>
      </c>
      <c r="F572" s="239" t="s">
        <v>7329</v>
      </c>
      <c r="G572" s="240" t="s">
        <v>328</v>
      </c>
      <c r="H572" s="241">
        <v>100</v>
      </c>
      <c r="I572" s="242"/>
      <c r="J572" s="243">
        <f>ROUND(I572*H572,2)</f>
        <v>0</v>
      </c>
      <c r="K572" s="239" t="s">
        <v>3751</v>
      </c>
      <c r="L572" s="73"/>
      <c r="M572" s="244" t="s">
        <v>22</v>
      </c>
      <c r="N572" s="245" t="s">
        <v>50</v>
      </c>
      <c r="O572" s="48"/>
      <c r="P572" s="246">
        <f>O572*H572</f>
        <v>0</v>
      </c>
      <c r="Q572" s="246">
        <v>0</v>
      </c>
      <c r="R572" s="246">
        <f>Q572*H572</f>
        <v>0</v>
      </c>
      <c r="S572" s="246">
        <v>0</v>
      </c>
      <c r="T572" s="247">
        <f>S572*H572</f>
        <v>0</v>
      </c>
      <c r="AR572" s="25" t="s">
        <v>572</v>
      </c>
      <c r="AT572" s="25" t="s">
        <v>230</v>
      </c>
      <c r="AU572" s="25" t="s">
        <v>87</v>
      </c>
      <c r="AY572" s="25" t="s">
        <v>228</v>
      </c>
      <c r="BE572" s="248">
        <f>IF(N572="základní",J572,0)</f>
        <v>0</v>
      </c>
      <c r="BF572" s="248">
        <f>IF(N572="snížená",J572,0)</f>
        <v>0</v>
      </c>
      <c r="BG572" s="248">
        <f>IF(N572="zákl. přenesená",J572,0)</f>
        <v>0</v>
      </c>
      <c r="BH572" s="248">
        <f>IF(N572="sníž. přenesená",J572,0)</f>
        <v>0</v>
      </c>
      <c r="BI572" s="248">
        <f>IF(N572="nulová",J572,0)</f>
        <v>0</v>
      </c>
      <c r="BJ572" s="25" t="s">
        <v>24</v>
      </c>
      <c r="BK572" s="248">
        <f>ROUND(I572*H572,2)</f>
        <v>0</v>
      </c>
      <c r="BL572" s="25" t="s">
        <v>572</v>
      </c>
      <c r="BM572" s="25" t="s">
        <v>7330</v>
      </c>
    </row>
    <row r="573" s="1" customFormat="1" ht="25.5" customHeight="1">
      <c r="B573" s="47"/>
      <c r="C573" s="237" t="s">
        <v>4750</v>
      </c>
      <c r="D573" s="237" t="s">
        <v>230</v>
      </c>
      <c r="E573" s="238" t="s">
        <v>7331</v>
      </c>
      <c r="F573" s="239" t="s">
        <v>7332</v>
      </c>
      <c r="G573" s="240" t="s">
        <v>328</v>
      </c>
      <c r="H573" s="241">
        <v>60</v>
      </c>
      <c r="I573" s="242"/>
      <c r="J573" s="243">
        <f>ROUND(I573*H573,2)</f>
        <v>0</v>
      </c>
      <c r="K573" s="239" t="s">
        <v>3751</v>
      </c>
      <c r="L573" s="73"/>
      <c r="M573" s="244" t="s">
        <v>22</v>
      </c>
      <c r="N573" s="245" t="s">
        <v>50</v>
      </c>
      <c r="O573" s="48"/>
      <c r="P573" s="246">
        <f>O573*H573</f>
        <v>0</v>
      </c>
      <c r="Q573" s="246">
        <v>0</v>
      </c>
      <c r="R573" s="246">
        <f>Q573*H573</f>
        <v>0</v>
      </c>
      <c r="S573" s="246">
        <v>0</v>
      </c>
      <c r="T573" s="247">
        <f>S573*H573</f>
        <v>0</v>
      </c>
      <c r="AR573" s="25" t="s">
        <v>572</v>
      </c>
      <c r="AT573" s="25" t="s">
        <v>230</v>
      </c>
      <c r="AU573" s="25" t="s">
        <v>87</v>
      </c>
      <c r="AY573" s="25" t="s">
        <v>228</v>
      </c>
      <c r="BE573" s="248">
        <f>IF(N573="základní",J573,0)</f>
        <v>0</v>
      </c>
      <c r="BF573" s="248">
        <f>IF(N573="snížená",J573,0)</f>
        <v>0</v>
      </c>
      <c r="BG573" s="248">
        <f>IF(N573="zákl. přenesená",J573,0)</f>
        <v>0</v>
      </c>
      <c r="BH573" s="248">
        <f>IF(N573="sníž. přenesená",J573,0)</f>
        <v>0</v>
      </c>
      <c r="BI573" s="248">
        <f>IF(N573="nulová",J573,0)</f>
        <v>0</v>
      </c>
      <c r="BJ573" s="25" t="s">
        <v>24</v>
      </c>
      <c r="BK573" s="248">
        <f>ROUND(I573*H573,2)</f>
        <v>0</v>
      </c>
      <c r="BL573" s="25" t="s">
        <v>572</v>
      </c>
      <c r="BM573" s="25" t="s">
        <v>7333</v>
      </c>
    </row>
    <row r="574" s="1" customFormat="1" ht="25.5" customHeight="1">
      <c r="B574" s="47"/>
      <c r="C574" s="237" t="s">
        <v>4754</v>
      </c>
      <c r="D574" s="237" t="s">
        <v>230</v>
      </c>
      <c r="E574" s="238" t="s">
        <v>7334</v>
      </c>
      <c r="F574" s="239" t="s">
        <v>7335</v>
      </c>
      <c r="G574" s="240" t="s">
        <v>328</v>
      </c>
      <c r="H574" s="241">
        <v>60</v>
      </c>
      <c r="I574" s="242"/>
      <c r="J574" s="243">
        <f>ROUND(I574*H574,2)</f>
        <v>0</v>
      </c>
      <c r="K574" s="239" t="s">
        <v>3751</v>
      </c>
      <c r="L574" s="73"/>
      <c r="M574" s="244" t="s">
        <v>22</v>
      </c>
      <c r="N574" s="245" t="s">
        <v>50</v>
      </c>
      <c r="O574" s="48"/>
      <c r="P574" s="246">
        <f>O574*H574</f>
        <v>0</v>
      </c>
      <c r="Q574" s="246">
        <v>0</v>
      </c>
      <c r="R574" s="246">
        <f>Q574*H574</f>
        <v>0</v>
      </c>
      <c r="S574" s="246">
        <v>0</v>
      </c>
      <c r="T574" s="247">
        <f>S574*H574</f>
        <v>0</v>
      </c>
      <c r="AR574" s="25" t="s">
        <v>572</v>
      </c>
      <c r="AT574" s="25" t="s">
        <v>230</v>
      </c>
      <c r="AU574" s="25" t="s">
        <v>87</v>
      </c>
      <c r="AY574" s="25" t="s">
        <v>228</v>
      </c>
      <c r="BE574" s="248">
        <f>IF(N574="základní",J574,0)</f>
        <v>0</v>
      </c>
      <c r="BF574" s="248">
        <f>IF(N574="snížená",J574,0)</f>
        <v>0</v>
      </c>
      <c r="BG574" s="248">
        <f>IF(N574="zákl. přenesená",J574,0)</f>
        <v>0</v>
      </c>
      <c r="BH574" s="248">
        <f>IF(N574="sníž. přenesená",J574,0)</f>
        <v>0</v>
      </c>
      <c r="BI574" s="248">
        <f>IF(N574="nulová",J574,0)</f>
        <v>0</v>
      </c>
      <c r="BJ574" s="25" t="s">
        <v>24</v>
      </c>
      <c r="BK574" s="248">
        <f>ROUND(I574*H574,2)</f>
        <v>0</v>
      </c>
      <c r="BL574" s="25" t="s">
        <v>572</v>
      </c>
      <c r="BM574" s="25" t="s">
        <v>7336</v>
      </c>
    </row>
    <row r="575" s="1" customFormat="1" ht="25.5" customHeight="1">
      <c r="B575" s="47"/>
      <c r="C575" s="237" t="s">
        <v>4757</v>
      </c>
      <c r="D575" s="237" t="s">
        <v>230</v>
      </c>
      <c r="E575" s="238" t="s">
        <v>7337</v>
      </c>
      <c r="F575" s="239" t="s">
        <v>7338</v>
      </c>
      <c r="G575" s="240" t="s">
        <v>328</v>
      </c>
      <c r="H575" s="241">
        <v>60</v>
      </c>
      <c r="I575" s="242"/>
      <c r="J575" s="243">
        <f>ROUND(I575*H575,2)</f>
        <v>0</v>
      </c>
      <c r="K575" s="239" t="s">
        <v>3751</v>
      </c>
      <c r="L575" s="73"/>
      <c r="M575" s="244" t="s">
        <v>22</v>
      </c>
      <c r="N575" s="245" t="s">
        <v>50</v>
      </c>
      <c r="O575" s="48"/>
      <c r="P575" s="246">
        <f>O575*H575</f>
        <v>0</v>
      </c>
      <c r="Q575" s="246">
        <v>0</v>
      </c>
      <c r="R575" s="246">
        <f>Q575*H575</f>
        <v>0</v>
      </c>
      <c r="S575" s="246">
        <v>0</v>
      </c>
      <c r="T575" s="247">
        <f>S575*H575</f>
        <v>0</v>
      </c>
      <c r="AR575" s="25" t="s">
        <v>572</v>
      </c>
      <c r="AT575" s="25" t="s">
        <v>230</v>
      </c>
      <c r="AU575" s="25" t="s">
        <v>87</v>
      </c>
      <c r="AY575" s="25" t="s">
        <v>228</v>
      </c>
      <c r="BE575" s="248">
        <f>IF(N575="základní",J575,0)</f>
        <v>0</v>
      </c>
      <c r="BF575" s="248">
        <f>IF(N575="snížená",J575,0)</f>
        <v>0</v>
      </c>
      <c r="BG575" s="248">
        <f>IF(N575="zákl. přenesená",J575,0)</f>
        <v>0</v>
      </c>
      <c r="BH575" s="248">
        <f>IF(N575="sníž. přenesená",J575,0)</f>
        <v>0</v>
      </c>
      <c r="BI575" s="248">
        <f>IF(N575="nulová",J575,0)</f>
        <v>0</v>
      </c>
      <c r="BJ575" s="25" t="s">
        <v>24</v>
      </c>
      <c r="BK575" s="248">
        <f>ROUND(I575*H575,2)</f>
        <v>0</v>
      </c>
      <c r="BL575" s="25" t="s">
        <v>572</v>
      </c>
      <c r="BM575" s="25" t="s">
        <v>7339</v>
      </c>
    </row>
    <row r="576" s="1" customFormat="1" ht="25.5" customHeight="1">
      <c r="B576" s="47"/>
      <c r="C576" s="237" t="s">
        <v>4760</v>
      </c>
      <c r="D576" s="237" t="s">
        <v>230</v>
      </c>
      <c r="E576" s="238" t="s">
        <v>7340</v>
      </c>
      <c r="F576" s="239" t="s">
        <v>7341</v>
      </c>
      <c r="G576" s="240" t="s">
        <v>328</v>
      </c>
      <c r="H576" s="241">
        <v>80</v>
      </c>
      <c r="I576" s="242"/>
      <c r="J576" s="243">
        <f>ROUND(I576*H576,2)</f>
        <v>0</v>
      </c>
      <c r="K576" s="239" t="s">
        <v>3751</v>
      </c>
      <c r="L576" s="73"/>
      <c r="M576" s="244" t="s">
        <v>22</v>
      </c>
      <c r="N576" s="245" t="s">
        <v>50</v>
      </c>
      <c r="O576" s="48"/>
      <c r="P576" s="246">
        <f>O576*H576</f>
        <v>0</v>
      </c>
      <c r="Q576" s="246">
        <v>0</v>
      </c>
      <c r="R576" s="246">
        <f>Q576*H576</f>
        <v>0</v>
      </c>
      <c r="S576" s="246">
        <v>0</v>
      </c>
      <c r="T576" s="247">
        <f>S576*H576</f>
        <v>0</v>
      </c>
      <c r="AR576" s="25" t="s">
        <v>572</v>
      </c>
      <c r="AT576" s="25" t="s">
        <v>230</v>
      </c>
      <c r="AU576" s="25" t="s">
        <v>87</v>
      </c>
      <c r="AY576" s="25" t="s">
        <v>228</v>
      </c>
      <c r="BE576" s="248">
        <f>IF(N576="základní",J576,0)</f>
        <v>0</v>
      </c>
      <c r="BF576" s="248">
        <f>IF(N576="snížená",J576,0)</f>
        <v>0</v>
      </c>
      <c r="BG576" s="248">
        <f>IF(N576="zákl. přenesená",J576,0)</f>
        <v>0</v>
      </c>
      <c r="BH576" s="248">
        <f>IF(N576="sníž. přenesená",J576,0)</f>
        <v>0</v>
      </c>
      <c r="BI576" s="248">
        <f>IF(N576="nulová",J576,0)</f>
        <v>0</v>
      </c>
      <c r="BJ576" s="25" t="s">
        <v>24</v>
      </c>
      <c r="BK576" s="248">
        <f>ROUND(I576*H576,2)</f>
        <v>0</v>
      </c>
      <c r="BL576" s="25" t="s">
        <v>572</v>
      </c>
      <c r="BM576" s="25" t="s">
        <v>7342</v>
      </c>
    </row>
    <row r="577" s="1" customFormat="1" ht="16.5" customHeight="1">
      <c r="B577" s="47"/>
      <c r="C577" s="237" t="s">
        <v>4763</v>
      </c>
      <c r="D577" s="237" t="s">
        <v>230</v>
      </c>
      <c r="E577" s="238" t="s">
        <v>7343</v>
      </c>
      <c r="F577" s="239" t="s">
        <v>7344</v>
      </c>
      <c r="G577" s="240" t="s">
        <v>929</v>
      </c>
      <c r="H577" s="241">
        <v>200</v>
      </c>
      <c r="I577" s="242"/>
      <c r="J577" s="243">
        <f>ROUND(I577*H577,2)</f>
        <v>0</v>
      </c>
      <c r="K577" s="239" t="s">
        <v>3751</v>
      </c>
      <c r="L577" s="73"/>
      <c r="M577" s="244" t="s">
        <v>22</v>
      </c>
      <c r="N577" s="245" t="s">
        <v>50</v>
      </c>
      <c r="O577" s="48"/>
      <c r="P577" s="246">
        <f>O577*H577</f>
        <v>0</v>
      </c>
      <c r="Q577" s="246">
        <v>0</v>
      </c>
      <c r="R577" s="246">
        <f>Q577*H577</f>
        <v>0</v>
      </c>
      <c r="S577" s="246">
        <v>0</v>
      </c>
      <c r="T577" s="247">
        <f>S577*H577</f>
        <v>0</v>
      </c>
      <c r="AR577" s="25" t="s">
        <v>572</v>
      </c>
      <c r="AT577" s="25" t="s">
        <v>230</v>
      </c>
      <c r="AU577" s="25" t="s">
        <v>87</v>
      </c>
      <c r="AY577" s="25" t="s">
        <v>228</v>
      </c>
      <c r="BE577" s="248">
        <f>IF(N577="základní",J577,0)</f>
        <v>0</v>
      </c>
      <c r="BF577" s="248">
        <f>IF(N577="snížená",J577,0)</f>
        <v>0</v>
      </c>
      <c r="BG577" s="248">
        <f>IF(N577="zákl. přenesená",J577,0)</f>
        <v>0</v>
      </c>
      <c r="BH577" s="248">
        <f>IF(N577="sníž. přenesená",J577,0)</f>
        <v>0</v>
      </c>
      <c r="BI577" s="248">
        <f>IF(N577="nulová",J577,0)</f>
        <v>0</v>
      </c>
      <c r="BJ577" s="25" t="s">
        <v>24</v>
      </c>
      <c r="BK577" s="248">
        <f>ROUND(I577*H577,2)</f>
        <v>0</v>
      </c>
      <c r="BL577" s="25" t="s">
        <v>572</v>
      </c>
      <c r="BM577" s="25" t="s">
        <v>7345</v>
      </c>
    </row>
    <row r="578" s="11" customFormat="1" ht="29.88" customHeight="1">
      <c r="B578" s="221"/>
      <c r="C578" s="222"/>
      <c r="D578" s="223" t="s">
        <v>78</v>
      </c>
      <c r="E578" s="235" t="s">
        <v>3165</v>
      </c>
      <c r="F578" s="235" t="s">
        <v>7346</v>
      </c>
      <c r="G578" s="222"/>
      <c r="H578" s="222"/>
      <c r="I578" s="225"/>
      <c r="J578" s="236">
        <f>BK578</f>
        <v>0</v>
      </c>
      <c r="K578" s="222"/>
      <c r="L578" s="227"/>
      <c r="M578" s="228"/>
      <c r="N578" s="229"/>
      <c r="O578" s="229"/>
      <c r="P578" s="230">
        <f>SUM(P579:P590)</f>
        <v>0</v>
      </c>
      <c r="Q578" s="229"/>
      <c r="R578" s="230">
        <f>SUM(R579:R590)</f>
        <v>0</v>
      </c>
      <c r="S578" s="229"/>
      <c r="T578" s="231">
        <f>SUM(T579:T590)</f>
        <v>0</v>
      </c>
      <c r="AR578" s="232" t="s">
        <v>101</v>
      </c>
      <c r="AT578" s="233" t="s">
        <v>78</v>
      </c>
      <c r="AU578" s="233" t="s">
        <v>24</v>
      </c>
      <c r="AY578" s="232" t="s">
        <v>228</v>
      </c>
      <c r="BK578" s="234">
        <f>SUM(BK579:BK590)</f>
        <v>0</v>
      </c>
    </row>
    <row r="579" s="1" customFormat="1" ht="16.5" customHeight="1">
      <c r="B579" s="47"/>
      <c r="C579" s="237" t="s">
        <v>4767</v>
      </c>
      <c r="D579" s="237" t="s">
        <v>230</v>
      </c>
      <c r="E579" s="238" t="s">
        <v>7347</v>
      </c>
      <c r="F579" s="239" t="s">
        <v>7348</v>
      </c>
      <c r="G579" s="240" t="s">
        <v>929</v>
      </c>
      <c r="H579" s="241">
        <v>1</v>
      </c>
      <c r="I579" s="242"/>
      <c r="J579" s="243">
        <f>ROUND(I579*H579,2)</f>
        <v>0</v>
      </c>
      <c r="K579" s="239" t="s">
        <v>3751</v>
      </c>
      <c r="L579" s="73"/>
      <c r="M579" s="244" t="s">
        <v>22</v>
      </c>
      <c r="N579" s="245" t="s">
        <v>50</v>
      </c>
      <c r="O579" s="48"/>
      <c r="P579" s="246">
        <f>O579*H579</f>
        <v>0</v>
      </c>
      <c r="Q579" s="246">
        <v>0</v>
      </c>
      <c r="R579" s="246">
        <f>Q579*H579</f>
        <v>0</v>
      </c>
      <c r="S579" s="246">
        <v>0</v>
      </c>
      <c r="T579" s="247">
        <f>S579*H579</f>
        <v>0</v>
      </c>
      <c r="AR579" s="25" t="s">
        <v>572</v>
      </c>
      <c r="AT579" s="25" t="s">
        <v>230</v>
      </c>
      <c r="AU579" s="25" t="s">
        <v>87</v>
      </c>
      <c r="AY579" s="25" t="s">
        <v>228</v>
      </c>
      <c r="BE579" s="248">
        <f>IF(N579="základní",J579,0)</f>
        <v>0</v>
      </c>
      <c r="BF579" s="248">
        <f>IF(N579="snížená",J579,0)</f>
        <v>0</v>
      </c>
      <c r="BG579" s="248">
        <f>IF(N579="zákl. přenesená",J579,0)</f>
        <v>0</v>
      </c>
      <c r="BH579" s="248">
        <f>IF(N579="sníž. přenesená",J579,0)</f>
        <v>0</v>
      </c>
      <c r="BI579" s="248">
        <f>IF(N579="nulová",J579,0)</f>
        <v>0</v>
      </c>
      <c r="BJ579" s="25" t="s">
        <v>24</v>
      </c>
      <c r="BK579" s="248">
        <f>ROUND(I579*H579,2)</f>
        <v>0</v>
      </c>
      <c r="BL579" s="25" t="s">
        <v>572</v>
      </c>
      <c r="BM579" s="25" t="s">
        <v>7349</v>
      </c>
    </row>
    <row r="580" s="1" customFormat="1" ht="16.5" customHeight="1">
      <c r="B580" s="47"/>
      <c r="C580" s="237" t="s">
        <v>4771</v>
      </c>
      <c r="D580" s="237" t="s">
        <v>230</v>
      </c>
      <c r="E580" s="238" t="s">
        <v>7350</v>
      </c>
      <c r="F580" s="239" t="s">
        <v>7351</v>
      </c>
      <c r="G580" s="240" t="s">
        <v>929</v>
      </c>
      <c r="H580" s="241">
        <v>1</v>
      </c>
      <c r="I580" s="242"/>
      <c r="J580" s="243">
        <f>ROUND(I580*H580,2)</f>
        <v>0</v>
      </c>
      <c r="K580" s="239" t="s">
        <v>3751</v>
      </c>
      <c r="L580" s="73"/>
      <c r="M580" s="244" t="s">
        <v>22</v>
      </c>
      <c r="N580" s="245" t="s">
        <v>50</v>
      </c>
      <c r="O580" s="48"/>
      <c r="P580" s="246">
        <f>O580*H580</f>
        <v>0</v>
      </c>
      <c r="Q580" s="246">
        <v>0</v>
      </c>
      <c r="R580" s="246">
        <f>Q580*H580</f>
        <v>0</v>
      </c>
      <c r="S580" s="246">
        <v>0</v>
      </c>
      <c r="T580" s="247">
        <f>S580*H580</f>
        <v>0</v>
      </c>
      <c r="AR580" s="25" t="s">
        <v>572</v>
      </c>
      <c r="AT580" s="25" t="s">
        <v>230</v>
      </c>
      <c r="AU580" s="25" t="s">
        <v>87</v>
      </c>
      <c r="AY580" s="25" t="s">
        <v>228</v>
      </c>
      <c r="BE580" s="248">
        <f>IF(N580="základní",J580,0)</f>
        <v>0</v>
      </c>
      <c r="BF580" s="248">
        <f>IF(N580="snížená",J580,0)</f>
        <v>0</v>
      </c>
      <c r="BG580" s="248">
        <f>IF(N580="zákl. přenesená",J580,0)</f>
        <v>0</v>
      </c>
      <c r="BH580" s="248">
        <f>IF(N580="sníž. přenesená",J580,0)</f>
        <v>0</v>
      </c>
      <c r="BI580" s="248">
        <f>IF(N580="nulová",J580,0)</f>
        <v>0</v>
      </c>
      <c r="BJ580" s="25" t="s">
        <v>24</v>
      </c>
      <c r="BK580" s="248">
        <f>ROUND(I580*H580,2)</f>
        <v>0</v>
      </c>
      <c r="BL580" s="25" t="s">
        <v>572</v>
      </c>
      <c r="BM580" s="25" t="s">
        <v>7352</v>
      </c>
    </row>
    <row r="581" s="1" customFormat="1" ht="16.5" customHeight="1">
      <c r="B581" s="47"/>
      <c r="C581" s="237" t="s">
        <v>4775</v>
      </c>
      <c r="D581" s="237" t="s">
        <v>230</v>
      </c>
      <c r="E581" s="238" t="s">
        <v>7353</v>
      </c>
      <c r="F581" s="239" t="s">
        <v>7354</v>
      </c>
      <c r="G581" s="240" t="s">
        <v>929</v>
      </c>
      <c r="H581" s="241">
        <v>1</v>
      </c>
      <c r="I581" s="242"/>
      <c r="J581" s="243">
        <f>ROUND(I581*H581,2)</f>
        <v>0</v>
      </c>
      <c r="K581" s="239" t="s">
        <v>3751</v>
      </c>
      <c r="L581" s="73"/>
      <c r="M581" s="244" t="s">
        <v>22</v>
      </c>
      <c r="N581" s="245" t="s">
        <v>50</v>
      </c>
      <c r="O581" s="48"/>
      <c r="P581" s="246">
        <f>O581*H581</f>
        <v>0</v>
      </c>
      <c r="Q581" s="246">
        <v>0</v>
      </c>
      <c r="R581" s="246">
        <f>Q581*H581</f>
        <v>0</v>
      </c>
      <c r="S581" s="246">
        <v>0</v>
      </c>
      <c r="T581" s="247">
        <f>S581*H581</f>
        <v>0</v>
      </c>
      <c r="AR581" s="25" t="s">
        <v>572</v>
      </c>
      <c r="AT581" s="25" t="s">
        <v>230</v>
      </c>
      <c r="AU581" s="25" t="s">
        <v>87</v>
      </c>
      <c r="AY581" s="25" t="s">
        <v>228</v>
      </c>
      <c r="BE581" s="248">
        <f>IF(N581="základní",J581,0)</f>
        <v>0</v>
      </c>
      <c r="BF581" s="248">
        <f>IF(N581="snížená",J581,0)</f>
        <v>0</v>
      </c>
      <c r="BG581" s="248">
        <f>IF(N581="zákl. přenesená",J581,0)</f>
        <v>0</v>
      </c>
      <c r="BH581" s="248">
        <f>IF(N581="sníž. přenesená",J581,0)</f>
        <v>0</v>
      </c>
      <c r="BI581" s="248">
        <f>IF(N581="nulová",J581,0)</f>
        <v>0</v>
      </c>
      <c r="BJ581" s="25" t="s">
        <v>24</v>
      </c>
      <c r="BK581" s="248">
        <f>ROUND(I581*H581,2)</f>
        <v>0</v>
      </c>
      <c r="BL581" s="25" t="s">
        <v>572</v>
      </c>
      <c r="BM581" s="25" t="s">
        <v>7355</v>
      </c>
    </row>
    <row r="582" s="1" customFormat="1" ht="16.5" customHeight="1">
      <c r="B582" s="47"/>
      <c r="C582" s="237" t="s">
        <v>4778</v>
      </c>
      <c r="D582" s="237" t="s">
        <v>230</v>
      </c>
      <c r="E582" s="238" t="s">
        <v>7356</v>
      </c>
      <c r="F582" s="239" t="s">
        <v>7357</v>
      </c>
      <c r="G582" s="240" t="s">
        <v>929</v>
      </c>
      <c r="H582" s="241">
        <v>1</v>
      </c>
      <c r="I582" s="242"/>
      <c r="J582" s="243">
        <f>ROUND(I582*H582,2)</f>
        <v>0</v>
      </c>
      <c r="K582" s="239" t="s">
        <v>3751</v>
      </c>
      <c r="L582" s="73"/>
      <c r="M582" s="244" t="s">
        <v>22</v>
      </c>
      <c r="N582" s="245" t="s">
        <v>50</v>
      </c>
      <c r="O582" s="48"/>
      <c r="P582" s="246">
        <f>O582*H582</f>
        <v>0</v>
      </c>
      <c r="Q582" s="246">
        <v>0</v>
      </c>
      <c r="R582" s="246">
        <f>Q582*H582</f>
        <v>0</v>
      </c>
      <c r="S582" s="246">
        <v>0</v>
      </c>
      <c r="T582" s="247">
        <f>S582*H582</f>
        <v>0</v>
      </c>
      <c r="AR582" s="25" t="s">
        <v>572</v>
      </c>
      <c r="AT582" s="25" t="s">
        <v>230</v>
      </c>
      <c r="AU582" s="25" t="s">
        <v>87</v>
      </c>
      <c r="AY582" s="25" t="s">
        <v>228</v>
      </c>
      <c r="BE582" s="248">
        <f>IF(N582="základní",J582,0)</f>
        <v>0</v>
      </c>
      <c r="BF582" s="248">
        <f>IF(N582="snížená",J582,0)</f>
        <v>0</v>
      </c>
      <c r="BG582" s="248">
        <f>IF(N582="zákl. přenesená",J582,0)</f>
        <v>0</v>
      </c>
      <c r="BH582" s="248">
        <f>IF(N582="sníž. přenesená",J582,0)</f>
        <v>0</v>
      </c>
      <c r="BI582" s="248">
        <f>IF(N582="nulová",J582,0)</f>
        <v>0</v>
      </c>
      <c r="BJ582" s="25" t="s">
        <v>24</v>
      </c>
      <c r="BK582" s="248">
        <f>ROUND(I582*H582,2)</f>
        <v>0</v>
      </c>
      <c r="BL582" s="25" t="s">
        <v>572</v>
      </c>
      <c r="BM582" s="25" t="s">
        <v>7358</v>
      </c>
    </row>
    <row r="583" s="1" customFormat="1" ht="16.5" customHeight="1">
      <c r="B583" s="47"/>
      <c r="C583" s="237" t="s">
        <v>4781</v>
      </c>
      <c r="D583" s="237" t="s">
        <v>230</v>
      </c>
      <c r="E583" s="238" t="s">
        <v>7359</v>
      </c>
      <c r="F583" s="239" t="s">
        <v>7360</v>
      </c>
      <c r="G583" s="240" t="s">
        <v>929</v>
      </c>
      <c r="H583" s="241">
        <v>1</v>
      </c>
      <c r="I583" s="242"/>
      <c r="J583" s="243">
        <f>ROUND(I583*H583,2)</f>
        <v>0</v>
      </c>
      <c r="K583" s="239" t="s">
        <v>3751</v>
      </c>
      <c r="L583" s="73"/>
      <c r="M583" s="244" t="s">
        <v>22</v>
      </c>
      <c r="N583" s="245" t="s">
        <v>50</v>
      </c>
      <c r="O583" s="48"/>
      <c r="P583" s="246">
        <f>O583*H583</f>
        <v>0</v>
      </c>
      <c r="Q583" s="246">
        <v>0</v>
      </c>
      <c r="R583" s="246">
        <f>Q583*H583</f>
        <v>0</v>
      </c>
      <c r="S583" s="246">
        <v>0</v>
      </c>
      <c r="T583" s="247">
        <f>S583*H583</f>
        <v>0</v>
      </c>
      <c r="AR583" s="25" t="s">
        <v>572</v>
      </c>
      <c r="AT583" s="25" t="s">
        <v>230</v>
      </c>
      <c r="AU583" s="25" t="s">
        <v>87</v>
      </c>
      <c r="AY583" s="25" t="s">
        <v>228</v>
      </c>
      <c r="BE583" s="248">
        <f>IF(N583="základní",J583,0)</f>
        <v>0</v>
      </c>
      <c r="BF583" s="248">
        <f>IF(N583="snížená",J583,0)</f>
        <v>0</v>
      </c>
      <c r="BG583" s="248">
        <f>IF(N583="zákl. přenesená",J583,0)</f>
        <v>0</v>
      </c>
      <c r="BH583" s="248">
        <f>IF(N583="sníž. přenesená",J583,0)</f>
        <v>0</v>
      </c>
      <c r="BI583" s="248">
        <f>IF(N583="nulová",J583,0)</f>
        <v>0</v>
      </c>
      <c r="BJ583" s="25" t="s">
        <v>24</v>
      </c>
      <c r="BK583" s="248">
        <f>ROUND(I583*H583,2)</f>
        <v>0</v>
      </c>
      <c r="BL583" s="25" t="s">
        <v>572</v>
      </c>
      <c r="BM583" s="25" t="s">
        <v>7361</v>
      </c>
    </row>
    <row r="584" s="1" customFormat="1" ht="25.5" customHeight="1">
      <c r="B584" s="47"/>
      <c r="C584" s="237" t="s">
        <v>4785</v>
      </c>
      <c r="D584" s="237" t="s">
        <v>230</v>
      </c>
      <c r="E584" s="238" t="s">
        <v>7362</v>
      </c>
      <c r="F584" s="239" t="s">
        <v>7363</v>
      </c>
      <c r="G584" s="240" t="s">
        <v>929</v>
      </c>
      <c r="H584" s="241">
        <v>1</v>
      </c>
      <c r="I584" s="242"/>
      <c r="J584" s="243">
        <f>ROUND(I584*H584,2)</f>
        <v>0</v>
      </c>
      <c r="K584" s="239" t="s">
        <v>3751</v>
      </c>
      <c r="L584" s="73"/>
      <c r="M584" s="244" t="s">
        <v>22</v>
      </c>
      <c r="N584" s="245" t="s">
        <v>50</v>
      </c>
      <c r="O584" s="48"/>
      <c r="P584" s="246">
        <f>O584*H584</f>
        <v>0</v>
      </c>
      <c r="Q584" s="246">
        <v>0</v>
      </c>
      <c r="R584" s="246">
        <f>Q584*H584</f>
        <v>0</v>
      </c>
      <c r="S584" s="246">
        <v>0</v>
      </c>
      <c r="T584" s="247">
        <f>S584*H584</f>
        <v>0</v>
      </c>
      <c r="AR584" s="25" t="s">
        <v>572</v>
      </c>
      <c r="AT584" s="25" t="s">
        <v>230</v>
      </c>
      <c r="AU584" s="25" t="s">
        <v>87</v>
      </c>
      <c r="AY584" s="25" t="s">
        <v>228</v>
      </c>
      <c r="BE584" s="248">
        <f>IF(N584="základní",J584,0)</f>
        <v>0</v>
      </c>
      <c r="BF584" s="248">
        <f>IF(N584="snížená",J584,0)</f>
        <v>0</v>
      </c>
      <c r="BG584" s="248">
        <f>IF(N584="zákl. přenesená",J584,0)</f>
        <v>0</v>
      </c>
      <c r="BH584" s="248">
        <f>IF(N584="sníž. přenesená",J584,0)</f>
        <v>0</v>
      </c>
      <c r="BI584" s="248">
        <f>IF(N584="nulová",J584,0)</f>
        <v>0</v>
      </c>
      <c r="BJ584" s="25" t="s">
        <v>24</v>
      </c>
      <c r="BK584" s="248">
        <f>ROUND(I584*H584,2)</f>
        <v>0</v>
      </c>
      <c r="BL584" s="25" t="s">
        <v>572</v>
      </c>
      <c r="BM584" s="25" t="s">
        <v>7364</v>
      </c>
    </row>
    <row r="585" s="1" customFormat="1" ht="16.5" customHeight="1">
      <c r="B585" s="47"/>
      <c r="C585" s="237" t="s">
        <v>4788</v>
      </c>
      <c r="D585" s="237" t="s">
        <v>230</v>
      </c>
      <c r="E585" s="238" t="s">
        <v>7365</v>
      </c>
      <c r="F585" s="239" t="s">
        <v>7366</v>
      </c>
      <c r="G585" s="240" t="s">
        <v>929</v>
      </c>
      <c r="H585" s="241">
        <v>1</v>
      </c>
      <c r="I585" s="242"/>
      <c r="J585" s="243">
        <f>ROUND(I585*H585,2)</f>
        <v>0</v>
      </c>
      <c r="K585" s="239" t="s">
        <v>3751</v>
      </c>
      <c r="L585" s="73"/>
      <c r="M585" s="244" t="s">
        <v>22</v>
      </c>
      <c r="N585" s="245" t="s">
        <v>50</v>
      </c>
      <c r="O585" s="48"/>
      <c r="P585" s="246">
        <f>O585*H585</f>
        <v>0</v>
      </c>
      <c r="Q585" s="246">
        <v>0</v>
      </c>
      <c r="R585" s="246">
        <f>Q585*H585</f>
        <v>0</v>
      </c>
      <c r="S585" s="246">
        <v>0</v>
      </c>
      <c r="T585" s="247">
        <f>S585*H585</f>
        <v>0</v>
      </c>
      <c r="AR585" s="25" t="s">
        <v>572</v>
      </c>
      <c r="AT585" s="25" t="s">
        <v>230</v>
      </c>
      <c r="AU585" s="25" t="s">
        <v>87</v>
      </c>
      <c r="AY585" s="25" t="s">
        <v>228</v>
      </c>
      <c r="BE585" s="248">
        <f>IF(N585="základní",J585,0)</f>
        <v>0</v>
      </c>
      <c r="BF585" s="248">
        <f>IF(N585="snížená",J585,0)</f>
        <v>0</v>
      </c>
      <c r="BG585" s="248">
        <f>IF(N585="zákl. přenesená",J585,0)</f>
        <v>0</v>
      </c>
      <c r="BH585" s="248">
        <f>IF(N585="sníž. přenesená",J585,0)</f>
        <v>0</v>
      </c>
      <c r="BI585" s="248">
        <f>IF(N585="nulová",J585,0)</f>
        <v>0</v>
      </c>
      <c r="BJ585" s="25" t="s">
        <v>24</v>
      </c>
      <c r="BK585" s="248">
        <f>ROUND(I585*H585,2)</f>
        <v>0</v>
      </c>
      <c r="BL585" s="25" t="s">
        <v>572</v>
      </c>
      <c r="BM585" s="25" t="s">
        <v>7367</v>
      </c>
    </row>
    <row r="586" s="1" customFormat="1" ht="16.5" customHeight="1">
      <c r="B586" s="47"/>
      <c r="C586" s="237" t="s">
        <v>4791</v>
      </c>
      <c r="D586" s="237" t="s">
        <v>230</v>
      </c>
      <c r="E586" s="238" t="s">
        <v>7368</v>
      </c>
      <c r="F586" s="239" t="s">
        <v>7369</v>
      </c>
      <c r="G586" s="240" t="s">
        <v>929</v>
      </c>
      <c r="H586" s="241">
        <v>1</v>
      </c>
      <c r="I586" s="242"/>
      <c r="J586" s="243">
        <f>ROUND(I586*H586,2)</f>
        <v>0</v>
      </c>
      <c r="K586" s="239" t="s">
        <v>3751</v>
      </c>
      <c r="L586" s="73"/>
      <c r="M586" s="244" t="s">
        <v>22</v>
      </c>
      <c r="N586" s="245" t="s">
        <v>50</v>
      </c>
      <c r="O586" s="48"/>
      <c r="P586" s="246">
        <f>O586*H586</f>
        <v>0</v>
      </c>
      <c r="Q586" s="246">
        <v>0</v>
      </c>
      <c r="R586" s="246">
        <f>Q586*H586</f>
        <v>0</v>
      </c>
      <c r="S586" s="246">
        <v>0</v>
      </c>
      <c r="T586" s="247">
        <f>S586*H586</f>
        <v>0</v>
      </c>
      <c r="AR586" s="25" t="s">
        <v>572</v>
      </c>
      <c r="AT586" s="25" t="s">
        <v>230</v>
      </c>
      <c r="AU586" s="25" t="s">
        <v>87</v>
      </c>
      <c r="AY586" s="25" t="s">
        <v>228</v>
      </c>
      <c r="BE586" s="248">
        <f>IF(N586="základní",J586,0)</f>
        <v>0</v>
      </c>
      <c r="BF586" s="248">
        <f>IF(N586="snížená",J586,0)</f>
        <v>0</v>
      </c>
      <c r="BG586" s="248">
        <f>IF(N586="zákl. přenesená",J586,0)</f>
        <v>0</v>
      </c>
      <c r="BH586" s="248">
        <f>IF(N586="sníž. přenesená",J586,0)</f>
        <v>0</v>
      </c>
      <c r="BI586" s="248">
        <f>IF(N586="nulová",J586,0)</f>
        <v>0</v>
      </c>
      <c r="BJ586" s="25" t="s">
        <v>24</v>
      </c>
      <c r="BK586" s="248">
        <f>ROUND(I586*H586,2)</f>
        <v>0</v>
      </c>
      <c r="BL586" s="25" t="s">
        <v>572</v>
      </c>
      <c r="BM586" s="25" t="s">
        <v>7370</v>
      </c>
    </row>
    <row r="587" s="1" customFormat="1" ht="16.5" customHeight="1">
      <c r="B587" s="47"/>
      <c r="C587" s="237" t="s">
        <v>4795</v>
      </c>
      <c r="D587" s="237" t="s">
        <v>230</v>
      </c>
      <c r="E587" s="238" t="s">
        <v>7371</v>
      </c>
      <c r="F587" s="239" t="s">
        <v>7372</v>
      </c>
      <c r="G587" s="240" t="s">
        <v>929</v>
      </c>
      <c r="H587" s="241">
        <v>1</v>
      </c>
      <c r="I587" s="242"/>
      <c r="J587" s="243">
        <f>ROUND(I587*H587,2)</f>
        <v>0</v>
      </c>
      <c r="K587" s="239" t="s">
        <v>3751</v>
      </c>
      <c r="L587" s="73"/>
      <c r="M587" s="244" t="s">
        <v>22</v>
      </c>
      <c r="N587" s="245" t="s">
        <v>50</v>
      </c>
      <c r="O587" s="48"/>
      <c r="P587" s="246">
        <f>O587*H587</f>
        <v>0</v>
      </c>
      <c r="Q587" s="246">
        <v>0</v>
      </c>
      <c r="R587" s="246">
        <f>Q587*H587</f>
        <v>0</v>
      </c>
      <c r="S587" s="246">
        <v>0</v>
      </c>
      <c r="T587" s="247">
        <f>S587*H587</f>
        <v>0</v>
      </c>
      <c r="AR587" s="25" t="s">
        <v>572</v>
      </c>
      <c r="AT587" s="25" t="s">
        <v>230</v>
      </c>
      <c r="AU587" s="25" t="s">
        <v>87</v>
      </c>
      <c r="AY587" s="25" t="s">
        <v>228</v>
      </c>
      <c r="BE587" s="248">
        <f>IF(N587="základní",J587,0)</f>
        <v>0</v>
      </c>
      <c r="BF587" s="248">
        <f>IF(N587="snížená",J587,0)</f>
        <v>0</v>
      </c>
      <c r="BG587" s="248">
        <f>IF(N587="zákl. přenesená",J587,0)</f>
        <v>0</v>
      </c>
      <c r="BH587" s="248">
        <f>IF(N587="sníž. přenesená",J587,0)</f>
        <v>0</v>
      </c>
      <c r="BI587" s="248">
        <f>IF(N587="nulová",J587,0)</f>
        <v>0</v>
      </c>
      <c r="BJ587" s="25" t="s">
        <v>24</v>
      </c>
      <c r="BK587" s="248">
        <f>ROUND(I587*H587,2)</f>
        <v>0</v>
      </c>
      <c r="BL587" s="25" t="s">
        <v>572</v>
      </c>
      <c r="BM587" s="25" t="s">
        <v>7373</v>
      </c>
    </row>
    <row r="588" s="1" customFormat="1" ht="16.5" customHeight="1">
      <c r="B588" s="47"/>
      <c r="C588" s="237" t="s">
        <v>4799</v>
      </c>
      <c r="D588" s="237" t="s">
        <v>230</v>
      </c>
      <c r="E588" s="238" t="s">
        <v>7374</v>
      </c>
      <c r="F588" s="239" t="s">
        <v>6540</v>
      </c>
      <c r="G588" s="240" t="s">
        <v>929</v>
      </c>
      <c r="H588" s="241">
        <v>1</v>
      </c>
      <c r="I588" s="242"/>
      <c r="J588" s="243">
        <f>ROUND(I588*H588,2)</f>
        <v>0</v>
      </c>
      <c r="K588" s="239" t="s">
        <v>3751</v>
      </c>
      <c r="L588" s="73"/>
      <c r="M588" s="244" t="s">
        <v>22</v>
      </c>
      <c r="N588" s="245" t="s">
        <v>50</v>
      </c>
      <c r="O588" s="48"/>
      <c r="P588" s="246">
        <f>O588*H588</f>
        <v>0</v>
      </c>
      <c r="Q588" s="246">
        <v>0</v>
      </c>
      <c r="R588" s="246">
        <f>Q588*H588</f>
        <v>0</v>
      </c>
      <c r="S588" s="246">
        <v>0</v>
      </c>
      <c r="T588" s="247">
        <f>S588*H588</f>
        <v>0</v>
      </c>
      <c r="AR588" s="25" t="s">
        <v>572</v>
      </c>
      <c r="AT588" s="25" t="s">
        <v>230</v>
      </c>
      <c r="AU588" s="25" t="s">
        <v>87</v>
      </c>
      <c r="AY588" s="25" t="s">
        <v>228</v>
      </c>
      <c r="BE588" s="248">
        <f>IF(N588="základní",J588,0)</f>
        <v>0</v>
      </c>
      <c r="BF588" s="248">
        <f>IF(N588="snížená",J588,0)</f>
        <v>0</v>
      </c>
      <c r="BG588" s="248">
        <f>IF(N588="zákl. přenesená",J588,0)</f>
        <v>0</v>
      </c>
      <c r="BH588" s="248">
        <f>IF(N588="sníž. přenesená",J588,0)</f>
        <v>0</v>
      </c>
      <c r="BI588" s="248">
        <f>IF(N588="nulová",J588,0)</f>
        <v>0</v>
      </c>
      <c r="BJ588" s="25" t="s">
        <v>24</v>
      </c>
      <c r="BK588" s="248">
        <f>ROUND(I588*H588,2)</f>
        <v>0</v>
      </c>
      <c r="BL588" s="25" t="s">
        <v>572</v>
      </c>
      <c r="BM588" s="25" t="s">
        <v>7375</v>
      </c>
    </row>
    <row r="589" s="1" customFormat="1" ht="16.5" customHeight="1">
      <c r="B589" s="47"/>
      <c r="C589" s="237" t="s">
        <v>4802</v>
      </c>
      <c r="D589" s="237" t="s">
        <v>230</v>
      </c>
      <c r="E589" s="238" t="s">
        <v>7376</v>
      </c>
      <c r="F589" s="239" t="s">
        <v>7377</v>
      </c>
      <c r="G589" s="240" t="s">
        <v>929</v>
      </c>
      <c r="H589" s="241">
        <v>1</v>
      </c>
      <c r="I589" s="242"/>
      <c r="J589" s="243">
        <f>ROUND(I589*H589,2)</f>
        <v>0</v>
      </c>
      <c r="K589" s="239" t="s">
        <v>3751</v>
      </c>
      <c r="L589" s="73"/>
      <c r="M589" s="244" t="s">
        <v>22</v>
      </c>
      <c r="N589" s="245" t="s">
        <v>50</v>
      </c>
      <c r="O589" s="48"/>
      <c r="P589" s="246">
        <f>O589*H589</f>
        <v>0</v>
      </c>
      <c r="Q589" s="246">
        <v>0</v>
      </c>
      <c r="R589" s="246">
        <f>Q589*H589</f>
        <v>0</v>
      </c>
      <c r="S589" s="246">
        <v>0</v>
      </c>
      <c r="T589" s="247">
        <f>S589*H589</f>
        <v>0</v>
      </c>
      <c r="AR589" s="25" t="s">
        <v>572</v>
      </c>
      <c r="AT589" s="25" t="s">
        <v>230</v>
      </c>
      <c r="AU589" s="25" t="s">
        <v>87</v>
      </c>
      <c r="AY589" s="25" t="s">
        <v>228</v>
      </c>
      <c r="BE589" s="248">
        <f>IF(N589="základní",J589,0)</f>
        <v>0</v>
      </c>
      <c r="BF589" s="248">
        <f>IF(N589="snížená",J589,0)</f>
        <v>0</v>
      </c>
      <c r="BG589" s="248">
        <f>IF(N589="zákl. přenesená",J589,0)</f>
        <v>0</v>
      </c>
      <c r="BH589" s="248">
        <f>IF(N589="sníž. přenesená",J589,0)</f>
        <v>0</v>
      </c>
      <c r="BI589" s="248">
        <f>IF(N589="nulová",J589,0)</f>
        <v>0</v>
      </c>
      <c r="BJ589" s="25" t="s">
        <v>24</v>
      </c>
      <c r="BK589" s="248">
        <f>ROUND(I589*H589,2)</f>
        <v>0</v>
      </c>
      <c r="BL589" s="25" t="s">
        <v>572</v>
      </c>
      <c r="BM589" s="25" t="s">
        <v>7378</v>
      </c>
    </row>
    <row r="590" s="1" customFormat="1" ht="25.5" customHeight="1">
      <c r="B590" s="47"/>
      <c r="C590" s="237" t="s">
        <v>4805</v>
      </c>
      <c r="D590" s="237" t="s">
        <v>230</v>
      </c>
      <c r="E590" s="238" t="s">
        <v>7379</v>
      </c>
      <c r="F590" s="239" t="s">
        <v>7380</v>
      </c>
      <c r="G590" s="240" t="s">
        <v>929</v>
      </c>
      <c r="H590" s="241">
        <v>1</v>
      </c>
      <c r="I590" s="242"/>
      <c r="J590" s="243">
        <f>ROUND(I590*H590,2)</f>
        <v>0</v>
      </c>
      <c r="K590" s="239" t="s">
        <v>3751</v>
      </c>
      <c r="L590" s="73"/>
      <c r="M590" s="244" t="s">
        <v>22</v>
      </c>
      <c r="N590" s="310" t="s">
        <v>50</v>
      </c>
      <c r="O590" s="311"/>
      <c r="P590" s="312">
        <f>O590*H590</f>
        <v>0</v>
      </c>
      <c r="Q590" s="312">
        <v>0</v>
      </c>
      <c r="R590" s="312">
        <f>Q590*H590</f>
        <v>0</v>
      </c>
      <c r="S590" s="312">
        <v>0</v>
      </c>
      <c r="T590" s="313">
        <f>S590*H590</f>
        <v>0</v>
      </c>
      <c r="AR590" s="25" t="s">
        <v>572</v>
      </c>
      <c r="AT590" s="25" t="s">
        <v>230</v>
      </c>
      <c r="AU590" s="25" t="s">
        <v>87</v>
      </c>
      <c r="AY590" s="25" t="s">
        <v>228</v>
      </c>
      <c r="BE590" s="248">
        <f>IF(N590="základní",J590,0)</f>
        <v>0</v>
      </c>
      <c r="BF590" s="248">
        <f>IF(N590="snížená",J590,0)</f>
        <v>0</v>
      </c>
      <c r="BG590" s="248">
        <f>IF(N590="zákl. přenesená",J590,0)</f>
        <v>0</v>
      </c>
      <c r="BH590" s="248">
        <f>IF(N590="sníž. přenesená",J590,0)</f>
        <v>0</v>
      </c>
      <c r="BI590" s="248">
        <f>IF(N590="nulová",J590,0)</f>
        <v>0</v>
      </c>
      <c r="BJ590" s="25" t="s">
        <v>24</v>
      </c>
      <c r="BK590" s="248">
        <f>ROUND(I590*H590,2)</f>
        <v>0</v>
      </c>
      <c r="BL590" s="25" t="s">
        <v>572</v>
      </c>
      <c r="BM590" s="25" t="s">
        <v>7381</v>
      </c>
    </row>
    <row r="591" s="1" customFormat="1" ht="6.96" customHeight="1">
      <c r="B591" s="68"/>
      <c r="C591" s="69"/>
      <c r="D591" s="69"/>
      <c r="E591" s="69"/>
      <c r="F591" s="69"/>
      <c r="G591" s="69"/>
      <c r="H591" s="69"/>
      <c r="I591" s="180"/>
      <c r="J591" s="69"/>
      <c r="K591" s="69"/>
      <c r="L591" s="73"/>
    </row>
  </sheetData>
  <sheetProtection sheet="1" autoFilter="0" formatColumns="0" formatRows="0" objects="1" scenarios="1" spinCount="100000" saltValue="yN97rmc9jTH2KMSYQDyCLarzVm4LhLdreESQAR4JYURirPr36kfOKmIJ5EJ5jklMEhqpGyfajY7RIsikouQtWQ==" hashValue="SF5yY70AbHkVSUUkNftG0NZDUfUT6BGMO2QeWQio34DByyq4cIx2PxwLAmR9Od0PPa44FvTEv+F52tri0PYwiQ==" algorithmName="SHA-512" password="CC35"/>
  <autoFilter ref="C132:K590"/>
  <mergeCells count="13">
    <mergeCell ref="E7:H7"/>
    <mergeCell ref="E9:H9"/>
    <mergeCell ref="E11:H11"/>
    <mergeCell ref="E26:H26"/>
    <mergeCell ref="E47:H47"/>
    <mergeCell ref="E49:H49"/>
    <mergeCell ref="E51:H51"/>
    <mergeCell ref="J55:J56"/>
    <mergeCell ref="E121:H121"/>
    <mergeCell ref="E123:H123"/>
    <mergeCell ref="E125:H125"/>
    <mergeCell ref="G1:H1"/>
    <mergeCell ref="L2:V2"/>
  </mergeCells>
  <hyperlinks>
    <hyperlink ref="F1:G1" location="C2" display="1) Krycí list soupisu"/>
    <hyperlink ref="G1:H1" location="C58" display="2) Rekapitulace"/>
    <hyperlink ref="J1" location="C132"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3.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129</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7382</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99.75" customHeight="1">
      <c r="B24" s="162"/>
      <c r="C24" s="163"/>
      <c r="D24" s="163"/>
      <c r="E24" s="45" t="s">
        <v>7383</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ROUND(J84,2)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ROUND(SUM(BE84:BE137), 2)</f>
        <v>0</v>
      </c>
      <c r="G30" s="48"/>
      <c r="H30" s="48"/>
      <c r="I30" s="172">
        <v>0.20999999999999999</v>
      </c>
      <c r="J30" s="171">
        <f>ROUND(ROUND((SUM(BE84:BE137)), 2)*I30, 2)</f>
        <v>0</v>
      </c>
      <c r="K30" s="52"/>
    </row>
    <row r="31" s="1" customFormat="1" ht="14.4" customHeight="1">
      <c r="B31" s="47"/>
      <c r="C31" s="48"/>
      <c r="D31" s="48"/>
      <c r="E31" s="56" t="s">
        <v>51</v>
      </c>
      <c r="F31" s="171">
        <f>ROUND(SUM(BF84:BF137), 2)</f>
        <v>0</v>
      </c>
      <c r="G31" s="48"/>
      <c r="H31" s="48"/>
      <c r="I31" s="172">
        <v>0.14999999999999999</v>
      </c>
      <c r="J31" s="171">
        <f>ROUND(ROUND((SUM(BF84:BF137)), 2)*I31, 2)</f>
        <v>0</v>
      </c>
      <c r="K31" s="52"/>
    </row>
    <row r="32" hidden="1" s="1" customFormat="1" ht="14.4" customHeight="1">
      <c r="B32" s="47"/>
      <c r="C32" s="48"/>
      <c r="D32" s="48"/>
      <c r="E32" s="56" t="s">
        <v>52</v>
      </c>
      <c r="F32" s="171">
        <f>ROUND(SUM(BG84:BG137), 2)</f>
        <v>0</v>
      </c>
      <c r="G32" s="48"/>
      <c r="H32" s="48"/>
      <c r="I32" s="172">
        <v>0.20999999999999999</v>
      </c>
      <c r="J32" s="171">
        <v>0</v>
      </c>
      <c r="K32" s="52"/>
    </row>
    <row r="33" hidden="1" s="1" customFormat="1" ht="14.4" customHeight="1">
      <c r="B33" s="47"/>
      <c r="C33" s="48"/>
      <c r="D33" s="48"/>
      <c r="E33" s="56" t="s">
        <v>53</v>
      </c>
      <c r="F33" s="171">
        <f>ROUND(SUM(BH84:BH137), 2)</f>
        <v>0</v>
      </c>
      <c r="G33" s="48"/>
      <c r="H33" s="48"/>
      <c r="I33" s="172">
        <v>0.14999999999999999</v>
      </c>
      <c r="J33" s="171">
        <v>0</v>
      </c>
      <c r="K33" s="52"/>
    </row>
    <row r="34" hidden="1" s="1" customFormat="1" ht="14.4" customHeight="1">
      <c r="B34" s="47"/>
      <c r="C34" s="48"/>
      <c r="D34" s="48"/>
      <c r="E34" s="56" t="s">
        <v>54</v>
      </c>
      <c r="F34" s="171">
        <f>ROUND(SUM(BI84:BI137),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SO02 - SO 02 - Areálové zpevněné plochy</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J84</f>
        <v>0</v>
      </c>
      <c r="K56" s="52"/>
      <c r="AU56" s="25" t="s">
        <v>184</v>
      </c>
    </row>
    <row r="57" s="8" customFormat="1" ht="24.96" customHeight="1">
      <c r="B57" s="191"/>
      <c r="C57" s="192"/>
      <c r="D57" s="193" t="s">
        <v>185</v>
      </c>
      <c r="E57" s="194"/>
      <c r="F57" s="194"/>
      <c r="G57" s="194"/>
      <c r="H57" s="194"/>
      <c r="I57" s="195"/>
      <c r="J57" s="196">
        <f>J85</f>
        <v>0</v>
      </c>
      <c r="K57" s="197"/>
    </row>
    <row r="58" s="9" customFormat="1" ht="19.92" customHeight="1">
      <c r="B58" s="198"/>
      <c r="C58" s="199"/>
      <c r="D58" s="200" t="s">
        <v>186</v>
      </c>
      <c r="E58" s="201"/>
      <c r="F58" s="201"/>
      <c r="G58" s="201"/>
      <c r="H58" s="201"/>
      <c r="I58" s="202"/>
      <c r="J58" s="203">
        <f>J86</f>
        <v>0</v>
      </c>
      <c r="K58" s="204"/>
    </row>
    <row r="59" s="9" customFormat="1" ht="19.92" customHeight="1">
      <c r="B59" s="198"/>
      <c r="C59" s="199"/>
      <c r="D59" s="200" t="s">
        <v>188</v>
      </c>
      <c r="E59" s="201"/>
      <c r="F59" s="201"/>
      <c r="G59" s="201"/>
      <c r="H59" s="201"/>
      <c r="I59" s="202"/>
      <c r="J59" s="203">
        <f>J98</f>
        <v>0</v>
      </c>
      <c r="K59" s="204"/>
    </row>
    <row r="60" s="9" customFormat="1" ht="19.92" customHeight="1">
      <c r="B60" s="198"/>
      <c r="C60" s="199"/>
      <c r="D60" s="200" t="s">
        <v>7384</v>
      </c>
      <c r="E60" s="201"/>
      <c r="F60" s="201"/>
      <c r="G60" s="201"/>
      <c r="H60" s="201"/>
      <c r="I60" s="202"/>
      <c r="J60" s="203">
        <f>J102</f>
        <v>0</v>
      </c>
      <c r="K60" s="204"/>
    </row>
    <row r="61" s="9" customFormat="1" ht="19.92" customHeight="1">
      <c r="B61" s="198"/>
      <c r="C61" s="199"/>
      <c r="D61" s="200" t="s">
        <v>7385</v>
      </c>
      <c r="E61" s="201"/>
      <c r="F61" s="201"/>
      <c r="G61" s="201"/>
      <c r="H61" s="201"/>
      <c r="I61" s="202"/>
      <c r="J61" s="203">
        <f>J115</f>
        <v>0</v>
      </c>
      <c r="K61" s="204"/>
    </row>
    <row r="62" s="9" customFormat="1" ht="19.92" customHeight="1">
      <c r="B62" s="198"/>
      <c r="C62" s="199"/>
      <c r="D62" s="200" t="s">
        <v>194</v>
      </c>
      <c r="E62" s="201"/>
      <c r="F62" s="201"/>
      <c r="G62" s="201"/>
      <c r="H62" s="201"/>
      <c r="I62" s="202"/>
      <c r="J62" s="203">
        <f>J133</f>
        <v>0</v>
      </c>
      <c r="K62" s="204"/>
    </row>
    <row r="63" s="8" customFormat="1" ht="24.96" customHeight="1">
      <c r="B63" s="191"/>
      <c r="C63" s="192"/>
      <c r="D63" s="193" t="s">
        <v>7386</v>
      </c>
      <c r="E63" s="194"/>
      <c r="F63" s="194"/>
      <c r="G63" s="194"/>
      <c r="H63" s="194"/>
      <c r="I63" s="195"/>
      <c r="J63" s="196">
        <f>J135</f>
        <v>0</v>
      </c>
      <c r="K63" s="197"/>
    </row>
    <row r="64" s="9" customFormat="1" ht="19.92" customHeight="1">
      <c r="B64" s="198"/>
      <c r="C64" s="199"/>
      <c r="D64" s="200" t="s">
        <v>7387</v>
      </c>
      <c r="E64" s="201"/>
      <c r="F64" s="201"/>
      <c r="G64" s="201"/>
      <c r="H64" s="201"/>
      <c r="I64" s="202"/>
      <c r="J64" s="203">
        <f>J136</f>
        <v>0</v>
      </c>
      <c r="K64" s="204"/>
    </row>
    <row r="65" s="1" customFormat="1" ht="21.84" customHeight="1">
      <c r="B65" s="47"/>
      <c r="C65" s="48"/>
      <c r="D65" s="48"/>
      <c r="E65" s="48"/>
      <c r="F65" s="48"/>
      <c r="G65" s="48"/>
      <c r="H65" s="48"/>
      <c r="I65" s="158"/>
      <c r="J65" s="48"/>
      <c r="K65" s="52"/>
    </row>
    <row r="66" s="1" customFormat="1" ht="6.96" customHeight="1">
      <c r="B66" s="68"/>
      <c r="C66" s="69"/>
      <c r="D66" s="69"/>
      <c r="E66" s="69"/>
      <c r="F66" s="69"/>
      <c r="G66" s="69"/>
      <c r="H66" s="69"/>
      <c r="I66" s="180"/>
      <c r="J66" s="69"/>
      <c r="K66" s="70"/>
    </row>
    <row r="70" s="1" customFormat="1" ht="6.96" customHeight="1">
      <c r="B70" s="71"/>
      <c r="C70" s="72"/>
      <c r="D70" s="72"/>
      <c r="E70" s="72"/>
      <c r="F70" s="72"/>
      <c r="G70" s="72"/>
      <c r="H70" s="72"/>
      <c r="I70" s="183"/>
      <c r="J70" s="72"/>
      <c r="K70" s="72"/>
      <c r="L70" s="73"/>
    </row>
    <row r="71" s="1" customFormat="1" ht="36.96" customHeight="1">
      <c r="B71" s="47"/>
      <c r="C71" s="74" t="s">
        <v>212</v>
      </c>
      <c r="D71" s="75"/>
      <c r="E71" s="75"/>
      <c r="F71" s="75"/>
      <c r="G71" s="75"/>
      <c r="H71" s="75"/>
      <c r="I71" s="205"/>
      <c r="J71" s="75"/>
      <c r="K71" s="75"/>
      <c r="L71" s="73"/>
    </row>
    <row r="72" s="1" customFormat="1" ht="6.96" customHeight="1">
      <c r="B72" s="47"/>
      <c r="C72" s="75"/>
      <c r="D72" s="75"/>
      <c r="E72" s="75"/>
      <c r="F72" s="75"/>
      <c r="G72" s="75"/>
      <c r="H72" s="75"/>
      <c r="I72" s="205"/>
      <c r="J72" s="75"/>
      <c r="K72" s="75"/>
      <c r="L72" s="73"/>
    </row>
    <row r="73" s="1" customFormat="1" ht="14.4" customHeight="1">
      <c r="B73" s="47"/>
      <c r="C73" s="77" t="s">
        <v>18</v>
      </c>
      <c r="D73" s="75"/>
      <c r="E73" s="75"/>
      <c r="F73" s="75"/>
      <c r="G73" s="75"/>
      <c r="H73" s="75"/>
      <c r="I73" s="205"/>
      <c r="J73" s="75"/>
      <c r="K73" s="75"/>
      <c r="L73" s="73"/>
    </row>
    <row r="74" s="1" customFormat="1" ht="16.5" customHeight="1">
      <c r="B74" s="47"/>
      <c r="C74" s="75"/>
      <c r="D74" s="75"/>
      <c r="E74" s="206" t="str">
        <f>E7</f>
        <v>NOVÁ PSYCHIATRIE - NEMOCNICE TÁBOR (staveniště A)</v>
      </c>
      <c r="F74" s="77"/>
      <c r="G74" s="77"/>
      <c r="H74" s="77"/>
      <c r="I74" s="205"/>
      <c r="J74" s="75"/>
      <c r="K74" s="75"/>
      <c r="L74" s="73"/>
    </row>
    <row r="75" s="1" customFormat="1" ht="14.4" customHeight="1">
      <c r="B75" s="47"/>
      <c r="C75" s="77" t="s">
        <v>175</v>
      </c>
      <c r="D75" s="75"/>
      <c r="E75" s="75"/>
      <c r="F75" s="75"/>
      <c r="G75" s="75"/>
      <c r="H75" s="75"/>
      <c r="I75" s="205"/>
      <c r="J75" s="75"/>
      <c r="K75" s="75"/>
      <c r="L75" s="73"/>
    </row>
    <row r="76" s="1" customFormat="1" ht="17.25" customHeight="1">
      <c r="B76" s="47"/>
      <c r="C76" s="75"/>
      <c r="D76" s="75"/>
      <c r="E76" s="83" t="str">
        <f>E9</f>
        <v>SO02 - SO 02 - Areálové zpevněné plochy</v>
      </c>
      <c r="F76" s="75"/>
      <c r="G76" s="75"/>
      <c r="H76" s="75"/>
      <c r="I76" s="205"/>
      <c r="J76" s="75"/>
      <c r="K76" s="75"/>
      <c r="L76" s="73"/>
    </row>
    <row r="77" s="1" customFormat="1" ht="6.96" customHeight="1">
      <c r="B77" s="47"/>
      <c r="C77" s="75"/>
      <c r="D77" s="75"/>
      <c r="E77" s="75"/>
      <c r="F77" s="75"/>
      <c r="G77" s="75"/>
      <c r="H77" s="75"/>
      <c r="I77" s="205"/>
      <c r="J77" s="75"/>
      <c r="K77" s="75"/>
      <c r="L77" s="73"/>
    </row>
    <row r="78" s="1" customFormat="1" ht="18" customHeight="1">
      <c r="B78" s="47"/>
      <c r="C78" s="77" t="s">
        <v>25</v>
      </c>
      <c r="D78" s="75"/>
      <c r="E78" s="75"/>
      <c r="F78" s="209" t="str">
        <f>F12</f>
        <v>Tábor</v>
      </c>
      <c r="G78" s="75"/>
      <c r="H78" s="75"/>
      <c r="I78" s="210" t="s">
        <v>27</v>
      </c>
      <c r="J78" s="86" t="str">
        <f>IF(J12="","",J12)</f>
        <v>4. 5. 2015</v>
      </c>
      <c r="K78" s="75"/>
      <c r="L78" s="73"/>
    </row>
    <row r="79" s="1" customFormat="1" ht="6.96" customHeight="1">
      <c r="B79" s="47"/>
      <c r="C79" s="75"/>
      <c r="D79" s="75"/>
      <c r="E79" s="75"/>
      <c r="F79" s="75"/>
      <c r="G79" s="75"/>
      <c r="H79" s="75"/>
      <c r="I79" s="205"/>
      <c r="J79" s="75"/>
      <c r="K79" s="75"/>
      <c r="L79" s="73"/>
    </row>
    <row r="80" s="1" customFormat="1">
      <c r="B80" s="47"/>
      <c r="C80" s="77" t="s">
        <v>31</v>
      </c>
      <c r="D80" s="75"/>
      <c r="E80" s="75"/>
      <c r="F80" s="209" t="str">
        <f>E15</f>
        <v>Nemocnice Tábor,a.s.Kpt. Jaroše 2000 390 02 Tábor</v>
      </c>
      <c r="G80" s="75"/>
      <c r="H80" s="75"/>
      <c r="I80" s="210" t="s">
        <v>39</v>
      </c>
      <c r="J80" s="209" t="str">
        <f>E21</f>
        <v>Atelier H1 Ing.arch.J.Hochman, K Biřičce, HK</v>
      </c>
      <c r="K80" s="75"/>
      <c r="L80" s="73"/>
    </row>
    <row r="81" s="1" customFormat="1" ht="14.4" customHeight="1">
      <c r="B81" s="47"/>
      <c r="C81" s="77" t="s">
        <v>37</v>
      </c>
      <c r="D81" s="75"/>
      <c r="E81" s="75"/>
      <c r="F81" s="209" t="str">
        <f>IF(E18="","",E18)</f>
        <v/>
      </c>
      <c r="G81" s="75"/>
      <c r="H81" s="75"/>
      <c r="I81" s="205"/>
      <c r="J81" s="75"/>
      <c r="K81" s="75"/>
      <c r="L81" s="73"/>
    </row>
    <row r="82" s="1" customFormat="1" ht="10.32" customHeight="1">
      <c r="B82" s="47"/>
      <c r="C82" s="75"/>
      <c r="D82" s="75"/>
      <c r="E82" s="75"/>
      <c r="F82" s="75"/>
      <c r="G82" s="75"/>
      <c r="H82" s="75"/>
      <c r="I82" s="205"/>
      <c r="J82" s="75"/>
      <c r="K82" s="75"/>
      <c r="L82" s="73"/>
    </row>
    <row r="83" s="10" customFormat="1" ht="29.28" customHeight="1">
      <c r="B83" s="211"/>
      <c r="C83" s="212" t="s">
        <v>213</v>
      </c>
      <c r="D83" s="213" t="s">
        <v>64</v>
      </c>
      <c r="E83" s="213" t="s">
        <v>60</v>
      </c>
      <c r="F83" s="213" t="s">
        <v>214</v>
      </c>
      <c r="G83" s="213" t="s">
        <v>215</v>
      </c>
      <c r="H83" s="213" t="s">
        <v>216</v>
      </c>
      <c r="I83" s="214" t="s">
        <v>217</v>
      </c>
      <c r="J83" s="213" t="s">
        <v>182</v>
      </c>
      <c r="K83" s="215" t="s">
        <v>218</v>
      </c>
      <c r="L83" s="216"/>
      <c r="M83" s="103" t="s">
        <v>219</v>
      </c>
      <c r="N83" s="104" t="s">
        <v>49</v>
      </c>
      <c r="O83" s="104" t="s">
        <v>220</v>
      </c>
      <c r="P83" s="104" t="s">
        <v>221</v>
      </c>
      <c r="Q83" s="104" t="s">
        <v>222</v>
      </c>
      <c r="R83" s="104" t="s">
        <v>223</v>
      </c>
      <c r="S83" s="104" t="s">
        <v>224</v>
      </c>
      <c r="T83" s="105" t="s">
        <v>225</v>
      </c>
    </row>
    <row r="84" s="1" customFormat="1" ht="29.28" customHeight="1">
      <c r="B84" s="47"/>
      <c r="C84" s="109" t="s">
        <v>183</v>
      </c>
      <c r="D84" s="75"/>
      <c r="E84" s="75"/>
      <c r="F84" s="75"/>
      <c r="G84" s="75"/>
      <c r="H84" s="75"/>
      <c r="I84" s="205"/>
      <c r="J84" s="217">
        <f>BK84</f>
        <v>0</v>
      </c>
      <c r="K84" s="75"/>
      <c r="L84" s="73"/>
      <c r="M84" s="106"/>
      <c r="N84" s="107"/>
      <c r="O84" s="107"/>
      <c r="P84" s="218">
        <f>P85+P135</f>
        <v>0</v>
      </c>
      <c r="Q84" s="107"/>
      <c r="R84" s="218">
        <f>R85+R135</f>
        <v>0</v>
      </c>
      <c r="S84" s="107"/>
      <c r="T84" s="219">
        <f>T85+T135</f>
        <v>0</v>
      </c>
      <c r="AT84" s="25" t="s">
        <v>78</v>
      </c>
      <c r="AU84" s="25" t="s">
        <v>184</v>
      </c>
      <c r="BK84" s="220">
        <f>BK85+BK135</f>
        <v>0</v>
      </c>
    </row>
    <row r="85" s="11" customFormat="1" ht="37.44" customHeight="1">
      <c r="B85" s="221"/>
      <c r="C85" s="222"/>
      <c r="D85" s="223" t="s">
        <v>78</v>
      </c>
      <c r="E85" s="224" t="s">
        <v>226</v>
      </c>
      <c r="F85" s="224" t="s">
        <v>227</v>
      </c>
      <c r="G85" s="222"/>
      <c r="H85" s="222"/>
      <c r="I85" s="225"/>
      <c r="J85" s="226">
        <f>BK85</f>
        <v>0</v>
      </c>
      <c r="K85" s="222"/>
      <c r="L85" s="227"/>
      <c r="M85" s="228"/>
      <c r="N85" s="229"/>
      <c r="O85" s="229"/>
      <c r="P85" s="230">
        <f>P86+P98+P102+P115+P133</f>
        <v>0</v>
      </c>
      <c r="Q85" s="229"/>
      <c r="R85" s="230">
        <f>R86+R98+R102+R115+R133</f>
        <v>0</v>
      </c>
      <c r="S85" s="229"/>
      <c r="T85" s="231">
        <f>T86+T98+T102+T115+T133</f>
        <v>0</v>
      </c>
      <c r="AR85" s="232" t="s">
        <v>24</v>
      </c>
      <c r="AT85" s="233" t="s">
        <v>78</v>
      </c>
      <c r="AU85" s="233" t="s">
        <v>79</v>
      </c>
      <c r="AY85" s="232" t="s">
        <v>228</v>
      </c>
      <c r="BK85" s="234">
        <f>BK86+BK98+BK102+BK115+BK133</f>
        <v>0</v>
      </c>
    </row>
    <row r="86" s="11" customFormat="1" ht="19.92" customHeight="1">
      <c r="B86" s="221"/>
      <c r="C86" s="222"/>
      <c r="D86" s="223" t="s">
        <v>78</v>
      </c>
      <c r="E86" s="235" t="s">
        <v>24</v>
      </c>
      <c r="F86" s="235" t="s">
        <v>229</v>
      </c>
      <c r="G86" s="222"/>
      <c r="H86" s="222"/>
      <c r="I86" s="225"/>
      <c r="J86" s="236">
        <f>BK86</f>
        <v>0</v>
      </c>
      <c r="K86" s="222"/>
      <c r="L86" s="227"/>
      <c r="M86" s="228"/>
      <c r="N86" s="229"/>
      <c r="O86" s="229"/>
      <c r="P86" s="230">
        <f>SUM(P87:P97)</f>
        <v>0</v>
      </c>
      <c r="Q86" s="229"/>
      <c r="R86" s="230">
        <f>SUM(R87:R97)</f>
        <v>0</v>
      </c>
      <c r="S86" s="229"/>
      <c r="T86" s="231">
        <f>SUM(T87:T97)</f>
        <v>0</v>
      </c>
      <c r="AR86" s="232" t="s">
        <v>24</v>
      </c>
      <c r="AT86" s="233" t="s">
        <v>78</v>
      </c>
      <c r="AU86" s="233" t="s">
        <v>24</v>
      </c>
      <c r="AY86" s="232" t="s">
        <v>228</v>
      </c>
      <c r="BK86" s="234">
        <f>SUM(BK87:BK97)</f>
        <v>0</v>
      </c>
    </row>
    <row r="87" s="1" customFormat="1" ht="16.5" customHeight="1">
      <c r="B87" s="47"/>
      <c r="C87" s="237" t="s">
        <v>101</v>
      </c>
      <c r="D87" s="237" t="s">
        <v>230</v>
      </c>
      <c r="E87" s="238" t="s">
        <v>7388</v>
      </c>
      <c r="F87" s="239" t="s">
        <v>7389</v>
      </c>
      <c r="G87" s="240" t="s">
        <v>263</v>
      </c>
      <c r="H87" s="241">
        <v>178</v>
      </c>
      <c r="I87" s="242"/>
      <c r="J87" s="243">
        <f>ROUND(I87*H87,2)</f>
        <v>0</v>
      </c>
      <c r="K87" s="239" t="s">
        <v>234</v>
      </c>
      <c r="L87" s="73"/>
      <c r="M87" s="244" t="s">
        <v>22</v>
      </c>
      <c r="N87" s="245" t="s">
        <v>50</v>
      </c>
      <c r="O87" s="48"/>
      <c r="P87" s="246">
        <f>O87*H87</f>
        <v>0</v>
      </c>
      <c r="Q87" s="246">
        <v>0</v>
      </c>
      <c r="R87" s="246">
        <f>Q87*H87</f>
        <v>0</v>
      </c>
      <c r="S87" s="246">
        <v>0</v>
      </c>
      <c r="T87" s="247">
        <f>S87*H87</f>
        <v>0</v>
      </c>
      <c r="AR87" s="25" t="s">
        <v>235</v>
      </c>
      <c r="AT87" s="25" t="s">
        <v>230</v>
      </c>
      <c r="AU87" s="25" t="s">
        <v>87</v>
      </c>
      <c r="AY87" s="25" t="s">
        <v>228</v>
      </c>
      <c r="BE87" s="248">
        <f>IF(N87="základní",J87,0)</f>
        <v>0</v>
      </c>
      <c r="BF87" s="248">
        <f>IF(N87="snížená",J87,0)</f>
        <v>0</v>
      </c>
      <c r="BG87" s="248">
        <f>IF(N87="zákl. přenesená",J87,0)</f>
        <v>0</v>
      </c>
      <c r="BH87" s="248">
        <f>IF(N87="sníž. přenesená",J87,0)</f>
        <v>0</v>
      </c>
      <c r="BI87" s="248">
        <f>IF(N87="nulová",J87,0)</f>
        <v>0</v>
      </c>
      <c r="BJ87" s="25" t="s">
        <v>24</v>
      </c>
      <c r="BK87" s="248">
        <f>ROUND(I87*H87,2)</f>
        <v>0</v>
      </c>
      <c r="BL87" s="25" t="s">
        <v>235</v>
      </c>
      <c r="BM87" s="25" t="s">
        <v>7390</v>
      </c>
    </row>
    <row r="88" s="1" customFormat="1" ht="16.5" customHeight="1">
      <c r="B88" s="47"/>
      <c r="C88" s="237" t="s">
        <v>87</v>
      </c>
      <c r="D88" s="237" t="s">
        <v>230</v>
      </c>
      <c r="E88" s="238" t="s">
        <v>7391</v>
      </c>
      <c r="F88" s="239" t="s">
        <v>7392</v>
      </c>
      <c r="G88" s="240" t="s">
        <v>263</v>
      </c>
      <c r="H88" s="241">
        <v>178</v>
      </c>
      <c r="I88" s="242"/>
      <c r="J88" s="243">
        <f>ROUND(I88*H88,2)</f>
        <v>0</v>
      </c>
      <c r="K88" s="239" t="s">
        <v>234</v>
      </c>
      <c r="L88" s="73"/>
      <c r="M88" s="244" t="s">
        <v>22</v>
      </c>
      <c r="N88" s="245" t="s">
        <v>50</v>
      </c>
      <c r="O88" s="48"/>
      <c r="P88" s="246">
        <f>O88*H88</f>
        <v>0</v>
      </c>
      <c r="Q88" s="246">
        <v>0</v>
      </c>
      <c r="R88" s="246">
        <f>Q88*H88</f>
        <v>0</v>
      </c>
      <c r="S88" s="246">
        <v>0</v>
      </c>
      <c r="T88" s="247">
        <f>S88*H88</f>
        <v>0</v>
      </c>
      <c r="AR88" s="25" t="s">
        <v>235</v>
      </c>
      <c r="AT88" s="25" t="s">
        <v>230</v>
      </c>
      <c r="AU88" s="25" t="s">
        <v>87</v>
      </c>
      <c r="AY88" s="25" t="s">
        <v>228</v>
      </c>
      <c r="BE88" s="248">
        <f>IF(N88="základní",J88,0)</f>
        <v>0</v>
      </c>
      <c r="BF88" s="248">
        <f>IF(N88="snížená",J88,0)</f>
        <v>0</v>
      </c>
      <c r="BG88" s="248">
        <f>IF(N88="zákl. přenesená",J88,0)</f>
        <v>0</v>
      </c>
      <c r="BH88" s="248">
        <f>IF(N88="sníž. přenesená",J88,0)</f>
        <v>0</v>
      </c>
      <c r="BI88" s="248">
        <f>IF(N88="nulová",J88,0)</f>
        <v>0</v>
      </c>
      <c r="BJ88" s="25" t="s">
        <v>24</v>
      </c>
      <c r="BK88" s="248">
        <f>ROUND(I88*H88,2)</f>
        <v>0</v>
      </c>
      <c r="BL88" s="25" t="s">
        <v>235</v>
      </c>
      <c r="BM88" s="25" t="s">
        <v>7393</v>
      </c>
    </row>
    <row r="89" s="1" customFormat="1" ht="16.5" customHeight="1">
      <c r="B89" s="47"/>
      <c r="C89" s="237" t="s">
        <v>235</v>
      </c>
      <c r="D89" s="237" t="s">
        <v>230</v>
      </c>
      <c r="E89" s="238" t="s">
        <v>7394</v>
      </c>
      <c r="F89" s="239" t="s">
        <v>7395</v>
      </c>
      <c r="G89" s="240" t="s">
        <v>233</v>
      </c>
      <c r="H89" s="241">
        <v>48</v>
      </c>
      <c r="I89" s="242"/>
      <c r="J89" s="243">
        <f>ROUND(I89*H89,2)</f>
        <v>0</v>
      </c>
      <c r="K89" s="239" t="s">
        <v>234</v>
      </c>
      <c r="L89" s="73"/>
      <c r="M89" s="244" t="s">
        <v>22</v>
      </c>
      <c r="N89" s="245" t="s">
        <v>50</v>
      </c>
      <c r="O89" s="48"/>
      <c r="P89" s="246">
        <f>O89*H89</f>
        <v>0</v>
      </c>
      <c r="Q89" s="246">
        <v>0</v>
      </c>
      <c r="R89" s="246">
        <f>Q89*H89</f>
        <v>0</v>
      </c>
      <c r="S89" s="246">
        <v>0</v>
      </c>
      <c r="T89" s="247">
        <f>S89*H89</f>
        <v>0</v>
      </c>
      <c r="AR89" s="25" t="s">
        <v>235</v>
      </c>
      <c r="AT89" s="25" t="s">
        <v>230</v>
      </c>
      <c r="AU89" s="25" t="s">
        <v>87</v>
      </c>
      <c r="AY89" s="25" t="s">
        <v>228</v>
      </c>
      <c r="BE89" s="248">
        <f>IF(N89="základní",J89,0)</f>
        <v>0</v>
      </c>
      <c r="BF89" s="248">
        <f>IF(N89="snížená",J89,0)</f>
        <v>0</v>
      </c>
      <c r="BG89" s="248">
        <f>IF(N89="zákl. přenesená",J89,0)</f>
        <v>0</v>
      </c>
      <c r="BH89" s="248">
        <f>IF(N89="sníž. přenesená",J89,0)</f>
        <v>0</v>
      </c>
      <c r="BI89" s="248">
        <f>IF(N89="nulová",J89,0)</f>
        <v>0</v>
      </c>
      <c r="BJ89" s="25" t="s">
        <v>24</v>
      </c>
      <c r="BK89" s="248">
        <f>ROUND(I89*H89,2)</f>
        <v>0</v>
      </c>
      <c r="BL89" s="25" t="s">
        <v>235</v>
      </c>
      <c r="BM89" s="25" t="s">
        <v>7396</v>
      </c>
    </row>
    <row r="90" s="1" customFormat="1" ht="16.5" customHeight="1">
      <c r="B90" s="47"/>
      <c r="C90" s="237" t="s">
        <v>251</v>
      </c>
      <c r="D90" s="237" t="s">
        <v>230</v>
      </c>
      <c r="E90" s="238" t="s">
        <v>7397</v>
      </c>
      <c r="F90" s="239" t="s">
        <v>7398</v>
      </c>
      <c r="G90" s="240" t="s">
        <v>233</v>
      </c>
      <c r="H90" s="241">
        <v>529.89999999999998</v>
      </c>
      <c r="I90" s="242"/>
      <c r="J90" s="243">
        <f>ROUND(I90*H90,2)</f>
        <v>0</v>
      </c>
      <c r="K90" s="239" t="s">
        <v>234</v>
      </c>
      <c r="L90" s="73"/>
      <c r="M90" s="244" t="s">
        <v>22</v>
      </c>
      <c r="N90" s="245" t="s">
        <v>50</v>
      </c>
      <c r="O90" s="48"/>
      <c r="P90" s="246">
        <f>O90*H90</f>
        <v>0</v>
      </c>
      <c r="Q90" s="246">
        <v>0</v>
      </c>
      <c r="R90" s="246">
        <f>Q90*H90</f>
        <v>0</v>
      </c>
      <c r="S90" s="246">
        <v>0</v>
      </c>
      <c r="T90" s="247">
        <f>S90*H90</f>
        <v>0</v>
      </c>
      <c r="AR90" s="25" t="s">
        <v>235</v>
      </c>
      <c r="AT90" s="25" t="s">
        <v>230</v>
      </c>
      <c r="AU90" s="25" t="s">
        <v>87</v>
      </c>
      <c r="AY90" s="25" t="s">
        <v>228</v>
      </c>
      <c r="BE90" s="248">
        <f>IF(N90="základní",J90,0)</f>
        <v>0</v>
      </c>
      <c r="BF90" s="248">
        <f>IF(N90="snížená",J90,0)</f>
        <v>0</v>
      </c>
      <c r="BG90" s="248">
        <f>IF(N90="zákl. přenesená",J90,0)</f>
        <v>0</v>
      </c>
      <c r="BH90" s="248">
        <f>IF(N90="sníž. přenesená",J90,0)</f>
        <v>0</v>
      </c>
      <c r="BI90" s="248">
        <f>IF(N90="nulová",J90,0)</f>
        <v>0</v>
      </c>
      <c r="BJ90" s="25" t="s">
        <v>24</v>
      </c>
      <c r="BK90" s="248">
        <f>ROUND(I90*H90,2)</f>
        <v>0</v>
      </c>
      <c r="BL90" s="25" t="s">
        <v>235</v>
      </c>
      <c r="BM90" s="25" t="s">
        <v>7399</v>
      </c>
    </row>
    <row r="91" s="1" customFormat="1" ht="16.5" customHeight="1">
      <c r="B91" s="47"/>
      <c r="C91" s="237" t="s">
        <v>255</v>
      </c>
      <c r="D91" s="237" t="s">
        <v>230</v>
      </c>
      <c r="E91" s="238" t="s">
        <v>7400</v>
      </c>
      <c r="F91" s="239" t="s">
        <v>7401</v>
      </c>
      <c r="G91" s="240" t="s">
        <v>233</v>
      </c>
      <c r="H91" s="241">
        <v>529.89999999999998</v>
      </c>
      <c r="I91" s="242"/>
      <c r="J91" s="243">
        <f>ROUND(I91*H91,2)</f>
        <v>0</v>
      </c>
      <c r="K91" s="239" t="s">
        <v>234</v>
      </c>
      <c r="L91" s="73"/>
      <c r="M91" s="244" t="s">
        <v>22</v>
      </c>
      <c r="N91" s="245" t="s">
        <v>50</v>
      </c>
      <c r="O91" s="48"/>
      <c r="P91" s="246">
        <f>O91*H91</f>
        <v>0</v>
      </c>
      <c r="Q91" s="246">
        <v>0</v>
      </c>
      <c r="R91" s="246">
        <f>Q91*H91</f>
        <v>0</v>
      </c>
      <c r="S91" s="246">
        <v>0</v>
      </c>
      <c r="T91" s="247">
        <f>S91*H91</f>
        <v>0</v>
      </c>
      <c r="AR91" s="25" t="s">
        <v>235</v>
      </c>
      <c r="AT91" s="25" t="s">
        <v>230</v>
      </c>
      <c r="AU91" s="25" t="s">
        <v>87</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235</v>
      </c>
      <c r="BM91" s="25" t="s">
        <v>7402</v>
      </c>
    </row>
    <row r="92" s="1" customFormat="1" ht="16.5" customHeight="1">
      <c r="B92" s="47"/>
      <c r="C92" s="237" t="s">
        <v>260</v>
      </c>
      <c r="D92" s="237" t="s">
        <v>230</v>
      </c>
      <c r="E92" s="238" t="s">
        <v>7403</v>
      </c>
      <c r="F92" s="239" t="s">
        <v>7404</v>
      </c>
      <c r="G92" s="240" t="s">
        <v>233</v>
      </c>
      <c r="H92" s="241">
        <v>52.990000000000002</v>
      </c>
      <c r="I92" s="242"/>
      <c r="J92" s="243">
        <f>ROUND(I92*H92,2)</f>
        <v>0</v>
      </c>
      <c r="K92" s="239" t="s">
        <v>234</v>
      </c>
      <c r="L92" s="73"/>
      <c r="M92" s="244" t="s">
        <v>22</v>
      </c>
      <c r="N92" s="245" t="s">
        <v>50</v>
      </c>
      <c r="O92" s="48"/>
      <c r="P92" s="246">
        <f>O92*H92</f>
        <v>0</v>
      </c>
      <c r="Q92" s="246">
        <v>0</v>
      </c>
      <c r="R92" s="246">
        <f>Q92*H92</f>
        <v>0</v>
      </c>
      <c r="S92" s="246">
        <v>0</v>
      </c>
      <c r="T92" s="247">
        <f>S92*H92</f>
        <v>0</v>
      </c>
      <c r="AR92" s="25" t="s">
        <v>235</v>
      </c>
      <c r="AT92" s="25" t="s">
        <v>230</v>
      </c>
      <c r="AU92" s="25" t="s">
        <v>87</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235</v>
      </c>
      <c r="BM92" s="25" t="s">
        <v>7405</v>
      </c>
    </row>
    <row r="93" s="1" customFormat="1" ht="16.5" customHeight="1">
      <c r="B93" s="47"/>
      <c r="C93" s="237" t="s">
        <v>266</v>
      </c>
      <c r="D93" s="237" t="s">
        <v>230</v>
      </c>
      <c r="E93" s="238" t="s">
        <v>2350</v>
      </c>
      <c r="F93" s="239" t="s">
        <v>2351</v>
      </c>
      <c r="G93" s="240" t="s">
        <v>233</v>
      </c>
      <c r="H93" s="241">
        <v>356.30000000000001</v>
      </c>
      <c r="I93" s="242"/>
      <c r="J93" s="243">
        <f>ROUND(I93*H93,2)</f>
        <v>0</v>
      </c>
      <c r="K93" s="239" t="s">
        <v>234</v>
      </c>
      <c r="L93" s="73"/>
      <c r="M93" s="244" t="s">
        <v>22</v>
      </c>
      <c r="N93" s="245" t="s">
        <v>50</v>
      </c>
      <c r="O93" s="48"/>
      <c r="P93" s="246">
        <f>O93*H93</f>
        <v>0</v>
      </c>
      <c r="Q93" s="246">
        <v>0</v>
      </c>
      <c r="R93" s="246">
        <f>Q93*H93</f>
        <v>0</v>
      </c>
      <c r="S93" s="246">
        <v>0</v>
      </c>
      <c r="T93" s="247">
        <f>S93*H93</f>
        <v>0</v>
      </c>
      <c r="AR93" s="25" t="s">
        <v>235</v>
      </c>
      <c r="AT93" s="25" t="s">
        <v>230</v>
      </c>
      <c r="AU93" s="25" t="s">
        <v>87</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235</v>
      </c>
      <c r="BM93" s="25" t="s">
        <v>7406</v>
      </c>
    </row>
    <row r="94" s="1" customFormat="1" ht="16.5" customHeight="1">
      <c r="B94" s="47"/>
      <c r="C94" s="237" t="s">
        <v>271</v>
      </c>
      <c r="D94" s="237" t="s">
        <v>230</v>
      </c>
      <c r="E94" s="238" t="s">
        <v>300</v>
      </c>
      <c r="F94" s="239" t="s">
        <v>301</v>
      </c>
      <c r="G94" s="240" t="s">
        <v>233</v>
      </c>
      <c r="H94" s="241">
        <v>356.30000000000001</v>
      </c>
      <c r="I94" s="242"/>
      <c r="J94" s="243">
        <f>ROUND(I94*H94,2)</f>
        <v>0</v>
      </c>
      <c r="K94" s="239" t="s">
        <v>234</v>
      </c>
      <c r="L94" s="73"/>
      <c r="M94" s="244" t="s">
        <v>22</v>
      </c>
      <c r="N94" s="245" t="s">
        <v>50</v>
      </c>
      <c r="O94" s="48"/>
      <c r="P94" s="246">
        <f>O94*H94</f>
        <v>0</v>
      </c>
      <c r="Q94" s="246">
        <v>0</v>
      </c>
      <c r="R94" s="246">
        <f>Q94*H94</f>
        <v>0</v>
      </c>
      <c r="S94" s="246">
        <v>0</v>
      </c>
      <c r="T94" s="247">
        <f>S94*H94</f>
        <v>0</v>
      </c>
      <c r="AR94" s="25" t="s">
        <v>235</v>
      </c>
      <c r="AT94" s="25" t="s">
        <v>230</v>
      </c>
      <c r="AU94" s="25" t="s">
        <v>87</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235</v>
      </c>
      <c r="BM94" s="25" t="s">
        <v>7407</v>
      </c>
    </row>
    <row r="95" s="1" customFormat="1" ht="16.5" customHeight="1">
      <c r="B95" s="47"/>
      <c r="C95" s="237" t="s">
        <v>29</v>
      </c>
      <c r="D95" s="237" t="s">
        <v>230</v>
      </c>
      <c r="E95" s="238" t="s">
        <v>7408</v>
      </c>
      <c r="F95" s="239" t="s">
        <v>7409</v>
      </c>
      <c r="G95" s="240" t="s">
        <v>233</v>
      </c>
      <c r="H95" s="241">
        <v>2.8999999999999999</v>
      </c>
      <c r="I95" s="242"/>
      <c r="J95" s="243">
        <f>ROUND(I95*H95,2)</f>
        <v>0</v>
      </c>
      <c r="K95" s="239" t="s">
        <v>234</v>
      </c>
      <c r="L95" s="73"/>
      <c r="M95" s="244" t="s">
        <v>22</v>
      </c>
      <c r="N95" s="245" t="s">
        <v>50</v>
      </c>
      <c r="O95" s="48"/>
      <c r="P95" s="246">
        <f>O95*H95</f>
        <v>0</v>
      </c>
      <c r="Q95" s="246">
        <v>0</v>
      </c>
      <c r="R95" s="246">
        <f>Q95*H95</f>
        <v>0</v>
      </c>
      <c r="S95" s="246">
        <v>0</v>
      </c>
      <c r="T95" s="247">
        <f>S95*H95</f>
        <v>0</v>
      </c>
      <c r="AR95" s="25" t="s">
        <v>235</v>
      </c>
      <c r="AT95" s="25" t="s">
        <v>230</v>
      </c>
      <c r="AU95" s="25" t="s">
        <v>87</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235</v>
      </c>
      <c r="BM95" s="25" t="s">
        <v>7410</v>
      </c>
    </row>
    <row r="96" s="1" customFormat="1" ht="16.5" customHeight="1">
      <c r="B96" s="47"/>
      <c r="C96" s="237" t="s">
        <v>279</v>
      </c>
      <c r="D96" s="237" t="s">
        <v>230</v>
      </c>
      <c r="E96" s="238" t="s">
        <v>309</v>
      </c>
      <c r="F96" s="239" t="s">
        <v>310</v>
      </c>
      <c r="G96" s="240" t="s">
        <v>233</v>
      </c>
      <c r="H96" s="241">
        <v>356.30000000000001</v>
      </c>
      <c r="I96" s="242"/>
      <c r="J96" s="243">
        <f>ROUND(I96*H96,2)</f>
        <v>0</v>
      </c>
      <c r="K96" s="239" t="s">
        <v>234</v>
      </c>
      <c r="L96" s="73"/>
      <c r="M96" s="244" t="s">
        <v>22</v>
      </c>
      <c r="N96" s="245" t="s">
        <v>50</v>
      </c>
      <c r="O96" s="48"/>
      <c r="P96" s="246">
        <f>O96*H96</f>
        <v>0</v>
      </c>
      <c r="Q96" s="246">
        <v>0</v>
      </c>
      <c r="R96" s="246">
        <f>Q96*H96</f>
        <v>0</v>
      </c>
      <c r="S96" s="246">
        <v>0</v>
      </c>
      <c r="T96" s="247">
        <f>S96*H96</f>
        <v>0</v>
      </c>
      <c r="AR96" s="25" t="s">
        <v>235</v>
      </c>
      <c r="AT96" s="25" t="s">
        <v>230</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7411</v>
      </c>
    </row>
    <row r="97" s="1" customFormat="1" ht="16.5" customHeight="1">
      <c r="B97" s="47"/>
      <c r="C97" s="237" t="s">
        <v>284</v>
      </c>
      <c r="D97" s="237" t="s">
        <v>230</v>
      </c>
      <c r="E97" s="238" t="s">
        <v>314</v>
      </c>
      <c r="F97" s="239" t="s">
        <v>315</v>
      </c>
      <c r="G97" s="240" t="s">
        <v>316</v>
      </c>
      <c r="H97" s="241">
        <v>641.34000000000003</v>
      </c>
      <c r="I97" s="242"/>
      <c r="J97" s="243">
        <f>ROUND(I97*H97,2)</f>
        <v>0</v>
      </c>
      <c r="K97" s="239" t="s">
        <v>234</v>
      </c>
      <c r="L97" s="73"/>
      <c r="M97" s="244" t="s">
        <v>22</v>
      </c>
      <c r="N97" s="245" t="s">
        <v>50</v>
      </c>
      <c r="O97" s="48"/>
      <c r="P97" s="246">
        <f>O97*H97</f>
        <v>0</v>
      </c>
      <c r="Q97" s="246">
        <v>0</v>
      </c>
      <c r="R97" s="246">
        <f>Q97*H97</f>
        <v>0</v>
      </c>
      <c r="S97" s="246">
        <v>0</v>
      </c>
      <c r="T97" s="247">
        <f>S97*H97</f>
        <v>0</v>
      </c>
      <c r="AR97" s="25" t="s">
        <v>235</v>
      </c>
      <c r="AT97" s="25" t="s">
        <v>230</v>
      </c>
      <c r="AU97" s="25" t="s">
        <v>87</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235</v>
      </c>
      <c r="BM97" s="25" t="s">
        <v>7412</v>
      </c>
    </row>
    <row r="98" s="11" customFormat="1" ht="29.88" customHeight="1">
      <c r="B98" s="221"/>
      <c r="C98" s="222"/>
      <c r="D98" s="223" t="s">
        <v>78</v>
      </c>
      <c r="E98" s="235" t="s">
        <v>101</v>
      </c>
      <c r="F98" s="235" t="s">
        <v>412</v>
      </c>
      <c r="G98" s="222"/>
      <c r="H98" s="222"/>
      <c r="I98" s="225"/>
      <c r="J98" s="236">
        <f>BK98</f>
        <v>0</v>
      </c>
      <c r="K98" s="222"/>
      <c r="L98" s="227"/>
      <c r="M98" s="228"/>
      <c r="N98" s="229"/>
      <c r="O98" s="229"/>
      <c r="P98" s="230">
        <f>SUM(P99:P101)</f>
        <v>0</v>
      </c>
      <c r="Q98" s="229"/>
      <c r="R98" s="230">
        <f>SUM(R99:R101)</f>
        <v>0</v>
      </c>
      <c r="S98" s="229"/>
      <c r="T98" s="231">
        <f>SUM(T99:T101)</f>
        <v>0</v>
      </c>
      <c r="AR98" s="232" t="s">
        <v>24</v>
      </c>
      <c r="AT98" s="233" t="s">
        <v>78</v>
      </c>
      <c r="AU98" s="233" t="s">
        <v>24</v>
      </c>
      <c r="AY98" s="232" t="s">
        <v>228</v>
      </c>
      <c r="BK98" s="234">
        <f>SUM(BK99:BK101)</f>
        <v>0</v>
      </c>
    </row>
    <row r="99" s="1" customFormat="1" ht="25.5" customHeight="1">
      <c r="B99" s="47"/>
      <c r="C99" s="237" t="s">
        <v>295</v>
      </c>
      <c r="D99" s="237" t="s">
        <v>230</v>
      </c>
      <c r="E99" s="238" t="s">
        <v>7413</v>
      </c>
      <c r="F99" s="239" t="s">
        <v>7414</v>
      </c>
      <c r="G99" s="240" t="s">
        <v>328</v>
      </c>
      <c r="H99" s="241">
        <v>14.199999999999999</v>
      </c>
      <c r="I99" s="242"/>
      <c r="J99" s="243">
        <f>ROUND(I99*H99,2)</f>
        <v>0</v>
      </c>
      <c r="K99" s="239" t="s">
        <v>234</v>
      </c>
      <c r="L99" s="73"/>
      <c r="M99" s="244" t="s">
        <v>22</v>
      </c>
      <c r="N99" s="245" t="s">
        <v>50</v>
      </c>
      <c r="O99" s="48"/>
      <c r="P99" s="246">
        <f>O99*H99</f>
        <v>0</v>
      </c>
      <c r="Q99" s="246">
        <v>0</v>
      </c>
      <c r="R99" s="246">
        <f>Q99*H99</f>
        <v>0</v>
      </c>
      <c r="S99" s="246">
        <v>0</v>
      </c>
      <c r="T99" s="247">
        <f>S99*H99</f>
        <v>0</v>
      </c>
      <c r="AR99" s="25" t="s">
        <v>235</v>
      </c>
      <c r="AT99" s="25" t="s">
        <v>230</v>
      </c>
      <c r="AU99" s="25" t="s">
        <v>87</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235</v>
      </c>
      <c r="BM99" s="25" t="s">
        <v>7415</v>
      </c>
    </row>
    <row r="100" s="1" customFormat="1" ht="16.5" customHeight="1">
      <c r="B100" s="47"/>
      <c r="C100" s="261" t="s">
        <v>10</v>
      </c>
      <c r="D100" s="261" t="s">
        <v>349</v>
      </c>
      <c r="E100" s="262" t="s">
        <v>7416</v>
      </c>
      <c r="F100" s="263" t="s">
        <v>7417</v>
      </c>
      <c r="G100" s="264" t="s">
        <v>499</v>
      </c>
      <c r="H100" s="265">
        <v>91</v>
      </c>
      <c r="I100" s="266"/>
      <c r="J100" s="267">
        <f>ROUND(I100*H100,2)</f>
        <v>0</v>
      </c>
      <c r="K100" s="263" t="s">
        <v>264</v>
      </c>
      <c r="L100" s="268"/>
      <c r="M100" s="269" t="s">
        <v>22</v>
      </c>
      <c r="N100" s="270" t="s">
        <v>50</v>
      </c>
      <c r="O100" s="48"/>
      <c r="P100" s="246">
        <f>O100*H100</f>
        <v>0</v>
      </c>
      <c r="Q100" s="246">
        <v>0</v>
      </c>
      <c r="R100" s="246">
        <f>Q100*H100</f>
        <v>0</v>
      </c>
      <c r="S100" s="246">
        <v>0</v>
      </c>
      <c r="T100" s="247">
        <f>S100*H100</f>
        <v>0</v>
      </c>
      <c r="AR100" s="25" t="s">
        <v>266</v>
      </c>
      <c r="AT100" s="25" t="s">
        <v>349</v>
      </c>
      <c r="AU100" s="25" t="s">
        <v>87</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235</v>
      </c>
      <c r="BM100" s="25" t="s">
        <v>7418</v>
      </c>
    </row>
    <row r="101" s="1" customFormat="1" ht="16.5" customHeight="1">
      <c r="B101" s="47"/>
      <c r="C101" s="261" t="s">
        <v>304</v>
      </c>
      <c r="D101" s="261" t="s">
        <v>349</v>
      </c>
      <c r="E101" s="262" t="s">
        <v>7419</v>
      </c>
      <c r="F101" s="263" t="s">
        <v>7420</v>
      </c>
      <c r="G101" s="264" t="s">
        <v>499</v>
      </c>
      <c r="H101" s="265">
        <v>27</v>
      </c>
      <c r="I101" s="266"/>
      <c r="J101" s="267">
        <f>ROUND(I101*H101,2)</f>
        <v>0</v>
      </c>
      <c r="K101" s="263" t="s">
        <v>264</v>
      </c>
      <c r="L101" s="268"/>
      <c r="M101" s="269" t="s">
        <v>22</v>
      </c>
      <c r="N101" s="270" t="s">
        <v>50</v>
      </c>
      <c r="O101" s="48"/>
      <c r="P101" s="246">
        <f>O101*H101</f>
        <v>0</v>
      </c>
      <c r="Q101" s="246">
        <v>0</v>
      </c>
      <c r="R101" s="246">
        <f>Q101*H101</f>
        <v>0</v>
      </c>
      <c r="S101" s="246">
        <v>0</v>
      </c>
      <c r="T101" s="247">
        <f>S101*H101</f>
        <v>0</v>
      </c>
      <c r="AR101" s="25" t="s">
        <v>266</v>
      </c>
      <c r="AT101" s="25" t="s">
        <v>349</v>
      </c>
      <c r="AU101" s="25" t="s">
        <v>87</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235</v>
      </c>
      <c r="BM101" s="25" t="s">
        <v>7421</v>
      </c>
    </row>
    <row r="102" s="11" customFormat="1" ht="29.88" customHeight="1">
      <c r="B102" s="221"/>
      <c r="C102" s="222"/>
      <c r="D102" s="223" t="s">
        <v>78</v>
      </c>
      <c r="E102" s="235" t="s">
        <v>251</v>
      </c>
      <c r="F102" s="235" t="s">
        <v>7422</v>
      </c>
      <c r="G102" s="222"/>
      <c r="H102" s="222"/>
      <c r="I102" s="225"/>
      <c r="J102" s="236">
        <f>BK102</f>
        <v>0</v>
      </c>
      <c r="K102" s="222"/>
      <c r="L102" s="227"/>
      <c r="M102" s="228"/>
      <c r="N102" s="229"/>
      <c r="O102" s="229"/>
      <c r="P102" s="230">
        <f>SUM(P103:P114)</f>
        <v>0</v>
      </c>
      <c r="Q102" s="229"/>
      <c r="R102" s="230">
        <f>SUM(R103:R114)</f>
        <v>0</v>
      </c>
      <c r="S102" s="229"/>
      <c r="T102" s="231">
        <f>SUM(T103:T114)</f>
        <v>0</v>
      </c>
      <c r="AR102" s="232" t="s">
        <v>24</v>
      </c>
      <c r="AT102" s="233" t="s">
        <v>78</v>
      </c>
      <c r="AU102" s="233" t="s">
        <v>24</v>
      </c>
      <c r="AY102" s="232" t="s">
        <v>228</v>
      </c>
      <c r="BK102" s="234">
        <f>SUM(BK103:BK114)</f>
        <v>0</v>
      </c>
    </row>
    <row r="103" s="1" customFormat="1" ht="16.5" customHeight="1">
      <c r="B103" s="47"/>
      <c r="C103" s="237" t="s">
        <v>289</v>
      </c>
      <c r="D103" s="237" t="s">
        <v>230</v>
      </c>
      <c r="E103" s="238" t="s">
        <v>7423</v>
      </c>
      <c r="F103" s="239" t="s">
        <v>7424</v>
      </c>
      <c r="G103" s="240" t="s">
        <v>263</v>
      </c>
      <c r="H103" s="241">
        <v>1069.8</v>
      </c>
      <c r="I103" s="242"/>
      <c r="J103" s="243">
        <f>ROUND(I103*H103,2)</f>
        <v>0</v>
      </c>
      <c r="K103" s="239" t="s">
        <v>234</v>
      </c>
      <c r="L103" s="73"/>
      <c r="M103" s="244" t="s">
        <v>22</v>
      </c>
      <c r="N103" s="245" t="s">
        <v>50</v>
      </c>
      <c r="O103" s="48"/>
      <c r="P103" s="246">
        <f>O103*H103</f>
        <v>0</v>
      </c>
      <c r="Q103" s="246">
        <v>0</v>
      </c>
      <c r="R103" s="246">
        <f>Q103*H103</f>
        <v>0</v>
      </c>
      <c r="S103" s="246">
        <v>0</v>
      </c>
      <c r="T103" s="247">
        <f>S103*H103</f>
        <v>0</v>
      </c>
      <c r="AR103" s="25" t="s">
        <v>235</v>
      </c>
      <c r="AT103" s="25" t="s">
        <v>230</v>
      </c>
      <c r="AU103" s="25" t="s">
        <v>87</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235</v>
      </c>
      <c r="BM103" s="25" t="s">
        <v>7425</v>
      </c>
    </row>
    <row r="104" s="1" customFormat="1" ht="16.5" customHeight="1">
      <c r="B104" s="47"/>
      <c r="C104" s="237" t="s">
        <v>308</v>
      </c>
      <c r="D104" s="237" t="s">
        <v>230</v>
      </c>
      <c r="E104" s="238" t="s">
        <v>7426</v>
      </c>
      <c r="F104" s="239" t="s">
        <v>7427</v>
      </c>
      <c r="G104" s="240" t="s">
        <v>263</v>
      </c>
      <c r="H104" s="241">
        <v>439.89999999999998</v>
      </c>
      <c r="I104" s="242"/>
      <c r="J104" s="243">
        <f>ROUND(I104*H104,2)</f>
        <v>0</v>
      </c>
      <c r="K104" s="239" t="s">
        <v>264</v>
      </c>
      <c r="L104" s="73"/>
      <c r="M104" s="244" t="s">
        <v>22</v>
      </c>
      <c r="N104" s="245" t="s">
        <v>50</v>
      </c>
      <c r="O104" s="48"/>
      <c r="P104" s="246">
        <f>O104*H104</f>
        <v>0</v>
      </c>
      <c r="Q104" s="246">
        <v>0</v>
      </c>
      <c r="R104" s="246">
        <f>Q104*H104</f>
        <v>0</v>
      </c>
      <c r="S104" s="246">
        <v>0</v>
      </c>
      <c r="T104" s="247">
        <f>S104*H104</f>
        <v>0</v>
      </c>
      <c r="AR104" s="25" t="s">
        <v>235</v>
      </c>
      <c r="AT104" s="25" t="s">
        <v>230</v>
      </c>
      <c r="AU104" s="25" t="s">
        <v>87</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235</v>
      </c>
      <c r="BM104" s="25" t="s">
        <v>7428</v>
      </c>
    </row>
    <row r="105" s="1" customFormat="1" ht="16.5" customHeight="1">
      <c r="B105" s="47"/>
      <c r="C105" s="237" t="s">
        <v>313</v>
      </c>
      <c r="D105" s="237" t="s">
        <v>230</v>
      </c>
      <c r="E105" s="238" t="s">
        <v>7429</v>
      </c>
      <c r="F105" s="239" t="s">
        <v>7430</v>
      </c>
      <c r="G105" s="240" t="s">
        <v>263</v>
      </c>
      <c r="H105" s="241">
        <v>843.60000000000002</v>
      </c>
      <c r="I105" s="242"/>
      <c r="J105" s="243">
        <f>ROUND(I105*H105,2)</f>
        <v>0</v>
      </c>
      <c r="K105" s="239" t="s">
        <v>264</v>
      </c>
      <c r="L105" s="73"/>
      <c r="M105" s="244" t="s">
        <v>22</v>
      </c>
      <c r="N105" s="245" t="s">
        <v>50</v>
      </c>
      <c r="O105" s="48"/>
      <c r="P105" s="246">
        <f>O105*H105</f>
        <v>0</v>
      </c>
      <c r="Q105" s="246">
        <v>0</v>
      </c>
      <c r="R105" s="246">
        <f>Q105*H105</f>
        <v>0</v>
      </c>
      <c r="S105" s="246">
        <v>0</v>
      </c>
      <c r="T105" s="247">
        <f>S105*H105</f>
        <v>0</v>
      </c>
      <c r="AR105" s="25" t="s">
        <v>235</v>
      </c>
      <c r="AT105" s="25" t="s">
        <v>230</v>
      </c>
      <c r="AU105" s="25" t="s">
        <v>87</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235</v>
      </c>
      <c r="BM105" s="25" t="s">
        <v>7431</v>
      </c>
    </row>
    <row r="106" s="1" customFormat="1" ht="16.5" customHeight="1">
      <c r="B106" s="47"/>
      <c r="C106" s="237" t="s">
        <v>319</v>
      </c>
      <c r="D106" s="237" t="s">
        <v>230</v>
      </c>
      <c r="E106" s="238" t="s">
        <v>7432</v>
      </c>
      <c r="F106" s="239" t="s">
        <v>7433</v>
      </c>
      <c r="G106" s="240" t="s">
        <v>263</v>
      </c>
      <c r="H106" s="241">
        <v>226.19999999999999</v>
      </c>
      <c r="I106" s="242"/>
      <c r="J106" s="243">
        <f>ROUND(I106*H106,2)</f>
        <v>0</v>
      </c>
      <c r="K106" s="239" t="s">
        <v>234</v>
      </c>
      <c r="L106" s="73"/>
      <c r="M106" s="244" t="s">
        <v>22</v>
      </c>
      <c r="N106" s="245" t="s">
        <v>50</v>
      </c>
      <c r="O106" s="48"/>
      <c r="P106" s="246">
        <f>O106*H106</f>
        <v>0</v>
      </c>
      <c r="Q106" s="246">
        <v>0</v>
      </c>
      <c r="R106" s="246">
        <f>Q106*H106</f>
        <v>0</v>
      </c>
      <c r="S106" s="246">
        <v>0</v>
      </c>
      <c r="T106" s="247">
        <f>S106*H106</f>
        <v>0</v>
      </c>
      <c r="AR106" s="25" t="s">
        <v>235</v>
      </c>
      <c r="AT106" s="25" t="s">
        <v>230</v>
      </c>
      <c r="AU106" s="25" t="s">
        <v>87</v>
      </c>
      <c r="AY106" s="25" t="s">
        <v>228</v>
      </c>
      <c r="BE106" s="248">
        <f>IF(N106="základní",J106,0)</f>
        <v>0</v>
      </c>
      <c r="BF106" s="248">
        <f>IF(N106="snížená",J106,0)</f>
        <v>0</v>
      </c>
      <c r="BG106" s="248">
        <f>IF(N106="zákl. přenesená",J106,0)</f>
        <v>0</v>
      </c>
      <c r="BH106" s="248">
        <f>IF(N106="sníž. přenesená",J106,0)</f>
        <v>0</v>
      </c>
      <c r="BI106" s="248">
        <f>IF(N106="nulová",J106,0)</f>
        <v>0</v>
      </c>
      <c r="BJ106" s="25" t="s">
        <v>24</v>
      </c>
      <c r="BK106" s="248">
        <f>ROUND(I106*H106,2)</f>
        <v>0</v>
      </c>
      <c r="BL106" s="25" t="s">
        <v>235</v>
      </c>
      <c r="BM106" s="25" t="s">
        <v>7434</v>
      </c>
    </row>
    <row r="107" s="1" customFormat="1" ht="25.5" customHeight="1">
      <c r="B107" s="47"/>
      <c r="C107" s="237" t="s">
        <v>325</v>
      </c>
      <c r="D107" s="237" t="s">
        <v>230</v>
      </c>
      <c r="E107" s="238" t="s">
        <v>7435</v>
      </c>
      <c r="F107" s="239" t="s">
        <v>7436</v>
      </c>
      <c r="G107" s="240" t="s">
        <v>263</v>
      </c>
      <c r="H107" s="241">
        <v>439.89999999999998</v>
      </c>
      <c r="I107" s="242"/>
      <c r="J107" s="243">
        <f>ROUND(I107*H107,2)</f>
        <v>0</v>
      </c>
      <c r="K107" s="239" t="s">
        <v>234</v>
      </c>
      <c r="L107" s="73"/>
      <c r="M107" s="244" t="s">
        <v>22</v>
      </c>
      <c r="N107" s="245" t="s">
        <v>50</v>
      </c>
      <c r="O107" s="48"/>
      <c r="P107" s="246">
        <f>O107*H107</f>
        <v>0</v>
      </c>
      <c r="Q107" s="246">
        <v>0</v>
      </c>
      <c r="R107" s="246">
        <f>Q107*H107</f>
        <v>0</v>
      </c>
      <c r="S107" s="246">
        <v>0</v>
      </c>
      <c r="T107" s="247">
        <f>S107*H107</f>
        <v>0</v>
      </c>
      <c r="AR107" s="25" t="s">
        <v>235</v>
      </c>
      <c r="AT107" s="25" t="s">
        <v>230</v>
      </c>
      <c r="AU107" s="25" t="s">
        <v>87</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235</v>
      </c>
      <c r="BM107" s="25" t="s">
        <v>7437</v>
      </c>
    </row>
    <row r="108" s="1" customFormat="1" ht="16.5" customHeight="1">
      <c r="B108" s="47"/>
      <c r="C108" s="237" t="s">
        <v>9</v>
      </c>
      <c r="D108" s="237" t="s">
        <v>230</v>
      </c>
      <c r="E108" s="238" t="s">
        <v>7438</v>
      </c>
      <c r="F108" s="239" t="s">
        <v>7439</v>
      </c>
      <c r="G108" s="240" t="s">
        <v>263</v>
      </c>
      <c r="H108" s="241">
        <v>25.699999999999999</v>
      </c>
      <c r="I108" s="242"/>
      <c r="J108" s="243">
        <f>ROUND(I108*H108,2)</f>
        <v>0</v>
      </c>
      <c r="K108" s="239" t="s">
        <v>234</v>
      </c>
      <c r="L108" s="73"/>
      <c r="M108" s="244" t="s">
        <v>22</v>
      </c>
      <c r="N108" s="245" t="s">
        <v>50</v>
      </c>
      <c r="O108" s="48"/>
      <c r="P108" s="246">
        <f>O108*H108</f>
        <v>0</v>
      </c>
      <c r="Q108" s="246">
        <v>0</v>
      </c>
      <c r="R108" s="246">
        <f>Q108*H108</f>
        <v>0</v>
      </c>
      <c r="S108" s="246">
        <v>0</v>
      </c>
      <c r="T108" s="247">
        <f>S108*H108</f>
        <v>0</v>
      </c>
      <c r="AR108" s="25" t="s">
        <v>235</v>
      </c>
      <c r="AT108" s="25" t="s">
        <v>230</v>
      </c>
      <c r="AU108" s="25" t="s">
        <v>87</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235</v>
      </c>
      <c r="BM108" s="25" t="s">
        <v>7440</v>
      </c>
    </row>
    <row r="109" s="1" customFormat="1" ht="25.5" customHeight="1">
      <c r="B109" s="47"/>
      <c r="C109" s="237" t="s">
        <v>335</v>
      </c>
      <c r="D109" s="237" t="s">
        <v>230</v>
      </c>
      <c r="E109" s="238" t="s">
        <v>7441</v>
      </c>
      <c r="F109" s="239" t="s">
        <v>7442</v>
      </c>
      <c r="G109" s="240" t="s">
        <v>263</v>
      </c>
      <c r="H109" s="241">
        <v>439.89999999999998</v>
      </c>
      <c r="I109" s="242"/>
      <c r="J109" s="243">
        <f>ROUND(I109*H109,2)</f>
        <v>0</v>
      </c>
      <c r="K109" s="239" t="s">
        <v>264</v>
      </c>
      <c r="L109" s="73"/>
      <c r="M109" s="244" t="s">
        <v>22</v>
      </c>
      <c r="N109" s="245" t="s">
        <v>50</v>
      </c>
      <c r="O109" s="48"/>
      <c r="P109" s="246">
        <f>O109*H109</f>
        <v>0</v>
      </c>
      <c r="Q109" s="246">
        <v>0</v>
      </c>
      <c r="R109" s="246">
        <f>Q109*H109</f>
        <v>0</v>
      </c>
      <c r="S109" s="246">
        <v>0</v>
      </c>
      <c r="T109" s="247">
        <f>S109*H109</f>
        <v>0</v>
      </c>
      <c r="AR109" s="25" t="s">
        <v>235</v>
      </c>
      <c r="AT109" s="25" t="s">
        <v>230</v>
      </c>
      <c r="AU109" s="25" t="s">
        <v>87</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235</v>
      </c>
      <c r="BM109" s="25" t="s">
        <v>7443</v>
      </c>
    </row>
    <row r="110" s="1" customFormat="1" ht="25.5" customHeight="1">
      <c r="B110" s="47"/>
      <c r="C110" s="237" t="s">
        <v>340</v>
      </c>
      <c r="D110" s="237" t="s">
        <v>230</v>
      </c>
      <c r="E110" s="238" t="s">
        <v>7444</v>
      </c>
      <c r="F110" s="239" t="s">
        <v>7445</v>
      </c>
      <c r="G110" s="240" t="s">
        <v>263</v>
      </c>
      <c r="H110" s="241">
        <v>403.69999999999999</v>
      </c>
      <c r="I110" s="242"/>
      <c r="J110" s="243">
        <f>ROUND(I110*H110,2)</f>
        <v>0</v>
      </c>
      <c r="K110" s="239" t="s">
        <v>234</v>
      </c>
      <c r="L110" s="73"/>
      <c r="M110" s="244" t="s">
        <v>22</v>
      </c>
      <c r="N110" s="245" t="s">
        <v>50</v>
      </c>
      <c r="O110" s="48"/>
      <c r="P110" s="246">
        <f>O110*H110</f>
        <v>0</v>
      </c>
      <c r="Q110" s="246">
        <v>0</v>
      </c>
      <c r="R110" s="246">
        <f>Q110*H110</f>
        <v>0</v>
      </c>
      <c r="S110" s="246">
        <v>0</v>
      </c>
      <c r="T110" s="247">
        <f>S110*H110</f>
        <v>0</v>
      </c>
      <c r="AR110" s="25" t="s">
        <v>235</v>
      </c>
      <c r="AT110" s="25" t="s">
        <v>230</v>
      </c>
      <c r="AU110" s="25" t="s">
        <v>87</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235</v>
      </c>
      <c r="BM110" s="25" t="s">
        <v>7446</v>
      </c>
    </row>
    <row r="111" s="1" customFormat="1" ht="16.5" customHeight="1">
      <c r="B111" s="47"/>
      <c r="C111" s="261" t="s">
        <v>344</v>
      </c>
      <c r="D111" s="261" t="s">
        <v>349</v>
      </c>
      <c r="E111" s="262" t="s">
        <v>7447</v>
      </c>
      <c r="F111" s="263" t="s">
        <v>7448</v>
      </c>
      <c r="G111" s="264" t="s">
        <v>263</v>
      </c>
      <c r="H111" s="265">
        <v>400.46499999999998</v>
      </c>
      <c r="I111" s="266"/>
      <c r="J111" s="267">
        <f>ROUND(I111*H111,2)</f>
        <v>0</v>
      </c>
      <c r="K111" s="263" t="s">
        <v>264</v>
      </c>
      <c r="L111" s="268"/>
      <c r="M111" s="269" t="s">
        <v>22</v>
      </c>
      <c r="N111" s="270" t="s">
        <v>50</v>
      </c>
      <c r="O111" s="48"/>
      <c r="P111" s="246">
        <f>O111*H111</f>
        <v>0</v>
      </c>
      <c r="Q111" s="246">
        <v>0</v>
      </c>
      <c r="R111" s="246">
        <f>Q111*H111</f>
        <v>0</v>
      </c>
      <c r="S111" s="246">
        <v>0</v>
      </c>
      <c r="T111" s="247">
        <f>S111*H111</f>
        <v>0</v>
      </c>
      <c r="AR111" s="25" t="s">
        <v>266</v>
      </c>
      <c r="AT111" s="25" t="s">
        <v>349</v>
      </c>
      <c r="AU111" s="25" t="s">
        <v>87</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235</v>
      </c>
      <c r="BM111" s="25" t="s">
        <v>7449</v>
      </c>
    </row>
    <row r="112" s="1" customFormat="1" ht="16.5" customHeight="1">
      <c r="B112" s="47"/>
      <c r="C112" s="261" t="s">
        <v>348</v>
      </c>
      <c r="D112" s="261" t="s">
        <v>349</v>
      </c>
      <c r="E112" s="262" t="s">
        <v>7450</v>
      </c>
      <c r="F112" s="263" t="s">
        <v>7451</v>
      </c>
      <c r="G112" s="264" t="s">
        <v>263</v>
      </c>
      <c r="H112" s="265">
        <v>7.4160000000000004</v>
      </c>
      <c r="I112" s="266"/>
      <c r="J112" s="267">
        <f>ROUND(I112*H112,2)</f>
        <v>0</v>
      </c>
      <c r="K112" s="263" t="s">
        <v>264</v>
      </c>
      <c r="L112" s="268"/>
      <c r="M112" s="269" t="s">
        <v>22</v>
      </c>
      <c r="N112" s="270" t="s">
        <v>50</v>
      </c>
      <c r="O112" s="48"/>
      <c r="P112" s="246">
        <f>O112*H112</f>
        <v>0</v>
      </c>
      <c r="Q112" s="246">
        <v>0</v>
      </c>
      <c r="R112" s="246">
        <f>Q112*H112</f>
        <v>0</v>
      </c>
      <c r="S112" s="246">
        <v>0</v>
      </c>
      <c r="T112" s="247">
        <f>S112*H112</f>
        <v>0</v>
      </c>
      <c r="AR112" s="25" t="s">
        <v>266</v>
      </c>
      <c r="AT112" s="25" t="s">
        <v>349</v>
      </c>
      <c r="AU112" s="25" t="s">
        <v>87</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235</v>
      </c>
      <c r="BM112" s="25" t="s">
        <v>7452</v>
      </c>
    </row>
    <row r="113" s="1" customFormat="1" ht="25.5" customHeight="1">
      <c r="B113" s="47"/>
      <c r="C113" s="237" t="s">
        <v>353</v>
      </c>
      <c r="D113" s="237" t="s">
        <v>230</v>
      </c>
      <c r="E113" s="238" t="s">
        <v>7453</v>
      </c>
      <c r="F113" s="239" t="s">
        <v>7454</v>
      </c>
      <c r="G113" s="240" t="s">
        <v>263</v>
      </c>
      <c r="H113" s="241">
        <v>226.19999999999999</v>
      </c>
      <c r="I113" s="242"/>
      <c r="J113" s="243">
        <f>ROUND(I113*H113,2)</f>
        <v>0</v>
      </c>
      <c r="K113" s="239" t="s">
        <v>234</v>
      </c>
      <c r="L113" s="73"/>
      <c r="M113" s="244" t="s">
        <v>22</v>
      </c>
      <c r="N113" s="245" t="s">
        <v>50</v>
      </c>
      <c r="O113" s="48"/>
      <c r="P113" s="246">
        <f>O113*H113</f>
        <v>0</v>
      </c>
      <c r="Q113" s="246">
        <v>0</v>
      </c>
      <c r="R113" s="246">
        <f>Q113*H113</f>
        <v>0</v>
      </c>
      <c r="S113" s="246">
        <v>0</v>
      </c>
      <c r="T113" s="247">
        <f>S113*H113</f>
        <v>0</v>
      </c>
      <c r="AR113" s="25" t="s">
        <v>235</v>
      </c>
      <c r="AT113" s="25" t="s">
        <v>230</v>
      </c>
      <c r="AU113" s="25" t="s">
        <v>87</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235</v>
      </c>
      <c r="BM113" s="25" t="s">
        <v>7455</v>
      </c>
    </row>
    <row r="114" s="1" customFormat="1" ht="16.5" customHeight="1">
      <c r="B114" s="47"/>
      <c r="C114" s="261" t="s">
        <v>358</v>
      </c>
      <c r="D114" s="261" t="s">
        <v>349</v>
      </c>
      <c r="E114" s="262" t="s">
        <v>7456</v>
      </c>
      <c r="F114" s="263" t="s">
        <v>7457</v>
      </c>
      <c r="G114" s="264" t="s">
        <v>263</v>
      </c>
      <c r="H114" s="265">
        <v>228.46199999999999</v>
      </c>
      <c r="I114" s="266"/>
      <c r="J114" s="267">
        <f>ROUND(I114*H114,2)</f>
        <v>0</v>
      </c>
      <c r="K114" s="263" t="s">
        <v>264</v>
      </c>
      <c r="L114" s="268"/>
      <c r="M114" s="269" t="s">
        <v>22</v>
      </c>
      <c r="N114" s="270" t="s">
        <v>50</v>
      </c>
      <c r="O114" s="48"/>
      <c r="P114" s="246">
        <f>O114*H114</f>
        <v>0</v>
      </c>
      <c r="Q114" s="246">
        <v>0</v>
      </c>
      <c r="R114" s="246">
        <f>Q114*H114</f>
        <v>0</v>
      </c>
      <c r="S114" s="246">
        <v>0</v>
      </c>
      <c r="T114" s="247">
        <f>S114*H114</f>
        <v>0</v>
      </c>
      <c r="AR114" s="25" t="s">
        <v>266</v>
      </c>
      <c r="AT114" s="25" t="s">
        <v>349</v>
      </c>
      <c r="AU114" s="25" t="s">
        <v>87</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235</v>
      </c>
      <c r="BM114" s="25" t="s">
        <v>7458</v>
      </c>
    </row>
    <row r="115" s="11" customFormat="1" ht="29.88" customHeight="1">
      <c r="B115" s="221"/>
      <c r="C115" s="222"/>
      <c r="D115" s="223" t="s">
        <v>78</v>
      </c>
      <c r="E115" s="235" t="s">
        <v>271</v>
      </c>
      <c r="F115" s="235" t="s">
        <v>7459</v>
      </c>
      <c r="G115" s="222"/>
      <c r="H115" s="222"/>
      <c r="I115" s="225"/>
      <c r="J115" s="236">
        <f>BK115</f>
        <v>0</v>
      </c>
      <c r="K115" s="222"/>
      <c r="L115" s="227"/>
      <c r="M115" s="228"/>
      <c r="N115" s="229"/>
      <c r="O115" s="229"/>
      <c r="P115" s="230">
        <f>SUM(P116:P132)</f>
        <v>0</v>
      </c>
      <c r="Q115" s="229"/>
      <c r="R115" s="230">
        <f>SUM(R116:R132)</f>
        <v>0</v>
      </c>
      <c r="S115" s="229"/>
      <c r="T115" s="231">
        <f>SUM(T116:T132)</f>
        <v>0</v>
      </c>
      <c r="AR115" s="232" t="s">
        <v>24</v>
      </c>
      <c r="AT115" s="233" t="s">
        <v>78</v>
      </c>
      <c r="AU115" s="233" t="s">
        <v>24</v>
      </c>
      <c r="AY115" s="232" t="s">
        <v>228</v>
      </c>
      <c r="BK115" s="234">
        <f>SUM(BK116:BK132)</f>
        <v>0</v>
      </c>
    </row>
    <row r="116" s="1" customFormat="1" ht="16.5" customHeight="1">
      <c r="B116" s="47"/>
      <c r="C116" s="237" t="s">
        <v>365</v>
      </c>
      <c r="D116" s="237" t="s">
        <v>230</v>
      </c>
      <c r="E116" s="238" t="s">
        <v>7460</v>
      </c>
      <c r="F116" s="239" t="s">
        <v>7461</v>
      </c>
      <c r="G116" s="240" t="s">
        <v>499</v>
      </c>
      <c r="H116" s="241">
        <v>8</v>
      </c>
      <c r="I116" s="242"/>
      <c r="J116" s="243">
        <f>ROUND(I116*H116,2)</f>
        <v>0</v>
      </c>
      <c r="K116" s="239" t="s">
        <v>234</v>
      </c>
      <c r="L116" s="73"/>
      <c r="M116" s="244" t="s">
        <v>22</v>
      </c>
      <c r="N116" s="245" t="s">
        <v>50</v>
      </c>
      <c r="O116" s="48"/>
      <c r="P116" s="246">
        <f>O116*H116</f>
        <v>0</v>
      </c>
      <c r="Q116" s="246">
        <v>0</v>
      </c>
      <c r="R116" s="246">
        <f>Q116*H116</f>
        <v>0</v>
      </c>
      <c r="S116" s="246">
        <v>0</v>
      </c>
      <c r="T116" s="247">
        <f>S116*H116</f>
        <v>0</v>
      </c>
      <c r="AR116" s="25" t="s">
        <v>235</v>
      </c>
      <c r="AT116" s="25" t="s">
        <v>230</v>
      </c>
      <c r="AU116" s="25" t="s">
        <v>87</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235</v>
      </c>
      <c r="BM116" s="25" t="s">
        <v>7462</v>
      </c>
    </row>
    <row r="117" s="1" customFormat="1" ht="16.5" customHeight="1">
      <c r="B117" s="47"/>
      <c r="C117" s="261" t="s">
        <v>370</v>
      </c>
      <c r="D117" s="261" t="s">
        <v>349</v>
      </c>
      <c r="E117" s="262" t="s">
        <v>7463</v>
      </c>
      <c r="F117" s="263" t="s">
        <v>7464</v>
      </c>
      <c r="G117" s="264" t="s">
        <v>499</v>
      </c>
      <c r="H117" s="265">
        <v>8</v>
      </c>
      <c r="I117" s="266"/>
      <c r="J117" s="267">
        <f>ROUND(I117*H117,2)</f>
        <v>0</v>
      </c>
      <c r="K117" s="263" t="s">
        <v>264</v>
      </c>
      <c r="L117" s="268"/>
      <c r="M117" s="269" t="s">
        <v>22</v>
      </c>
      <c r="N117" s="270" t="s">
        <v>50</v>
      </c>
      <c r="O117" s="48"/>
      <c r="P117" s="246">
        <f>O117*H117</f>
        <v>0</v>
      </c>
      <c r="Q117" s="246">
        <v>0</v>
      </c>
      <c r="R117" s="246">
        <f>Q117*H117</f>
        <v>0</v>
      </c>
      <c r="S117" s="246">
        <v>0</v>
      </c>
      <c r="T117" s="247">
        <f>S117*H117</f>
        <v>0</v>
      </c>
      <c r="AR117" s="25" t="s">
        <v>266</v>
      </c>
      <c r="AT117" s="25" t="s">
        <v>349</v>
      </c>
      <c r="AU117" s="25" t="s">
        <v>87</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235</v>
      </c>
      <c r="BM117" s="25" t="s">
        <v>7465</v>
      </c>
    </row>
    <row r="118" s="1" customFormat="1" ht="25.5" customHeight="1">
      <c r="B118" s="47"/>
      <c r="C118" s="237" t="s">
        <v>379</v>
      </c>
      <c r="D118" s="237" t="s">
        <v>230</v>
      </c>
      <c r="E118" s="238" t="s">
        <v>7466</v>
      </c>
      <c r="F118" s="239" t="s">
        <v>7467</v>
      </c>
      <c r="G118" s="240" t="s">
        <v>499</v>
      </c>
      <c r="H118" s="241">
        <v>2</v>
      </c>
      <c r="I118" s="242"/>
      <c r="J118" s="243">
        <f>ROUND(I118*H118,2)</f>
        <v>0</v>
      </c>
      <c r="K118" s="239" t="s">
        <v>234</v>
      </c>
      <c r="L118" s="73"/>
      <c r="M118" s="244" t="s">
        <v>22</v>
      </c>
      <c r="N118" s="245" t="s">
        <v>50</v>
      </c>
      <c r="O118" s="48"/>
      <c r="P118" s="246">
        <f>O118*H118</f>
        <v>0</v>
      </c>
      <c r="Q118" s="246">
        <v>0</v>
      </c>
      <c r="R118" s="246">
        <f>Q118*H118</f>
        <v>0</v>
      </c>
      <c r="S118" s="246">
        <v>0</v>
      </c>
      <c r="T118" s="247">
        <f>S118*H118</f>
        <v>0</v>
      </c>
      <c r="AR118" s="25" t="s">
        <v>235</v>
      </c>
      <c r="AT118" s="25" t="s">
        <v>230</v>
      </c>
      <c r="AU118" s="25" t="s">
        <v>87</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235</v>
      </c>
      <c r="BM118" s="25" t="s">
        <v>7468</v>
      </c>
    </row>
    <row r="119" s="1" customFormat="1" ht="16.5" customHeight="1">
      <c r="B119" s="47"/>
      <c r="C119" s="261" t="s">
        <v>384</v>
      </c>
      <c r="D119" s="261" t="s">
        <v>349</v>
      </c>
      <c r="E119" s="262" t="s">
        <v>7469</v>
      </c>
      <c r="F119" s="263" t="s">
        <v>7470</v>
      </c>
      <c r="G119" s="264" t="s">
        <v>499</v>
      </c>
      <c r="H119" s="265">
        <v>1</v>
      </c>
      <c r="I119" s="266"/>
      <c r="J119" s="267">
        <f>ROUND(I119*H119,2)</f>
        <v>0</v>
      </c>
      <c r="K119" s="263" t="s">
        <v>234</v>
      </c>
      <c r="L119" s="268"/>
      <c r="M119" s="269" t="s">
        <v>22</v>
      </c>
      <c r="N119" s="270" t="s">
        <v>50</v>
      </c>
      <c r="O119" s="48"/>
      <c r="P119" s="246">
        <f>O119*H119</f>
        <v>0</v>
      </c>
      <c r="Q119" s="246">
        <v>0</v>
      </c>
      <c r="R119" s="246">
        <f>Q119*H119</f>
        <v>0</v>
      </c>
      <c r="S119" s="246">
        <v>0</v>
      </c>
      <c r="T119" s="247">
        <f>S119*H119</f>
        <v>0</v>
      </c>
      <c r="AR119" s="25" t="s">
        <v>266</v>
      </c>
      <c r="AT119" s="25" t="s">
        <v>349</v>
      </c>
      <c r="AU119" s="25" t="s">
        <v>87</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235</v>
      </c>
      <c r="BM119" s="25" t="s">
        <v>7471</v>
      </c>
    </row>
    <row r="120" s="1" customFormat="1" ht="16.5" customHeight="1">
      <c r="B120" s="47"/>
      <c r="C120" s="237" t="s">
        <v>388</v>
      </c>
      <c r="D120" s="237" t="s">
        <v>230</v>
      </c>
      <c r="E120" s="238" t="s">
        <v>7472</v>
      </c>
      <c r="F120" s="239" t="s">
        <v>7473</v>
      </c>
      <c r="G120" s="240" t="s">
        <v>499</v>
      </c>
      <c r="H120" s="241">
        <v>2</v>
      </c>
      <c r="I120" s="242"/>
      <c r="J120" s="243">
        <f>ROUND(I120*H120,2)</f>
        <v>0</v>
      </c>
      <c r="K120" s="239" t="s">
        <v>234</v>
      </c>
      <c r="L120" s="73"/>
      <c r="M120" s="244" t="s">
        <v>22</v>
      </c>
      <c r="N120" s="245" t="s">
        <v>50</v>
      </c>
      <c r="O120" s="48"/>
      <c r="P120" s="246">
        <f>O120*H120</f>
        <v>0</v>
      </c>
      <c r="Q120" s="246">
        <v>0</v>
      </c>
      <c r="R120" s="246">
        <f>Q120*H120</f>
        <v>0</v>
      </c>
      <c r="S120" s="246">
        <v>0</v>
      </c>
      <c r="T120" s="247">
        <f>S120*H120</f>
        <v>0</v>
      </c>
      <c r="AR120" s="25" t="s">
        <v>235</v>
      </c>
      <c r="AT120" s="25" t="s">
        <v>230</v>
      </c>
      <c r="AU120" s="25" t="s">
        <v>87</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235</v>
      </c>
      <c r="BM120" s="25" t="s">
        <v>7474</v>
      </c>
    </row>
    <row r="121" s="1" customFormat="1" ht="16.5" customHeight="1">
      <c r="B121" s="47"/>
      <c r="C121" s="261" t="s">
        <v>393</v>
      </c>
      <c r="D121" s="261" t="s">
        <v>349</v>
      </c>
      <c r="E121" s="262" t="s">
        <v>7475</v>
      </c>
      <c r="F121" s="263" t="s">
        <v>7476</v>
      </c>
      <c r="G121" s="264" t="s">
        <v>499</v>
      </c>
      <c r="H121" s="265">
        <v>1</v>
      </c>
      <c r="I121" s="266"/>
      <c r="J121" s="267">
        <f>ROUND(I121*H121,2)</f>
        <v>0</v>
      </c>
      <c r="K121" s="263" t="s">
        <v>234</v>
      </c>
      <c r="L121" s="268"/>
      <c r="M121" s="269" t="s">
        <v>22</v>
      </c>
      <c r="N121" s="270" t="s">
        <v>50</v>
      </c>
      <c r="O121" s="48"/>
      <c r="P121" s="246">
        <f>O121*H121</f>
        <v>0</v>
      </c>
      <c r="Q121" s="246">
        <v>0</v>
      </c>
      <c r="R121" s="246">
        <f>Q121*H121</f>
        <v>0</v>
      </c>
      <c r="S121" s="246">
        <v>0</v>
      </c>
      <c r="T121" s="247">
        <f>S121*H121</f>
        <v>0</v>
      </c>
      <c r="AR121" s="25" t="s">
        <v>266</v>
      </c>
      <c r="AT121" s="25" t="s">
        <v>349</v>
      </c>
      <c r="AU121" s="25" t="s">
        <v>87</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235</v>
      </c>
      <c r="BM121" s="25" t="s">
        <v>7477</v>
      </c>
    </row>
    <row r="122" s="1" customFormat="1" ht="16.5" customHeight="1">
      <c r="B122" s="47"/>
      <c r="C122" s="237" t="s">
        <v>398</v>
      </c>
      <c r="D122" s="237" t="s">
        <v>230</v>
      </c>
      <c r="E122" s="238" t="s">
        <v>7478</v>
      </c>
      <c r="F122" s="239" t="s">
        <v>7479</v>
      </c>
      <c r="G122" s="240" t="s">
        <v>328</v>
      </c>
      <c r="H122" s="241">
        <v>52.799999999999997</v>
      </c>
      <c r="I122" s="242"/>
      <c r="J122" s="243">
        <f>ROUND(I122*H122,2)</f>
        <v>0</v>
      </c>
      <c r="K122" s="239" t="s">
        <v>234</v>
      </c>
      <c r="L122" s="73"/>
      <c r="M122" s="244" t="s">
        <v>22</v>
      </c>
      <c r="N122" s="245" t="s">
        <v>50</v>
      </c>
      <c r="O122" s="48"/>
      <c r="P122" s="246">
        <f>O122*H122</f>
        <v>0</v>
      </c>
      <c r="Q122" s="246">
        <v>0</v>
      </c>
      <c r="R122" s="246">
        <f>Q122*H122</f>
        <v>0</v>
      </c>
      <c r="S122" s="246">
        <v>0</v>
      </c>
      <c r="T122" s="247">
        <f>S122*H122</f>
        <v>0</v>
      </c>
      <c r="AR122" s="25" t="s">
        <v>235</v>
      </c>
      <c r="AT122" s="25" t="s">
        <v>230</v>
      </c>
      <c r="AU122" s="25" t="s">
        <v>87</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235</v>
      </c>
      <c r="BM122" s="25" t="s">
        <v>7480</v>
      </c>
    </row>
    <row r="123" s="1" customFormat="1" ht="25.5" customHeight="1">
      <c r="B123" s="47"/>
      <c r="C123" s="237" t="s">
        <v>403</v>
      </c>
      <c r="D123" s="237" t="s">
        <v>230</v>
      </c>
      <c r="E123" s="238" t="s">
        <v>7481</v>
      </c>
      <c r="F123" s="239" t="s">
        <v>7482</v>
      </c>
      <c r="G123" s="240" t="s">
        <v>328</v>
      </c>
      <c r="H123" s="241">
        <v>111.40000000000001</v>
      </c>
      <c r="I123" s="242"/>
      <c r="J123" s="243">
        <f>ROUND(I123*H123,2)</f>
        <v>0</v>
      </c>
      <c r="K123" s="239" t="s">
        <v>234</v>
      </c>
      <c r="L123" s="73"/>
      <c r="M123" s="244" t="s">
        <v>22</v>
      </c>
      <c r="N123" s="245" t="s">
        <v>50</v>
      </c>
      <c r="O123" s="48"/>
      <c r="P123" s="246">
        <f>O123*H123</f>
        <v>0</v>
      </c>
      <c r="Q123" s="246">
        <v>0</v>
      </c>
      <c r="R123" s="246">
        <f>Q123*H123</f>
        <v>0</v>
      </c>
      <c r="S123" s="246">
        <v>0</v>
      </c>
      <c r="T123" s="247">
        <f>S123*H123</f>
        <v>0</v>
      </c>
      <c r="AR123" s="25" t="s">
        <v>235</v>
      </c>
      <c r="AT123" s="25" t="s">
        <v>230</v>
      </c>
      <c r="AU123" s="25" t="s">
        <v>87</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235</v>
      </c>
      <c r="BM123" s="25" t="s">
        <v>7483</v>
      </c>
    </row>
    <row r="124" s="1" customFormat="1" ht="16.5" customHeight="1">
      <c r="B124" s="47"/>
      <c r="C124" s="261" t="s">
        <v>407</v>
      </c>
      <c r="D124" s="261" t="s">
        <v>349</v>
      </c>
      <c r="E124" s="262" t="s">
        <v>7484</v>
      </c>
      <c r="F124" s="263" t="s">
        <v>7485</v>
      </c>
      <c r="G124" s="264" t="s">
        <v>499</v>
      </c>
      <c r="H124" s="265">
        <v>222.80000000000001</v>
      </c>
      <c r="I124" s="266"/>
      <c r="J124" s="267">
        <f>ROUND(I124*H124,2)</f>
        <v>0</v>
      </c>
      <c r="K124" s="263" t="s">
        <v>264</v>
      </c>
      <c r="L124" s="268"/>
      <c r="M124" s="269" t="s">
        <v>22</v>
      </c>
      <c r="N124" s="270" t="s">
        <v>50</v>
      </c>
      <c r="O124" s="48"/>
      <c r="P124" s="246">
        <f>O124*H124</f>
        <v>0</v>
      </c>
      <c r="Q124" s="246">
        <v>0</v>
      </c>
      <c r="R124" s="246">
        <f>Q124*H124</f>
        <v>0</v>
      </c>
      <c r="S124" s="246">
        <v>0</v>
      </c>
      <c r="T124" s="247">
        <f>S124*H124</f>
        <v>0</v>
      </c>
      <c r="AR124" s="25" t="s">
        <v>266</v>
      </c>
      <c r="AT124" s="25" t="s">
        <v>349</v>
      </c>
      <c r="AU124" s="25" t="s">
        <v>87</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235</v>
      </c>
      <c r="BM124" s="25" t="s">
        <v>7486</v>
      </c>
    </row>
    <row r="125" s="1" customFormat="1" ht="25.5" customHeight="1">
      <c r="B125" s="47"/>
      <c r="C125" s="237" t="s">
        <v>413</v>
      </c>
      <c r="D125" s="237" t="s">
        <v>230</v>
      </c>
      <c r="E125" s="238" t="s">
        <v>7487</v>
      </c>
      <c r="F125" s="239" t="s">
        <v>7488</v>
      </c>
      <c r="G125" s="240" t="s">
        <v>328</v>
      </c>
      <c r="H125" s="241">
        <v>89</v>
      </c>
      <c r="I125" s="242"/>
      <c r="J125" s="243">
        <f>ROUND(I125*H125,2)</f>
        <v>0</v>
      </c>
      <c r="K125" s="239" t="s">
        <v>234</v>
      </c>
      <c r="L125" s="73"/>
      <c r="M125" s="244" t="s">
        <v>22</v>
      </c>
      <c r="N125" s="245" t="s">
        <v>50</v>
      </c>
      <c r="O125" s="48"/>
      <c r="P125" s="246">
        <f>O125*H125</f>
        <v>0</v>
      </c>
      <c r="Q125" s="246">
        <v>0</v>
      </c>
      <c r="R125" s="246">
        <f>Q125*H125</f>
        <v>0</v>
      </c>
      <c r="S125" s="246">
        <v>0</v>
      </c>
      <c r="T125" s="247">
        <f>S125*H125</f>
        <v>0</v>
      </c>
      <c r="AR125" s="25" t="s">
        <v>235</v>
      </c>
      <c r="AT125" s="25" t="s">
        <v>230</v>
      </c>
      <c r="AU125" s="25" t="s">
        <v>87</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235</v>
      </c>
      <c r="BM125" s="25" t="s">
        <v>7489</v>
      </c>
    </row>
    <row r="126" s="1" customFormat="1" ht="16.5" customHeight="1">
      <c r="B126" s="47"/>
      <c r="C126" s="261" t="s">
        <v>421</v>
      </c>
      <c r="D126" s="261" t="s">
        <v>349</v>
      </c>
      <c r="E126" s="262" t="s">
        <v>7490</v>
      </c>
      <c r="F126" s="263" t="s">
        <v>7491</v>
      </c>
      <c r="G126" s="264" t="s">
        <v>499</v>
      </c>
      <c r="H126" s="265">
        <v>178</v>
      </c>
      <c r="I126" s="266"/>
      <c r="J126" s="267">
        <f>ROUND(I126*H126,2)</f>
        <v>0</v>
      </c>
      <c r="K126" s="263" t="s">
        <v>264</v>
      </c>
      <c r="L126" s="268"/>
      <c r="M126" s="269" t="s">
        <v>22</v>
      </c>
      <c r="N126" s="270" t="s">
        <v>50</v>
      </c>
      <c r="O126" s="48"/>
      <c r="P126" s="246">
        <f>O126*H126</f>
        <v>0</v>
      </c>
      <c r="Q126" s="246">
        <v>0</v>
      </c>
      <c r="R126" s="246">
        <f>Q126*H126</f>
        <v>0</v>
      </c>
      <c r="S126" s="246">
        <v>0</v>
      </c>
      <c r="T126" s="247">
        <f>S126*H126</f>
        <v>0</v>
      </c>
      <c r="AR126" s="25" t="s">
        <v>266</v>
      </c>
      <c r="AT126" s="25" t="s">
        <v>349</v>
      </c>
      <c r="AU126" s="25" t="s">
        <v>87</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235</v>
      </c>
      <c r="BM126" s="25" t="s">
        <v>7492</v>
      </c>
    </row>
    <row r="127" s="1" customFormat="1" ht="25.5" customHeight="1">
      <c r="B127" s="47"/>
      <c r="C127" s="237" t="s">
        <v>428</v>
      </c>
      <c r="D127" s="237" t="s">
        <v>230</v>
      </c>
      <c r="E127" s="238" t="s">
        <v>7493</v>
      </c>
      <c r="F127" s="239" t="s">
        <v>7494</v>
      </c>
      <c r="G127" s="240" t="s">
        <v>328</v>
      </c>
      <c r="H127" s="241">
        <v>39</v>
      </c>
      <c r="I127" s="242"/>
      <c r="J127" s="243">
        <f>ROUND(I127*H127,2)</f>
        <v>0</v>
      </c>
      <c r="K127" s="239" t="s">
        <v>234</v>
      </c>
      <c r="L127" s="73"/>
      <c r="M127" s="244" t="s">
        <v>22</v>
      </c>
      <c r="N127" s="245" t="s">
        <v>50</v>
      </c>
      <c r="O127" s="48"/>
      <c r="P127" s="246">
        <f>O127*H127</f>
        <v>0</v>
      </c>
      <c r="Q127" s="246">
        <v>0</v>
      </c>
      <c r="R127" s="246">
        <f>Q127*H127</f>
        <v>0</v>
      </c>
      <c r="S127" s="246">
        <v>0</v>
      </c>
      <c r="T127" s="247">
        <f>S127*H127</f>
        <v>0</v>
      </c>
      <c r="AR127" s="25" t="s">
        <v>235</v>
      </c>
      <c r="AT127" s="25" t="s">
        <v>230</v>
      </c>
      <c r="AU127" s="25" t="s">
        <v>87</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235</v>
      </c>
      <c r="BM127" s="25" t="s">
        <v>7495</v>
      </c>
    </row>
    <row r="128" s="1" customFormat="1" ht="25.5" customHeight="1">
      <c r="B128" s="47"/>
      <c r="C128" s="237" t="s">
        <v>433</v>
      </c>
      <c r="D128" s="237" t="s">
        <v>230</v>
      </c>
      <c r="E128" s="238" t="s">
        <v>7496</v>
      </c>
      <c r="F128" s="239" t="s">
        <v>7497</v>
      </c>
      <c r="G128" s="240" t="s">
        <v>263</v>
      </c>
      <c r="H128" s="241">
        <v>25.699999999999999</v>
      </c>
      <c r="I128" s="242"/>
      <c r="J128" s="243">
        <f>ROUND(I128*H128,2)</f>
        <v>0</v>
      </c>
      <c r="K128" s="239" t="s">
        <v>234</v>
      </c>
      <c r="L128" s="73"/>
      <c r="M128" s="244" t="s">
        <v>22</v>
      </c>
      <c r="N128" s="245" t="s">
        <v>50</v>
      </c>
      <c r="O128" s="48"/>
      <c r="P128" s="246">
        <f>O128*H128</f>
        <v>0</v>
      </c>
      <c r="Q128" s="246">
        <v>0</v>
      </c>
      <c r="R128" s="246">
        <f>Q128*H128</f>
        <v>0</v>
      </c>
      <c r="S128" s="246">
        <v>0</v>
      </c>
      <c r="T128" s="247">
        <f>S128*H128</f>
        <v>0</v>
      </c>
      <c r="AR128" s="25" t="s">
        <v>235</v>
      </c>
      <c r="AT128" s="25" t="s">
        <v>230</v>
      </c>
      <c r="AU128" s="25" t="s">
        <v>87</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235</v>
      </c>
      <c r="BM128" s="25" t="s">
        <v>7498</v>
      </c>
    </row>
    <row r="129" s="1" customFormat="1" ht="16.5" customHeight="1">
      <c r="B129" s="47"/>
      <c r="C129" s="237" t="s">
        <v>438</v>
      </c>
      <c r="D129" s="237" t="s">
        <v>230</v>
      </c>
      <c r="E129" s="238" t="s">
        <v>7499</v>
      </c>
      <c r="F129" s="239" t="s">
        <v>7500</v>
      </c>
      <c r="G129" s="240" t="s">
        <v>328</v>
      </c>
      <c r="H129" s="241">
        <v>39</v>
      </c>
      <c r="I129" s="242"/>
      <c r="J129" s="243">
        <f>ROUND(I129*H129,2)</f>
        <v>0</v>
      </c>
      <c r="K129" s="239" t="s">
        <v>234</v>
      </c>
      <c r="L129" s="73"/>
      <c r="M129" s="244" t="s">
        <v>22</v>
      </c>
      <c r="N129" s="245" t="s">
        <v>50</v>
      </c>
      <c r="O129" s="48"/>
      <c r="P129" s="246">
        <f>O129*H129</f>
        <v>0</v>
      </c>
      <c r="Q129" s="246">
        <v>0</v>
      </c>
      <c r="R129" s="246">
        <f>Q129*H129</f>
        <v>0</v>
      </c>
      <c r="S129" s="246">
        <v>0</v>
      </c>
      <c r="T129" s="247">
        <f>S129*H129</f>
        <v>0</v>
      </c>
      <c r="AR129" s="25" t="s">
        <v>235</v>
      </c>
      <c r="AT129" s="25" t="s">
        <v>230</v>
      </c>
      <c r="AU129" s="25" t="s">
        <v>87</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235</v>
      </c>
      <c r="BM129" s="25" t="s">
        <v>7501</v>
      </c>
    </row>
    <row r="130" s="1" customFormat="1" ht="16.5" customHeight="1">
      <c r="B130" s="47"/>
      <c r="C130" s="237" t="s">
        <v>443</v>
      </c>
      <c r="D130" s="237" t="s">
        <v>230</v>
      </c>
      <c r="E130" s="238" t="s">
        <v>7502</v>
      </c>
      <c r="F130" s="239" t="s">
        <v>7503</v>
      </c>
      <c r="G130" s="240" t="s">
        <v>328</v>
      </c>
      <c r="H130" s="241">
        <v>39</v>
      </c>
      <c r="I130" s="242"/>
      <c r="J130" s="243">
        <f>ROUND(I130*H130,2)</f>
        <v>0</v>
      </c>
      <c r="K130" s="239" t="s">
        <v>234</v>
      </c>
      <c r="L130" s="73"/>
      <c r="M130" s="244" t="s">
        <v>22</v>
      </c>
      <c r="N130" s="245" t="s">
        <v>50</v>
      </c>
      <c r="O130" s="48"/>
      <c r="P130" s="246">
        <f>O130*H130</f>
        <v>0</v>
      </c>
      <c r="Q130" s="246">
        <v>0</v>
      </c>
      <c r="R130" s="246">
        <f>Q130*H130</f>
        <v>0</v>
      </c>
      <c r="S130" s="246">
        <v>0</v>
      </c>
      <c r="T130" s="247">
        <f>S130*H130</f>
        <v>0</v>
      </c>
      <c r="AR130" s="25" t="s">
        <v>235</v>
      </c>
      <c r="AT130" s="25" t="s">
        <v>230</v>
      </c>
      <c r="AU130" s="25" t="s">
        <v>87</v>
      </c>
      <c r="AY130" s="25" t="s">
        <v>228</v>
      </c>
      <c r="BE130" s="248">
        <f>IF(N130="základní",J130,0)</f>
        <v>0</v>
      </c>
      <c r="BF130" s="248">
        <f>IF(N130="snížená",J130,0)</f>
        <v>0</v>
      </c>
      <c r="BG130" s="248">
        <f>IF(N130="zákl. přenesená",J130,0)</f>
        <v>0</v>
      </c>
      <c r="BH130" s="248">
        <f>IF(N130="sníž. přenesená",J130,0)</f>
        <v>0</v>
      </c>
      <c r="BI130" s="248">
        <f>IF(N130="nulová",J130,0)</f>
        <v>0</v>
      </c>
      <c r="BJ130" s="25" t="s">
        <v>24</v>
      </c>
      <c r="BK130" s="248">
        <f>ROUND(I130*H130,2)</f>
        <v>0</v>
      </c>
      <c r="BL130" s="25" t="s">
        <v>235</v>
      </c>
      <c r="BM130" s="25" t="s">
        <v>7504</v>
      </c>
    </row>
    <row r="131" s="1" customFormat="1" ht="25.5" customHeight="1">
      <c r="B131" s="47"/>
      <c r="C131" s="237" t="s">
        <v>448</v>
      </c>
      <c r="D131" s="237" t="s">
        <v>230</v>
      </c>
      <c r="E131" s="238" t="s">
        <v>7505</v>
      </c>
      <c r="F131" s="239" t="s">
        <v>7506</v>
      </c>
      <c r="G131" s="240" t="s">
        <v>499</v>
      </c>
      <c r="H131" s="241">
        <v>1</v>
      </c>
      <c r="I131" s="242"/>
      <c r="J131" s="243">
        <f>ROUND(I131*H131,2)</f>
        <v>0</v>
      </c>
      <c r="K131" s="239" t="s">
        <v>234</v>
      </c>
      <c r="L131" s="73"/>
      <c r="M131" s="244" t="s">
        <v>22</v>
      </c>
      <c r="N131" s="245" t="s">
        <v>50</v>
      </c>
      <c r="O131" s="48"/>
      <c r="P131" s="246">
        <f>O131*H131</f>
        <v>0</v>
      </c>
      <c r="Q131" s="246">
        <v>0</v>
      </c>
      <c r="R131" s="246">
        <f>Q131*H131</f>
        <v>0</v>
      </c>
      <c r="S131" s="246">
        <v>0</v>
      </c>
      <c r="T131" s="247">
        <f>S131*H131</f>
        <v>0</v>
      </c>
      <c r="AR131" s="25" t="s">
        <v>235</v>
      </c>
      <c r="AT131" s="25" t="s">
        <v>230</v>
      </c>
      <c r="AU131" s="25" t="s">
        <v>87</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235</v>
      </c>
      <c r="BM131" s="25" t="s">
        <v>7507</v>
      </c>
    </row>
    <row r="132" s="1" customFormat="1" ht="16.5" customHeight="1">
      <c r="B132" s="47"/>
      <c r="C132" s="237" t="s">
        <v>455</v>
      </c>
      <c r="D132" s="237" t="s">
        <v>230</v>
      </c>
      <c r="E132" s="238" t="s">
        <v>7508</v>
      </c>
      <c r="F132" s="239" t="s">
        <v>7509</v>
      </c>
      <c r="G132" s="240" t="s">
        <v>499</v>
      </c>
      <c r="H132" s="241">
        <v>1</v>
      </c>
      <c r="I132" s="242"/>
      <c r="J132" s="243">
        <f>ROUND(I132*H132,2)</f>
        <v>0</v>
      </c>
      <c r="K132" s="239" t="s">
        <v>234</v>
      </c>
      <c r="L132" s="73"/>
      <c r="M132" s="244" t="s">
        <v>22</v>
      </c>
      <c r="N132" s="245" t="s">
        <v>50</v>
      </c>
      <c r="O132" s="48"/>
      <c r="P132" s="246">
        <f>O132*H132</f>
        <v>0</v>
      </c>
      <c r="Q132" s="246">
        <v>0</v>
      </c>
      <c r="R132" s="246">
        <f>Q132*H132</f>
        <v>0</v>
      </c>
      <c r="S132" s="246">
        <v>0</v>
      </c>
      <c r="T132" s="247">
        <f>S132*H132</f>
        <v>0</v>
      </c>
      <c r="AR132" s="25" t="s">
        <v>235</v>
      </c>
      <c r="AT132" s="25" t="s">
        <v>230</v>
      </c>
      <c r="AU132" s="25" t="s">
        <v>87</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235</v>
      </c>
      <c r="BM132" s="25" t="s">
        <v>7510</v>
      </c>
    </row>
    <row r="133" s="11" customFormat="1" ht="29.88" customHeight="1">
      <c r="B133" s="221"/>
      <c r="C133" s="222"/>
      <c r="D133" s="223" t="s">
        <v>78</v>
      </c>
      <c r="E133" s="235" t="s">
        <v>836</v>
      </c>
      <c r="F133" s="235" t="s">
        <v>837</v>
      </c>
      <c r="G133" s="222"/>
      <c r="H133" s="222"/>
      <c r="I133" s="225"/>
      <c r="J133" s="236">
        <f>BK133</f>
        <v>0</v>
      </c>
      <c r="K133" s="222"/>
      <c r="L133" s="227"/>
      <c r="M133" s="228"/>
      <c r="N133" s="229"/>
      <c r="O133" s="229"/>
      <c r="P133" s="230">
        <f>P134</f>
        <v>0</v>
      </c>
      <c r="Q133" s="229"/>
      <c r="R133" s="230">
        <f>R134</f>
        <v>0</v>
      </c>
      <c r="S133" s="229"/>
      <c r="T133" s="231">
        <f>T134</f>
        <v>0</v>
      </c>
      <c r="AR133" s="232" t="s">
        <v>24</v>
      </c>
      <c r="AT133" s="233" t="s">
        <v>78</v>
      </c>
      <c r="AU133" s="233" t="s">
        <v>24</v>
      </c>
      <c r="AY133" s="232" t="s">
        <v>228</v>
      </c>
      <c r="BK133" s="234">
        <f>BK134</f>
        <v>0</v>
      </c>
    </row>
    <row r="134" s="1" customFormat="1" ht="16.5" customHeight="1">
      <c r="B134" s="47"/>
      <c r="C134" s="237" t="s">
        <v>475</v>
      </c>
      <c r="D134" s="237" t="s">
        <v>230</v>
      </c>
      <c r="E134" s="238" t="s">
        <v>7511</v>
      </c>
      <c r="F134" s="239" t="s">
        <v>7512</v>
      </c>
      <c r="G134" s="240" t="s">
        <v>316</v>
      </c>
      <c r="H134" s="241">
        <v>197.63200000000001</v>
      </c>
      <c r="I134" s="242"/>
      <c r="J134" s="243">
        <f>ROUND(I134*H134,2)</f>
        <v>0</v>
      </c>
      <c r="K134" s="239" t="s">
        <v>234</v>
      </c>
      <c r="L134" s="73"/>
      <c r="M134" s="244" t="s">
        <v>22</v>
      </c>
      <c r="N134" s="245" t="s">
        <v>50</v>
      </c>
      <c r="O134" s="48"/>
      <c r="P134" s="246">
        <f>O134*H134</f>
        <v>0</v>
      </c>
      <c r="Q134" s="246">
        <v>0</v>
      </c>
      <c r="R134" s="246">
        <f>Q134*H134</f>
        <v>0</v>
      </c>
      <c r="S134" s="246">
        <v>0</v>
      </c>
      <c r="T134" s="247">
        <f>S134*H134</f>
        <v>0</v>
      </c>
      <c r="AR134" s="25" t="s">
        <v>235</v>
      </c>
      <c r="AT134" s="25" t="s">
        <v>230</v>
      </c>
      <c r="AU134" s="25" t="s">
        <v>87</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235</v>
      </c>
      <c r="BM134" s="25" t="s">
        <v>7513</v>
      </c>
    </row>
    <row r="135" s="11" customFormat="1" ht="37.44" customHeight="1">
      <c r="B135" s="221"/>
      <c r="C135" s="222"/>
      <c r="D135" s="223" t="s">
        <v>78</v>
      </c>
      <c r="E135" s="224" t="s">
        <v>7514</v>
      </c>
      <c r="F135" s="224" t="s">
        <v>7515</v>
      </c>
      <c r="G135" s="222"/>
      <c r="H135" s="222"/>
      <c r="I135" s="225"/>
      <c r="J135" s="226">
        <f>BK135</f>
        <v>0</v>
      </c>
      <c r="K135" s="222"/>
      <c r="L135" s="227"/>
      <c r="M135" s="228"/>
      <c r="N135" s="229"/>
      <c r="O135" s="229"/>
      <c r="P135" s="230">
        <f>P136</f>
        <v>0</v>
      </c>
      <c r="Q135" s="229"/>
      <c r="R135" s="230">
        <f>R136</f>
        <v>0</v>
      </c>
      <c r="S135" s="229"/>
      <c r="T135" s="231">
        <f>T136</f>
        <v>0</v>
      </c>
      <c r="AR135" s="232" t="s">
        <v>235</v>
      </c>
      <c r="AT135" s="233" t="s">
        <v>78</v>
      </c>
      <c r="AU135" s="233" t="s">
        <v>79</v>
      </c>
      <c r="AY135" s="232" t="s">
        <v>228</v>
      </c>
      <c r="BK135" s="234">
        <f>BK136</f>
        <v>0</v>
      </c>
    </row>
    <row r="136" s="11" customFormat="1" ht="19.92" customHeight="1">
      <c r="B136" s="221"/>
      <c r="C136" s="222"/>
      <c r="D136" s="223" t="s">
        <v>78</v>
      </c>
      <c r="E136" s="235" t="s">
        <v>7516</v>
      </c>
      <c r="F136" s="235" t="s">
        <v>5192</v>
      </c>
      <c r="G136" s="222"/>
      <c r="H136" s="222"/>
      <c r="I136" s="225"/>
      <c r="J136" s="236">
        <f>BK136</f>
        <v>0</v>
      </c>
      <c r="K136" s="222"/>
      <c r="L136" s="227"/>
      <c r="M136" s="228"/>
      <c r="N136" s="229"/>
      <c r="O136" s="229"/>
      <c r="P136" s="230">
        <f>P137</f>
        <v>0</v>
      </c>
      <c r="Q136" s="229"/>
      <c r="R136" s="230">
        <f>R137</f>
        <v>0</v>
      </c>
      <c r="S136" s="229"/>
      <c r="T136" s="231">
        <f>T137</f>
        <v>0</v>
      </c>
      <c r="AR136" s="232" t="s">
        <v>235</v>
      </c>
      <c r="AT136" s="233" t="s">
        <v>78</v>
      </c>
      <c r="AU136" s="233" t="s">
        <v>24</v>
      </c>
      <c r="AY136" s="232" t="s">
        <v>228</v>
      </c>
      <c r="BK136" s="234">
        <f>BK137</f>
        <v>0</v>
      </c>
    </row>
    <row r="137" s="1" customFormat="1" ht="25.5" customHeight="1">
      <c r="B137" s="47"/>
      <c r="C137" s="237" t="s">
        <v>481</v>
      </c>
      <c r="D137" s="237" t="s">
        <v>230</v>
      </c>
      <c r="E137" s="238" t="s">
        <v>7517</v>
      </c>
      <c r="F137" s="239" t="s">
        <v>7518</v>
      </c>
      <c r="G137" s="240" t="s">
        <v>3160</v>
      </c>
      <c r="H137" s="241">
        <v>150</v>
      </c>
      <c r="I137" s="242"/>
      <c r="J137" s="243">
        <f>ROUND(I137*H137,2)</f>
        <v>0</v>
      </c>
      <c r="K137" s="239" t="s">
        <v>264</v>
      </c>
      <c r="L137" s="73"/>
      <c r="M137" s="244" t="s">
        <v>22</v>
      </c>
      <c r="N137" s="310" t="s">
        <v>50</v>
      </c>
      <c r="O137" s="311"/>
      <c r="P137" s="312">
        <f>O137*H137</f>
        <v>0</v>
      </c>
      <c r="Q137" s="312">
        <v>0</v>
      </c>
      <c r="R137" s="312">
        <f>Q137*H137</f>
        <v>0</v>
      </c>
      <c r="S137" s="312">
        <v>0</v>
      </c>
      <c r="T137" s="313">
        <f>S137*H137</f>
        <v>0</v>
      </c>
      <c r="AR137" s="25" t="s">
        <v>7519</v>
      </c>
      <c r="AT137" s="25" t="s">
        <v>230</v>
      </c>
      <c r="AU137" s="25" t="s">
        <v>87</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7519</v>
      </c>
      <c r="BM137" s="25" t="s">
        <v>7520</v>
      </c>
    </row>
    <row r="138" s="1" customFormat="1" ht="6.96" customHeight="1">
      <c r="B138" s="68"/>
      <c r="C138" s="69"/>
      <c r="D138" s="69"/>
      <c r="E138" s="69"/>
      <c r="F138" s="69"/>
      <c r="G138" s="69"/>
      <c r="H138" s="69"/>
      <c r="I138" s="180"/>
      <c r="J138" s="69"/>
      <c r="K138" s="69"/>
      <c r="L138" s="73"/>
    </row>
  </sheetData>
  <sheetProtection sheet="1" autoFilter="0" formatColumns="0" formatRows="0" objects="1" scenarios="1" spinCount="100000" saltValue="V3wC9HLe2V2/UiDShe6pV23hkzqEaVGL+UZsBhQ97abZaF8MrtruutMaGIEnxcFxrzOyHzdPVXOhz+8zWj7y9g==" hashValue="TXlsFTsBXEJWR84lWWBG2dBhUY3X00ujMracTpMXRXtfUQDhMN0MqmgepD1uHYoqrdyoCTQbd4fXScSsuL5xSw==" algorithmName="SHA-512" password="CC35"/>
  <autoFilter ref="C83:K137"/>
  <mergeCells count="10">
    <mergeCell ref="E7:H7"/>
    <mergeCell ref="E9:H9"/>
    <mergeCell ref="E24:H24"/>
    <mergeCell ref="E45:H45"/>
    <mergeCell ref="E47:H47"/>
    <mergeCell ref="J51:J52"/>
    <mergeCell ref="E74:H74"/>
    <mergeCell ref="E76:H76"/>
    <mergeCell ref="G1:H1"/>
    <mergeCell ref="L2:V2"/>
  </mergeCells>
  <hyperlinks>
    <hyperlink ref="F1:G1" location="C2" display="1) Krycí list soupisu"/>
    <hyperlink ref="G1:H1" location="C54" display="2) Rekapitulace"/>
    <hyperlink ref="J1" location="C83"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4.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135</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7521</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7522</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99.75" customHeight="1">
      <c r="B26" s="162"/>
      <c r="C26" s="163"/>
      <c r="D26" s="163"/>
      <c r="E26" s="45" t="s">
        <v>7383</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ROUND(J87,2)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ROUND(SUM(BE87:BE128), 2)</f>
        <v>0</v>
      </c>
      <c r="G32" s="48"/>
      <c r="H32" s="48"/>
      <c r="I32" s="172">
        <v>0.20999999999999999</v>
      </c>
      <c r="J32" s="171">
        <f>ROUND(ROUND((SUM(BE87:BE128)), 2)*I32, 2)</f>
        <v>0</v>
      </c>
      <c r="K32" s="52"/>
    </row>
    <row r="33" s="1" customFormat="1" ht="14.4" customHeight="1">
      <c r="B33" s="47"/>
      <c r="C33" s="48"/>
      <c r="D33" s="48"/>
      <c r="E33" s="56" t="s">
        <v>51</v>
      </c>
      <c r="F33" s="171">
        <f>ROUND(SUM(BF87:BF128), 2)</f>
        <v>0</v>
      </c>
      <c r="G33" s="48"/>
      <c r="H33" s="48"/>
      <c r="I33" s="172">
        <v>0.14999999999999999</v>
      </c>
      <c r="J33" s="171">
        <f>ROUND(ROUND((SUM(BF87:BF128)), 2)*I33, 2)</f>
        <v>0</v>
      </c>
      <c r="K33" s="52"/>
    </row>
    <row r="34" hidden="1" s="1" customFormat="1" ht="14.4" customHeight="1">
      <c r="B34" s="47"/>
      <c r="C34" s="48"/>
      <c r="D34" s="48"/>
      <c r="E34" s="56" t="s">
        <v>52</v>
      </c>
      <c r="F34" s="171">
        <f>ROUND(SUM(BG87:BG128), 2)</f>
        <v>0</v>
      </c>
      <c r="G34" s="48"/>
      <c r="H34" s="48"/>
      <c r="I34" s="172">
        <v>0.20999999999999999</v>
      </c>
      <c r="J34" s="171">
        <v>0</v>
      </c>
      <c r="K34" s="52"/>
    </row>
    <row r="35" hidden="1" s="1" customFormat="1" ht="14.4" customHeight="1">
      <c r="B35" s="47"/>
      <c r="C35" s="48"/>
      <c r="D35" s="48"/>
      <c r="E35" s="56" t="s">
        <v>53</v>
      </c>
      <c r="F35" s="171">
        <f>ROUND(SUM(BH87:BH128), 2)</f>
        <v>0</v>
      </c>
      <c r="G35" s="48"/>
      <c r="H35" s="48"/>
      <c r="I35" s="172">
        <v>0.14999999999999999</v>
      </c>
      <c r="J35" s="171">
        <v>0</v>
      </c>
      <c r="K35" s="52"/>
    </row>
    <row r="36" hidden="1" s="1" customFormat="1" ht="14.4" customHeight="1">
      <c r="B36" s="47"/>
      <c r="C36" s="48"/>
      <c r="D36" s="48"/>
      <c r="E36" s="56" t="s">
        <v>54</v>
      </c>
      <c r="F36" s="171">
        <f>ROUND(SUM(BI87:BI128),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7521</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03.1 - Montáž</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J87</f>
        <v>0</v>
      </c>
      <c r="K60" s="52"/>
      <c r="AU60" s="25" t="s">
        <v>184</v>
      </c>
    </row>
    <row r="61" s="8" customFormat="1" ht="24.96" customHeight="1">
      <c r="B61" s="191"/>
      <c r="C61" s="192"/>
      <c r="D61" s="193" t="s">
        <v>7523</v>
      </c>
      <c r="E61" s="194"/>
      <c r="F61" s="194"/>
      <c r="G61" s="194"/>
      <c r="H61" s="194"/>
      <c r="I61" s="195"/>
      <c r="J61" s="196">
        <f>J88</f>
        <v>0</v>
      </c>
      <c r="K61" s="197"/>
    </row>
    <row r="62" s="9" customFormat="1" ht="19.92" customHeight="1">
      <c r="B62" s="198"/>
      <c r="C62" s="199"/>
      <c r="D62" s="200" t="s">
        <v>7524</v>
      </c>
      <c r="E62" s="201"/>
      <c r="F62" s="201"/>
      <c r="G62" s="201"/>
      <c r="H62" s="201"/>
      <c r="I62" s="202"/>
      <c r="J62" s="203">
        <f>J89</f>
        <v>0</v>
      </c>
      <c r="K62" s="204"/>
    </row>
    <row r="63" s="9" customFormat="1" ht="19.92" customHeight="1">
      <c r="B63" s="198"/>
      <c r="C63" s="199"/>
      <c r="D63" s="200" t="s">
        <v>7525</v>
      </c>
      <c r="E63" s="201"/>
      <c r="F63" s="201"/>
      <c r="G63" s="201"/>
      <c r="H63" s="201"/>
      <c r="I63" s="202"/>
      <c r="J63" s="203">
        <f>J104</f>
        <v>0</v>
      </c>
      <c r="K63" s="204"/>
    </row>
    <row r="64" s="9" customFormat="1" ht="19.92" customHeight="1">
      <c r="B64" s="198"/>
      <c r="C64" s="199"/>
      <c r="D64" s="200" t="s">
        <v>7526</v>
      </c>
      <c r="E64" s="201"/>
      <c r="F64" s="201"/>
      <c r="G64" s="201"/>
      <c r="H64" s="201"/>
      <c r="I64" s="202"/>
      <c r="J64" s="203">
        <f>J113</f>
        <v>0</v>
      </c>
      <c r="K64" s="204"/>
    </row>
    <row r="65" s="9" customFormat="1" ht="19.92" customHeight="1">
      <c r="B65" s="198"/>
      <c r="C65" s="199"/>
      <c r="D65" s="200" t="s">
        <v>7527</v>
      </c>
      <c r="E65" s="201"/>
      <c r="F65" s="201"/>
      <c r="G65" s="201"/>
      <c r="H65" s="201"/>
      <c r="I65" s="202"/>
      <c r="J65" s="203">
        <f>J124</f>
        <v>0</v>
      </c>
      <c r="K65" s="204"/>
    </row>
    <row r="66" s="1" customFormat="1" ht="21.84" customHeight="1">
      <c r="B66" s="47"/>
      <c r="C66" s="48"/>
      <c r="D66" s="48"/>
      <c r="E66" s="48"/>
      <c r="F66" s="48"/>
      <c r="G66" s="48"/>
      <c r="H66" s="48"/>
      <c r="I66" s="158"/>
      <c r="J66" s="48"/>
      <c r="K66" s="52"/>
    </row>
    <row r="67" s="1" customFormat="1" ht="6.96" customHeight="1">
      <c r="B67" s="68"/>
      <c r="C67" s="69"/>
      <c r="D67" s="69"/>
      <c r="E67" s="69"/>
      <c r="F67" s="69"/>
      <c r="G67" s="69"/>
      <c r="H67" s="69"/>
      <c r="I67" s="180"/>
      <c r="J67" s="69"/>
      <c r="K67" s="70"/>
    </row>
    <row r="71" s="1" customFormat="1" ht="6.96" customHeight="1">
      <c r="B71" s="71"/>
      <c r="C71" s="72"/>
      <c r="D71" s="72"/>
      <c r="E71" s="72"/>
      <c r="F71" s="72"/>
      <c r="G71" s="72"/>
      <c r="H71" s="72"/>
      <c r="I71" s="183"/>
      <c r="J71" s="72"/>
      <c r="K71" s="72"/>
      <c r="L71" s="73"/>
    </row>
    <row r="72" s="1" customFormat="1" ht="36.96" customHeight="1">
      <c r="B72" s="47"/>
      <c r="C72" s="74" t="s">
        <v>212</v>
      </c>
      <c r="D72" s="75"/>
      <c r="E72" s="75"/>
      <c r="F72" s="75"/>
      <c r="G72" s="75"/>
      <c r="H72" s="75"/>
      <c r="I72" s="205"/>
      <c r="J72" s="75"/>
      <c r="K72" s="75"/>
      <c r="L72" s="73"/>
    </row>
    <row r="73" s="1" customFormat="1" ht="6.96" customHeight="1">
      <c r="B73" s="47"/>
      <c r="C73" s="75"/>
      <c r="D73" s="75"/>
      <c r="E73" s="75"/>
      <c r="F73" s="75"/>
      <c r="G73" s="75"/>
      <c r="H73" s="75"/>
      <c r="I73" s="205"/>
      <c r="J73" s="75"/>
      <c r="K73" s="75"/>
      <c r="L73" s="73"/>
    </row>
    <row r="74" s="1" customFormat="1" ht="14.4" customHeight="1">
      <c r="B74" s="47"/>
      <c r="C74" s="77" t="s">
        <v>18</v>
      </c>
      <c r="D74" s="75"/>
      <c r="E74" s="75"/>
      <c r="F74" s="75"/>
      <c r="G74" s="75"/>
      <c r="H74" s="75"/>
      <c r="I74" s="205"/>
      <c r="J74" s="75"/>
      <c r="K74" s="75"/>
      <c r="L74" s="73"/>
    </row>
    <row r="75" s="1" customFormat="1" ht="16.5" customHeight="1">
      <c r="B75" s="47"/>
      <c r="C75" s="75"/>
      <c r="D75" s="75"/>
      <c r="E75" s="206" t="str">
        <f>E7</f>
        <v>NOVÁ PSYCHIATRIE - NEMOCNICE TÁBOR (staveniště A)</v>
      </c>
      <c r="F75" s="77"/>
      <c r="G75" s="77"/>
      <c r="H75" s="77"/>
      <c r="I75" s="205"/>
      <c r="J75" s="75"/>
      <c r="K75" s="75"/>
      <c r="L75" s="73"/>
    </row>
    <row r="76">
      <c r="B76" s="29"/>
      <c r="C76" s="77" t="s">
        <v>175</v>
      </c>
      <c r="D76" s="207"/>
      <c r="E76" s="207"/>
      <c r="F76" s="207"/>
      <c r="G76" s="207"/>
      <c r="H76" s="207"/>
      <c r="I76" s="150"/>
      <c r="J76" s="207"/>
      <c r="K76" s="207"/>
      <c r="L76" s="208"/>
    </row>
    <row r="77" s="1" customFormat="1" ht="16.5" customHeight="1">
      <c r="B77" s="47"/>
      <c r="C77" s="75"/>
      <c r="D77" s="75"/>
      <c r="E77" s="206" t="s">
        <v>7521</v>
      </c>
      <c r="F77" s="75"/>
      <c r="G77" s="75"/>
      <c r="H77" s="75"/>
      <c r="I77" s="205"/>
      <c r="J77" s="75"/>
      <c r="K77" s="75"/>
      <c r="L77" s="73"/>
    </row>
    <row r="78" s="1" customFormat="1" ht="14.4" customHeight="1">
      <c r="B78" s="47"/>
      <c r="C78" s="77" t="s">
        <v>177</v>
      </c>
      <c r="D78" s="75"/>
      <c r="E78" s="75"/>
      <c r="F78" s="75"/>
      <c r="G78" s="75"/>
      <c r="H78" s="75"/>
      <c r="I78" s="205"/>
      <c r="J78" s="75"/>
      <c r="K78" s="75"/>
      <c r="L78" s="73"/>
    </row>
    <row r="79" s="1" customFormat="1" ht="17.25" customHeight="1">
      <c r="B79" s="47"/>
      <c r="C79" s="75"/>
      <c r="D79" s="75"/>
      <c r="E79" s="83" t="str">
        <f>E11</f>
        <v>03.1 - Montáž</v>
      </c>
      <c r="F79" s="75"/>
      <c r="G79" s="75"/>
      <c r="H79" s="75"/>
      <c r="I79" s="205"/>
      <c r="J79" s="75"/>
      <c r="K79" s="75"/>
      <c r="L79" s="73"/>
    </row>
    <row r="80" s="1" customFormat="1" ht="6.96" customHeight="1">
      <c r="B80" s="47"/>
      <c r="C80" s="75"/>
      <c r="D80" s="75"/>
      <c r="E80" s="75"/>
      <c r="F80" s="75"/>
      <c r="G80" s="75"/>
      <c r="H80" s="75"/>
      <c r="I80" s="205"/>
      <c r="J80" s="75"/>
      <c r="K80" s="75"/>
      <c r="L80" s="73"/>
    </row>
    <row r="81" s="1" customFormat="1" ht="18" customHeight="1">
      <c r="B81" s="47"/>
      <c r="C81" s="77" t="s">
        <v>25</v>
      </c>
      <c r="D81" s="75"/>
      <c r="E81" s="75"/>
      <c r="F81" s="209" t="str">
        <f>F14</f>
        <v>Tábor</v>
      </c>
      <c r="G81" s="75"/>
      <c r="H81" s="75"/>
      <c r="I81" s="210" t="s">
        <v>27</v>
      </c>
      <c r="J81" s="86" t="str">
        <f>IF(J14="","",J14)</f>
        <v>4. 5. 2015</v>
      </c>
      <c r="K81" s="75"/>
      <c r="L81" s="73"/>
    </row>
    <row r="82" s="1" customFormat="1" ht="6.96" customHeight="1">
      <c r="B82" s="47"/>
      <c r="C82" s="75"/>
      <c r="D82" s="75"/>
      <c r="E82" s="75"/>
      <c r="F82" s="75"/>
      <c r="G82" s="75"/>
      <c r="H82" s="75"/>
      <c r="I82" s="205"/>
      <c r="J82" s="75"/>
      <c r="K82" s="75"/>
      <c r="L82" s="73"/>
    </row>
    <row r="83" s="1" customFormat="1">
      <c r="B83" s="47"/>
      <c r="C83" s="77" t="s">
        <v>31</v>
      </c>
      <c r="D83" s="75"/>
      <c r="E83" s="75"/>
      <c r="F83" s="209" t="str">
        <f>E17</f>
        <v>Nemocnice Tábor,a.s.Kpt. Jaroše 2000 390 02 Tábor</v>
      </c>
      <c r="G83" s="75"/>
      <c r="H83" s="75"/>
      <c r="I83" s="210" t="s">
        <v>39</v>
      </c>
      <c r="J83" s="209" t="str">
        <f>E23</f>
        <v>Atelier H1 Ing.arch.J.Hochman, K Biřičce, HK</v>
      </c>
      <c r="K83" s="75"/>
      <c r="L83" s="73"/>
    </row>
    <row r="84" s="1" customFormat="1" ht="14.4" customHeight="1">
      <c r="B84" s="47"/>
      <c r="C84" s="77" t="s">
        <v>37</v>
      </c>
      <c r="D84" s="75"/>
      <c r="E84" s="75"/>
      <c r="F84" s="209" t="str">
        <f>IF(E20="","",E20)</f>
        <v/>
      </c>
      <c r="G84" s="75"/>
      <c r="H84" s="75"/>
      <c r="I84" s="205"/>
      <c r="J84" s="75"/>
      <c r="K84" s="75"/>
      <c r="L84" s="73"/>
    </row>
    <row r="85" s="1" customFormat="1" ht="10.32" customHeight="1">
      <c r="B85" s="47"/>
      <c r="C85" s="75"/>
      <c r="D85" s="75"/>
      <c r="E85" s="75"/>
      <c r="F85" s="75"/>
      <c r="G85" s="75"/>
      <c r="H85" s="75"/>
      <c r="I85" s="205"/>
      <c r="J85" s="75"/>
      <c r="K85" s="75"/>
      <c r="L85" s="73"/>
    </row>
    <row r="86" s="10" customFormat="1" ht="29.28" customHeight="1">
      <c r="B86" s="211"/>
      <c r="C86" s="212" t="s">
        <v>213</v>
      </c>
      <c r="D86" s="213" t="s">
        <v>64</v>
      </c>
      <c r="E86" s="213" t="s">
        <v>60</v>
      </c>
      <c r="F86" s="213" t="s">
        <v>214</v>
      </c>
      <c r="G86" s="213" t="s">
        <v>215</v>
      </c>
      <c r="H86" s="213" t="s">
        <v>216</v>
      </c>
      <c r="I86" s="214" t="s">
        <v>217</v>
      </c>
      <c r="J86" s="213" t="s">
        <v>182</v>
      </c>
      <c r="K86" s="215" t="s">
        <v>218</v>
      </c>
      <c r="L86" s="216"/>
      <c r="M86" s="103" t="s">
        <v>219</v>
      </c>
      <c r="N86" s="104" t="s">
        <v>49</v>
      </c>
      <c r="O86" s="104" t="s">
        <v>220</v>
      </c>
      <c r="P86" s="104" t="s">
        <v>221</v>
      </c>
      <c r="Q86" s="104" t="s">
        <v>222</v>
      </c>
      <c r="R86" s="104" t="s">
        <v>223</v>
      </c>
      <c r="S86" s="104" t="s">
        <v>224</v>
      </c>
      <c r="T86" s="105" t="s">
        <v>225</v>
      </c>
    </row>
    <row r="87" s="1" customFormat="1" ht="29.28" customHeight="1">
      <c r="B87" s="47"/>
      <c r="C87" s="109" t="s">
        <v>183</v>
      </c>
      <c r="D87" s="75"/>
      <c r="E87" s="75"/>
      <c r="F87" s="75"/>
      <c r="G87" s="75"/>
      <c r="H87" s="75"/>
      <c r="I87" s="205"/>
      <c r="J87" s="217">
        <f>BK87</f>
        <v>0</v>
      </c>
      <c r="K87" s="75"/>
      <c r="L87" s="73"/>
      <c r="M87" s="106"/>
      <c r="N87" s="107"/>
      <c r="O87" s="107"/>
      <c r="P87" s="218">
        <f>P88</f>
        <v>0</v>
      </c>
      <c r="Q87" s="107"/>
      <c r="R87" s="218">
        <f>R88</f>
        <v>0</v>
      </c>
      <c r="S87" s="107"/>
      <c r="T87" s="219">
        <f>T88</f>
        <v>0</v>
      </c>
      <c r="AT87" s="25" t="s">
        <v>78</v>
      </c>
      <c r="AU87" s="25" t="s">
        <v>184</v>
      </c>
      <c r="BK87" s="220">
        <f>BK88</f>
        <v>0</v>
      </c>
    </row>
    <row r="88" s="11" customFormat="1" ht="37.44" customHeight="1">
      <c r="B88" s="221"/>
      <c r="C88" s="222"/>
      <c r="D88" s="223" t="s">
        <v>78</v>
      </c>
      <c r="E88" s="224" t="s">
        <v>7528</v>
      </c>
      <c r="F88" s="224" t="s">
        <v>7529</v>
      </c>
      <c r="G88" s="222"/>
      <c r="H88" s="222"/>
      <c r="I88" s="225"/>
      <c r="J88" s="226">
        <f>BK88</f>
        <v>0</v>
      </c>
      <c r="K88" s="222"/>
      <c r="L88" s="227"/>
      <c r="M88" s="228"/>
      <c r="N88" s="229"/>
      <c r="O88" s="229"/>
      <c r="P88" s="230">
        <f>P89+P104+P113+P124</f>
        <v>0</v>
      </c>
      <c r="Q88" s="229"/>
      <c r="R88" s="230">
        <f>R89+R104+R113+R124</f>
        <v>0</v>
      </c>
      <c r="S88" s="229"/>
      <c r="T88" s="231">
        <f>T89+T104+T113+T124</f>
        <v>0</v>
      </c>
      <c r="AR88" s="232" t="s">
        <v>24</v>
      </c>
      <c r="AT88" s="233" t="s">
        <v>78</v>
      </c>
      <c r="AU88" s="233" t="s">
        <v>79</v>
      </c>
      <c r="AY88" s="232" t="s">
        <v>228</v>
      </c>
      <c r="BK88" s="234">
        <f>BK89+BK104+BK113+BK124</f>
        <v>0</v>
      </c>
    </row>
    <row r="89" s="11" customFormat="1" ht="19.92" customHeight="1">
      <c r="B89" s="221"/>
      <c r="C89" s="222"/>
      <c r="D89" s="223" t="s">
        <v>78</v>
      </c>
      <c r="E89" s="235" t="s">
        <v>2752</v>
      </c>
      <c r="F89" s="235" t="s">
        <v>7530</v>
      </c>
      <c r="G89" s="222"/>
      <c r="H89" s="222"/>
      <c r="I89" s="225"/>
      <c r="J89" s="236">
        <f>BK89</f>
        <v>0</v>
      </c>
      <c r="K89" s="222"/>
      <c r="L89" s="227"/>
      <c r="M89" s="228"/>
      <c r="N89" s="229"/>
      <c r="O89" s="229"/>
      <c r="P89" s="230">
        <f>SUM(P90:P103)</f>
        <v>0</v>
      </c>
      <c r="Q89" s="229"/>
      <c r="R89" s="230">
        <f>SUM(R90:R103)</f>
        <v>0</v>
      </c>
      <c r="S89" s="229"/>
      <c r="T89" s="231">
        <f>SUM(T90:T103)</f>
        <v>0</v>
      </c>
      <c r="AR89" s="232" t="s">
        <v>24</v>
      </c>
      <c r="AT89" s="233" t="s">
        <v>78</v>
      </c>
      <c r="AU89" s="233" t="s">
        <v>24</v>
      </c>
      <c r="AY89" s="232" t="s">
        <v>228</v>
      </c>
      <c r="BK89" s="234">
        <f>SUM(BK90:BK103)</f>
        <v>0</v>
      </c>
    </row>
    <row r="90" s="1" customFormat="1" ht="25.5" customHeight="1">
      <c r="B90" s="47"/>
      <c r="C90" s="237" t="s">
        <v>24</v>
      </c>
      <c r="D90" s="237" t="s">
        <v>230</v>
      </c>
      <c r="E90" s="238" t="s">
        <v>6769</v>
      </c>
      <c r="F90" s="239" t="s">
        <v>7531</v>
      </c>
      <c r="G90" s="240" t="s">
        <v>233</v>
      </c>
      <c r="H90" s="241">
        <v>29.359999999999999</v>
      </c>
      <c r="I90" s="242"/>
      <c r="J90" s="243">
        <f>ROUND(I90*H90,2)</f>
        <v>0</v>
      </c>
      <c r="K90" s="239" t="s">
        <v>264</v>
      </c>
      <c r="L90" s="73"/>
      <c r="M90" s="244" t="s">
        <v>22</v>
      </c>
      <c r="N90" s="245" t="s">
        <v>50</v>
      </c>
      <c r="O90" s="48"/>
      <c r="P90" s="246">
        <f>O90*H90</f>
        <v>0</v>
      </c>
      <c r="Q90" s="246">
        <v>0</v>
      </c>
      <c r="R90" s="246">
        <f>Q90*H90</f>
        <v>0</v>
      </c>
      <c r="S90" s="246">
        <v>0</v>
      </c>
      <c r="T90" s="247">
        <f>S90*H90</f>
        <v>0</v>
      </c>
      <c r="AR90" s="25" t="s">
        <v>235</v>
      </c>
      <c r="AT90" s="25" t="s">
        <v>230</v>
      </c>
      <c r="AU90" s="25" t="s">
        <v>87</v>
      </c>
      <c r="AY90" s="25" t="s">
        <v>228</v>
      </c>
      <c r="BE90" s="248">
        <f>IF(N90="základní",J90,0)</f>
        <v>0</v>
      </c>
      <c r="BF90" s="248">
        <f>IF(N90="snížená",J90,0)</f>
        <v>0</v>
      </c>
      <c r="BG90" s="248">
        <f>IF(N90="zákl. přenesená",J90,0)</f>
        <v>0</v>
      </c>
      <c r="BH90" s="248">
        <f>IF(N90="sníž. přenesená",J90,0)</f>
        <v>0</v>
      </c>
      <c r="BI90" s="248">
        <f>IF(N90="nulová",J90,0)</f>
        <v>0</v>
      </c>
      <c r="BJ90" s="25" t="s">
        <v>24</v>
      </c>
      <c r="BK90" s="248">
        <f>ROUND(I90*H90,2)</f>
        <v>0</v>
      </c>
      <c r="BL90" s="25" t="s">
        <v>235</v>
      </c>
      <c r="BM90" s="25" t="s">
        <v>7532</v>
      </c>
    </row>
    <row r="91" s="1" customFormat="1" ht="16.5" customHeight="1">
      <c r="B91" s="47"/>
      <c r="C91" s="237" t="s">
        <v>87</v>
      </c>
      <c r="D91" s="237" t="s">
        <v>230</v>
      </c>
      <c r="E91" s="238" t="s">
        <v>6772</v>
      </c>
      <c r="F91" s="239" t="s">
        <v>7533</v>
      </c>
      <c r="G91" s="240" t="s">
        <v>233</v>
      </c>
      <c r="H91" s="241">
        <v>29.359999999999999</v>
      </c>
      <c r="I91" s="242"/>
      <c r="J91" s="243">
        <f>ROUND(I91*H91,2)</f>
        <v>0</v>
      </c>
      <c r="K91" s="239" t="s">
        <v>264</v>
      </c>
      <c r="L91" s="73"/>
      <c r="M91" s="244" t="s">
        <v>22</v>
      </c>
      <c r="N91" s="245" t="s">
        <v>50</v>
      </c>
      <c r="O91" s="48"/>
      <c r="P91" s="246">
        <f>O91*H91</f>
        <v>0</v>
      </c>
      <c r="Q91" s="246">
        <v>0</v>
      </c>
      <c r="R91" s="246">
        <f>Q91*H91</f>
        <v>0</v>
      </c>
      <c r="S91" s="246">
        <v>0</v>
      </c>
      <c r="T91" s="247">
        <f>S91*H91</f>
        <v>0</v>
      </c>
      <c r="AR91" s="25" t="s">
        <v>235</v>
      </c>
      <c r="AT91" s="25" t="s">
        <v>230</v>
      </c>
      <c r="AU91" s="25" t="s">
        <v>87</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235</v>
      </c>
      <c r="BM91" s="25" t="s">
        <v>7534</v>
      </c>
    </row>
    <row r="92" s="1" customFormat="1" ht="16.5" customHeight="1">
      <c r="B92" s="47"/>
      <c r="C92" s="237" t="s">
        <v>101</v>
      </c>
      <c r="D92" s="237" t="s">
        <v>230</v>
      </c>
      <c r="E92" s="238" t="s">
        <v>7535</v>
      </c>
      <c r="F92" s="239" t="s">
        <v>7536</v>
      </c>
      <c r="G92" s="240" t="s">
        <v>929</v>
      </c>
      <c r="H92" s="241">
        <v>1</v>
      </c>
      <c r="I92" s="242"/>
      <c r="J92" s="243">
        <f>ROUND(I92*H92,2)</f>
        <v>0</v>
      </c>
      <c r="K92" s="239" t="s">
        <v>264</v>
      </c>
      <c r="L92" s="73"/>
      <c r="M92" s="244" t="s">
        <v>22</v>
      </c>
      <c r="N92" s="245" t="s">
        <v>50</v>
      </c>
      <c r="O92" s="48"/>
      <c r="P92" s="246">
        <f>O92*H92</f>
        <v>0</v>
      </c>
      <c r="Q92" s="246">
        <v>0</v>
      </c>
      <c r="R92" s="246">
        <f>Q92*H92</f>
        <v>0</v>
      </c>
      <c r="S92" s="246">
        <v>0</v>
      </c>
      <c r="T92" s="247">
        <f>S92*H92</f>
        <v>0</v>
      </c>
      <c r="AR92" s="25" t="s">
        <v>235</v>
      </c>
      <c r="AT92" s="25" t="s">
        <v>230</v>
      </c>
      <c r="AU92" s="25" t="s">
        <v>87</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235</v>
      </c>
      <c r="BM92" s="25" t="s">
        <v>7537</v>
      </c>
    </row>
    <row r="93" s="1" customFormat="1" ht="16.5" customHeight="1">
      <c r="B93" s="47"/>
      <c r="C93" s="237" t="s">
        <v>235</v>
      </c>
      <c r="D93" s="237" t="s">
        <v>230</v>
      </c>
      <c r="E93" s="238" t="s">
        <v>7538</v>
      </c>
      <c r="F93" s="239" t="s">
        <v>7539</v>
      </c>
      <c r="G93" s="240" t="s">
        <v>929</v>
      </c>
      <c r="H93" s="241">
        <v>6</v>
      </c>
      <c r="I93" s="242"/>
      <c r="J93" s="243">
        <f>ROUND(I93*H93,2)</f>
        <v>0</v>
      </c>
      <c r="K93" s="239" t="s">
        <v>264</v>
      </c>
      <c r="L93" s="73"/>
      <c r="M93" s="244" t="s">
        <v>22</v>
      </c>
      <c r="N93" s="245" t="s">
        <v>50</v>
      </c>
      <c r="O93" s="48"/>
      <c r="P93" s="246">
        <f>O93*H93</f>
        <v>0</v>
      </c>
      <c r="Q93" s="246">
        <v>0</v>
      </c>
      <c r="R93" s="246">
        <f>Q93*H93</f>
        <v>0</v>
      </c>
      <c r="S93" s="246">
        <v>0</v>
      </c>
      <c r="T93" s="247">
        <f>S93*H93</f>
        <v>0</v>
      </c>
      <c r="AR93" s="25" t="s">
        <v>235</v>
      </c>
      <c r="AT93" s="25" t="s">
        <v>230</v>
      </c>
      <c r="AU93" s="25" t="s">
        <v>87</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235</v>
      </c>
      <c r="BM93" s="25" t="s">
        <v>7540</v>
      </c>
    </row>
    <row r="94" s="1" customFormat="1" ht="16.5" customHeight="1">
      <c r="B94" s="47"/>
      <c r="C94" s="237" t="s">
        <v>251</v>
      </c>
      <c r="D94" s="237" t="s">
        <v>230</v>
      </c>
      <c r="E94" s="238" t="s">
        <v>7541</v>
      </c>
      <c r="F94" s="239" t="s">
        <v>7542</v>
      </c>
      <c r="G94" s="240" t="s">
        <v>929</v>
      </c>
      <c r="H94" s="241">
        <v>720</v>
      </c>
      <c r="I94" s="242"/>
      <c r="J94" s="243">
        <f>ROUND(I94*H94,2)</f>
        <v>0</v>
      </c>
      <c r="K94" s="239" t="s">
        <v>264</v>
      </c>
      <c r="L94" s="73"/>
      <c r="M94" s="244" t="s">
        <v>22</v>
      </c>
      <c r="N94" s="245" t="s">
        <v>50</v>
      </c>
      <c r="O94" s="48"/>
      <c r="P94" s="246">
        <f>O94*H94</f>
        <v>0</v>
      </c>
      <c r="Q94" s="246">
        <v>0</v>
      </c>
      <c r="R94" s="246">
        <f>Q94*H94</f>
        <v>0</v>
      </c>
      <c r="S94" s="246">
        <v>0</v>
      </c>
      <c r="T94" s="247">
        <f>S94*H94</f>
        <v>0</v>
      </c>
      <c r="AR94" s="25" t="s">
        <v>235</v>
      </c>
      <c r="AT94" s="25" t="s">
        <v>230</v>
      </c>
      <c r="AU94" s="25" t="s">
        <v>87</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235</v>
      </c>
      <c r="BM94" s="25" t="s">
        <v>7543</v>
      </c>
    </row>
    <row r="95" s="1" customFormat="1" ht="25.5" customHeight="1">
      <c r="B95" s="47"/>
      <c r="C95" s="237" t="s">
        <v>255</v>
      </c>
      <c r="D95" s="237" t="s">
        <v>230</v>
      </c>
      <c r="E95" s="238" t="s">
        <v>7544</v>
      </c>
      <c r="F95" s="239" t="s">
        <v>7545</v>
      </c>
      <c r="G95" s="240" t="s">
        <v>929</v>
      </c>
      <c r="H95" s="241">
        <v>1</v>
      </c>
      <c r="I95" s="242"/>
      <c r="J95" s="243">
        <f>ROUND(I95*H95,2)</f>
        <v>0</v>
      </c>
      <c r="K95" s="239" t="s">
        <v>264</v>
      </c>
      <c r="L95" s="73"/>
      <c r="M95" s="244" t="s">
        <v>22</v>
      </c>
      <c r="N95" s="245" t="s">
        <v>50</v>
      </c>
      <c r="O95" s="48"/>
      <c r="P95" s="246">
        <f>O95*H95</f>
        <v>0</v>
      </c>
      <c r="Q95" s="246">
        <v>0</v>
      </c>
      <c r="R95" s="246">
        <f>Q95*H95</f>
        <v>0</v>
      </c>
      <c r="S95" s="246">
        <v>0</v>
      </c>
      <c r="T95" s="247">
        <f>S95*H95</f>
        <v>0</v>
      </c>
      <c r="AR95" s="25" t="s">
        <v>235</v>
      </c>
      <c r="AT95" s="25" t="s">
        <v>230</v>
      </c>
      <c r="AU95" s="25" t="s">
        <v>87</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235</v>
      </c>
      <c r="BM95" s="25" t="s">
        <v>7546</v>
      </c>
    </row>
    <row r="96" s="1" customFormat="1" ht="16.5" customHeight="1">
      <c r="B96" s="47"/>
      <c r="C96" s="237" t="s">
        <v>260</v>
      </c>
      <c r="D96" s="237" t="s">
        <v>230</v>
      </c>
      <c r="E96" s="238" t="s">
        <v>7547</v>
      </c>
      <c r="F96" s="239" t="s">
        <v>7548</v>
      </c>
      <c r="G96" s="240" t="s">
        <v>929</v>
      </c>
      <c r="H96" s="241">
        <v>17</v>
      </c>
      <c r="I96" s="242"/>
      <c r="J96" s="243">
        <f>ROUND(I96*H96,2)</f>
        <v>0</v>
      </c>
      <c r="K96" s="239" t="s">
        <v>264</v>
      </c>
      <c r="L96" s="73"/>
      <c r="M96" s="244" t="s">
        <v>22</v>
      </c>
      <c r="N96" s="245" t="s">
        <v>50</v>
      </c>
      <c r="O96" s="48"/>
      <c r="P96" s="246">
        <f>O96*H96</f>
        <v>0</v>
      </c>
      <c r="Q96" s="246">
        <v>0</v>
      </c>
      <c r="R96" s="246">
        <f>Q96*H96</f>
        <v>0</v>
      </c>
      <c r="S96" s="246">
        <v>0</v>
      </c>
      <c r="T96" s="247">
        <f>S96*H96</f>
        <v>0</v>
      </c>
      <c r="AR96" s="25" t="s">
        <v>235</v>
      </c>
      <c r="AT96" s="25" t="s">
        <v>230</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7549</v>
      </c>
    </row>
    <row r="97" s="1" customFormat="1" ht="16.5" customHeight="1">
      <c r="B97" s="47"/>
      <c r="C97" s="237" t="s">
        <v>266</v>
      </c>
      <c r="D97" s="237" t="s">
        <v>230</v>
      </c>
      <c r="E97" s="238" t="s">
        <v>7550</v>
      </c>
      <c r="F97" s="239" t="s">
        <v>7551</v>
      </c>
      <c r="G97" s="240" t="s">
        <v>929</v>
      </c>
      <c r="H97" s="241">
        <v>720</v>
      </c>
      <c r="I97" s="242"/>
      <c r="J97" s="243">
        <f>ROUND(I97*H97,2)</f>
        <v>0</v>
      </c>
      <c r="K97" s="239" t="s">
        <v>264</v>
      </c>
      <c r="L97" s="73"/>
      <c r="M97" s="244" t="s">
        <v>22</v>
      </c>
      <c r="N97" s="245" t="s">
        <v>50</v>
      </c>
      <c r="O97" s="48"/>
      <c r="P97" s="246">
        <f>O97*H97</f>
        <v>0</v>
      </c>
      <c r="Q97" s="246">
        <v>0</v>
      </c>
      <c r="R97" s="246">
        <f>Q97*H97</f>
        <v>0</v>
      </c>
      <c r="S97" s="246">
        <v>0</v>
      </c>
      <c r="T97" s="247">
        <f>S97*H97</f>
        <v>0</v>
      </c>
      <c r="AR97" s="25" t="s">
        <v>235</v>
      </c>
      <c r="AT97" s="25" t="s">
        <v>230</v>
      </c>
      <c r="AU97" s="25" t="s">
        <v>87</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235</v>
      </c>
      <c r="BM97" s="25" t="s">
        <v>7552</v>
      </c>
    </row>
    <row r="98" s="1" customFormat="1" ht="16.5" customHeight="1">
      <c r="B98" s="47"/>
      <c r="C98" s="237" t="s">
        <v>271</v>
      </c>
      <c r="D98" s="237" t="s">
        <v>230</v>
      </c>
      <c r="E98" s="238" t="s">
        <v>7553</v>
      </c>
      <c r="F98" s="239" t="s">
        <v>7554</v>
      </c>
      <c r="G98" s="240" t="s">
        <v>929</v>
      </c>
      <c r="H98" s="241">
        <v>1170</v>
      </c>
      <c r="I98" s="242"/>
      <c r="J98" s="243">
        <f>ROUND(I98*H98,2)</f>
        <v>0</v>
      </c>
      <c r="K98" s="239" t="s">
        <v>264</v>
      </c>
      <c r="L98" s="73"/>
      <c r="M98" s="244" t="s">
        <v>22</v>
      </c>
      <c r="N98" s="245" t="s">
        <v>50</v>
      </c>
      <c r="O98" s="48"/>
      <c r="P98" s="246">
        <f>O98*H98</f>
        <v>0</v>
      </c>
      <c r="Q98" s="246">
        <v>0</v>
      </c>
      <c r="R98" s="246">
        <f>Q98*H98</f>
        <v>0</v>
      </c>
      <c r="S98" s="246">
        <v>0</v>
      </c>
      <c r="T98" s="247">
        <f>S98*H98</f>
        <v>0</v>
      </c>
      <c r="AR98" s="25" t="s">
        <v>235</v>
      </c>
      <c r="AT98" s="25" t="s">
        <v>230</v>
      </c>
      <c r="AU98" s="25" t="s">
        <v>87</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235</v>
      </c>
      <c r="BM98" s="25" t="s">
        <v>7555</v>
      </c>
    </row>
    <row r="99" s="1" customFormat="1" ht="16.5" customHeight="1">
      <c r="B99" s="47"/>
      <c r="C99" s="237" t="s">
        <v>29</v>
      </c>
      <c r="D99" s="237" t="s">
        <v>230</v>
      </c>
      <c r="E99" s="238" t="s">
        <v>6775</v>
      </c>
      <c r="F99" s="239" t="s">
        <v>7533</v>
      </c>
      <c r="G99" s="240" t="s">
        <v>233</v>
      </c>
      <c r="H99" s="241">
        <v>29.359999999999999</v>
      </c>
      <c r="I99" s="242"/>
      <c r="J99" s="243">
        <f>ROUND(I99*H99,2)</f>
        <v>0</v>
      </c>
      <c r="K99" s="239" t="s">
        <v>264</v>
      </c>
      <c r="L99" s="73"/>
      <c r="M99" s="244" t="s">
        <v>22</v>
      </c>
      <c r="N99" s="245" t="s">
        <v>50</v>
      </c>
      <c r="O99" s="48"/>
      <c r="P99" s="246">
        <f>O99*H99</f>
        <v>0</v>
      </c>
      <c r="Q99" s="246">
        <v>0</v>
      </c>
      <c r="R99" s="246">
        <f>Q99*H99</f>
        <v>0</v>
      </c>
      <c r="S99" s="246">
        <v>0</v>
      </c>
      <c r="T99" s="247">
        <f>S99*H99</f>
        <v>0</v>
      </c>
      <c r="AR99" s="25" t="s">
        <v>235</v>
      </c>
      <c r="AT99" s="25" t="s">
        <v>230</v>
      </c>
      <c r="AU99" s="25" t="s">
        <v>87</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235</v>
      </c>
      <c r="BM99" s="25" t="s">
        <v>7556</v>
      </c>
    </row>
    <row r="100" s="1" customFormat="1" ht="16.5" customHeight="1">
      <c r="B100" s="47"/>
      <c r="C100" s="237" t="s">
        <v>279</v>
      </c>
      <c r="D100" s="237" t="s">
        <v>230</v>
      </c>
      <c r="E100" s="238" t="s">
        <v>6778</v>
      </c>
      <c r="F100" s="239" t="s">
        <v>7557</v>
      </c>
      <c r="G100" s="240" t="s">
        <v>233</v>
      </c>
      <c r="H100" s="241">
        <v>175</v>
      </c>
      <c r="I100" s="242"/>
      <c r="J100" s="243">
        <f>ROUND(I100*H100,2)</f>
        <v>0</v>
      </c>
      <c r="K100" s="239" t="s">
        <v>264</v>
      </c>
      <c r="L100" s="73"/>
      <c r="M100" s="244" t="s">
        <v>22</v>
      </c>
      <c r="N100" s="245" t="s">
        <v>50</v>
      </c>
      <c r="O100" s="48"/>
      <c r="P100" s="246">
        <f>O100*H100</f>
        <v>0</v>
      </c>
      <c r="Q100" s="246">
        <v>0</v>
      </c>
      <c r="R100" s="246">
        <f>Q100*H100</f>
        <v>0</v>
      </c>
      <c r="S100" s="246">
        <v>0</v>
      </c>
      <c r="T100" s="247">
        <f>S100*H100</f>
        <v>0</v>
      </c>
      <c r="AR100" s="25" t="s">
        <v>235</v>
      </c>
      <c r="AT100" s="25" t="s">
        <v>230</v>
      </c>
      <c r="AU100" s="25" t="s">
        <v>87</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235</v>
      </c>
      <c r="BM100" s="25" t="s">
        <v>7558</v>
      </c>
    </row>
    <row r="101" s="1" customFormat="1" ht="16.5" customHeight="1">
      <c r="B101" s="47"/>
      <c r="C101" s="237" t="s">
        <v>284</v>
      </c>
      <c r="D101" s="237" t="s">
        <v>230</v>
      </c>
      <c r="E101" s="238" t="s">
        <v>7559</v>
      </c>
      <c r="F101" s="239" t="s">
        <v>7560</v>
      </c>
      <c r="G101" s="240" t="s">
        <v>263</v>
      </c>
      <c r="H101" s="241">
        <v>91.200000000000003</v>
      </c>
      <c r="I101" s="242"/>
      <c r="J101" s="243">
        <f>ROUND(I101*H101,2)</f>
        <v>0</v>
      </c>
      <c r="K101" s="239" t="s">
        <v>264</v>
      </c>
      <c r="L101" s="73"/>
      <c r="M101" s="244" t="s">
        <v>22</v>
      </c>
      <c r="N101" s="245" t="s">
        <v>50</v>
      </c>
      <c r="O101" s="48"/>
      <c r="P101" s="246">
        <f>O101*H101</f>
        <v>0</v>
      </c>
      <c r="Q101" s="246">
        <v>0</v>
      </c>
      <c r="R101" s="246">
        <f>Q101*H101</f>
        <v>0</v>
      </c>
      <c r="S101" s="246">
        <v>0</v>
      </c>
      <c r="T101" s="247">
        <f>S101*H101</f>
        <v>0</v>
      </c>
      <c r="AR101" s="25" t="s">
        <v>235</v>
      </c>
      <c r="AT101" s="25" t="s">
        <v>230</v>
      </c>
      <c r="AU101" s="25" t="s">
        <v>87</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235</v>
      </c>
      <c r="BM101" s="25" t="s">
        <v>7561</v>
      </c>
    </row>
    <row r="102" s="1" customFormat="1" ht="16.5" customHeight="1">
      <c r="B102" s="47"/>
      <c r="C102" s="237" t="s">
        <v>289</v>
      </c>
      <c r="D102" s="237" t="s">
        <v>230</v>
      </c>
      <c r="E102" s="238" t="s">
        <v>6782</v>
      </c>
      <c r="F102" s="239" t="s">
        <v>7562</v>
      </c>
      <c r="G102" s="240" t="s">
        <v>233</v>
      </c>
      <c r="H102" s="241">
        <v>4.5599999999999996</v>
      </c>
      <c r="I102" s="242"/>
      <c r="J102" s="243">
        <f>ROUND(I102*H102,2)</f>
        <v>0</v>
      </c>
      <c r="K102" s="239" t="s">
        <v>264</v>
      </c>
      <c r="L102" s="73"/>
      <c r="M102" s="244" t="s">
        <v>22</v>
      </c>
      <c r="N102" s="245" t="s">
        <v>50</v>
      </c>
      <c r="O102" s="48"/>
      <c r="P102" s="246">
        <f>O102*H102</f>
        <v>0</v>
      </c>
      <c r="Q102" s="246">
        <v>0</v>
      </c>
      <c r="R102" s="246">
        <f>Q102*H102</f>
        <v>0</v>
      </c>
      <c r="S102" s="246">
        <v>0</v>
      </c>
      <c r="T102" s="247">
        <f>S102*H102</f>
        <v>0</v>
      </c>
      <c r="AR102" s="25" t="s">
        <v>235</v>
      </c>
      <c r="AT102" s="25" t="s">
        <v>230</v>
      </c>
      <c r="AU102" s="25" t="s">
        <v>87</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235</v>
      </c>
      <c r="BM102" s="25" t="s">
        <v>7563</v>
      </c>
    </row>
    <row r="103" s="1" customFormat="1" ht="16.5" customHeight="1">
      <c r="B103" s="47"/>
      <c r="C103" s="237" t="s">
        <v>295</v>
      </c>
      <c r="D103" s="237" t="s">
        <v>230</v>
      </c>
      <c r="E103" s="238" t="s">
        <v>7564</v>
      </c>
      <c r="F103" s="239" t="s">
        <v>7565</v>
      </c>
      <c r="G103" s="240" t="s">
        <v>233</v>
      </c>
      <c r="H103" s="241">
        <v>15</v>
      </c>
      <c r="I103" s="242"/>
      <c r="J103" s="243">
        <f>ROUND(I103*H103,2)</f>
        <v>0</v>
      </c>
      <c r="K103" s="239" t="s">
        <v>264</v>
      </c>
      <c r="L103" s="73"/>
      <c r="M103" s="244" t="s">
        <v>22</v>
      </c>
      <c r="N103" s="245" t="s">
        <v>50</v>
      </c>
      <c r="O103" s="48"/>
      <c r="P103" s="246">
        <f>O103*H103</f>
        <v>0</v>
      </c>
      <c r="Q103" s="246">
        <v>0</v>
      </c>
      <c r="R103" s="246">
        <f>Q103*H103</f>
        <v>0</v>
      </c>
      <c r="S103" s="246">
        <v>0</v>
      </c>
      <c r="T103" s="247">
        <f>S103*H103</f>
        <v>0</v>
      </c>
      <c r="AR103" s="25" t="s">
        <v>235</v>
      </c>
      <c r="AT103" s="25" t="s">
        <v>230</v>
      </c>
      <c r="AU103" s="25" t="s">
        <v>87</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235</v>
      </c>
      <c r="BM103" s="25" t="s">
        <v>7566</v>
      </c>
    </row>
    <row r="104" s="11" customFormat="1" ht="29.88" customHeight="1">
      <c r="B104" s="221"/>
      <c r="C104" s="222"/>
      <c r="D104" s="223" t="s">
        <v>78</v>
      </c>
      <c r="E104" s="235" t="s">
        <v>2756</v>
      </c>
      <c r="F104" s="235" t="s">
        <v>7567</v>
      </c>
      <c r="G104" s="222"/>
      <c r="H104" s="222"/>
      <c r="I104" s="225"/>
      <c r="J104" s="236">
        <f>BK104</f>
        <v>0</v>
      </c>
      <c r="K104" s="222"/>
      <c r="L104" s="227"/>
      <c r="M104" s="228"/>
      <c r="N104" s="229"/>
      <c r="O104" s="229"/>
      <c r="P104" s="230">
        <f>SUM(P105:P112)</f>
        <v>0</v>
      </c>
      <c r="Q104" s="229"/>
      <c r="R104" s="230">
        <f>SUM(R105:R112)</f>
        <v>0</v>
      </c>
      <c r="S104" s="229"/>
      <c r="T104" s="231">
        <f>SUM(T105:T112)</f>
        <v>0</v>
      </c>
      <c r="AR104" s="232" t="s">
        <v>24</v>
      </c>
      <c r="AT104" s="233" t="s">
        <v>78</v>
      </c>
      <c r="AU104" s="233" t="s">
        <v>24</v>
      </c>
      <c r="AY104" s="232" t="s">
        <v>228</v>
      </c>
      <c r="BK104" s="234">
        <f>SUM(BK105:BK112)</f>
        <v>0</v>
      </c>
    </row>
    <row r="105" s="1" customFormat="1" ht="38.25" customHeight="1">
      <c r="B105" s="47"/>
      <c r="C105" s="237" t="s">
        <v>10</v>
      </c>
      <c r="D105" s="237" t="s">
        <v>230</v>
      </c>
      <c r="E105" s="238" t="s">
        <v>6785</v>
      </c>
      <c r="F105" s="239" t="s">
        <v>7568</v>
      </c>
      <c r="G105" s="240" t="s">
        <v>263</v>
      </c>
      <c r="H105" s="241">
        <v>119</v>
      </c>
      <c r="I105" s="242"/>
      <c r="J105" s="243">
        <f>ROUND(I105*H105,2)</f>
        <v>0</v>
      </c>
      <c r="K105" s="239" t="s">
        <v>264</v>
      </c>
      <c r="L105" s="73"/>
      <c r="M105" s="244" t="s">
        <v>22</v>
      </c>
      <c r="N105" s="245" t="s">
        <v>50</v>
      </c>
      <c r="O105" s="48"/>
      <c r="P105" s="246">
        <f>O105*H105</f>
        <v>0</v>
      </c>
      <c r="Q105" s="246">
        <v>0</v>
      </c>
      <c r="R105" s="246">
        <f>Q105*H105</f>
        <v>0</v>
      </c>
      <c r="S105" s="246">
        <v>0</v>
      </c>
      <c r="T105" s="247">
        <f>S105*H105</f>
        <v>0</v>
      </c>
      <c r="AR105" s="25" t="s">
        <v>235</v>
      </c>
      <c r="AT105" s="25" t="s">
        <v>230</v>
      </c>
      <c r="AU105" s="25" t="s">
        <v>87</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235</v>
      </c>
      <c r="BM105" s="25" t="s">
        <v>7569</v>
      </c>
    </row>
    <row r="106" s="1" customFormat="1" ht="25.5" customHeight="1">
      <c r="B106" s="47"/>
      <c r="C106" s="237" t="s">
        <v>304</v>
      </c>
      <c r="D106" s="237" t="s">
        <v>230</v>
      </c>
      <c r="E106" s="238" t="s">
        <v>6788</v>
      </c>
      <c r="F106" s="239" t="s">
        <v>7570</v>
      </c>
      <c r="G106" s="240" t="s">
        <v>263</v>
      </c>
      <c r="H106" s="241">
        <v>130.90000000000001</v>
      </c>
      <c r="I106" s="242"/>
      <c r="J106" s="243">
        <f>ROUND(I106*H106,2)</f>
        <v>0</v>
      </c>
      <c r="K106" s="239" t="s">
        <v>264</v>
      </c>
      <c r="L106" s="73"/>
      <c r="M106" s="244" t="s">
        <v>22</v>
      </c>
      <c r="N106" s="245" t="s">
        <v>50</v>
      </c>
      <c r="O106" s="48"/>
      <c r="P106" s="246">
        <f>O106*H106</f>
        <v>0</v>
      </c>
      <c r="Q106" s="246">
        <v>0</v>
      </c>
      <c r="R106" s="246">
        <f>Q106*H106</f>
        <v>0</v>
      </c>
      <c r="S106" s="246">
        <v>0</v>
      </c>
      <c r="T106" s="247">
        <f>S106*H106</f>
        <v>0</v>
      </c>
      <c r="AR106" s="25" t="s">
        <v>235</v>
      </c>
      <c r="AT106" s="25" t="s">
        <v>230</v>
      </c>
      <c r="AU106" s="25" t="s">
        <v>87</v>
      </c>
      <c r="AY106" s="25" t="s">
        <v>228</v>
      </c>
      <c r="BE106" s="248">
        <f>IF(N106="základní",J106,0)</f>
        <v>0</v>
      </c>
      <c r="BF106" s="248">
        <f>IF(N106="snížená",J106,0)</f>
        <v>0</v>
      </c>
      <c r="BG106" s="248">
        <f>IF(N106="zákl. přenesená",J106,0)</f>
        <v>0</v>
      </c>
      <c r="BH106" s="248">
        <f>IF(N106="sníž. přenesená",J106,0)</f>
        <v>0</v>
      </c>
      <c r="BI106" s="248">
        <f>IF(N106="nulová",J106,0)</f>
        <v>0</v>
      </c>
      <c r="BJ106" s="25" t="s">
        <v>24</v>
      </c>
      <c r="BK106" s="248">
        <f>ROUND(I106*H106,2)</f>
        <v>0</v>
      </c>
      <c r="BL106" s="25" t="s">
        <v>235</v>
      </c>
      <c r="BM106" s="25" t="s">
        <v>7571</v>
      </c>
    </row>
    <row r="107" s="1" customFormat="1" ht="16.5" customHeight="1">
      <c r="B107" s="47"/>
      <c r="C107" s="237" t="s">
        <v>308</v>
      </c>
      <c r="D107" s="237" t="s">
        <v>230</v>
      </c>
      <c r="E107" s="238" t="s">
        <v>7572</v>
      </c>
      <c r="F107" s="239" t="s">
        <v>7573</v>
      </c>
      <c r="G107" s="240" t="s">
        <v>929</v>
      </c>
      <c r="H107" s="241">
        <v>429</v>
      </c>
      <c r="I107" s="242"/>
      <c r="J107" s="243">
        <f>ROUND(I107*H107,2)</f>
        <v>0</v>
      </c>
      <c r="K107" s="239" t="s">
        <v>264</v>
      </c>
      <c r="L107" s="73"/>
      <c r="M107" s="244" t="s">
        <v>22</v>
      </c>
      <c r="N107" s="245" t="s">
        <v>50</v>
      </c>
      <c r="O107" s="48"/>
      <c r="P107" s="246">
        <f>O107*H107</f>
        <v>0</v>
      </c>
      <c r="Q107" s="246">
        <v>0</v>
      </c>
      <c r="R107" s="246">
        <f>Q107*H107</f>
        <v>0</v>
      </c>
      <c r="S107" s="246">
        <v>0</v>
      </c>
      <c r="T107" s="247">
        <f>S107*H107</f>
        <v>0</v>
      </c>
      <c r="AR107" s="25" t="s">
        <v>235</v>
      </c>
      <c r="AT107" s="25" t="s">
        <v>230</v>
      </c>
      <c r="AU107" s="25" t="s">
        <v>87</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235</v>
      </c>
      <c r="BM107" s="25" t="s">
        <v>7574</v>
      </c>
    </row>
    <row r="108" s="1" customFormat="1" ht="16.5" customHeight="1">
      <c r="B108" s="47"/>
      <c r="C108" s="237" t="s">
        <v>313</v>
      </c>
      <c r="D108" s="237" t="s">
        <v>230</v>
      </c>
      <c r="E108" s="238" t="s">
        <v>7575</v>
      </c>
      <c r="F108" s="239" t="s">
        <v>7576</v>
      </c>
      <c r="G108" s="240" t="s">
        <v>929</v>
      </c>
      <c r="H108" s="241">
        <v>1584</v>
      </c>
      <c r="I108" s="242"/>
      <c r="J108" s="243">
        <f>ROUND(I108*H108,2)</f>
        <v>0</v>
      </c>
      <c r="K108" s="239" t="s">
        <v>264</v>
      </c>
      <c r="L108" s="73"/>
      <c r="M108" s="244" t="s">
        <v>22</v>
      </c>
      <c r="N108" s="245" t="s">
        <v>50</v>
      </c>
      <c r="O108" s="48"/>
      <c r="P108" s="246">
        <f>O108*H108</f>
        <v>0</v>
      </c>
      <c r="Q108" s="246">
        <v>0</v>
      </c>
      <c r="R108" s="246">
        <f>Q108*H108</f>
        <v>0</v>
      </c>
      <c r="S108" s="246">
        <v>0</v>
      </c>
      <c r="T108" s="247">
        <f>S108*H108</f>
        <v>0</v>
      </c>
      <c r="AR108" s="25" t="s">
        <v>235</v>
      </c>
      <c r="AT108" s="25" t="s">
        <v>230</v>
      </c>
      <c r="AU108" s="25" t="s">
        <v>87</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235</v>
      </c>
      <c r="BM108" s="25" t="s">
        <v>7577</v>
      </c>
    </row>
    <row r="109" s="1" customFormat="1" ht="16.5" customHeight="1">
      <c r="B109" s="47"/>
      <c r="C109" s="237" t="s">
        <v>319</v>
      </c>
      <c r="D109" s="237" t="s">
        <v>230</v>
      </c>
      <c r="E109" s="238" t="s">
        <v>6791</v>
      </c>
      <c r="F109" s="239" t="s">
        <v>7578</v>
      </c>
      <c r="G109" s="240" t="s">
        <v>233</v>
      </c>
      <c r="H109" s="241">
        <v>11.9</v>
      </c>
      <c r="I109" s="242"/>
      <c r="J109" s="243">
        <f>ROUND(I109*H109,2)</f>
        <v>0</v>
      </c>
      <c r="K109" s="239" t="s">
        <v>264</v>
      </c>
      <c r="L109" s="73"/>
      <c r="M109" s="244" t="s">
        <v>22</v>
      </c>
      <c r="N109" s="245" t="s">
        <v>50</v>
      </c>
      <c r="O109" s="48"/>
      <c r="P109" s="246">
        <f>O109*H109</f>
        <v>0</v>
      </c>
      <c r="Q109" s="246">
        <v>0</v>
      </c>
      <c r="R109" s="246">
        <f>Q109*H109</f>
        <v>0</v>
      </c>
      <c r="S109" s="246">
        <v>0</v>
      </c>
      <c r="T109" s="247">
        <f>S109*H109</f>
        <v>0</v>
      </c>
      <c r="AR109" s="25" t="s">
        <v>235</v>
      </c>
      <c r="AT109" s="25" t="s">
        <v>230</v>
      </c>
      <c r="AU109" s="25" t="s">
        <v>87</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235</v>
      </c>
      <c r="BM109" s="25" t="s">
        <v>7579</v>
      </c>
    </row>
    <row r="110" s="1" customFormat="1" ht="25.5" customHeight="1">
      <c r="B110" s="47"/>
      <c r="C110" s="237" t="s">
        <v>325</v>
      </c>
      <c r="D110" s="237" t="s">
        <v>230</v>
      </c>
      <c r="E110" s="238" t="s">
        <v>6794</v>
      </c>
      <c r="F110" s="239" t="s">
        <v>7580</v>
      </c>
      <c r="G110" s="240" t="s">
        <v>233</v>
      </c>
      <c r="H110" s="241">
        <v>11.9</v>
      </c>
      <c r="I110" s="242"/>
      <c r="J110" s="243">
        <f>ROUND(I110*H110,2)</f>
        <v>0</v>
      </c>
      <c r="K110" s="239" t="s">
        <v>264</v>
      </c>
      <c r="L110" s="73"/>
      <c r="M110" s="244" t="s">
        <v>22</v>
      </c>
      <c r="N110" s="245" t="s">
        <v>50</v>
      </c>
      <c r="O110" s="48"/>
      <c r="P110" s="246">
        <f>O110*H110</f>
        <v>0</v>
      </c>
      <c r="Q110" s="246">
        <v>0</v>
      </c>
      <c r="R110" s="246">
        <f>Q110*H110</f>
        <v>0</v>
      </c>
      <c r="S110" s="246">
        <v>0</v>
      </c>
      <c r="T110" s="247">
        <f>S110*H110</f>
        <v>0</v>
      </c>
      <c r="AR110" s="25" t="s">
        <v>235</v>
      </c>
      <c r="AT110" s="25" t="s">
        <v>230</v>
      </c>
      <c r="AU110" s="25" t="s">
        <v>87</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235</v>
      </c>
      <c r="BM110" s="25" t="s">
        <v>7581</v>
      </c>
    </row>
    <row r="111" s="1" customFormat="1" ht="16.5" customHeight="1">
      <c r="B111" s="47"/>
      <c r="C111" s="237" t="s">
        <v>9</v>
      </c>
      <c r="D111" s="237" t="s">
        <v>230</v>
      </c>
      <c r="E111" s="238" t="s">
        <v>7559</v>
      </c>
      <c r="F111" s="239" t="s">
        <v>7560</v>
      </c>
      <c r="G111" s="240" t="s">
        <v>263</v>
      </c>
      <c r="H111" s="241">
        <v>119</v>
      </c>
      <c r="I111" s="242"/>
      <c r="J111" s="243">
        <f>ROUND(I111*H111,2)</f>
        <v>0</v>
      </c>
      <c r="K111" s="239" t="s">
        <v>264</v>
      </c>
      <c r="L111" s="73"/>
      <c r="M111" s="244" t="s">
        <v>22</v>
      </c>
      <c r="N111" s="245" t="s">
        <v>50</v>
      </c>
      <c r="O111" s="48"/>
      <c r="P111" s="246">
        <f>O111*H111</f>
        <v>0</v>
      </c>
      <c r="Q111" s="246">
        <v>0</v>
      </c>
      <c r="R111" s="246">
        <f>Q111*H111</f>
        <v>0</v>
      </c>
      <c r="S111" s="246">
        <v>0</v>
      </c>
      <c r="T111" s="247">
        <f>S111*H111</f>
        <v>0</v>
      </c>
      <c r="AR111" s="25" t="s">
        <v>235</v>
      </c>
      <c r="AT111" s="25" t="s">
        <v>230</v>
      </c>
      <c r="AU111" s="25" t="s">
        <v>87</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235</v>
      </c>
      <c r="BM111" s="25" t="s">
        <v>7582</v>
      </c>
    </row>
    <row r="112" s="1" customFormat="1" ht="16.5" customHeight="1">
      <c r="B112" s="47"/>
      <c r="C112" s="237" t="s">
        <v>335</v>
      </c>
      <c r="D112" s="237" t="s">
        <v>230</v>
      </c>
      <c r="E112" s="238" t="s">
        <v>6797</v>
      </c>
      <c r="F112" s="239" t="s">
        <v>7583</v>
      </c>
      <c r="G112" s="240" t="s">
        <v>233</v>
      </c>
      <c r="H112" s="241">
        <v>5.9500000000000002</v>
      </c>
      <c r="I112" s="242"/>
      <c r="J112" s="243">
        <f>ROUND(I112*H112,2)</f>
        <v>0</v>
      </c>
      <c r="K112" s="239" t="s">
        <v>264</v>
      </c>
      <c r="L112" s="73"/>
      <c r="M112" s="244" t="s">
        <v>22</v>
      </c>
      <c r="N112" s="245" t="s">
        <v>50</v>
      </c>
      <c r="O112" s="48"/>
      <c r="P112" s="246">
        <f>O112*H112</f>
        <v>0</v>
      </c>
      <c r="Q112" s="246">
        <v>0</v>
      </c>
      <c r="R112" s="246">
        <f>Q112*H112</f>
        <v>0</v>
      </c>
      <c r="S112" s="246">
        <v>0</v>
      </c>
      <c r="T112" s="247">
        <f>S112*H112</f>
        <v>0</v>
      </c>
      <c r="AR112" s="25" t="s">
        <v>235</v>
      </c>
      <c r="AT112" s="25" t="s">
        <v>230</v>
      </c>
      <c r="AU112" s="25" t="s">
        <v>87</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235</v>
      </c>
      <c r="BM112" s="25" t="s">
        <v>7584</v>
      </c>
    </row>
    <row r="113" s="11" customFormat="1" ht="29.88" customHeight="1">
      <c r="B113" s="221"/>
      <c r="C113" s="222"/>
      <c r="D113" s="223" t="s">
        <v>78</v>
      </c>
      <c r="E113" s="235" t="s">
        <v>2758</v>
      </c>
      <c r="F113" s="235" t="s">
        <v>7585</v>
      </c>
      <c r="G113" s="222"/>
      <c r="H113" s="222"/>
      <c r="I113" s="225"/>
      <c r="J113" s="236">
        <f>BK113</f>
        <v>0</v>
      </c>
      <c r="K113" s="222"/>
      <c r="L113" s="227"/>
      <c r="M113" s="228"/>
      <c r="N113" s="229"/>
      <c r="O113" s="229"/>
      <c r="P113" s="230">
        <f>SUM(P114:P123)</f>
        <v>0</v>
      </c>
      <c r="Q113" s="229"/>
      <c r="R113" s="230">
        <f>SUM(R114:R123)</f>
        <v>0</v>
      </c>
      <c r="S113" s="229"/>
      <c r="T113" s="231">
        <f>SUM(T114:T123)</f>
        <v>0</v>
      </c>
      <c r="AR113" s="232" t="s">
        <v>24</v>
      </c>
      <c r="AT113" s="233" t="s">
        <v>78</v>
      </c>
      <c r="AU113" s="233" t="s">
        <v>24</v>
      </c>
      <c r="AY113" s="232" t="s">
        <v>228</v>
      </c>
      <c r="BK113" s="234">
        <f>SUM(BK114:BK123)</f>
        <v>0</v>
      </c>
    </row>
    <row r="114" s="1" customFormat="1" ht="25.5" customHeight="1">
      <c r="B114" s="47"/>
      <c r="C114" s="237" t="s">
        <v>340</v>
      </c>
      <c r="D114" s="237" t="s">
        <v>230</v>
      </c>
      <c r="E114" s="238" t="s">
        <v>6803</v>
      </c>
      <c r="F114" s="239" t="s">
        <v>7586</v>
      </c>
      <c r="G114" s="240" t="s">
        <v>263</v>
      </c>
      <c r="H114" s="241">
        <v>43.5</v>
      </c>
      <c r="I114" s="242"/>
      <c r="J114" s="243">
        <f>ROUND(I114*H114,2)</f>
        <v>0</v>
      </c>
      <c r="K114" s="239" t="s">
        <v>264</v>
      </c>
      <c r="L114" s="73"/>
      <c r="M114" s="244" t="s">
        <v>22</v>
      </c>
      <c r="N114" s="245" t="s">
        <v>50</v>
      </c>
      <c r="O114" s="48"/>
      <c r="P114" s="246">
        <f>O114*H114</f>
        <v>0</v>
      </c>
      <c r="Q114" s="246">
        <v>0</v>
      </c>
      <c r="R114" s="246">
        <f>Q114*H114</f>
        <v>0</v>
      </c>
      <c r="S114" s="246">
        <v>0</v>
      </c>
      <c r="T114" s="247">
        <f>S114*H114</f>
        <v>0</v>
      </c>
      <c r="AR114" s="25" t="s">
        <v>235</v>
      </c>
      <c r="AT114" s="25" t="s">
        <v>230</v>
      </c>
      <c r="AU114" s="25" t="s">
        <v>87</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235</v>
      </c>
      <c r="BM114" s="25" t="s">
        <v>7587</v>
      </c>
    </row>
    <row r="115" s="1" customFormat="1" ht="25.5" customHeight="1">
      <c r="B115" s="47"/>
      <c r="C115" s="237" t="s">
        <v>344</v>
      </c>
      <c r="D115" s="237" t="s">
        <v>230</v>
      </c>
      <c r="E115" s="238" t="s">
        <v>6817</v>
      </c>
      <c r="F115" s="239" t="s">
        <v>7588</v>
      </c>
      <c r="G115" s="240" t="s">
        <v>263</v>
      </c>
      <c r="H115" s="241">
        <v>43.5</v>
      </c>
      <c r="I115" s="242"/>
      <c r="J115" s="243">
        <f>ROUND(I115*H115,2)</f>
        <v>0</v>
      </c>
      <c r="K115" s="239" t="s">
        <v>264</v>
      </c>
      <c r="L115" s="73"/>
      <c r="M115" s="244" t="s">
        <v>22</v>
      </c>
      <c r="N115" s="245" t="s">
        <v>50</v>
      </c>
      <c r="O115" s="48"/>
      <c r="P115" s="246">
        <f>O115*H115</f>
        <v>0</v>
      </c>
      <c r="Q115" s="246">
        <v>0</v>
      </c>
      <c r="R115" s="246">
        <f>Q115*H115</f>
        <v>0</v>
      </c>
      <c r="S115" s="246">
        <v>0</v>
      </c>
      <c r="T115" s="247">
        <f>S115*H115</f>
        <v>0</v>
      </c>
      <c r="AR115" s="25" t="s">
        <v>235</v>
      </c>
      <c r="AT115" s="25" t="s">
        <v>230</v>
      </c>
      <c r="AU115" s="25" t="s">
        <v>87</v>
      </c>
      <c r="AY115" s="25" t="s">
        <v>228</v>
      </c>
      <c r="BE115" s="248">
        <f>IF(N115="základní",J115,0)</f>
        <v>0</v>
      </c>
      <c r="BF115" s="248">
        <f>IF(N115="snížená",J115,0)</f>
        <v>0</v>
      </c>
      <c r="BG115" s="248">
        <f>IF(N115="zákl. přenesená",J115,0)</f>
        <v>0</v>
      </c>
      <c r="BH115" s="248">
        <f>IF(N115="sníž. přenesená",J115,0)</f>
        <v>0</v>
      </c>
      <c r="BI115" s="248">
        <f>IF(N115="nulová",J115,0)</f>
        <v>0</v>
      </c>
      <c r="BJ115" s="25" t="s">
        <v>24</v>
      </c>
      <c r="BK115" s="248">
        <f>ROUND(I115*H115,2)</f>
        <v>0</v>
      </c>
      <c r="BL115" s="25" t="s">
        <v>235</v>
      </c>
      <c r="BM115" s="25" t="s">
        <v>7589</v>
      </c>
    </row>
    <row r="116" s="1" customFormat="1" ht="16.5" customHeight="1">
      <c r="B116" s="47"/>
      <c r="C116" s="237" t="s">
        <v>348</v>
      </c>
      <c r="D116" s="237" t="s">
        <v>230</v>
      </c>
      <c r="E116" s="238" t="s">
        <v>7590</v>
      </c>
      <c r="F116" s="239" t="s">
        <v>7591</v>
      </c>
      <c r="G116" s="240" t="s">
        <v>929</v>
      </c>
      <c r="H116" s="241">
        <v>15</v>
      </c>
      <c r="I116" s="242"/>
      <c r="J116" s="243">
        <f>ROUND(I116*H116,2)</f>
        <v>0</v>
      </c>
      <c r="K116" s="239" t="s">
        <v>264</v>
      </c>
      <c r="L116" s="73"/>
      <c r="M116" s="244" t="s">
        <v>22</v>
      </c>
      <c r="N116" s="245" t="s">
        <v>50</v>
      </c>
      <c r="O116" s="48"/>
      <c r="P116" s="246">
        <f>O116*H116</f>
        <v>0</v>
      </c>
      <c r="Q116" s="246">
        <v>0</v>
      </c>
      <c r="R116" s="246">
        <f>Q116*H116</f>
        <v>0</v>
      </c>
      <c r="S116" s="246">
        <v>0</v>
      </c>
      <c r="T116" s="247">
        <f>S116*H116</f>
        <v>0</v>
      </c>
      <c r="AR116" s="25" t="s">
        <v>235</v>
      </c>
      <c r="AT116" s="25" t="s">
        <v>230</v>
      </c>
      <c r="AU116" s="25" t="s">
        <v>87</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235</v>
      </c>
      <c r="BM116" s="25" t="s">
        <v>7592</v>
      </c>
    </row>
    <row r="117" s="1" customFormat="1" ht="16.5" customHeight="1">
      <c r="B117" s="47"/>
      <c r="C117" s="237" t="s">
        <v>353</v>
      </c>
      <c r="D117" s="237" t="s">
        <v>230</v>
      </c>
      <c r="E117" s="238" t="s">
        <v>7593</v>
      </c>
      <c r="F117" s="239" t="s">
        <v>7594</v>
      </c>
      <c r="G117" s="240" t="s">
        <v>929</v>
      </c>
      <c r="H117" s="241">
        <v>9</v>
      </c>
      <c r="I117" s="242"/>
      <c r="J117" s="243">
        <f>ROUND(I117*H117,2)</f>
        <v>0</v>
      </c>
      <c r="K117" s="239" t="s">
        <v>264</v>
      </c>
      <c r="L117" s="73"/>
      <c r="M117" s="244" t="s">
        <v>22</v>
      </c>
      <c r="N117" s="245" t="s">
        <v>50</v>
      </c>
      <c r="O117" s="48"/>
      <c r="P117" s="246">
        <f>O117*H117</f>
        <v>0</v>
      </c>
      <c r="Q117" s="246">
        <v>0</v>
      </c>
      <c r="R117" s="246">
        <f>Q117*H117</f>
        <v>0</v>
      </c>
      <c r="S117" s="246">
        <v>0</v>
      </c>
      <c r="T117" s="247">
        <f>S117*H117</f>
        <v>0</v>
      </c>
      <c r="AR117" s="25" t="s">
        <v>235</v>
      </c>
      <c r="AT117" s="25" t="s">
        <v>230</v>
      </c>
      <c r="AU117" s="25" t="s">
        <v>87</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235</v>
      </c>
      <c r="BM117" s="25" t="s">
        <v>7595</v>
      </c>
    </row>
    <row r="118" s="1" customFormat="1" ht="16.5" customHeight="1">
      <c r="B118" s="47"/>
      <c r="C118" s="237" t="s">
        <v>358</v>
      </c>
      <c r="D118" s="237" t="s">
        <v>230</v>
      </c>
      <c r="E118" s="238" t="s">
        <v>7572</v>
      </c>
      <c r="F118" s="239" t="s">
        <v>7573</v>
      </c>
      <c r="G118" s="240" t="s">
        <v>929</v>
      </c>
      <c r="H118" s="241">
        <v>90</v>
      </c>
      <c r="I118" s="242"/>
      <c r="J118" s="243">
        <f>ROUND(I118*H118,2)</f>
        <v>0</v>
      </c>
      <c r="K118" s="239" t="s">
        <v>264</v>
      </c>
      <c r="L118" s="73"/>
      <c r="M118" s="244" t="s">
        <v>22</v>
      </c>
      <c r="N118" s="245" t="s">
        <v>50</v>
      </c>
      <c r="O118" s="48"/>
      <c r="P118" s="246">
        <f>O118*H118</f>
        <v>0</v>
      </c>
      <c r="Q118" s="246">
        <v>0</v>
      </c>
      <c r="R118" s="246">
        <f>Q118*H118</f>
        <v>0</v>
      </c>
      <c r="S118" s="246">
        <v>0</v>
      </c>
      <c r="T118" s="247">
        <f>S118*H118</f>
        <v>0</v>
      </c>
      <c r="AR118" s="25" t="s">
        <v>235</v>
      </c>
      <c r="AT118" s="25" t="s">
        <v>230</v>
      </c>
      <c r="AU118" s="25" t="s">
        <v>87</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235</v>
      </c>
      <c r="BM118" s="25" t="s">
        <v>7596</v>
      </c>
    </row>
    <row r="119" s="1" customFormat="1" ht="16.5" customHeight="1">
      <c r="B119" s="47"/>
      <c r="C119" s="237" t="s">
        <v>365</v>
      </c>
      <c r="D119" s="237" t="s">
        <v>230</v>
      </c>
      <c r="E119" s="238" t="s">
        <v>7597</v>
      </c>
      <c r="F119" s="239" t="s">
        <v>7576</v>
      </c>
      <c r="G119" s="240" t="s">
        <v>929</v>
      </c>
      <c r="H119" s="241">
        <v>370</v>
      </c>
      <c r="I119" s="242"/>
      <c r="J119" s="243">
        <f>ROUND(I119*H119,2)</f>
        <v>0</v>
      </c>
      <c r="K119" s="239" t="s">
        <v>264</v>
      </c>
      <c r="L119" s="73"/>
      <c r="M119" s="244" t="s">
        <v>22</v>
      </c>
      <c r="N119" s="245" t="s">
        <v>50</v>
      </c>
      <c r="O119" s="48"/>
      <c r="P119" s="246">
        <f>O119*H119</f>
        <v>0</v>
      </c>
      <c r="Q119" s="246">
        <v>0</v>
      </c>
      <c r="R119" s="246">
        <f>Q119*H119</f>
        <v>0</v>
      </c>
      <c r="S119" s="246">
        <v>0</v>
      </c>
      <c r="T119" s="247">
        <f>S119*H119</f>
        <v>0</v>
      </c>
      <c r="AR119" s="25" t="s">
        <v>235</v>
      </c>
      <c r="AT119" s="25" t="s">
        <v>230</v>
      </c>
      <c r="AU119" s="25" t="s">
        <v>87</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235</v>
      </c>
      <c r="BM119" s="25" t="s">
        <v>7598</v>
      </c>
    </row>
    <row r="120" s="1" customFormat="1" ht="25.5" customHeight="1">
      <c r="B120" s="47"/>
      <c r="C120" s="237" t="s">
        <v>370</v>
      </c>
      <c r="D120" s="237" t="s">
        <v>230</v>
      </c>
      <c r="E120" s="238" t="s">
        <v>6829</v>
      </c>
      <c r="F120" s="239" t="s">
        <v>7599</v>
      </c>
      <c r="G120" s="240" t="s">
        <v>233</v>
      </c>
      <c r="H120" s="241">
        <v>17.399999999999999</v>
      </c>
      <c r="I120" s="242"/>
      <c r="J120" s="243">
        <f>ROUND(I120*H120,2)</f>
        <v>0</v>
      </c>
      <c r="K120" s="239" t="s">
        <v>264</v>
      </c>
      <c r="L120" s="73"/>
      <c r="M120" s="244" t="s">
        <v>22</v>
      </c>
      <c r="N120" s="245" t="s">
        <v>50</v>
      </c>
      <c r="O120" s="48"/>
      <c r="P120" s="246">
        <f>O120*H120</f>
        <v>0</v>
      </c>
      <c r="Q120" s="246">
        <v>0</v>
      </c>
      <c r="R120" s="246">
        <f>Q120*H120</f>
        <v>0</v>
      </c>
      <c r="S120" s="246">
        <v>0</v>
      </c>
      <c r="T120" s="247">
        <f>S120*H120</f>
        <v>0</v>
      </c>
      <c r="AR120" s="25" t="s">
        <v>235</v>
      </c>
      <c r="AT120" s="25" t="s">
        <v>230</v>
      </c>
      <c r="AU120" s="25" t="s">
        <v>87</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235</v>
      </c>
      <c r="BM120" s="25" t="s">
        <v>7600</v>
      </c>
    </row>
    <row r="121" s="1" customFormat="1" ht="25.5" customHeight="1">
      <c r="B121" s="47"/>
      <c r="C121" s="237" t="s">
        <v>379</v>
      </c>
      <c r="D121" s="237" t="s">
        <v>230</v>
      </c>
      <c r="E121" s="238" t="s">
        <v>6832</v>
      </c>
      <c r="F121" s="239" t="s">
        <v>7601</v>
      </c>
      <c r="G121" s="240" t="s">
        <v>233</v>
      </c>
      <c r="H121" s="241">
        <v>17.399999999999999</v>
      </c>
      <c r="I121" s="242"/>
      <c r="J121" s="243">
        <f>ROUND(I121*H121,2)</f>
        <v>0</v>
      </c>
      <c r="K121" s="239" t="s">
        <v>264</v>
      </c>
      <c r="L121" s="73"/>
      <c r="M121" s="244" t="s">
        <v>22</v>
      </c>
      <c r="N121" s="245" t="s">
        <v>50</v>
      </c>
      <c r="O121" s="48"/>
      <c r="P121" s="246">
        <f>O121*H121</f>
        <v>0</v>
      </c>
      <c r="Q121" s="246">
        <v>0</v>
      </c>
      <c r="R121" s="246">
        <f>Q121*H121</f>
        <v>0</v>
      </c>
      <c r="S121" s="246">
        <v>0</v>
      </c>
      <c r="T121" s="247">
        <f>S121*H121</f>
        <v>0</v>
      </c>
      <c r="AR121" s="25" t="s">
        <v>235</v>
      </c>
      <c r="AT121" s="25" t="s">
        <v>230</v>
      </c>
      <c r="AU121" s="25" t="s">
        <v>87</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235</v>
      </c>
      <c r="BM121" s="25" t="s">
        <v>7602</v>
      </c>
    </row>
    <row r="122" s="1" customFormat="1" ht="16.5" customHeight="1">
      <c r="B122" s="47"/>
      <c r="C122" s="237" t="s">
        <v>384</v>
      </c>
      <c r="D122" s="237" t="s">
        <v>230</v>
      </c>
      <c r="E122" s="238" t="s">
        <v>7559</v>
      </c>
      <c r="F122" s="239" t="s">
        <v>7560</v>
      </c>
      <c r="G122" s="240" t="s">
        <v>263</v>
      </c>
      <c r="H122" s="241">
        <v>43.5</v>
      </c>
      <c r="I122" s="242"/>
      <c r="J122" s="243">
        <f>ROUND(I122*H122,2)</f>
        <v>0</v>
      </c>
      <c r="K122" s="239" t="s">
        <v>264</v>
      </c>
      <c r="L122" s="73"/>
      <c r="M122" s="244" t="s">
        <v>22</v>
      </c>
      <c r="N122" s="245" t="s">
        <v>50</v>
      </c>
      <c r="O122" s="48"/>
      <c r="P122" s="246">
        <f>O122*H122</f>
        <v>0</v>
      </c>
      <c r="Q122" s="246">
        <v>0</v>
      </c>
      <c r="R122" s="246">
        <f>Q122*H122</f>
        <v>0</v>
      </c>
      <c r="S122" s="246">
        <v>0</v>
      </c>
      <c r="T122" s="247">
        <f>S122*H122</f>
        <v>0</v>
      </c>
      <c r="AR122" s="25" t="s">
        <v>235</v>
      </c>
      <c r="AT122" s="25" t="s">
        <v>230</v>
      </c>
      <c r="AU122" s="25" t="s">
        <v>87</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235</v>
      </c>
      <c r="BM122" s="25" t="s">
        <v>7603</v>
      </c>
    </row>
    <row r="123" s="1" customFormat="1" ht="16.5" customHeight="1">
      <c r="B123" s="47"/>
      <c r="C123" s="237" t="s">
        <v>388</v>
      </c>
      <c r="D123" s="237" t="s">
        <v>230</v>
      </c>
      <c r="E123" s="238" t="s">
        <v>6797</v>
      </c>
      <c r="F123" s="239" t="s">
        <v>7583</v>
      </c>
      <c r="G123" s="240" t="s">
        <v>233</v>
      </c>
      <c r="H123" s="241">
        <v>2.1749999999999998</v>
      </c>
      <c r="I123" s="242"/>
      <c r="J123" s="243">
        <f>ROUND(I123*H123,2)</f>
        <v>0</v>
      </c>
      <c r="K123" s="239" t="s">
        <v>264</v>
      </c>
      <c r="L123" s="73"/>
      <c r="M123" s="244" t="s">
        <v>22</v>
      </c>
      <c r="N123" s="245" t="s">
        <v>50</v>
      </c>
      <c r="O123" s="48"/>
      <c r="P123" s="246">
        <f>O123*H123</f>
        <v>0</v>
      </c>
      <c r="Q123" s="246">
        <v>0</v>
      </c>
      <c r="R123" s="246">
        <f>Q123*H123</f>
        <v>0</v>
      </c>
      <c r="S123" s="246">
        <v>0</v>
      </c>
      <c r="T123" s="247">
        <f>S123*H123</f>
        <v>0</v>
      </c>
      <c r="AR123" s="25" t="s">
        <v>235</v>
      </c>
      <c r="AT123" s="25" t="s">
        <v>230</v>
      </c>
      <c r="AU123" s="25" t="s">
        <v>87</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235</v>
      </c>
      <c r="BM123" s="25" t="s">
        <v>7604</v>
      </c>
    </row>
    <row r="124" s="11" customFormat="1" ht="29.88" customHeight="1">
      <c r="B124" s="221"/>
      <c r="C124" s="222"/>
      <c r="D124" s="223" t="s">
        <v>78</v>
      </c>
      <c r="E124" s="235" t="s">
        <v>2764</v>
      </c>
      <c r="F124" s="235" t="s">
        <v>7605</v>
      </c>
      <c r="G124" s="222"/>
      <c r="H124" s="222"/>
      <c r="I124" s="225"/>
      <c r="J124" s="236">
        <f>BK124</f>
        <v>0</v>
      </c>
      <c r="K124" s="222"/>
      <c r="L124" s="227"/>
      <c r="M124" s="228"/>
      <c r="N124" s="229"/>
      <c r="O124" s="229"/>
      <c r="P124" s="230">
        <f>SUM(P125:P128)</f>
        <v>0</v>
      </c>
      <c r="Q124" s="229"/>
      <c r="R124" s="230">
        <f>SUM(R125:R128)</f>
        <v>0</v>
      </c>
      <c r="S124" s="229"/>
      <c r="T124" s="231">
        <f>SUM(T125:T128)</f>
        <v>0</v>
      </c>
      <c r="AR124" s="232" t="s">
        <v>24</v>
      </c>
      <c r="AT124" s="233" t="s">
        <v>78</v>
      </c>
      <c r="AU124" s="233" t="s">
        <v>24</v>
      </c>
      <c r="AY124" s="232" t="s">
        <v>228</v>
      </c>
      <c r="BK124" s="234">
        <f>SUM(BK125:BK128)</f>
        <v>0</v>
      </c>
    </row>
    <row r="125" s="1" customFormat="1" ht="16.5" customHeight="1">
      <c r="B125" s="47"/>
      <c r="C125" s="237" t="s">
        <v>393</v>
      </c>
      <c r="D125" s="237" t="s">
        <v>230</v>
      </c>
      <c r="E125" s="238" t="s">
        <v>7606</v>
      </c>
      <c r="F125" s="239" t="s">
        <v>7607</v>
      </c>
      <c r="G125" s="240" t="s">
        <v>263</v>
      </c>
      <c r="H125" s="241">
        <v>350</v>
      </c>
      <c r="I125" s="242"/>
      <c r="J125" s="243">
        <f>ROUND(I125*H125,2)</f>
        <v>0</v>
      </c>
      <c r="K125" s="239" t="s">
        <v>264</v>
      </c>
      <c r="L125" s="73"/>
      <c r="M125" s="244" t="s">
        <v>22</v>
      </c>
      <c r="N125" s="245" t="s">
        <v>50</v>
      </c>
      <c r="O125" s="48"/>
      <c r="P125" s="246">
        <f>O125*H125</f>
        <v>0</v>
      </c>
      <c r="Q125" s="246">
        <v>0</v>
      </c>
      <c r="R125" s="246">
        <f>Q125*H125</f>
        <v>0</v>
      </c>
      <c r="S125" s="246">
        <v>0</v>
      </c>
      <c r="T125" s="247">
        <f>S125*H125</f>
        <v>0</v>
      </c>
      <c r="AR125" s="25" t="s">
        <v>235</v>
      </c>
      <c r="AT125" s="25" t="s">
        <v>230</v>
      </c>
      <c r="AU125" s="25" t="s">
        <v>87</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235</v>
      </c>
      <c r="BM125" s="25" t="s">
        <v>7608</v>
      </c>
    </row>
    <row r="126" s="1" customFormat="1" ht="16.5" customHeight="1">
      <c r="B126" s="47"/>
      <c r="C126" s="237" t="s">
        <v>398</v>
      </c>
      <c r="D126" s="237" t="s">
        <v>230</v>
      </c>
      <c r="E126" s="238" t="s">
        <v>7609</v>
      </c>
      <c r="F126" s="239" t="s">
        <v>7610</v>
      </c>
      <c r="G126" s="240" t="s">
        <v>263</v>
      </c>
      <c r="H126" s="241">
        <v>350</v>
      </c>
      <c r="I126" s="242"/>
      <c r="J126" s="243">
        <f>ROUND(I126*H126,2)</f>
        <v>0</v>
      </c>
      <c r="K126" s="239" t="s">
        <v>264</v>
      </c>
      <c r="L126" s="73"/>
      <c r="M126" s="244" t="s">
        <v>22</v>
      </c>
      <c r="N126" s="245" t="s">
        <v>50</v>
      </c>
      <c r="O126" s="48"/>
      <c r="P126" s="246">
        <f>O126*H126</f>
        <v>0</v>
      </c>
      <c r="Q126" s="246">
        <v>0</v>
      </c>
      <c r="R126" s="246">
        <f>Q126*H126</f>
        <v>0</v>
      </c>
      <c r="S126" s="246">
        <v>0</v>
      </c>
      <c r="T126" s="247">
        <f>S126*H126</f>
        <v>0</v>
      </c>
      <c r="AR126" s="25" t="s">
        <v>235</v>
      </c>
      <c r="AT126" s="25" t="s">
        <v>230</v>
      </c>
      <c r="AU126" s="25" t="s">
        <v>87</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235</v>
      </c>
      <c r="BM126" s="25" t="s">
        <v>7611</v>
      </c>
    </row>
    <row r="127" s="1" customFormat="1" ht="16.5" customHeight="1">
      <c r="B127" s="47"/>
      <c r="C127" s="237" t="s">
        <v>403</v>
      </c>
      <c r="D127" s="237" t="s">
        <v>230</v>
      </c>
      <c r="E127" s="238" t="s">
        <v>6835</v>
      </c>
      <c r="F127" s="239" t="s">
        <v>7612</v>
      </c>
      <c r="G127" s="240" t="s">
        <v>356</v>
      </c>
      <c r="H127" s="241">
        <v>8.75</v>
      </c>
      <c r="I127" s="242"/>
      <c r="J127" s="243">
        <f>ROUND(I127*H127,2)</f>
        <v>0</v>
      </c>
      <c r="K127" s="239" t="s">
        <v>264</v>
      </c>
      <c r="L127" s="73"/>
      <c r="M127" s="244" t="s">
        <v>22</v>
      </c>
      <c r="N127" s="245" t="s">
        <v>50</v>
      </c>
      <c r="O127" s="48"/>
      <c r="P127" s="246">
        <f>O127*H127</f>
        <v>0</v>
      </c>
      <c r="Q127" s="246">
        <v>0</v>
      </c>
      <c r="R127" s="246">
        <f>Q127*H127</f>
        <v>0</v>
      </c>
      <c r="S127" s="246">
        <v>0</v>
      </c>
      <c r="T127" s="247">
        <f>S127*H127</f>
        <v>0</v>
      </c>
      <c r="AR127" s="25" t="s">
        <v>235</v>
      </c>
      <c r="AT127" s="25" t="s">
        <v>230</v>
      </c>
      <c r="AU127" s="25" t="s">
        <v>87</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235</v>
      </c>
      <c r="BM127" s="25" t="s">
        <v>7613</v>
      </c>
    </row>
    <row r="128" s="1" customFormat="1" ht="16.5" customHeight="1">
      <c r="B128" s="47"/>
      <c r="C128" s="237" t="s">
        <v>407</v>
      </c>
      <c r="D128" s="237" t="s">
        <v>230</v>
      </c>
      <c r="E128" s="238" t="s">
        <v>7614</v>
      </c>
      <c r="F128" s="239" t="s">
        <v>7615</v>
      </c>
      <c r="G128" s="240" t="s">
        <v>929</v>
      </c>
      <c r="H128" s="241">
        <v>1490</v>
      </c>
      <c r="I128" s="242"/>
      <c r="J128" s="243">
        <f>ROUND(I128*H128,2)</f>
        <v>0</v>
      </c>
      <c r="K128" s="239" t="s">
        <v>264</v>
      </c>
      <c r="L128" s="73"/>
      <c r="M128" s="244" t="s">
        <v>22</v>
      </c>
      <c r="N128" s="310" t="s">
        <v>50</v>
      </c>
      <c r="O128" s="311"/>
      <c r="P128" s="312">
        <f>O128*H128</f>
        <v>0</v>
      </c>
      <c r="Q128" s="312">
        <v>0</v>
      </c>
      <c r="R128" s="312">
        <f>Q128*H128</f>
        <v>0</v>
      </c>
      <c r="S128" s="312">
        <v>0</v>
      </c>
      <c r="T128" s="313">
        <f>S128*H128</f>
        <v>0</v>
      </c>
      <c r="AR128" s="25" t="s">
        <v>235</v>
      </c>
      <c r="AT128" s="25" t="s">
        <v>230</v>
      </c>
      <c r="AU128" s="25" t="s">
        <v>87</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235</v>
      </c>
      <c r="BM128" s="25" t="s">
        <v>7616</v>
      </c>
    </row>
    <row r="129" s="1" customFormat="1" ht="6.96" customHeight="1">
      <c r="B129" s="68"/>
      <c r="C129" s="69"/>
      <c r="D129" s="69"/>
      <c r="E129" s="69"/>
      <c r="F129" s="69"/>
      <c r="G129" s="69"/>
      <c r="H129" s="69"/>
      <c r="I129" s="180"/>
      <c r="J129" s="69"/>
      <c r="K129" s="69"/>
      <c r="L129" s="73"/>
    </row>
  </sheetData>
  <sheetProtection sheet="1" autoFilter="0" formatColumns="0" formatRows="0" objects="1" scenarios="1" spinCount="100000" saltValue="+acTqHDzODhp++7qazYzkqIjPR2gsSrFeOzlvZv2xxRitEFYb7qwPhhtrn2Jvp7SdOgBxXNxJPdwoNkyBkr3Qw==" hashValue="LMHKo7E3XubgYEZj3icdc5EXZnAHpaV5zoohVPTnbj8pf6Xi0Am2ls4iTY/N/101arhCL+XX8rdhtJuv4l4AWQ==" algorithmName="SHA-512" password="CC35"/>
  <autoFilter ref="C86:K128"/>
  <mergeCells count="13">
    <mergeCell ref="E7:H7"/>
    <mergeCell ref="E9:H9"/>
    <mergeCell ref="E11:H11"/>
    <mergeCell ref="E26:H26"/>
    <mergeCell ref="E47:H47"/>
    <mergeCell ref="E49:H49"/>
    <mergeCell ref="E51:H51"/>
    <mergeCell ref="J55:J56"/>
    <mergeCell ref="E75:H75"/>
    <mergeCell ref="E77:H77"/>
    <mergeCell ref="E79:H79"/>
    <mergeCell ref="G1:H1"/>
    <mergeCell ref="L2:V2"/>
  </mergeCells>
  <hyperlinks>
    <hyperlink ref="F1:G1" location="C2" display="1) Krycí list soupisu"/>
    <hyperlink ref="G1:H1" location="C58" display="2) Rekapitulace"/>
    <hyperlink ref="J1" location="C86"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5.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138</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7521</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7617</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99.75" customHeight="1">
      <c r="B26" s="162"/>
      <c r="C26" s="163"/>
      <c r="D26" s="163"/>
      <c r="E26" s="45" t="s">
        <v>7383</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ROUND(J86,2)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ROUND(SUM(BE86:BE126), 2)</f>
        <v>0</v>
      </c>
      <c r="G32" s="48"/>
      <c r="H32" s="48"/>
      <c r="I32" s="172">
        <v>0.20999999999999999</v>
      </c>
      <c r="J32" s="171">
        <f>ROUND(ROUND((SUM(BE86:BE126)), 2)*I32, 2)</f>
        <v>0</v>
      </c>
      <c r="K32" s="52"/>
    </row>
    <row r="33" s="1" customFormat="1" ht="14.4" customHeight="1">
      <c r="B33" s="47"/>
      <c r="C33" s="48"/>
      <c r="D33" s="48"/>
      <c r="E33" s="56" t="s">
        <v>51</v>
      </c>
      <c r="F33" s="171">
        <f>ROUND(SUM(BF86:BF126), 2)</f>
        <v>0</v>
      </c>
      <c r="G33" s="48"/>
      <c r="H33" s="48"/>
      <c r="I33" s="172">
        <v>0.14999999999999999</v>
      </c>
      <c r="J33" s="171">
        <f>ROUND(ROUND((SUM(BF86:BF126)), 2)*I33, 2)</f>
        <v>0</v>
      </c>
      <c r="K33" s="52"/>
    </row>
    <row r="34" hidden="1" s="1" customFormat="1" ht="14.4" customHeight="1">
      <c r="B34" s="47"/>
      <c r="C34" s="48"/>
      <c r="D34" s="48"/>
      <c r="E34" s="56" t="s">
        <v>52</v>
      </c>
      <c r="F34" s="171">
        <f>ROUND(SUM(BG86:BG126), 2)</f>
        <v>0</v>
      </c>
      <c r="G34" s="48"/>
      <c r="H34" s="48"/>
      <c r="I34" s="172">
        <v>0.20999999999999999</v>
      </c>
      <c r="J34" s="171">
        <v>0</v>
      </c>
      <c r="K34" s="52"/>
    </row>
    <row r="35" hidden="1" s="1" customFormat="1" ht="14.4" customHeight="1">
      <c r="B35" s="47"/>
      <c r="C35" s="48"/>
      <c r="D35" s="48"/>
      <c r="E35" s="56" t="s">
        <v>53</v>
      </c>
      <c r="F35" s="171">
        <f>ROUND(SUM(BH86:BH126), 2)</f>
        <v>0</v>
      </c>
      <c r="G35" s="48"/>
      <c r="H35" s="48"/>
      <c r="I35" s="172">
        <v>0.14999999999999999</v>
      </c>
      <c r="J35" s="171">
        <v>0</v>
      </c>
      <c r="K35" s="52"/>
    </row>
    <row r="36" hidden="1" s="1" customFormat="1" ht="14.4" customHeight="1">
      <c r="B36" s="47"/>
      <c r="C36" s="48"/>
      <c r="D36" s="48"/>
      <c r="E36" s="56" t="s">
        <v>54</v>
      </c>
      <c r="F36" s="171">
        <f>ROUND(SUM(BI86:BI126),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7521</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03.2 - Rostliny</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J86</f>
        <v>0</v>
      </c>
      <c r="K60" s="52"/>
      <c r="AU60" s="25" t="s">
        <v>184</v>
      </c>
    </row>
    <row r="61" s="8" customFormat="1" ht="24.96" customHeight="1">
      <c r="B61" s="191"/>
      <c r="C61" s="192"/>
      <c r="D61" s="193" t="s">
        <v>7618</v>
      </c>
      <c r="E61" s="194"/>
      <c r="F61" s="194"/>
      <c r="G61" s="194"/>
      <c r="H61" s="194"/>
      <c r="I61" s="195"/>
      <c r="J61" s="196">
        <f>J87</f>
        <v>0</v>
      </c>
      <c r="K61" s="197"/>
    </row>
    <row r="62" s="9" customFormat="1" ht="19.92" customHeight="1">
      <c r="B62" s="198"/>
      <c r="C62" s="199"/>
      <c r="D62" s="200" t="s">
        <v>7619</v>
      </c>
      <c r="E62" s="201"/>
      <c r="F62" s="201"/>
      <c r="G62" s="201"/>
      <c r="H62" s="201"/>
      <c r="I62" s="202"/>
      <c r="J62" s="203">
        <f>J88</f>
        <v>0</v>
      </c>
      <c r="K62" s="204"/>
    </row>
    <row r="63" s="9" customFormat="1" ht="19.92" customHeight="1">
      <c r="B63" s="198"/>
      <c r="C63" s="199"/>
      <c r="D63" s="200" t="s">
        <v>7620</v>
      </c>
      <c r="E63" s="201"/>
      <c r="F63" s="201"/>
      <c r="G63" s="201"/>
      <c r="H63" s="201"/>
      <c r="I63" s="202"/>
      <c r="J63" s="203">
        <f>J95</f>
        <v>0</v>
      </c>
      <c r="K63" s="204"/>
    </row>
    <row r="64" s="9" customFormat="1" ht="19.92" customHeight="1">
      <c r="B64" s="198"/>
      <c r="C64" s="199"/>
      <c r="D64" s="200" t="s">
        <v>7621</v>
      </c>
      <c r="E64" s="201"/>
      <c r="F64" s="201"/>
      <c r="G64" s="201"/>
      <c r="H64" s="201"/>
      <c r="I64" s="202"/>
      <c r="J64" s="203">
        <f>J111</f>
        <v>0</v>
      </c>
      <c r="K64" s="204"/>
    </row>
    <row r="65" s="1" customFormat="1" ht="21.84" customHeight="1">
      <c r="B65" s="47"/>
      <c r="C65" s="48"/>
      <c r="D65" s="48"/>
      <c r="E65" s="48"/>
      <c r="F65" s="48"/>
      <c r="G65" s="48"/>
      <c r="H65" s="48"/>
      <c r="I65" s="158"/>
      <c r="J65" s="48"/>
      <c r="K65" s="52"/>
    </row>
    <row r="66" s="1" customFormat="1" ht="6.96" customHeight="1">
      <c r="B66" s="68"/>
      <c r="C66" s="69"/>
      <c r="D66" s="69"/>
      <c r="E66" s="69"/>
      <c r="F66" s="69"/>
      <c r="G66" s="69"/>
      <c r="H66" s="69"/>
      <c r="I66" s="180"/>
      <c r="J66" s="69"/>
      <c r="K66" s="70"/>
    </row>
    <row r="70" s="1" customFormat="1" ht="6.96" customHeight="1">
      <c r="B70" s="71"/>
      <c r="C70" s="72"/>
      <c r="D70" s="72"/>
      <c r="E70" s="72"/>
      <c r="F70" s="72"/>
      <c r="G70" s="72"/>
      <c r="H70" s="72"/>
      <c r="I70" s="183"/>
      <c r="J70" s="72"/>
      <c r="K70" s="72"/>
      <c r="L70" s="73"/>
    </row>
    <row r="71" s="1" customFormat="1" ht="36.96" customHeight="1">
      <c r="B71" s="47"/>
      <c r="C71" s="74" t="s">
        <v>212</v>
      </c>
      <c r="D71" s="75"/>
      <c r="E71" s="75"/>
      <c r="F71" s="75"/>
      <c r="G71" s="75"/>
      <c r="H71" s="75"/>
      <c r="I71" s="205"/>
      <c r="J71" s="75"/>
      <c r="K71" s="75"/>
      <c r="L71" s="73"/>
    </row>
    <row r="72" s="1" customFormat="1" ht="6.96" customHeight="1">
      <c r="B72" s="47"/>
      <c r="C72" s="75"/>
      <c r="D72" s="75"/>
      <c r="E72" s="75"/>
      <c r="F72" s="75"/>
      <c r="G72" s="75"/>
      <c r="H72" s="75"/>
      <c r="I72" s="205"/>
      <c r="J72" s="75"/>
      <c r="K72" s="75"/>
      <c r="L72" s="73"/>
    </row>
    <row r="73" s="1" customFormat="1" ht="14.4" customHeight="1">
      <c r="B73" s="47"/>
      <c r="C73" s="77" t="s">
        <v>18</v>
      </c>
      <c r="D73" s="75"/>
      <c r="E73" s="75"/>
      <c r="F73" s="75"/>
      <c r="G73" s="75"/>
      <c r="H73" s="75"/>
      <c r="I73" s="205"/>
      <c r="J73" s="75"/>
      <c r="K73" s="75"/>
      <c r="L73" s="73"/>
    </row>
    <row r="74" s="1" customFormat="1" ht="16.5" customHeight="1">
      <c r="B74" s="47"/>
      <c r="C74" s="75"/>
      <c r="D74" s="75"/>
      <c r="E74" s="206" t="str">
        <f>E7</f>
        <v>NOVÁ PSYCHIATRIE - NEMOCNICE TÁBOR (staveniště A)</v>
      </c>
      <c r="F74" s="77"/>
      <c r="G74" s="77"/>
      <c r="H74" s="77"/>
      <c r="I74" s="205"/>
      <c r="J74" s="75"/>
      <c r="K74" s="75"/>
      <c r="L74" s="73"/>
    </row>
    <row r="75">
      <c r="B75" s="29"/>
      <c r="C75" s="77" t="s">
        <v>175</v>
      </c>
      <c r="D75" s="207"/>
      <c r="E75" s="207"/>
      <c r="F75" s="207"/>
      <c r="G75" s="207"/>
      <c r="H75" s="207"/>
      <c r="I75" s="150"/>
      <c r="J75" s="207"/>
      <c r="K75" s="207"/>
      <c r="L75" s="208"/>
    </row>
    <row r="76" s="1" customFormat="1" ht="16.5" customHeight="1">
      <c r="B76" s="47"/>
      <c r="C76" s="75"/>
      <c r="D76" s="75"/>
      <c r="E76" s="206" t="s">
        <v>7521</v>
      </c>
      <c r="F76" s="75"/>
      <c r="G76" s="75"/>
      <c r="H76" s="75"/>
      <c r="I76" s="205"/>
      <c r="J76" s="75"/>
      <c r="K76" s="75"/>
      <c r="L76" s="73"/>
    </row>
    <row r="77" s="1" customFormat="1" ht="14.4" customHeight="1">
      <c r="B77" s="47"/>
      <c r="C77" s="77" t="s">
        <v>177</v>
      </c>
      <c r="D77" s="75"/>
      <c r="E77" s="75"/>
      <c r="F77" s="75"/>
      <c r="G77" s="75"/>
      <c r="H77" s="75"/>
      <c r="I77" s="205"/>
      <c r="J77" s="75"/>
      <c r="K77" s="75"/>
      <c r="L77" s="73"/>
    </row>
    <row r="78" s="1" customFormat="1" ht="17.25" customHeight="1">
      <c r="B78" s="47"/>
      <c r="C78" s="75"/>
      <c r="D78" s="75"/>
      <c r="E78" s="83" t="str">
        <f>E11</f>
        <v>03.2 - Rostliny</v>
      </c>
      <c r="F78" s="75"/>
      <c r="G78" s="75"/>
      <c r="H78" s="75"/>
      <c r="I78" s="205"/>
      <c r="J78" s="75"/>
      <c r="K78" s="75"/>
      <c r="L78" s="73"/>
    </row>
    <row r="79" s="1" customFormat="1" ht="6.96" customHeight="1">
      <c r="B79" s="47"/>
      <c r="C79" s="75"/>
      <c r="D79" s="75"/>
      <c r="E79" s="75"/>
      <c r="F79" s="75"/>
      <c r="G79" s="75"/>
      <c r="H79" s="75"/>
      <c r="I79" s="205"/>
      <c r="J79" s="75"/>
      <c r="K79" s="75"/>
      <c r="L79" s="73"/>
    </row>
    <row r="80" s="1" customFormat="1" ht="18" customHeight="1">
      <c r="B80" s="47"/>
      <c r="C80" s="77" t="s">
        <v>25</v>
      </c>
      <c r="D80" s="75"/>
      <c r="E80" s="75"/>
      <c r="F80" s="209" t="str">
        <f>F14</f>
        <v>Tábor</v>
      </c>
      <c r="G80" s="75"/>
      <c r="H80" s="75"/>
      <c r="I80" s="210" t="s">
        <v>27</v>
      </c>
      <c r="J80" s="86" t="str">
        <f>IF(J14="","",J14)</f>
        <v>4. 5. 2015</v>
      </c>
      <c r="K80" s="75"/>
      <c r="L80" s="73"/>
    </row>
    <row r="81" s="1" customFormat="1" ht="6.96" customHeight="1">
      <c r="B81" s="47"/>
      <c r="C81" s="75"/>
      <c r="D81" s="75"/>
      <c r="E81" s="75"/>
      <c r="F81" s="75"/>
      <c r="G81" s="75"/>
      <c r="H81" s="75"/>
      <c r="I81" s="205"/>
      <c r="J81" s="75"/>
      <c r="K81" s="75"/>
      <c r="L81" s="73"/>
    </row>
    <row r="82" s="1" customFormat="1">
      <c r="B82" s="47"/>
      <c r="C82" s="77" t="s">
        <v>31</v>
      </c>
      <c r="D82" s="75"/>
      <c r="E82" s="75"/>
      <c r="F82" s="209" t="str">
        <f>E17</f>
        <v>Nemocnice Tábor,a.s.Kpt. Jaroše 2000 390 02 Tábor</v>
      </c>
      <c r="G82" s="75"/>
      <c r="H82" s="75"/>
      <c r="I82" s="210" t="s">
        <v>39</v>
      </c>
      <c r="J82" s="209" t="str">
        <f>E23</f>
        <v>Atelier H1 Ing.arch.J.Hochman, K Biřičce, HK</v>
      </c>
      <c r="K82" s="75"/>
      <c r="L82" s="73"/>
    </row>
    <row r="83" s="1" customFormat="1" ht="14.4" customHeight="1">
      <c r="B83" s="47"/>
      <c r="C83" s="77" t="s">
        <v>37</v>
      </c>
      <c r="D83" s="75"/>
      <c r="E83" s="75"/>
      <c r="F83" s="209" t="str">
        <f>IF(E20="","",E20)</f>
        <v/>
      </c>
      <c r="G83" s="75"/>
      <c r="H83" s="75"/>
      <c r="I83" s="205"/>
      <c r="J83" s="75"/>
      <c r="K83" s="75"/>
      <c r="L83" s="73"/>
    </row>
    <row r="84" s="1" customFormat="1" ht="10.32" customHeight="1">
      <c r="B84" s="47"/>
      <c r="C84" s="75"/>
      <c r="D84" s="75"/>
      <c r="E84" s="75"/>
      <c r="F84" s="75"/>
      <c r="G84" s="75"/>
      <c r="H84" s="75"/>
      <c r="I84" s="205"/>
      <c r="J84" s="75"/>
      <c r="K84" s="75"/>
      <c r="L84" s="73"/>
    </row>
    <row r="85" s="10" customFormat="1" ht="29.28" customHeight="1">
      <c r="B85" s="211"/>
      <c r="C85" s="212" t="s">
        <v>213</v>
      </c>
      <c r="D85" s="213" t="s">
        <v>64</v>
      </c>
      <c r="E85" s="213" t="s">
        <v>60</v>
      </c>
      <c r="F85" s="213" t="s">
        <v>214</v>
      </c>
      <c r="G85" s="213" t="s">
        <v>215</v>
      </c>
      <c r="H85" s="213" t="s">
        <v>216</v>
      </c>
      <c r="I85" s="214" t="s">
        <v>217</v>
      </c>
      <c r="J85" s="213" t="s">
        <v>182</v>
      </c>
      <c r="K85" s="215" t="s">
        <v>218</v>
      </c>
      <c r="L85" s="216"/>
      <c r="M85" s="103" t="s">
        <v>219</v>
      </c>
      <c r="N85" s="104" t="s">
        <v>49</v>
      </c>
      <c r="O85" s="104" t="s">
        <v>220</v>
      </c>
      <c r="P85" s="104" t="s">
        <v>221</v>
      </c>
      <c r="Q85" s="104" t="s">
        <v>222</v>
      </c>
      <c r="R85" s="104" t="s">
        <v>223</v>
      </c>
      <c r="S85" s="104" t="s">
        <v>224</v>
      </c>
      <c r="T85" s="105" t="s">
        <v>225</v>
      </c>
    </row>
    <row r="86" s="1" customFormat="1" ht="29.28" customHeight="1">
      <c r="B86" s="47"/>
      <c r="C86" s="109" t="s">
        <v>183</v>
      </c>
      <c r="D86" s="75"/>
      <c r="E86" s="75"/>
      <c r="F86" s="75"/>
      <c r="G86" s="75"/>
      <c r="H86" s="75"/>
      <c r="I86" s="205"/>
      <c r="J86" s="217">
        <f>BK86</f>
        <v>0</v>
      </c>
      <c r="K86" s="75"/>
      <c r="L86" s="73"/>
      <c r="M86" s="106"/>
      <c r="N86" s="107"/>
      <c r="O86" s="107"/>
      <c r="P86" s="218">
        <f>P87</f>
        <v>0</v>
      </c>
      <c r="Q86" s="107"/>
      <c r="R86" s="218">
        <f>R87</f>
        <v>0</v>
      </c>
      <c r="S86" s="107"/>
      <c r="T86" s="219">
        <f>T87</f>
        <v>0</v>
      </c>
      <c r="AT86" s="25" t="s">
        <v>78</v>
      </c>
      <c r="AU86" s="25" t="s">
        <v>184</v>
      </c>
      <c r="BK86" s="220">
        <f>BK87</f>
        <v>0</v>
      </c>
    </row>
    <row r="87" s="11" customFormat="1" ht="37.44" customHeight="1">
      <c r="B87" s="221"/>
      <c r="C87" s="222"/>
      <c r="D87" s="223" t="s">
        <v>78</v>
      </c>
      <c r="E87" s="224" t="s">
        <v>2752</v>
      </c>
      <c r="F87" s="224" t="s">
        <v>7622</v>
      </c>
      <c r="G87" s="222"/>
      <c r="H87" s="222"/>
      <c r="I87" s="225"/>
      <c r="J87" s="226">
        <f>BK87</f>
        <v>0</v>
      </c>
      <c r="K87" s="222"/>
      <c r="L87" s="227"/>
      <c r="M87" s="228"/>
      <c r="N87" s="229"/>
      <c r="O87" s="229"/>
      <c r="P87" s="230">
        <f>P88+P95+P111</f>
        <v>0</v>
      </c>
      <c r="Q87" s="229"/>
      <c r="R87" s="230">
        <f>R88+R95+R111</f>
        <v>0</v>
      </c>
      <c r="S87" s="229"/>
      <c r="T87" s="231">
        <f>T88+T95+T111</f>
        <v>0</v>
      </c>
      <c r="AR87" s="232" t="s">
        <v>24</v>
      </c>
      <c r="AT87" s="233" t="s">
        <v>78</v>
      </c>
      <c r="AU87" s="233" t="s">
        <v>79</v>
      </c>
      <c r="AY87" s="232" t="s">
        <v>228</v>
      </c>
      <c r="BK87" s="234">
        <f>BK88+BK95+BK111</f>
        <v>0</v>
      </c>
    </row>
    <row r="88" s="11" customFormat="1" ht="19.92" customHeight="1">
      <c r="B88" s="221"/>
      <c r="C88" s="222"/>
      <c r="D88" s="223" t="s">
        <v>78</v>
      </c>
      <c r="E88" s="235" t="s">
        <v>7623</v>
      </c>
      <c r="F88" s="235" t="s">
        <v>7624</v>
      </c>
      <c r="G88" s="222"/>
      <c r="H88" s="222"/>
      <c r="I88" s="225"/>
      <c r="J88" s="236">
        <f>BK88</f>
        <v>0</v>
      </c>
      <c r="K88" s="222"/>
      <c r="L88" s="227"/>
      <c r="M88" s="228"/>
      <c r="N88" s="229"/>
      <c r="O88" s="229"/>
      <c r="P88" s="230">
        <f>SUM(P89:P94)</f>
        <v>0</v>
      </c>
      <c r="Q88" s="229"/>
      <c r="R88" s="230">
        <f>SUM(R89:R94)</f>
        <v>0</v>
      </c>
      <c r="S88" s="229"/>
      <c r="T88" s="231">
        <f>SUM(T89:T94)</f>
        <v>0</v>
      </c>
      <c r="AR88" s="232" t="s">
        <v>24</v>
      </c>
      <c r="AT88" s="233" t="s">
        <v>78</v>
      </c>
      <c r="AU88" s="233" t="s">
        <v>24</v>
      </c>
      <c r="AY88" s="232" t="s">
        <v>228</v>
      </c>
      <c r="BK88" s="234">
        <f>SUM(BK89:BK94)</f>
        <v>0</v>
      </c>
    </row>
    <row r="89" s="1" customFormat="1" ht="16.5" customHeight="1">
      <c r="B89" s="47"/>
      <c r="C89" s="261" t="s">
        <v>24</v>
      </c>
      <c r="D89" s="261" t="s">
        <v>349</v>
      </c>
      <c r="E89" s="262" t="s">
        <v>7625</v>
      </c>
      <c r="F89" s="263" t="s">
        <v>7626</v>
      </c>
      <c r="G89" s="264" t="s">
        <v>929</v>
      </c>
      <c r="H89" s="265">
        <v>1</v>
      </c>
      <c r="I89" s="266"/>
      <c r="J89" s="267">
        <f>ROUND(I89*H89,2)</f>
        <v>0</v>
      </c>
      <c r="K89" s="263" t="s">
        <v>264</v>
      </c>
      <c r="L89" s="268"/>
      <c r="M89" s="269" t="s">
        <v>22</v>
      </c>
      <c r="N89" s="270" t="s">
        <v>50</v>
      </c>
      <c r="O89" s="48"/>
      <c r="P89" s="246">
        <f>O89*H89</f>
        <v>0</v>
      </c>
      <c r="Q89" s="246">
        <v>0</v>
      </c>
      <c r="R89" s="246">
        <f>Q89*H89</f>
        <v>0</v>
      </c>
      <c r="S89" s="246">
        <v>0</v>
      </c>
      <c r="T89" s="247">
        <f>S89*H89</f>
        <v>0</v>
      </c>
      <c r="AR89" s="25" t="s">
        <v>266</v>
      </c>
      <c r="AT89" s="25" t="s">
        <v>349</v>
      </c>
      <c r="AU89" s="25" t="s">
        <v>87</v>
      </c>
      <c r="AY89" s="25" t="s">
        <v>228</v>
      </c>
      <c r="BE89" s="248">
        <f>IF(N89="základní",J89,0)</f>
        <v>0</v>
      </c>
      <c r="BF89" s="248">
        <f>IF(N89="snížená",J89,0)</f>
        <v>0</v>
      </c>
      <c r="BG89" s="248">
        <f>IF(N89="zákl. přenesená",J89,0)</f>
        <v>0</v>
      </c>
      <c r="BH89" s="248">
        <f>IF(N89="sníž. přenesená",J89,0)</f>
        <v>0</v>
      </c>
      <c r="BI89" s="248">
        <f>IF(N89="nulová",J89,0)</f>
        <v>0</v>
      </c>
      <c r="BJ89" s="25" t="s">
        <v>24</v>
      </c>
      <c r="BK89" s="248">
        <f>ROUND(I89*H89,2)</f>
        <v>0</v>
      </c>
      <c r="BL89" s="25" t="s">
        <v>235</v>
      </c>
      <c r="BM89" s="25" t="s">
        <v>7627</v>
      </c>
    </row>
    <row r="90" s="1" customFormat="1" ht="16.5" customHeight="1">
      <c r="B90" s="47"/>
      <c r="C90" s="261" t="s">
        <v>87</v>
      </c>
      <c r="D90" s="261" t="s">
        <v>349</v>
      </c>
      <c r="E90" s="262" t="s">
        <v>7628</v>
      </c>
      <c r="F90" s="263" t="s">
        <v>7629</v>
      </c>
      <c r="G90" s="264" t="s">
        <v>929</v>
      </c>
      <c r="H90" s="265">
        <v>17</v>
      </c>
      <c r="I90" s="266"/>
      <c r="J90" s="267">
        <f>ROUND(I90*H90,2)</f>
        <v>0</v>
      </c>
      <c r="K90" s="263" t="s">
        <v>264</v>
      </c>
      <c r="L90" s="268"/>
      <c r="M90" s="269" t="s">
        <v>22</v>
      </c>
      <c r="N90" s="270" t="s">
        <v>50</v>
      </c>
      <c r="O90" s="48"/>
      <c r="P90" s="246">
        <f>O90*H90</f>
        <v>0</v>
      </c>
      <c r="Q90" s="246">
        <v>0</v>
      </c>
      <c r="R90" s="246">
        <f>Q90*H90</f>
        <v>0</v>
      </c>
      <c r="S90" s="246">
        <v>0</v>
      </c>
      <c r="T90" s="247">
        <f>S90*H90</f>
        <v>0</v>
      </c>
      <c r="AR90" s="25" t="s">
        <v>266</v>
      </c>
      <c r="AT90" s="25" t="s">
        <v>349</v>
      </c>
      <c r="AU90" s="25" t="s">
        <v>87</v>
      </c>
      <c r="AY90" s="25" t="s">
        <v>228</v>
      </c>
      <c r="BE90" s="248">
        <f>IF(N90="základní",J90,0)</f>
        <v>0</v>
      </c>
      <c r="BF90" s="248">
        <f>IF(N90="snížená",J90,0)</f>
        <v>0</v>
      </c>
      <c r="BG90" s="248">
        <f>IF(N90="zákl. přenesená",J90,0)</f>
        <v>0</v>
      </c>
      <c r="BH90" s="248">
        <f>IF(N90="sníž. přenesená",J90,0)</f>
        <v>0</v>
      </c>
      <c r="BI90" s="248">
        <f>IF(N90="nulová",J90,0)</f>
        <v>0</v>
      </c>
      <c r="BJ90" s="25" t="s">
        <v>24</v>
      </c>
      <c r="BK90" s="248">
        <f>ROUND(I90*H90,2)</f>
        <v>0</v>
      </c>
      <c r="BL90" s="25" t="s">
        <v>235</v>
      </c>
      <c r="BM90" s="25" t="s">
        <v>7630</v>
      </c>
    </row>
    <row r="91" s="1" customFormat="1" ht="16.5" customHeight="1">
      <c r="B91" s="47"/>
      <c r="C91" s="261" t="s">
        <v>101</v>
      </c>
      <c r="D91" s="261" t="s">
        <v>349</v>
      </c>
      <c r="E91" s="262" t="s">
        <v>7631</v>
      </c>
      <c r="F91" s="263" t="s">
        <v>7632</v>
      </c>
      <c r="G91" s="264" t="s">
        <v>929</v>
      </c>
      <c r="H91" s="265">
        <v>720</v>
      </c>
      <c r="I91" s="266"/>
      <c r="J91" s="267">
        <f>ROUND(I91*H91,2)</f>
        <v>0</v>
      </c>
      <c r="K91" s="263" t="s">
        <v>264</v>
      </c>
      <c r="L91" s="268"/>
      <c r="M91" s="269" t="s">
        <v>22</v>
      </c>
      <c r="N91" s="270" t="s">
        <v>50</v>
      </c>
      <c r="O91" s="48"/>
      <c r="P91" s="246">
        <f>O91*H91</f>
        <v>0</v>
      </c>
      <c r="Q91" s="246">
        <v>0</v>
      </c>
      <c r="R91" s="246">
        <f>Q91*H91</f>
        <v>0</v>
      </c>
      <c r="S91" s="246">
        <v>0</v>
      </c>
      <c r="T91" s="247">
        <f>S91*H91</f>
        <v>0</v>
      </c>
      <c r="AR91" s="25" t="s">
        <v>266</v>
      </c>
      <c r="AT91" s="25" t="s">
        <v>349</v>
      </c>
      <c r="AU91" s="25" t="s">
        <v>87</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235</v>
      </c>
      <c r="BM91" s="25" t="s">
        <v>7633</v>
      </c>
    </row>
    <row r="92" s="1" customFormat="1" ht="16.5" customHeight="1">
      <c r="B92" s="47"/>
      <c r="C92" s="261" t="s">
        <v>235</v>
      </c>
      <c r="D92" s="261" t="s">
        <v>349</v>
      </c>
      <c r="E92" s="262" t="s">
        <v>7634</v>
      </c>
      <c r="F92" s="263" t="s">
        <v>7635</v>
      </c>
      <c r="G92" s="264" t="s">
        <v>929</v>
      </c>
      <c r="H92" s="265">
        <v>270</v>
      </c>
      <c r="I92" s="266"/>
      <c r="J92" s="267">
        <f>ROUND(I92*H92,2)</f>
        <v>0</v>
      </c>
      <c r="K92" s="263" t="s">
        <v>264</v>
      </c>
      <c r="L92" s="268"/>
      <c r="M92" s="269" t="s">
        <v>22</v>
      </c>
      <c r="N92" s="270" t="s">
        <v>50</v>
      </c>
      <c r="O92" s="48"/>
      <c r="P92" s="246">
        <f>O92*H92</f>
        <v>0</v>
      </c>
      <c r="Q92" s="246">
        <v>0</v>
      </c>
      <c r="R92" s="246">
        <f>Q92*H92</f>
        <v>0</v>
      </c>
      <c r="S92" s="246">
        <v>0</v>
      </c>
      <c r="T92" s="247">
        <f>S92*H92</f>
        <v>0</v>
      </c>
      <c r="AR92" s="25" t="s">
        <v>266</v>
      </c>
      <c r="AT92" s="25" t="s">
        <v>349</v>
      </c>
      <c r="AU92" s="25" t="s">
        <v>87</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235</v>
      </c>
      <c r="BM92" s="25" t="s">
        <v>7636</v>
      </c>
    </row>
    <row r="93" s="1" customFormat="1" ht="16.5" customHeight="1">
      <c r="B93" s="47"/>
      <c r="C93" s="261" t="s">
        <v>251</v>
      </c>
      <c r="D93" s="261" t="s">
        <v>349</v>
      </c>
      <c r="E93" s="262" t="s">
        <v>7637</v>
      </c>
      <c r="F93" s="263" t="s">
        <v>7638</v>
      </c>
      <c r="G93" s="264" t="s">
        <v>929</v>
      </c>
      <c r="H93" s="265">
        <v>270</v>
      </c>
      <c r="I93" s="266"/>
      <c r="J93" s="267">
        <f>ROUND(I93*H93,2)</f>
        <v>0</v>
      </c>
      <c r="K93" s="263" t="s">
        <v>264</v>
      </c>
      <c r="L93" s="268"/>
      <c r="M93" s="269" t="s">
        <v>22</v>
      </c>
      <c r="N93" s="270" t="s">
        <v>50</v>
      </c>
      <c r="O93" s="48"/>
      <c r="P93" s="246">
        <f>O93*H93</f>
        <v>0</v>
      </c>
      <c r="Q93" s="246">
        <v>0</v>
      </c>
      <c r="R93" s="246">
        <f>Q93*H93</f>
        <v>0</v>
      </c>
      <c r="S93" s="246">
        <v>0</v>
      </c>
      <c r="T93" s="247">
        <f>S93*H93</f>
        <v>0</v>
      </c>
      <c r="AR93" s="25" t="s">
        <v>266</v>
      </c>
      <c r="AT93" s="25" t="s">
        <v>349</v>
      </c>
      <c r="AU93" s="25" t="s">
        <v>87</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235</v>
      </c>
      <c r="BM93" s="25" t="s">
        <v>7639</v>
      </c>
    </row>
    <row r="94" s="1" customFormat="1" ht="16.5" customHeight="1">
      <c r="B94" s="47"/>
      <c r="C94" s="261" t="s">
        <v>255</v>
      </c>
      <c r="D94" s="261" t="s">
        <v>349</v>
      </c>
      <c r="E94" s="262" t="s">
        <v>7640</v>
      </c>
      <c r="F94" s="263" t="s">
        <v>7641</v>
      </c>
      <c r="G94" s="264" t="s">
        <v>929</v>
      </c>
      <c r="H94" s="265">
        <v>630</v>
      </c>
      <c r="I94" s="266"/>
      <c r="J94" s="267">
        <f>ROUND(I94*H94,2)</f>
        <v>0</v>
      </c>
      <c r="K94" s="263" t="s">
        <v>264</v>
      </c>
      <c r="L94" s="268"/>
      <c r="M94" s="269" t="s">
        <v>22</v>
      </c>
      <c r="N94" s="270" t="s">
        <v>50</v>
      </c>
      <c r="O94" s="48"/>
      <c r="P94" s="246">
        <f>O94*H94</f>
        <v>0</v>
      </c>
      <c r="Q94" s="246">
        <v>0</v>
      </c>
      <c r="R94" s="246">
        <f>Q94*H94</f>
        <v>0</v>
      </c>
      <c r="S94" s="246">
        <v>0</v>
      </c>
      <c r="T94" s="247">
        <f>S94*H94</f>
        <v>0</v>
      </c>
      <c r="AR94" s="25" t="s">
        <v>266</v>
      </c>
      <c r="AT94" s="25" t="s">
        <v>349</v>
      </c>
      <c r="AU94" s="25" t="s">
        <v>87</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235</v>
      </c>
      <c r="BM94" s="25" t="s">
        <v>7642</v>
      </c>
    </row>
    <row r="95" s="11" customFormat="1" ht="29.88" customHeight="1">
      <c r="B95" s="221"/>
      <c r="C95" s="222"/>
      <c r="D95" s="223" t="s">
        <v>78</v>
      </c>
      <c r="E95" s="235" t="s">
        <v>7643</v>
      </c>
      <c r="F95" s="235" t="s">
        <v>7644</v>
      </c>
      <c r="G95" s="222"/>
      <c r="H95" s="222"/>
      <c r="I95" s="225"/>
      <c r="J95" s="236">
        <f>BK95</f>
        <v>0</v>
      </c>
      <c r="K95" s="222"/>
      <c r="L95" s="227"/>
      <c r="M95" s="228"/>
      <c r="N95" s="229"/>
      <c r="O95" s="229"/>
      <c r="P95" s="230">
        <f>SUM(P96:P110)</f>
        <v>0</v>
      </c>
      <c r="Q95" s="229"/>
      <c r="R95" s="230">
        <f>SUM(R96:R110)</f>
        <v>0</v>
      </c>
      <c r="S95" s="229"/>
      <c r="T95" s="231">
        <f>SUM(T96:T110)</f>
        <v>0</v>
      </c>
      <c r="AR95" s="232" t="s">
        <v>24</v>
      </c>
      <c r="AT95" s="233" t="s">
        <v>78</v>
      </c>
      <c r="AU95" s="233" t="s">
        <v>24</v>
      </c>
      <c r="AY95" s="232" t="s">
        <v>228</v>
      </c>
      <c r="BK95" s="234">
        <f>SUM(BK96:BK110)</f>
        <v>0</v>
      </c>
    </row>
    <row r="96" s="1" customFormat="1" ht="16.5" customHeight="1">
      <c r="B96" s="47"/>
      <c r="C96" s="261" t="s">
        <v>260</v>
      </c>
      <c r="D96" s="261" t="s">
        <v>349</v>
      </c>
      <c r="E96" s="262" t="s">
        <v>7645</v>
      </c>
      <c r="F96" s="263" t="s">
        <v>7646</v>
      </c>
      <c r="G96" s="264" t="s">
        <v>929</v>
      </c>
      <c r="H96" s="265">
        <v>11</v>
      </c>
      <c r="I96" s="266"/>
      <c r="J96" s="267">
        <f>ROUND(I96*H96,2)</f>
        <v>0</v>
      </c>
      <c r="K96" s="263" t="s">
        <v>264</v>
      </c>
      <c r="L96" s="268"/>
      <c r="M96" s="269" t="s">
        <v>22</v>
      </c>
      <c r="N96" s="270" t="s">
        <v>50</v>
      </c>
      <c r="O96" s="48"/>
      <c r="P96" s="246">
        <f>O96*H96</f>
        <v>0</v>
      </c>
      <c r="Q96" s="246">
        <v>0</v>
      </c>
      <c r="R96" s="246">
        <f>Q96*H96</f>
        <v>0</v>
      </c>
      <c r="S96" s="246">
        <v>0</v>
      </c>
      <c r="T96" s="247">
        <f>S96*H96</f>
        <v>0</v>
      </c>
      <c r="AR96" s="25" t="s">
        <v>266</v>
      </c>
      <c r="AT96" s="25" t="s">
        <v>349</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7647</v>
      </c>
    </row>
    <row r="97" s="1" customFormat="1" ht="16.5" customHeight="1">
      <c r="B97" s="47"/>
      <c r="C97" s="261" t="s">
        <v>266</v>
      </c>
      <c r="D97" s="261" t="s">
        <v>349</v>
      </c>
      <c r="E97" s="262" t="s">
        <v>6838</v>
      </c>
      <c r="F97" s="263" t="s">
        <v>7648</v>
      </c>
      <c r="G97" s="264" t="s">
        <v>929</v>
      </c>
      <c r="H97" s="265">
        <v>33</v>
      </c>
      <c r="I97" s="266"/>
      <c r="J97" s="267">
        <f>ROUND(I97*H97,2)</f>
        <v>0</v>
      </c>
      <c r="K97" s="263" t="s">
        <v>264</v>
      </c>
      <c r="L97" s="268"/>
      <c r="M97" s="269" t="s">
        <v>22</v>
      </c>
      <c r="N97" s="270" t="s">
        <v>50</v>
      </c>
      <c r="O97" s="48"/>
      <c r="P97" s="246">
        <f>O97*H97</f>
        <v>0</v>
      </c>
      <c r="Q97" s="246">
        <v>0</v>
      </c>
      <c r="R97" s="246">
        <f>Q97*H97</f>
        <v>0</v>
      </c>
      <c r="S97" s="246">
        <v>0</v>
      </c>
      <c r="T97" s="247">
        <f>S97*H97</f>
        <v>0</v>
      </c>
      <c r="AR97" s="25" t="s">
        <v>266</v>
      </c>
      <c r="AT97" s="25" t="s">
        <v>349</v>
      </c>
      <c r="AU97" s="25" t="s">
        <v>87</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235</v>
      </c>
      <c r="BM97" s="25" t="s">
        <v>7649</v>
      </c>
    </row>
    <row r="98" s="1" customFormat="1" ht="16.5" customHeight="1">
      <c r="B98" s="47"/>
      <c r="C98" s="261" t="s">
        <v>271</v>
      </c>
      <c r="D98" s="261" t="s">
        <v>349</v>
      </c>
      <c r="E98" s="262" t="s">
        <v>6841</v>
      </c>
      <c r="F98" s="263" t="s">
        <v>7650</v>
      </c>
      <c r="G98" s="264" t="s">
        <v>929</v>
      </c>
      <c r="H98" s="265">
        <v>11</v>
      </c>
      <c r="I98" s="266"/>
      <c r="J98" s="267">
        <f>ROUND(I98*H98,2)</f>
        <v>0</v>
      </c>
      <c r="K98" s="263" t="s">
        <v>264</v>
      </c>
      <c r="L98" s="268"/>
      <c r="M98" s="269" t="s">
        <v>22</v>
      </c>
      <c r="N98" s="270" t="s">
        <v>50</v>
      </c>
      <c r="O98" s="48"/>
      <c r="P98" s="246">
        <f>O98*H98</f>
        <v>0</v>
      </c>
      <c r="Q98" s="246">
        <v>0</v>
      </c>
      <c r="R98" s="246">
        <f>Q98*H98</f>
        <v>0</v>
      </c>
      <c r="S98" s="246">
        <v>0</v>
      </c>
      <c r="T98" s="247">
        <f>S98*H98</f>
        <v>0</v>
      </c>
      <c r="AR98" s="25" t="s">
        <v>266</v>
      </c>
      <c r="AT98" s="25" t="s">
        <v>349</v>
      </c>
      <c r="AU98" s="25" t="s">
        <v>87</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235</v>
      </c>
      <c r="BM98" s="25" t="s">
        <v>7651</v>
      </c>
    </row>
    <row r="99" s="1" customFormat="1" ht="16.5" customHeight="1">
      <c r="B99" s="47"/>
      <c r="C99" s="261" t="s">
        <v>29</v>
      </c>
      <c r="D99" s="261" t="s">
        <v>349</v>
      </c>
      <c r="E99" s="262" t="s">
        <v>7652</v>
      </c>
      <c r="F99" s="263" t="s">
        <v>7653</v>
      </c>
      <c r="G99" s="264" t="s">
        <v>929</v>
      </c>
      <c r="H99" s="265">
        <v>22</v>
      </c>
      <c r="I99" s="266"/>
      <c r="J99" s="267">
        <f>ROUND(I99*H99,2)</f>
        <v>0</v>
      </c>
      <c r="K99" s="263" t="s">
        <v>264</v>
      </c>
      <c r="L99" s="268"/>
      <c r="M99" s="269" t="s">
        <v>22</v>
      </c>
      <c r="N99" s="270" t="s">
        <v>50</v>
      </c>
      <c r="O99" s="48"/>
      <c r="P99" s="246">
        <f>O99*H99</f>
        <v>0</v>
      </c>
      <c r="Q99" s="246">
        <v>0</v>
      </c>
      <c r="R99" s="246">
        <f>Q99*H99</f>
        <v>0</v>
      </c>
      <c r="S99" s="246">
        <v>0</v>
      </c>
      <c r="T99" s="247">
        <f>S99*H99</f>
        <v>0</v>
      </c>
      <c r="AR99" s="25" t="s">
        <v>266</v>
      </c>
      <c r="AT99" s="25" t="s">
        <v>349</v>
      </c>
      <c r="AU99" s="25" t="s">
        <v>87</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235</v>
      </c>
      <c r="BM99" s="25" t="s">
        <v>7654</v>
      </c>
    </row>
    <row r="100" s="1" customFormat="1" ht="16.5" customHeight="1">
      <c r="B100" s="47"/>
      <c r="C100" s="261" t="s">
        <v>279</v>
      </c>
      <c r="D100" s="261" t="s">
        <v>349</v>
      </c>
      <c r="E100" s="262" t="s">
        <v>6847</v>
      </c>
      <c r="F100" s="263" t="s">
        <v>7655</v>
      </c>
      <c r="G100" s="264" t="s">
        <v>929</v>
      </c>
      <c r="H100" s="265">
        <v>22</v>
      </c>
      <c r="I100" s="266"/>
      <c r="J100" s="267">
        <f>ROUND(I100*H100,2)</f>
        <v>0</v>
      </c>
      <c r="K100" s="263" t="s">
        <v>264</v>
      </c>
      <c r="L100" s="268"/>
      <c r="M100" s="269" t="s">
        <v>22</v>
      </c>
      <c r="N100" s="270" t="s">
        <v>50</v>
      </c>
      <c r="O100" s="48"/>
      <c r="P100" s="246">
        <f>O100*H100</f>
        <v>0</v>
      </c>
      <c r="Q100" s="246">
        <v>0</v>
      </c>
      <c r="R100" s="246">
        <f>Q100*H100</f>
        <v>0</v>
      </c>
      <c r="S100" s="246">
        <v>0</v>
      </c>
      <c r="T100" s="247">
        <f>S100*H100</f>
        <v>0</v>
      </c>
      <c r="AR100" s="25" t="s">
        <v>266</v>
      </c>
      <c r="AT100" s="25" t="s">
        <v>349</v>
      </c>
      <c r="AU100" s="25" t="s">
        <v>87</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235</v>
      </c>
      <c r="BM100" s="25" t="s">
        <v>7656</v>
      </c>
    </row>
    <row r="101" s="1" customFormat="1" ht="16.5" customHeight="1">
      <c r="B101" s="47"/>
      <c r="C101" s="261" t="s">
        <v>284</v>
      </c>
      <c r="D101" s="261" t="s">
        <v>349</v>
      </c>
      <c r="E101" s="262" t="s">
        <v>6850</v>
      </c>
      <c r="F101" s="263" t="s">
        <v>7657</v>
      </c>
      <c r="G101" s="264" t="s">
        <v>929</v>
      </c>
      <c r="H101" s="265">
        <v>22</v>
      </c>
      <c r="I101" s="266"/>
      <c r="J101" s="267">
        <f>ROUND(I101*H101,2)</f>
        <v>0</v>
      </c>
      <c r="K101" s="263" t="s">
        <v>264</v>
      </c>
      <c r="L101" s="268"/>
      <c r="M101" s="269" t="s">
        <v>22</v>
      </c>
      <c r="N101" s="270" t="s">
        <v>50</v>
      </c>
      <c r="O101" s="48"/>
      <c r="P101" s="246">
        <f>O101*H101</f>
        <v>0</v>
      </c>
      <c r="Q101" s="246">
        <v>0</v>
      </c>
      <c r="R101" s="246">
        <f>Q101*H101</f>
        <v>0</v>
      </c>
      <c r="S101" s="246">
        <v>0</v>
      </c>
      <c r="T101" s="247">
        <f>S101*H101</f>
        <v>0</v>
      </c>
      <c r="AR101" s="25" t="s">
        <v>266</v>
      </c>
      <c r="AT101" s="25" t="s">
        <v>349</v>
      </c>
      <c r="AU101" s="25" t="s">
        <v>87</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235</v>
      </c>
      <c r="BM101" s="25" t="s">
        <v>7658</v>
      </c>
    </row>
    <row r="102" s="1" customFormat="1" ht="16.5" customHeight="1">
      <c r="B102" s="47"/>
      <c r="C102" s="261" t="s">
        <v>289</v>
      </c>
      <c r="D102" s="261" t="s">
        <v>349</v>
      </c>
      <c r="E102" s="262" t="s">
        <v>6853</v>
      </c>
      <c r="F102" s="263" t="s">
        <v>7659</v>
      </c>
      <c r="G102" s="264" t="s">
        <v>929</v>
      </c>
      <c r="H102" s="265">
        <v>33</v>
      </c>
      <c r="I102" s="266"/>
      <c r="J102" s="267">
        <f>ROUND(I102*H102,2)</f>
        <v>0</v>
      </c>
      <c r="K102" s="263" t="s">
        <v>264</v>
      </c>
      <c r="L102" s="268"/>
      <c r="M102" s="269" t="s">
        <v>22</v>
      </c>
      <c r="N102" s="270" t="s">
        <v>50</v>
      </c>
      <c r="O102" s="48"/>
      <c r="P102" s="246">
        <f>O102*H102</f>
        <v>0</v>
      </c>
      <c r="Q102" s="246">
        <v>0</v>
      </c>
      <c r="R102" s="246">
        <f>Q102*H102</f>
        <v>0</v>
      </c>
      <c r="S102" s="246">
        <v>0</v>
      </c>
      <c r="T102" s="247">
        <f>S102*H102</f>
        <v>0</v>
      </c>
      <c r="AR102" s="25" t="s">
        <v>266</v>
      </c>
      <c r="AT102" s="25" t="s">
        <v>349</v>
      </c>
      <c r="AU102" s="25" t="s">
        <v>87</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235</v>
      </c>
      <c r="BM102" s="25" t="s">
        <v>7660</v>
      </c>
    </row>
    <row r="103" s="1" customFormat="1" ht="16.5" customHeight="1">
      <c r="B103" s="47"/>
      <c r="C103" s="261" t="s">
        <v>295</v>
      </c>
      <c r="D103" s="261" t="s">
        <v>349</v>
      </c>
      <c r="E103" s="262" t="s">
        <v>6943</v>
      </c>
      <c r="F103" s="263" t="s">
        <v>7661</v>
      </c>
      <c r="G103" s="264" t="s">
        <v>929</v>
      </c>
      <c r="H103" s="265">
        <v>33</v>
      </c>
      <c r="I103" s="266"/>
      <c r="J103" s="267">
        <f>ROUND(I103*H103,2)</f>
        <v>0</v>
      </c>
      <c r="K103" s="263" t="s">
        <v>264</v>
      </c>
      <c r="L103" s="268"/>
      <c r="M103" s="269" t="s">
        <v>22</v>
      </c>
      <c r="N103" s="270" t="s">
        <v>50</v>
      </c>
      <c r="O103" s="48"/>
      <c r="P103" s="246">
        <f>O103*H103</f>
        <v>0</v>
      </c>
      <c r="Q103" s="246">
        <v>0</v>
      </c>
      <c r="R103" s="246">
        <f>Q103*H103</f>
        <v>0</v>
      </c>
      <c r="S103" s="246">
        <v>0</v>
      </c>
      <c r="T103" s="247">
        <f>S103*H103</f>
        <v>0</v>
      </c>
      <c r="AR103" s="25" t="s">
        <v>266</v>
      </c>
      <c r="AT103" s="25" t="s">
        <v>349</v>
      </c>
      <c r="AU103" s="25" t="s">
        <v>87</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235</v>
      </c>
      <c r="BM103" s="25" t="s">
        <v>7662</v>
      </c>
    </row>
    <row r="104" s="1" customFormat="1" ht="16.5" customHeight="1">
      <c r="B104" s="47"/>
      <c r="C104" s="261" t="s">
        <v>10</v>
      </c>
      <c r="D104" s="261" t="s">
        <v>349</v>
      </c>
      <c r="E104" s="262" t="s">
        <v>7663</v>
      </c>
      <c r="F104" s="263" t="s">
        <v>7664</v>
      </c>
      <c r="G104" s="264" t="s">
        <v>929</v>
      </c>
      <c r="H104" s="265">
        <v>77</v>
      </c>
      <c r="I104" s="266"/>
      <c r="J104" s="267">
        <f>ROUND(I104*H104,2)</f>
        <v>0</v>
      </c>
      <c r="K104" s="263" t="s">
        <v>264</v>
      </c>
      <c r="L104" s="268"/>
      <c r="M104" s="269" t="s">
        <v>22</v>
      </c>
      <c r="N104" s="270" t="s">
        <v>50</v>
      </c>
      <c r="O104" s="48"/>
      <c r="P104" s="246">
        <f>O104*H104</f>
        <v>0</v>
      </c>
      <c r="Q104" s="246">
        <v>0</v>
      </c>
      <c r="R104" s="246">
        <f>Q104*H104</f>
        <v>0</v>
      </c>
      <c r="S104" s="246">
        <v>0</v>
      </c>
      <c r="T104" s="247">
        <f>S104*H104</f>
        <v>0</v>
      </c>
      <c r="AR104" s="25" t="s">
        <v>266</v>
      </c>
      <c r="AT104" s="25" t="s">
        <v>349</v>
      </c>
      <c r="AU104" s="25" t="s">
        <v>87</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235</v>
      </c>
      <c r="BM104" s="25" t="s">
        <v>7665</v>
      </c>
    </row>
    <row r="105" s="1" customFormat="1" ht="16.5" customHeight="1">
      <c r="B105" s="47"/>
      <c r="C105" s="261" t="s">
        <v>304</v>
      </c>
      <c r="D105" s="261" t="s">
        <v>349</v>
      </c>
      <c r="E105" s="262" t="s">
        <v>6946</v>
      </c>
      <c r="F105" s="263" t="s">
        <v>7666</v>
      </c>
      <c r="G105" s="264" t="s">
        <v>929</v>
      </c>
      <c r="H105" s="265">
        <v>88</v>
      </c>
      <c r="I105" s="266"/>
      <c r="J105" s="267">
        <f>ROUND(I105*H105,2)</f>
        <v>0</v>
      </c>
      <c r="K105" s="263" t="s">
        <v>264</v>
      </c>
      <c r="L105" s="268"/>
      <c r="M105" s="269" t="s">
        <v>22</v>
      </c>
      <c r="N105" s="270" t="s">
        <v>50</v>
      </c>
      <c r="O105" s="48"/>
      <c r="P105" s="246">
        <f>O105*H105</f>
        <v>0</v>
      </c>
      <c r="Q105" s="246">
        <v>0</v>
      </c>
      <c r="R105" s="246">
        <f>Q105*H105</f>
        <v>0</v>
      </c>
      <c r="S105" s="246">
        <v>0</v>
      </c>
      <c r="T105" s="247">
        <f>S105*H105</f>
        <v>0</v>
      </c>
      <c r="AR105" s="25" t="s">
        <v>266</v>
      </c>
      <c r="AT105" s="25" t="s">
        <v>349</v>
      </c>
      <c r="AU105" s="25" t="s">
        <v>87</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235</v>
      </c>
      <c r="BM105" s="25" t="s">
        <v>7667</v>
      </c>
    </row>
    <row r="106" s="1" customFormat="1" ht="16.5" customHeight="1">
      <c r="B106" s="47"/>
      <c r="C106" s="261" t="s">
        <v>308</v>
      </c>
      <c r="D106" s="261" t="s">
        <v>349</v>
      </c>
      <c r="E106" s="262" t="s">
        <v>6949</v>
      </c>
      <c r="F106" s="263" t="s">
        <v>7668</v>
      </c>
      <c r="G106" s="264" t="s">
        <v>929</v>
      </c>
      <c r="H106" s="265">
        <v>77</v>
      </c>
      <c r="I106" s="266"/>
      <c r="J106" s="267">
        <f>ROUND(I106*H106,2)</f>
        <v>0</v>
      </c>
      <c r="K106" s="263" t="s">
        <v>264</v>
      </c>
      <c r="L106" s="268"/>
      <c r="M106" s="269" t="s">
        <v>22</v>
      </c>
      <c r="N106" s="270" t="s">
        <v>50</v>
      </c>
      <c r="O106" s="48"/>
      <c r="P106" s="246">
        <f>O106*H106</f>
        <v>0</v>
      </c>
      <c r="Q106" s="246">
        <v>0</v>
      </c>
      <c r="R106" s="246">
        <f>Q106*H106</f>
        <v>0</v>
      </c>
      <c r="S106" s="246">
        <v>0</v>
      </c>
      <c r="T106" s="247">
        <f>S106*H106</f>
        <v>0</v>
      </c>
      <c r="AR106" s="25" t="s">
        <v>266</v>
      </c>
      <c r="AT106" s="25" t="s">
        <v>349</v>
      </c>
      <c r="AU106" s="25" t="s">
        <v>87</v>
      </c>
      <c r="AY106" s="25" t="s">
        <v>228</v>
      </c>
      <c r="BE106" s="248">
        <f>IF(N106="základní",J106,0)</f>
        <v>0</v>
      </c>
      <c r="BF106" s="248">
        <f>IF(N106="snížená",J106,0)</f>
        <v>0</v>
      </c>
      <c r="BG106" s="248">
        <f>IF(N106="zákl. přenesená",J106,0)</f>
        <v>0</v>
      </c>
      <c r="BH106" s="248">
        <f>IF(N106="sníž. přenesená",J106,0)</f>
        <v>0</v>
      </c>
      <c r="BI106" s="248">
        <f>IF(N106="nulová",J106,0)</f>
        <v>0</v>
      </c>
      <c r="BJ106" s="25" t="s">
        <v>24</v>
      </c>
      <c r="BK106" s="248">
        <f>ROUND(I106*H106,2)</f>
        <v>0</v>
      </c>
      <c r="BL106" s="25" t="s">
        <v>235</v>
      </c>
      <c r="BM106" s="25" t="s">
        <v>7669</v>
      </c>
    </row>
    <row r="107" s="1" customFormat="1" ht="16.5" customHeight="1">
      <c r="B107" s="47"/>
      <c r="C107" s="261" t="s">
        <v>313</v>
      </c>
      <c r="D107" s="261" t="s">
        <v>349</v>
      </c>
      <c r="E107" s="262" t="s">
        <v>7670</v>
      </c>
      <c r="F107" s="263" t="s">
        <v>7671</v>
      </c>
      <c r="G107" s="264" t="s">
        <v>929</v>
      </c>
      <c r="H107" s="265">
        <v>264</v>
      </c>
      <c r="I107" s="266"/>
      <c r="J107" s="267">
        <f>ROUND(I107*H107,2)</f>
        <v>0</v>
      </c>
      <c r="K107" s="263" t="s">
        <v>264</v>
      </c>
      <c r="L107" s="268"/>
      <c r="M107" s="269" t="s">
        <v>22</v>
      </c>
      <c r="N107" s="270" t="s">
        <v>50</v>
      </c>
      <c r="O107" s="48"/>
      <c r="P107" s="246">
        <f>O107*H107</f>
        <v>0</v>
      </c>
      <c r="Q107" s="246">
        <v>0</v>
      </c>
      <c r="R107" s="246">
        <f>Q107*H107</f>
        <v>0</v>
      </c>
      <c r="S107" s="246">
        <v>0</v>
      </c>
      <c r="T107" s="247">
        <f>S107*H107</f>
        <v>0</v>
      </c>
      <c r="AR107" s="25" t="s">
        <v>266</v>
      </c>
      <c r="AT107" s="25" t="s">
        <v>349</v>
      </c>
      <c r="AU107" s="25" t="s">
        <v>87</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235</v>
      </c>
      <c r="BM107" s="25" t="s">
        <v>7672</v>
      </c>
    </row>
    <row r="108" s="1" customFormat="1" ht="16.5" customHeight="1">
      <c r="B108" s="47"/>
      <c r="C108" s="261" t="s">
        <v>319</v>
      </c>
      <c r="D108" s="261" t="s">
        <v>349</v>
      </c>
      <c r="E108" s="262" t="s">
        <v>6952</v>
      </c>
      <c r="F108" s="263" t="s">
        <v>7673</v>
      </c>
      <c r="G108" s="264" t="s">
        <v>929</v>
      </c>
      <c r="H108" s="265">
        <v>264</v>
      </c>
      <c r="I108" s="266"/>
      <c r="J108" s="267">
        <f>ROUND(I108*H108,2)</f>
        <v>0</v>
      </c>
      <c r="K108" s="263" t="s">
        <v>264</v>
      </c>
      <c r="L108" s="268"/>
      <c r="M108" s="269" t="s">
        <v>22</v>
      </c>
      <c r="N108" s="270" t="s">
        <v>50</v>
      </c>
      <c r="O108" s="48"/>
      <c r="P108" s="246">
        <f>O108*H108</f>
        <v>0</v>
      </c>
      <c r="Q108" s="246">
        <v>0</v>
      </c>
      <c r="R108" s="246">
        <f>Q108*H108</f>
        <v>0</v>
      </c>
      <c r="S108" s="246">
        <v>0</v>
      </c>
      <c r="T108" s="247">
        <f>S108*H108</f>
        <v>0</v>
      </c>
      <c r="AR108" s="25" t="s">
        <v>266</v>
      </c>
      <c r="AT108" s="25" t="s">
        <v>349</v>
      </c>
      <c r="AU108" s="25" t="s">
        <v>87</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235</v>
      </c>
      <c r="BM108" s="25" t="s">
        <v>7674</v>
      </c>
    </row>
    <row r="109" s="1" customFormat="1" ht="16.5" customHeight="1">
      <c r="B109" s="47"/>
      <c r="C109" s="261" t="s">
        <v>325</v>
      </c>
      <c r="D109" s="261" t="s">
        <v>349</v>
      </c>
      <c r="E109" s="262" t="s">
        <v>6955</v>
      </c>
      <c r="F109" s="263" t="s">
        <v>7675</v>
      </c>
      <c r="G109" s="264" t="s">
        <v>929</v>
      </c>
      <c r="H109" s="265">
        <v>264</v>
      </c>
      <c r="I109" s="266"/>
      <c r="J109" s="267">
        <f>ROUND(I109*H109,2)</f>
        <v>0</v>
      </c>
      <c r="K109" s="263" t="s">
        <v>264</v>
      </c>
      <c r="L109" s="268"/>
      <c r="M109" s="269" t="s">
        <v>22</v>
      </c>
      <c r="N109" s="270" t="s">
        <v>50</v>
      </c>
      <c r="O109" s="48"/>
      <c r="P109" s="246">
        <f>O109*H109</f>
        <v>0</v>
      </c>
      <c r="Q109" s="246">
        <v>0</v>
      </c>
      <c r="R109" s="246">
        <f>Q109*H109</f>
        <v>0</v>
      </c>
      <c r="S109" s="246">
        <v>0</v>
      </c>
      <c r="T109" s="247">
        <f>S109*H109</f>
        <v>0</v>
      </c>
      <c r="AR109" s="25" t="s">
        <v>266</v>
      </c>
      <c r="AT109" s="25" t="s">
        <v>349</v>
      </c>
      <c r="AU109" s="25" t="s">
        <v>87</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235</v>
      </c>
      <c r="BM109" s="25" t="s">
        <v>7676</v>
      </c>
    </row>
    <row r="110" s="1" customFormat="1" ht="16.5" customHeight="1">
      <c r="B110" s="47"/>
      <c r="C110" s="261" t="s">
        <v>9</v>
      </c>
      <c r="D110" s="261" t="s">
        <v>349</v>
      </c>
      <c r="E110" s="262" t="s">
        <v>6959</v>
      </c>
      <c r="F110" s="263" t="s">
        <v>7641</v>
      </c>
      <c r="G110" s="264" t="s">
        <v>929</v>
      </c>
      <c r="H110" s="265">
        <v>264</v>
      </c>
      <c r="I110" s="266"/>
      <c r="J110" s="267">
        <f>ROUND(I110*H110,2)</f>
        <v>0</v>
      </c>
      <c r="K110" s="263" t="s">
        <v>264</v>
      </c>
      <c r="L110" s="268"/>
      <c r="M110" s="269" t="s">
        <v>22</v>
      </c>
      <c r="N110" s="270" t="s">
        <v>50</v>
      </c>
      <c r="O110" s="48"/>
      <c r="P110" s="246">
        <f>O110*H110</f>
        <v>0</v>
      </c>
      <c r="Q110" s="246">
        <v>0</v>
      </c>
      <c r="R110" s="246">
        <f>Q110*H110</f>
        <v>0</v>
      </c>
      <c r="S110" s="246">
        <v>0</v>
      </c>
      <c r="T110" s="247">
        <f>S110*H110</f>
        <v>0</v>
      </c>
      <c r="AR110" s="25" t="s">
        <v>266</v>
      </c>
      <c r="AT110" s="25" t="s">
        <v>349</v>
      </c>
      <c r="AU110" s="25" t="s">
        <v>87</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235</v>
      </c>
      <c r="BM110" s="25" t="s">
        <v>7677</v>
      </c>
    </row>
    <row r="111" s="11" customFormat="1" ht="29.88" customHeight="1">
      <c r="B111" s="221"/>
      <c r="C111" s="222"/>
      <c r="D111" s="223" t="s">
        <v>78</v>
      </c>
      <c r="E111" s="235" t="s">
        <v>7678</v>
      </c>
      <c r="F111" s="235" t="s">
        <v>7679</v>
      </c>
      <c r="G111" s="222"/>
      <c r="H111" s="222"/>
      <c r="I111" s="225"/>
      <c r="J111" s="236">
        <f>BK111</f>
        <v>0</v>
      </c>
      <c r="K111" s="222"/>
      <c r="L111" s="227"/>
      <c r="M111" s="228"/>
      <c r="N111" s="229"/>
      <c r="O111" s="229"/>
      <c r="P111" s="230">
        <f>SUM(P112:P126)</f>
        <v>0</v>
      </c>
      <c r="Q111" s="229"/>
      <c r="R111" s="230">
        <f>SUM(R112:R126)</f>
        <v>0</v>
      </c>
      <c r="S111" s="229"/>
      <c r="T111" s="231">
        <f>SUM(T112:T126)</f>
        <v>0</v>
      </c>
      <c r="AR111" s="232" t="s">
        <v>24</v>
      </c>
      <c r="AT111" s="233" t="s">
        <v>78</v>
      </c>
      <c r="AU111" s="233" t="s">
        <v>24</v>
      </c>
      <c r="AY111" s="232" t="s">
        <v>228</v>
      </c>
      <c r="BK111" s="234">
        <f>SUM(BK112:BK126)</f>
        <v>0</v>
      </c>
    </row>
    <row r="112" s="1" customFormat="1" ht="16.5" customHeight="1">
      <c r="B112" s="47"/>
      <c r="C112" s="261" t="s">
        <v>335</v>
      </c>
      <c r="D112" s="261" t="s">
        <v>349</v>
      </c>
      <c r="E112" s="262" t="s">
        <v>7680</v>
      </c>
      <c r="F112" s="263" t="s">
        <v>7681</v>
      </c>
      <c r="G112" s="264" t="s">
        <v>929</v>
      </c>
      <c r="H112" s="265">
        <v>5</v>
      </c>
      <c r="I112" s="266"/>
      <c r="J112" s="267">
        <f>ROUND(I112*H112,2)</f>
        <v>0</v>
      </c>
      <c r="K112" s="263" t="s">
        <v>264</v>
      </c>
      <c r="L112" s="268"/>
      <c r="M112" s="269" t="s">
        <v>22</v>
      </c>
      <c r="N112" s="270" t="s">
        <v>50</v>
      </c>
      <c r="O112" s="48"/>
      <c r="P112" s="246">
        <f>O112*H112</f>
        <v>0</v>
      </c>
      <c r="Q112" s="246">
        <v>0</v>
      </c>
      <c r="R112" s="246">
        <f>Q112*H112</f>
        <v>0</v>
      </c>
      <c r="S112" s="246">
        <v>0</v>
      </c>
      <c r="T112" s="247">
        <f>S112*H112</f>
        <v>0</v>
      </c>
      <c r="AR112" s="25" t="s">
        <v>266</v>
      </c>
      <c r="AT112" s="25" t="s">
        <v>349</v>
      </c>
      <c r="AU112" s="25" t="s">
        <v>87</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235</v>
      </c>
      <c r="BM112" s="25" t="s">
        <v>7682</v>
      </c>
    </row>
    <row r="113" s="1" customFormat="1" ht="16.5" customHeight="1">
      <c r="B113" s="47"/>
      <c r="C113" s="261" t="s">
        <v>340</v>
      </c>
      <c r="D113" s="261" t="s">
        <v>349</v>
      </c>
      <c r="E113" s="262" t="s">
        <v>7683</v>
      </c>
      <c r="F113" s="263" t="s">
        <v>7684</v>
      </c>
      <c r="G113" s="264" t="s">
        <v>929</v>
      </c>
      <c r="H113" s="265">
        <v>3</v>
      </c>
      <c r="I113" s="266"/>
      <c r="J113" s="267">
        <f>ROUND(I113*H113,2)</f>
        <v>0</v>
      </c>
      <c r="K113" s="263" t="s">
        <v>264</v>
      </c>
      <c r="L113" s="268"/>
      <c r="M113" s="269" t="s">
        <v>22</v>
      </c>
      <c r="N113" s="270" t="s">
        <v>50</v>
      </c>
      <c r="O113" s="48"/>
      <c r="P113" s="246">
        <f>O113*H113</f>
        <v>0</v>
      </c>
      <c r="Q113" s="246">
        <v>0</v>
      </c>
      <c r="R113" s="246">
        <f>Q113*H113</f>
        <v>0</v>
      </c>
      <c r="S113" s="246">
        <v>0</v>
      </c>
      <c r="T113" s="247">
        <f>S113*H113</f>
        <v>0</v>
      </c>
      <c r="AR113" s="25" t="s">
        <v>266</v>
      </c>
      <c r="AT113" s="25" t="s">
        <v>349</v>
      </c>
      <c r="AU113" s="25" t="s">
        <v>87</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235</v>
      </c>
      <c r="BM113" s="25" t="s">
        <v>7685</v>
      </c>
    </row>
    <row r="114" s="1" customFormat="1" ht="16.5" customHeight="1">
      <c r="B114" s="47"/>
      <c r="C114" s="261" t="s">
        <v>344</v>
      </c>
      <c r="D114" s="261" t="s">
        <v>349</v>
      </c>
      <c r="E114" s="262" t="s">
        <v>7686</v>
      </c>
      <c r="F114" s="263" t="s">
        <v>7687</v>
      </c>
      <c r="G114" s="264" t="s">
        <v>929</v>
      </c>
      <c r="H114" s="265">
        <v>3</v>
      </c>
      <c r="I114" s="266"/>
      <c r="J114" s="267">
        <f>ROUND(I114*H114,2)</f>
        <v>0</v>
      </c>
      <c r="K114" s="263" t="s">
        <v>264</v>
      </c>
      <c r="L114" s="268"/>
      <c r="M114" s="269" t="s">
        <v>22</v>
      </c>
      <c r="N114" s="270" t="s">
        <v>50</v>
      </c>
      <c r="O114" s="48"/>
      <c r="P114" s="246">
        <f>O114*H114</f>
        <v>0</v>
      </c>
      <c r="Q114" s="246">
        <v>0</v>
      </c>
      <c r="R114" s="246">
        <f>Q114*H114</f>
        <v>0</v>
      </c>
      <c r="S114" s="246">
        <v>0</v>
      </c>
      <c r="T114" s="247">
        <f>S114*H114</f>
        <v>0</v>
      </c>
      <c r="AR114" s="25" t="s">
        <v>266</v>
      </c>
      <c r="AT114" s="25" t="s">
        <v>349</v>
      </c>
      <c r="AU114" s="25" t="s">
        <v>87</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235</v>
      </c>
      <c r="BM114" s="25" t="s">
        <v>7688</v>
      </c>
    </row>
    <row r="115" s="1" customFormat="1" ht="16.5" customHeight="1">
      <c r="B115" s="47"/>
      <c r="C115" s="261" t="s">
        <v>348</v>
      </c>
      <c r="D115" s="261" t="s">
        <v>349</v>
      </c>
      <c r="E115" s="262" t="s">
        <v>7689</v>
      </c>
      <c r="F115" s="263" t="s">
        <v>7690</v>
      </c>
      <c r="G115" s="264" t="s">
        <v>929</v>
      </c>
      <c r="H115" s="265">
        <v>3</v>
      </c>
      <c r="I115" s="266"/>
      <c r="J115" s="267">
        <f>ROUND(I115*H115,2)</f>
        <v>0</v>
      </c>
      <c r="K115" s="263" t="s">
        <v>264</v>
      </c>
      <c r="L115" s="268"/>
      <c r="M115" s="269" t="s">
        <v>22</v>
      </c>
      <c r="N115" s="270" t="s">
        <v>50</v>
      </c>
      <c r="O115" s="48"/>
      <c r="P115" s="246">
        <f>O115*H115</f>
        <v>0</v>
      </c>
      <c r="Q115" s="246">
        <v>0</v>
      </c>
      <c r="R115" s="246">
        <f>Q115*H115</f>
        <v>0</v>
      </c>
      <c r="S115" s="246">
        <v>0</v>
      </c>
      <c r="T115" s="247">
        <f>S115*H115</f>
        <v>0</v>
      </c>
      <c r="AR115" s="25" t="s">
        <v>266</v>
      </c>
      <c r="AT115" s="25" t="s">
        <v>349</v>
      </c>
      <c r="AU115" s="25" t="s">
        <v>87</v>
      </c>
      <c r="AY115" s="25" t="s">
        <v>228</v>
      </c>
      <c r="BE115" s="248">
        <f>IF(N115="základní",J115,0)</f>
        <v>0</v>
      </c>
      <c r="BF115" s="248">
        <f>IF(N115="snížená",J115,0)</f>
        <v>0</v>
      </c>
      <c r="BG115" s="248">
        <f>IF(N115="zákl. přenesená",J115,0)</f>
        <v>0</v>
      </c>
      <c r="BH115" s="248">
        <f>IF(N115="sníž. přenesená",J115,0)</f>
        <v>0</v>
      </c>
      <c r="BI115" s="248">
        <f>IF(N115="nulová",J115,0)</f>
        <v>0</v>
      </c>
      <c r="BJ115" s="25" t="s">
        <v>24</v>
      </c>
      <c r="BK115" s="248">
        <f>ROUND(I115*H115,2)</f>
        <v>0</v>
      </c>
      <c r="BL115" s="25" t="s">
        <v>235</v>
      </c>
      <c r="BM115" s="25" t="s">
        <v>7691</v>
      </c>
    </row>
    <row r="116" s="1" customFormat="1" ht="16.5" customHeight="1">
      <c r="B116" s="47"/>
      <c r="C116" s="261" t="s">
        <v>353</v>
      </c>
      <c r="D116" s="261" t="s">
        <v>349</v>
      </c>
      <c r="E116" s="262" t="s">
        <v>7692</v>
      </c>
      <c r="F116" s="263" t="s">
        <v>7693</v>
      </c>
      <c r="G116" s="264" t="s">
        <v>929</v>
      </c>
      <c r="H116" s="265">
        <v>1</v>
      </c>
      <c r="I116" s="266"/>
      <c r="J116" s="267">
        <f>ROUND(I116*H116,2)</f>
        <v>0</v>
      </c>
      <c r="K116" s="263" t="s">
        <v>264</v>
      </c>
      <c r="L116" s="268"/>
      <c r="M116" s="269" t="s">
        <v>22</v>
      </c>
      <c r="N116" s="270" t="s">
        <v>50</v>
      </c>
      <c r="O116" s="48"/>
      <c r="P116" s="246">
        <f>O116*H116</f>
        <v>0</v>
      </c>
      <c r="Q116" s="246">
        <v>0</v>
      </c>
      <c r="R116" s="246">
        <f>Q116*H116</f>
        <v>0</v>
      </c>
      <c r="S116" s="246">
        <v>0</v>
      </c>
      <c r="T116" s="247">
        <f>S116*H116</f>
        <v>0</v>
      </c>
      <c r="AR116" s="25" t="s">
        <v>266</v>
      </c>
      <c r="AT116" s="25" t="s">
        <v>349</v>
      </c>
      <c r="AU116" s="25" t="s">
        <v>87</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235</v>
      </c>
      <c r="BM116" s="25" t="s">
        <v>7694</v>
      </c>
    </row>
    <row r="117" s="1" customFormat="1" ht="16.5" customHeight="1">
      <c r="B117" s="47"/>
      <c r="C117" s="261" t="s">
        <v>358</v>
      </c>
      <c r="D117" s="261" t="s">
        <v>349</v>
      </c>
      <c r="E117" s="262" t="s">
        <v>7695</v>
      </c>
      <c r="F117" s="263" t="s">
        <v>7696</v>
      </c>
      <c r="G117" s="264" t="s">
        <v>929</v>
      </c>
      <c r="H117" s="265">
        <v>6</v>
      </c>
      <c r="I117" s="266"/>
      <c r="J117" s="267">
        <f>ROUND(I117*H117,2)</f>
        <v>0</v>
      </c>
      <c r="K117" s="263" t="s">
        <v>264</v>
      </c>
      <c r="L117" s="268"/>
      <c r="M117" s="269" t="s">
        <v>22</v>
      </c>
      <c r="N117" s="270" t="s">
        <v>50</v>
      </c>
      <c r="O117" s="48"/>
      <c r="P117" s="246">
        <f>O117*H117</f>
        <v>0</v>
      </c>
      <c r="Q117" s="246">
        <v>0</v>
      </c>
      <c r="R117" s="246">
        <f>Q117*H117</f>
        <v>0</v>
      </c>
      <c r="S117" s="246">
        <v>0</v>
      </c>
      <c r="T117" s="247">
        <f>S117*H117</f>
        <v>0</v>
      </c>
      <c r="AR117" s="25" t="s">
        <v>266</v>
      </c>
      <c r="AT117" s="25" t="s">
        <v>349</v>
      </c>
      <c r="AU117" s="25" t="s">
        <v>87</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235</v>
      </c>
      <c r="BM117" s="25" t="s">
        <v>7697</v>
      </c>
    </row>
    <row r="118" s="1" customFormat="1" ht="16.5" customHeight="1">
      <c r="B118" s="47"/>
      <c r="C118" s="261" t="s">
        <v>365</v>
      </c>
      <c r="D118" s="261" t="s">
        <v>349</v>
      </c>
      <c r="E118" s="262" t="s">
        <v>7698</v>
      </c>
      <c r="F118" s="263" t="s">
        <v>7699</v>
      </c>
      <c r="G118" s="264" t="s">
        <v>929</v>
      </c>
      <c r="H118" s="265">
        <v>3</v>
      </c>
      <c r="I118" s="266"/>
      <c r="J118" s="267">
        <f>ROUND(I118*H118,2)</f>
        <v>0</v>
      </c>
      <c r="K118" s="263" t="s">
        <v>264</v>
      </c>
      <c r="L118" s="268"/>
      <c r="M118" s="269" t="s">
        <v>22</v>
      </c>
      <c r="N118" s="270" t="s">
        <v>50</v>
      </c>
      <c r="O118" s="48"/>
      <c r="P118" s="246">
        <f>O118*H118</f>
        <v>0</v>
      </c>
      <c r="Q118" s="246">
        <v>0</v>
      </c>
      <c r="R118" s="246">
        <f>Q118*H118</f>
        <v>0</v>
      </c>
      <c r="S118" s="246">
        <v>0</v>
      </c>
      <c r="T118" s="247">
        <f>S118*H118</f>
        <v>0</v>
      </c>
      <c r="AR118" s="25" t="s">
        <v>266</v>
      </c>
      <c r="AT118" s="25" t="s">
        <v>349</v>
      </c>
      <c r="AU118" s="25" t="s">
        <v>87</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235</v>
      </c>
      <c r="BM118" s="25" t="s">
        <v>7700</v>
      </c>
    </row>
    <row r="119" s="1" customFormat="1" ht="16.5" customHeight="1">
      <c r="B119" s="47"/>
      <c r="C119" s="261" t="s">
        <v>370</v>
      </c>
      <c r="D119" s="261" t="s">
        <v>349</v>
      </c>
      <c r="E119" s="262" t="s">
        <v>7701</v>
      </c>
      <c r="F119" s="263" t="s">
        <v>7702</v>
      </c>
      <c r="G119" s="264" t="s">
        <v>929</v>
      </c>
      <c r="H119" s="265">
        <v>5</v>
      </c>
      <c r="I119" s="266"/>
      <c r="J119" s="267">
        <f>ROUND(I119*H119,2)</f>
        <v>0</v>
      </c>
      <c r="K119" s="263" t="s">
        <v>264</v>
      </c>
      <c r="L119" s="268"/>
      <c r="M119" s="269" t="s">
        <v>22</v>
      </c>
      <c r="N119" s="270" t="s">
        <v>50</v>
      </c>
      <c r="O119" s="48"/>
      <c r="P119" s="246">
        <f>O119*H119</f>
        <v>0</v>
      </c>
      <c r="Q119" s="246">
        <v>0</v>
      </c>
      <c r="R119" s="246">
        <f>Q119*H119</f>
        <v>0</v>
      </c>
      <c r="S119" s="246">
        <v>0</v>
      </c>
      <c r="T119" s="247">
        <f>S119*H119</f>
        <v>0</v>
      </c>
      <c r="AR119" s="25" t="s">
        <v>266</v>
      </c>
      <c r="AT119" s="25" t="s">
        <v>349</v>
      </c>
      <c r="AU119" s="25" t="s">
        <v>87</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235</v>
      </c>
      <c r="BM119" s="25" t="s">
        <v>7703</v>
      </c>
    </row>
    <row r="120" s="1" customFormat="1" ht="16.5" customHeight="1">
      <c r="B120" s="47"/>
      <c r="C120" s="261" t="s">
        <v>379</v>
      </c>
      <c r="D120" s="261" t="s">
        <v>349</v>
      </c>
      <c r="E120" s="262" t="s">
        <v>7704</v>
      </c>
      <c r="F120" s="263" t="s">
        <v>7705</v>
      </c>
      <c r="G120" s="264" t="s">
        <v>929</v>
      </c>
      <c r="H120" s="265">
        <v>12</v>
      </c>
      <c r="I120" s="266"/>
      <c r="J120" s="267">
        <f>ROUND(I120*H120,2)</f>
        <v>0</v>
      </c>
      <c r="K120" s="263" t="s">
        <v>264</v>
      </c>
      <c r="L120" s="268"/>
      <c r="M120" s="269" t="s">
        <v>22</v>
      </c>
      <c r="N120" s="270" t="s">
        <v>50</v>
      </c>
      <c r="O120" s="48"/>
      <c r="P120" s="246">
        <f>O120*H120</f>
        <v>0</v>
      </c>
      <c r="Q120" s="246">
        <v>0</v>
      </c>
      <c r="R120" s="246">
        <f>Q120*H120</f>
        <v>0</v>
      </c>
      <c r="S120" s="246">
        <v>0</v>
      </c>
      <c r="T120" s="247">
        <f>S120*H120</f>
        <v>0</v>
      </c>
      <c r="AR120" s="25" t="s">
        <v>266</v>
      </c>
      <c r="AT120" s="25" t="s">
        <v>349</v>
      </c>
      <c r="AU120" s="25" t="s">
        <v>87</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235</v>
      </c>
      <c r="BM120" s="25" t="s">
        <v>7706</v>
      </c>
    </row>
    <row r="121" s="1" customFormat="1" ht="16.5" customHeight="1">
      <c r="B121" s="47"/>
      <c r="C121" s="261" t="s">
        <v>384</v>
      </c>
      <c r="D121" s="261" t="s">
        <v>349</v>
      </c>
      <c r="E121" s="262" t="s">
        <v>7707</v>
      </c>
      <c r="F121" s="263" t="s">
        <v>7708</v>
      </c>
      <c r="G121" s="264" t="s">
        <v>929</v>
      </c>
      <c r="H121" s="265">
        <v>15</v>
      </c>
      <c r="I121" s="266"/>
      <c r="J121" s="267">
        <f>ROUND(I121*H121,2)</f>
        <v>0</v>
      </c>
      <c r="K121" s="263" t="s">
        <v>264</v>
      </c>
      <c r="L121" s="268"/>
      <c r="M121" s="269" t="s">
        <v>22</v>
      </c>
      <c r="N121" s="270" t="s">
        <v>50</v>
      </c>
      <c r="O121" s="48"/>
      <c r="P121" s="246">
        <f>O121*H121</f>
        <v>0</v>
      </c>
      <c r="Q121" s="246">
        <v>0</v>
      </c>
      <c r="R121" s="246">
        <f>Q121*H121</f>
        <v>0</v>
      </c>
      <c r="S121" s="246">
        <v>0</v>
      </c>
      <c r="T121" s="247">
        <f>S121*H121</f>
        <v>0</v>
      </c>
      <c r="AR121" s="25" t="s">
        <v>266</v>
      </c>
      <c r="AT121" s="25" t="s">
        <v>349</v>
      </c>
      <c r="AU121" s="25" t="s">
        <v>87</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235</v>
      </c>
      <c r="BM121" s="25" t="s">
        <v>7709</v>
      </c>
    </row>
    <row r="122" s="1" customFormat="1" ht="16.5" customHeight="1">
      <c r="B122" s="47"/>
      <c r="C122" s="261" t="s">
        <v>388</v>
      </c>
      <c r="D122" s="261" t="s">
        <v>349</v>
      </c>
      <c r="E122" s="262" t="s">
        <v>7710</v>
      </c>
      <c r="F122" s="263" t="s">
        <v>7711</v>
      </c>
      <c r="G122" s="264" t="s">
        <v>929</v>
      </c>
      <c r="H122" s="265">
        <v>32</v>
      </c>
      <c r="I122" s="266"/>
      <c r="J122" s="267">
        <f>ROUND(I122*H122,2)</f>
        <v>0</v>
      </c>
      <c r="K122" s="263" t="s">
        <v>264</v>
      </c>
      <c r="L122" s="268"/>
      <c r="M122" s="269" t="s">
        <v>22</v>
      </c>
      <c r="N122" s="270" t="s">
        <v>50</v>
      </c>
      <c r="O122" s="48"/>
      <c r="P122" s="246">
        <f>O122*H122</f>
        <v>0</v>
      </c>
      <c r="Q122" s="246">
        <v>0</v>
      </c>
      <c r="R122" s="246">
        <f>Q122*H122</f>
        <v>0</v>
      </c>
      <c r="S122" s="246">
        <v>0</v>
      </c>
      <c r="T122" s="247">
        <f>S122*H122</f>
        <v>0</v>
      </c>
      <c r="AR122" s="25" t="s">
        <v>266</v>
      </c>
      <c r="AT122" s="25" t="s">
        <v>349</v>
      </c>
      <c r="AU122" s="25" t="s">
        <v>87</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235</v>
      </c>
      <c r="BM122" s="25" t="s">
        <v>7712</v>
      </c>
    </row>
    <row r="123" s="1" customFormat="1" ht="16.5" customHeight="1">
      <c r="B123" s="47"/>
      <c r="C123" s="261" t="s">
        <v>393</v>
      </c>
      <c r="D123" s="261" t="s">
        <v>349</v>
      </c>
      <c r="E123" s="262" t="s">
        <v>7713</v>
      </c>
      <c r="F123" s="263" t="s">
        <v>7714</v>
      </c>
      <c r="G123" s="264" t="s">
        <v>929</v>
      </c>
      <c r="H123" s="265">
        <v>21</v>
      </c>
      <c r="I123" s="266"/>
      <c r="J123" s="267">
        <f>ROUND(I123*H123,2)</f>
        <v>0</v>
      </c>
      <c r="K123" s="263" t="s">
        <v>264</v>
      </c>
      <c r="L123" s="268"/>
      <c r="M123" s="269" t="s">
        <v>22</v>
      </c>
      <c r="N123" s="270" t="s">
        <v>50</v>
      </c>
      <c r="O123" s="48"/>
      <c r="P123" s="246">
        <f>O123*H123</f>
        <v>0</v>
      </c>
      <c r="Q123" s="246">
        <v>0</v>
      </c>
      <c r="R123" s="246">
        <f>Q123*H123</f>
        <v>0</v>
      </c>
      <c r="S123" s="246">
        <v>0</v>
      </c>
      <c r="T123" s="247">
        <f>S123*H123</f>
        <v>0</v>
      </c>
      <c r="AR123" s="25" t="s">
        <v>266</v>
      </c>
      <c r="AT123" s="25" t="s">
        <v>349</v>
      </c>
      <c r="AU123" s="25" t="s">
        <v>87</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235</v>
      </c>
      <c r="BM123" s="25" t="s">
        <v>7715</v>
      </c>
    </row>
    <row r="124" s="1" customFormat="1" ht="16.5" customHeight="1">
      <c r="B124" s="47"/>
      <c r="C124" s="261" t="s">
        <v>398</v>
      </c>
      <c r="D124" s="261" t="s">
        <v>349</v>
      </c>
      <c r="E124" s="262" t="s">
        <v>7716</v>
      </c>
      <c r="F124" s="263" t="s">
        <v>7717</v>
      </c>
      <c r="G124" s="264" t="s">
        <v>929</v>
      </c>
      <c r="H124" s="265">
        <v>17</v>
      </c>
      <c r="I124" s="266"/>
      <c r="J124" s="267">
        <f>ROUND(I124*H124,2)</f>
        <v>0</v>
      </c>
      <c r="K124" s="263" t="s">
        <v>264</v>
      </c>
      <c r="L124" s="268"/>
      <c r="M124" s="269" t="s">
        <v>22</v>
      </c>
      <c r="N124" s="270" t="s">
        <v>50</v>
      </c>
      <c r="O124" s="48"/>
      <c r="P124" s="246">
        <f>O124*H124</f>
        <v>0</v>
      </c>
      <c r="Q124" s="246">
        <v>0</v>
      </c>
      <c r="R124" s="246">
        <f>Q124*H124</f>
        <v>0</v>
      </c>
      <c r="S124" s="246">
        <v>0</v>
      </c>
      <c r="T124" s="247">
        <f>S124*H124</f>
        <v>0</v>
      </c>
      <c r="AR124" s="25" t="s">
        <v>266</v>
      </c>
      <c r="AT124" s="25" t="s">
        <v>349</v>
      </c>
      <c r="AU124" s="25" t="s">
        <v>87</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235</v>
      </c>
      <c r="BM124" s="25" t="s">
        <v>7718</v>
      </c>
    </row>
    <row r="125" s="1" customFormat="1" ht="16.5" customHeight="1">
      <c r="B125" s="47"/>
      <c r="C125" s="261" t="s">
        <v>403</v>
      </c>
      <c r="D125" s="261" t="s">
        <v>349</v>
      </c>
      <c r="E125" s="262" t="s">
        <v>7719</v>
      </c>
      <c r="F125" s="263" t="s">
        <v>7720</v>
      </c>
      <c r="G125" s="264" t="s">
        <v>929</v>
      </c>
      <c r="H125" s="265">
        <v>120</v>
      </c>
      <c r="I125" s="266"/>
      <c r="J125" s="267">
        <f>ROUND(I125*H125,2)</f>
        <v>0</v>
      </c>
      <c r="K125" s="263" t="s">
        <v>264</v>
      </c>
      <c r="L125" s="268"/>
      <c r="M125" s="269" t="s">
        <v>22</v>
      </c>
      <c r="N125" s="270" t="s">
        <v>50</v>
      </c>
      <c r="O125" s="48"/>
      <c r="P125" s="246">
        <f>O125*H125</f>
        <v>0</v>
      </c>
      <c r="Q125" s="246">
        <v>0</v>
      </c>
      <c r="R125" s="246">
        <f>Q125*H125</f>
        <v>0</v>
      </c>
      <c r="S125" s="246">
        <v>0</v>
      </c>
      <c r="T125" s="247">
        <f>S125*H125</f>
        <v>0</v>
      </c>
      <c r="AR125" s="25" t="s">
        <v>266</v>
      </c>
      <c r="AT125" s="25" t="s">
        <v>349</v>
      </c>
      <c r="AU125" s="25" t="s">
        <v>87</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235</v>
      </c>
      <c r="BM125" s="25" t="s">
        <v>7721</v>
      </c>
    </row>
    <row r="126" s="1" customFormat="1" ht="16.5" customHeight="1">
      <c r="B126" s="47"/>
      <c r="C126" s="261" t="s">
        <v>407</v>
      </c>
      <c r="D126" s="261" t="s">
        <v>349</v>
      </c>
      <c r="E126" s="262" t="s">
        <v>7722</v>
      </c>
      <c r="F126" s="263" t="s">
        <v>7641</v>
      </c>
      <c r="G126" s="264" t="s">
        <v>929</v>
      </c>
      <c r="H126" s="265">
        <v>250</v>
      </c>
      <c r="I126" s="266"/>
      <c r="J126" s="267">
        <f>ROUND(I126*H126,2)</f>
        <v>0</v>
      </c>
      <c r="K126" s="263" t="s">
        <v>264</v>
      </c>
      <c r="L126" s="268"/>
      <c r="M126" s="269" t="s">
        <v>22</v>
      </c>
      <c r="N126" s="315" t="s">
        <v>50</v>
      </c>
      <c r="O126" s="311"/>
      <c r="P126" s="312">
        <f>O126*H126</f>
        <v>0</v>
      </c>
      <c r="Q126" s="312">
        <v>0</v>
      </c>
      <c r="R126" s="312">
        <f>Q126*H126</f>
        <v>0</v>
      </c>
      <c r="S126" s="312">
        <v>0</v>
      </c>
      <c r="T126" s="313">
        <f>S126*H126</f>
        <v>0</v>
      </c>
      <c r="AR126" s="25" t="s">
        <v>266</v>
      </c>
      <c r="AT126" s="25" t="s">
        <v>349</v>
      </c>
      <c r="AU126" s="25" t="s">
        <v>87</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235</v>
      </c>
      <c r="BM126" s="25" t="s">
        <v>7723</v>
      </c>
    </row>
    <row r="127" s="1" customFormat="1" ht="6.96" customHeight="1">
      <c r="B127" s="68"/>
      <c r="C127" s="69"/>
      <c r="D127" s="69"/>
      <c r="E127" s="69"/>
      <c r="F127" s="69"/>
      <c r="G127" s="69"/>
      <c r="H127" s="69"/>
      <c r="I127" s="180"/>
      <c r="J127" s="69"/>
      <c r="K127" s="69"/>
      <c r="L127" s="73"/>
    </row>
  </sheetData>
  <sheetProtection sheet="1" autoFilter="0" formatColumns="0" formatRows="0" objects="1" scenarios="1" spinCount="100000" saltValue="Z6ChEBjySASWnOXk0NSYvH1pn9/YiBlwi0wrBA/bZ95z4dYx0IZv7NF2dOThoeV1X7A4MxNvfcT8lZ6Ws56AvQ==" hashValue="GElM0RtUxbc4jGNtiEatgantQAx+pmWC0s+XwbAn3wEYg4Vo4APEYtcs002VUn0b6ZPNoFKi8GZYPIr/Q+YFQw==" algorithmName="SHA-512" password="CC35"/>
  <autoFilter ref="C85:K126"/>
  <mergeCells count="13">
    <mergeCell ref="E7:H7"/>
    <mergeCell ref="E9:H9"/>
    <mergeCell ref="E11:H11"/>
    <mergeCell ref="E26:H26"/>
    <mergeCell ref="E47:H47"/>
    <mergeCell ref="E49:H49"/>
    <mergeCell ref="E51:H51"/>
    <mergeCell ref="J55:J56"/>
    <mergeCell ref="E74:H74"/>
    <mergeCell ref="E76:H76"/>
    <mergeCell ref="E78:H78"/>
    <mergeCell ref="G1:H1"/>
    <mergeCell ref="L2:V2"/>
  </mergeCells>
  <hyperlinks>
    <hyperlink ref="F1:G1" location="C2" display="1) Krycí list soupisu"/>
    <hyperlink ref="G1:H1" location="C58" display="2) Rekapitulace"/>
    <hyperlink ref="J1" location="C85"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6.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141</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7521</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7724</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99.75" customHeight="1">
      <c r="B26" s="162"/>
      <c r="C26" s="163"/>
      <c r="D26" s="163"/>
      <c r="E26" s="45" t="s">
        <v>7383</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ROUND(J92,2)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ROUND(SUM(BE92:BE141), 2)</f>
        <v>0</v>
      </c>
      <c r="G32" s="48"/>
      <c r="H32" s="48"/>
      <c r="I32" s="172">
        <v>0.20999999999999999</v>
      </c>
      <c r="J32" s="171">
        <f>ROUND(ROUND((SUM(BE92:BE141)), 2)*I32, 2)</f>
        <v>0</v>
      </c>
      <c r="K32" s="52"/>
    </row>
    <row r="33" s="1" customFormat="1" ht="14.4" customHeight="1">
      <c r="B33" s="47"/>
      <c r="C33" s="48"/>
      <c r="D33" s="48"/>
      <c r="E33" s="56" t="s">
        <v>51</v>
      </c>
      <c r="F33" s="171">
        <f>ROUND(SUM(BF92:BF141), 2)</f>
        <v>0</v>
      </c>
      <c r="G33" s="48"/>
      <c r="H33" s="48"/>
      <c r="I33" s="172">
        <v>0.14999999999999999</v>
      </c>
      <c r="J33" s="171">
        <f>ROUND(ROUND((SUM(BF92:BF141)), 2)*I33, 2)</f>
        <v>0</v>
      </c>
      <c r="K33" s="52"/>
    </row>
    <row r="34" hidden="1" s="1" customFormat="1" ht="14.4" customHeight="1">
      <c r="B34" s="47"/>
      <c r="C34" s="48"/>
      <c r="D34" s="48"/>
      <c r="E34" s="56" t="s">
        <v>52</v>
      </c>
      <c r="F34" s="171">
        <f>ROUND(SUM(BG92:BG141), 2)</f>
        <v>0</v>
      </c>
      <c r="G34" s="48"/>
      <c r="H34" s="48"/>
      <c r="I34" s="172">
        <v>0.20999999999999999</v>
      </c>
      <c r="J34" s="171">
        <v>0</v>
      </c>
      <c r="K34" s="52"/>
    </row>
    <row r="35" hidden="1" s="1" customFormat="1" ht="14.4" customHeight="1">
      <c r="B35" s="47"/>
      <c r="C35" s="48"/>
      <c r="D35" s="48"/>
      <c r="E35" s="56" t="s">
        <v>53</v>
      </c>
      <c r="F35" s="171">
        <f>ROUND(SUM(BH92:BH141), 2)</f>
        <v>0</v>
      </c>
      <c r="G35" s="48"/>
      <c r="H35" s="48"/>
      <c r="I35" s="172">
        <v>0.14999999999999999</v>
      </c>
      <c r="J35" s="171">
        <v>0</v>
      </c>
      <c r="K35" s="52"/>
    </row>
    <row r="36" hidden="1" s="1" customFormat="1" ht="14.4" customHeight="1">
      <c r="B36" s="47"/>
      <c r="C36" s="48"/>
      <c r="D36" s="48"/>
      <c r="E36" s="56" t="s">
        <v>54</v>
      </c>
      <c r="F36" s="171">
        <f>ROUND(SUM(BI92:BI141),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7521</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03.3 - Závlahy</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J92</f>
        <v>0</v>
      </c>
      <c r="K60" s="52"/>
      <c r="AU60" s="25" t="s">
        <v>184</v>
      </c>
    </row>
    <row r="61" s="8" customFormat="1" ht="24.96" customHeight="1">
      <c r="B61" s="191"/>
      <c r="C61" s="192"/>
      <c r="D61" s="193" t="s">
        <v>7725</v>
      </c>
      <c r="E61" s="194"/>
      <c r="F61" s="194"/>
      <c r="G61" s="194"/>
      <c r="H61" s="194"/>
      <c r="I61" s="195"/>
      <c r="J61" s="196">
        <f>J93</f>
        <v>0</v>
      </c>
      <c r="K61" s="197"/>
    </row>
    <row r="62" s="9" customFormat="1" ht="19.92" customHeight="1">
      <c r="B62" s="198"/>
      <c r="C62" s="199"/>
      <c r="D62" s="200" t="s">
        <v>7726</v>
      </c>
      <c r="E62" s="201"/>
      <c r="F62" s="201"/>
      <c r="G62" s="201"/>
      <c r="H62" s="201"/>
      <c r="I62" s="202"/>
      <c r="J62" s="203">
        <f>J94</f>
        <v>0</v>
      </c>
      <c r="K62" s="204"/>
    </row>
    <row r="63" s="9" customFormat="1" ht="19.92" customHeight="1">
      <c r="B63" s="198"/>
      <c r="C63" s="199"/>
      <c r="D63" s="200" t="s">
        <v>7727</v>
      </c>
      <c r="E63" s="201"/>
      <c r="F63" s="201"/>
      <c r="G63" s="201"/>
      <c r="H63" s="201"/>
      <c r="I63" s="202"/>
      <c r="J63" s="203">
        <f>J104</f>
        <v>0</v>
      </c>
      <c r="K63" s="204"/>
    </row>
    <row r="64" s="9" customFormat="1" ht="14.88" customHeight="1">
      <c r="B64" s="198"/>
      <c r="C64" s="199"/>
      <c r="D64" s="200" t="s">
        <v>7728</v>
      </c>
      <c r="E64" s="201"/>
      <c r="F64" s="201"/>
      <c r="G64" s="201"/>
      <c r="H64" s="201"/>
      <c r="I64" s="202"/>
      <c r="J64" s="203">
        <f>J105</f>
        <v>0</v>
      </c>
      <c r="K64" s="204"/>
    </row>
    <row r="65" s="9" customFormat="1" ht="14.88" customHeight="1">
      <c r="B65" s="198"/>
      <c r="C65" s="199"/>
      <c r="D65" s="200" t="s">
        <v>7729</v>
      </c>
      <c r="E65" s="201"/>
      <c r="F65" s="201"/>
      <c r="G65" s="201"/>
      <c r="H65" s="201"/>
      <c r="I65" s="202"/>
      <c r="J65" s="203">
        <f>J109</f>
        <v>0</v>
      </c>
      <c r="K65" s="204"/>
    </row>
    <row r="66" s="9" customFormat="1" ht="19.92" customHeight="1">
      <c r="B66" s="198"/>
      <c r="C66" s="199"/>
      <c r="D66" s="200" t="s">
        <v>7730</v>
      </c>
      <c r="E66" s="201"/>
      <c r="F66" s="201"/>
      <c r="G66" s="201"/>
      <c r="H66" s="201"/>
      <c r="I66" s="202"/>
      <c r="J66" s="203">
        <f>J112</f>
        <v>0</v>
      </c>
      <c r="K66" s="204"/>
    </row>
    <row r="67" s="9" customFormat="1" ht="14.88" customHeight="1">
      <c r="B67" s="198"/>
      <c r="C67" s="199"/>
      <c r="D67" s="200" t="s">
        <v>7729</v>
      </c>
      <c r="E67" s="201"/>
      <c r="F67" s="201"/>
      <c r="G67" s="201"/>
      <c r="H67" s="201"/>
      <c r="I67" s="202"/>
      <c r="J67" s="203">
        <f>J113</f>
        <v>0</v>
      </c>
      <c r="K67" s="204"/>
    </row>
    <row r="68" s="9" customFormat="1" ht="19.92" customHeight="1">
      <c r="B68" s="198"/>
      <c r="C68" s="199"/>
      <c r="D68" s="200" t="s">
        <v>7731</v>
      </c>
      <c r="E68" s="201"/>
      <c r="F68" s="201"/>
      <c r="G68" s="201"/>
      <c r="H68" s="201"/>
      <c r="I68" s="202"/>
      <c r="J68" s="203">
        <f>J119</f>
        <v>0</v>
      </c>
      <c r="K68" s="204"/>
    </row>
    <row r="69" s="9" customFormat="1" ht="19.92" customHeight="1">
      <c r="B69" s="198"/>
      <c r="C69" s="199"/>
      <c r="D69" s="200" t="s">
        <v>7732</v>
      </c>
      <c r="E69" s="201"/>
      <c r="F69" s="201"/>
      <c r="G69" s="201"/>
      <c r="H69" s="201"/>
      <c r="I69" s="202"/>
      <c r="J69" s="203">
        <f>J128</f>
        <v>0</v>
      </c>
      <c r="K69" s="204"/>
    </row>
    <row r="70" s="9" customFormat="1" ht="19.92" customHeight="1">
      <c r="B70" s="198"/>
      <c r="C70" s="199"/>
      <c r="D70" s="200" t="s">
        <v>7733</v>
      </c>
      <c r="E70" s="201"/>
      <c r="F70" s="201"/>
      <c r="G70" s="201"/>
      <c r="H70" s="201"/>
      <c r="I70" s="202"/>
      <c r="J70" s="203">
        <f>J138</f>
        <v>0</v>
      </c>
      <c r="K70" s="204"/>
    </row>
    <row r="71" s="1" customFormat="1" ht="21.84" customHeight="1">
      <c r="B71" s="47"/>
      <c r="C71" s="48"/>
      <c r="D71" s="48"/>
      <c r="E71" s="48"/>
      <c r="F71" s="48"/>
      <c r="G71" s="48"/>
      <c r="H71" s="48"/>
      <c r="I71" s="158"/>
      <c r="J71" s="48"/>
      <c r="K71" s="52"/>
    </row>
    <row r="72" s="1" customFormat="1" ht="6.96" customHeight="1">
      <c r="B72" s="68"/>
      <c r="C72" s="69"/>
      <c r="D72" s="69"/>
      <c r="E72" s="69"/>
      <c r="F72" s="69"/>
      <c r="G72" s="69"/>
      <c r="H72" s="69"/>
      <c r="I72" s="180"/>
      <c r="J72" s="69"/>
      <c r="K72" s="70"/>
    </row>
    <row r="76" s="1" customFormat="1" ht="6.96" customHeight="1">
      <c r="B76" s="71"/>
      <c r="C76" s="72"/>
      <c r="D76" s="72"/>
      <c r="E76" s="72"/>
      <c r="F76" s="72"/>
      <c r="G76" s="72"/>
      <c r="H76" s="72"/>
      <c r="I76" s="183"/>
      <c r="J76" s="72"/>
      <c r="K76" s="72"/>
      <c r="L76" s="73"/>
    </row>
    <row r="77" s="1" customFormat="1" ht="36.96" customHeight="1">
      <c r="B77" s="47"/>
      <c r="C77" s="74" t="s">
        <v>212</v>
      </c>
      <c r="D77" s="75"/>
      <c r="E77" s="75"/>
      <c r="F77" s="75"/>
      <c r="G77" s="75"/>
      <c r="H77" s="75"/>
      <c r="I77" s="205"/>
      <c r="J77" s="75"/>
      <c r="K77" s="75"/>
      <c r="L77" s="73"/>
    </row>
    <row r="78" s="1" customFormat="1" ht="6.96" customHeight="1">
      <c r="B78" s="47"/>
      <c r="C78" s="75"/>
      <c r="D78" s="75"/>
      <c r="E78" s="75"/>
      <c r="F78" s="75"/>
      <c r="G78" s="75"/>
      <c r="H78" s="75"/>
      <c r="I78" s="205"/>
      <c r="J78" s="75"/>
      <c r="K78" s="75"/>
      <c r="L78" s="73"/>
    </row>
    <row r="79" s="1" customFormat="1" ht="14.4" customHeight="1">
      <c r="B79" s="47"/>
      <c r="C79" s="77" t="s">
        <v>18</v>
      </c>
      <c r="D79" s="75"/>
      <c r="E79" s="75"/>
      <c r="F79" s="75"/>
      <c r="G79" s="75"/>
      <c r="H79" s="75"/>
      <c r="I79" s="205"/>
      <c r="J79" s="75"/>
      <c r="K79" s="75"/>
      <c r="L79" s="73"/>
    </row>
    <row r="80" s="1" customFormat="1" ht="16.5" customHeight="1">
      <c r="B80" s="47"/>
      <c r="C80" s="75"/>
      <c r="D80" s="75"/>
      <c r="E80" s="206" t="str">
        <f>E7</f>
        <v>NOVÁ PSYCHIATRIE - NEMOCNICE TÁBOR (staveniště A)</v>
      </c>
      <c r="F80" s="77"/>
      <c r="G80" s="77"/>
      <c r="H80" s="77"/>
      <c r="I80" s="205"/>
      <c r="J80" s="75"/>
      <c r="K80" s="75"/>
      <c r="L80" s="73"/>
    </row>
    <row r="81">
      <c r="B81" s="29"/>
      <c r="C81" s="77" t="s">
        <v>175</v>
      </c>
      <c r="D81" s="207"/>
      <c r="E81" s="207"/>
      <c r="F81" s="207"/>
      <c r="G81" s="207"/>
      <c r="H81" s="207"/>
      <c r="I81" s="150"/>
      <c r="J81" s="207"/>
      <c r="K81" s="207"/>
      <c r="L81" s="208"/>
    </row>
    <row r="82" s="1" customFormat="1" ht="16.5" customHeight="1">
      <c r="B82" s="47"/>
      <c r="C82" s="75"/>
      <c r="D82" s="75"/>
      <c r="E82" s="206" t="s">
        <v>7521</v>
      </c>
      <c r="F82" s="75"/>
      <c r="G82" s="75"/>
      <c r="H82" s="75"/>
      <c r="I82" s="205"/>
      <c r="J82" s="75"/>
      <c r="K82" s="75"/>
      <c r="L82" s="73"/>
    </row>
    <row r="83" s="1" customFormat="1" ht="14.4" customHeight="1">
      <c r="B83" s="47"/>
      <c r="C83" s="77" t="s">
        <v>177</v>
      </c>
      <c r="D83" s="75"/>
      <c r="E83" s="75"/>
      <c r="F83" s="75"/>
      <c r="G83" s="75"/>
      <c r="H83" s="75"/>
      <c r="I83" s="205"/>
      <c r="J83" s="75"/>
      <c r="K83" s="75"/>
      <c r="L83" s="73"/>
    </row>
    <row r="84" s="1" customFormat="1" ht="17.25" customHeight="1">
      <c r="B84" s="47"/>
      <c r="C84" s="75"/>
      <c r="D84" s="75"/>
      <c r="E84" s="83" t="str">
        <f>E11</f>
        <v>03.3 - Závlahy</v>
      </c>
      <c r="F84" s="75"/>
      <c r="G84" s="75"/>
      <c r="H84" s="75"/>
      <c r="I84" s="205"/>
      <c r="J84" s="75"/>
      <c r="K84" s="75"/>
      <c r="L84" s="73"/>
    </row>
    <row r="85" s="1" customFormat="1" ht="6.96" customHeight="1">
      <c r="B85" s="47"/>
      <c r="C85" s="75"/>
      <c r="D85" s="75"/>
      <c r="E85" s="75"/>
      <c r="F85" s="75"/>
      <c r="G85" s="75"/>
      <c r="H85" s="75"/>
      <c r="I85" s="205"/>
      <c r="J85" s="75"/>
      <c r="K85" s="75"/>
      <c r="L85" s="73"/>
    </row>
    <row r="86" s="1" customFormat="1" ht="18" customHeight="1">
      <c r="B86" s="47"/>
      <c r="C86" s="77" t="s">
        <v>25</v>
      </c>
      <c r="D86" s="75"/>
      <c r="E86" s="75"/>
      <c r="F86" s="209" t="str">
        <f>F14</f>
        <v>Tábor</v>
      </c>
      <c r="G86" s="75"/>
      <c r="H86" s="75"/>
      <c r="I86" s="210" t="s">
        <v>27</v>
      </c>
      <c r="J86" s="86" t="str">
        <f>IF(J14="","",J14)</f>
        <v>4. 5. 2015</v>
      </c>
      <c r="K86" s="75"/>
      <c r="L86" s="73"/>
    </row>
    <row r="87" s="1" customFormat="1" ht="6.96" customHeight="1">
      <c r="B87" s="47"/>
      <c r="C87" s="75"/>
      <c r="D87" s="75"/>
      <c r="E87" s="75"/>
      <c r="F87" s="75"/>
      <c r="G87" s="75"/>
      <c r="H87" s="75"/>
      <c r="I87" s="205"/>
      <c r="J87" s="75"/>
      <c r="K87" s="75"/>
      <c r="L87" s="73"/>
    </row>
    <row r="88" s="1" customFormat="1">
      <c r="B88" s="47"/>
      <c r="C88" s="77" t="s">
        <v>31</v>
      </c>
      <c r="D88" s="75"/>
      <c r="E88" s="75"/>
      <c r="F88" s="209" t="str">
        <f>E17</f>
        <v>Nemocnice Tábor,a.s.Kpt. Jaroše 2000 390 02 Tábor</v>
      </c>
      <c r="G88" s="75"/>
      <c r="H88" s="75"/>
      <c r="I88" s="210" t="s">
        <v>39</v>
      </c>
      <c r="J88" s="209" t="str">
        <f>E23</f>
        <v>Atelier H1 Ing.arch.J.Hochman, K Biřičce, HK</v>
      </c>
      <c r="K88" s="75"/>
      <c r="L88" s="73"/>
    </row>
    <row r="89" s="1" customFormat="1" ht="14.4" customHeight="1">
      <c r="B89" s="47"/>
      <c r="C89" s="77" t="s">
        <v>37</v>
      </c>
      <c r="D89" s="75"/>
      <c r="E89" s="75"/>
      <c r="F89" s="209" t="str">
        <f>IF(E20="","",E20)</f>
        <v/>
      </c>
      <c r="G89" s="75"/>
      <c r="H89" s="75"/>
      <c r="I89" s="205"/>
      <c r="J89" s="75"/>
      <c r="K89" s="75"/>
      <c r="L89" s="73"/>
    </row>
    <row r="90" s="1" customFormat="1" ht="10.32" customHeight="1">
      <c r="B90" s="47"/>
      <c r="C90" s="75"/>
      <c r="D90" s="75"/>
      <c r="E90" s="75"/>
      <c r="F90" s="75"/>
      <c r="G90" s="75"/>
      <c r="H90" s="75"/>
      <c r="I90" s="205"/>
      <c r="J90" s="75"/>
      <c r="K90" s="75"/>
      <c r="L90" s="73"/>
    </row>
    <row r="91" s="10" customFormat="1" ht="29.28" customHeight="1">
      <c r="B91" s="211"/>
      <c r="C91" s="212" t="s">
        <v>213</v>
      </c>
      <c r="D91" s="213" t="s">
        <v>64</v>
      </c>
      <c r="E91" s="213" t="s">
        <v>60</v>
      </c>
      <c r="F91" s="213" t="s">
        <v>214</v>
      </c>
      <c r="G91" s="213" t="s">
        <v>215</v>
      </c>
      <c r="H91" s="213" t="s">
        <v>216</v>
      </c>
      <c r="I91" s="214" t="s">
        <v>217</v>
      </c>
      <c r="J91" s="213" t="s">
        <v>182</v>
      </c>
      <c r="K91" s="215" t="s">
        <v>218</v>
      </c>
      <c r="L91" s="216"/>
      <c r="M91" s="103" t="s">
        <v>219</v>
      </c>
      <c r="N91" s="104" t="s">
        <v>49</v>
      </c>
      <c r="O91" s="104" t="s">
        <v>220</v>
      </c>
      <c r="P91" s="104" t="s">
        <v>221</v>
      </c>
      <c r="Q91" s="104" t="s">
        <v>222</v>
      </c>
      <c r="R91" s="104" t="s">
        <v>223</v>
      </c>
      <c r="S91" s="104" t="s">
        <v>224</v>
      </c>
      <c r="T91" s="105" t="s">
        <v>225</v>
      </c>
    </row>
    <row r="92" s="1" customFormat="1" ht="29.28" customHeight="1">
      <c r="B92" s="47"/>
      <c r="C92" s="109" t="s">
        <v>183</v>
      </c>
      <c r="D92" s="75"/>
      <c r="E92" s="75"/>
      <c r="F92" s="75"/>
      <c r="G92" s="75"/>
      <c r="H92" s="75"/>
      <c r="I92" s="205"/>
      <c r="J92" s="217">
        <f>BK92</f>
        <v>0</v>
      </c>
      <c r="K92" s="75"/>
      <c r="L92" s="73"/>
      <c r="M92" s="106"/>
      <c r="N92" s="107"/>
      <c r="O92" s="107"/>
      <c r="P92" s="218">
        <f>P93</f>
        <v>0</v>
      </c>
      <c r="Q92" s="107"/>
      <c r="R92" s="218">
        <f>R93</f>
        <v>0</v>
      </c>
      <c r="S92" s="107"/>
      <c r="T92" s="219">
        <f>T93</f>
        <v>0</v>
      </c>
      <c r="AT92" s="25" t="s">
        <v>78</v>
      </c>
      <c r="AU92" s="25" t="s">
        <v>184</v>
      </c>
      <c r="BK92" s="220">
        <f>BK93</f>
        <v>0</v>
      </c>
    </row>
    <row r="93" s="11" customFormat="1" ht="37.44" customHeight="1">
      <c r="B93" s="221"/>
      <c r="C93" s="222"/>
      <c r="D93" s="223" t="s">
        <v>78</v>
      </c>
      <c r="E93" s="224" t="s">
        <v>226</v>
      </c>
      <c r="F93" s="224" t="s">
        <v>226</v>
      </c>
      <c r="G93" s="222"/>
      <c r="H93" s="222"/>
      <c r="I93" s="225"/>
      <c r="J93" s="226">
        <f>BK93</f>
        <v>0</v>
      </c>
      <c r="K93" s="222"/>
      <c r="L93" s="227"/>
      <c r="M93" s="228"/>
      <c r="N93" s="229"/>
      <c r="O93" s="229"/>
      <c r="P93" s="230">
        <f>P94+P104+P112+P119+P128+P138</f>
        <v>0</v>
      </c>
      <c r="Q93" s="229"/>
      <c r="R93" s="230">
        <f>R94+R104+R112+R119+R128+R138</f>
        <v>0</v>
      </c>
      <c r="S93" s="229"/>
      <c r="T93" s="231">
        <f>T94+T104+T112+T119+T128+T138</f>
        <v>0</v>
      </c>
      <c r="AR93" s="232" t="s">
        <v>24</v>
      </c>
      <c r="AT93" s="233" t="s">
        <v>78</v>
      </c>
      <c r="AU93" s="233" t="s">
        <v>79</v>
      </c>
      <c r="AY93" s="232" t="s">
        <v>228</v>
      </c>
      <c r="BK93" s="234">
        <f>BK94+BK104+BK112+BK119+BK128+BK138</f>
        <v>0</v>
      </c>
    </row>
    <row r="94" s="11" customFormat="1" ht="19.92" customHeight="1">
      <c r="B94" s="221"/>
      <c r="C94" s="222"/>
      <c r="D94" s="223" t="s">
        <v>78</v>
      </c>
      <c r="E94" s="235" t="s">
        <v>7734</v>
      </c>
      <c r="F94" s="235" t="s">
        <v>7735</v>
      </c>
      <c r="G94" s="222"/>
      <c r="H94" s="222"/>
      <c r="I94" s="225"/>
      <c r="J94" s="236">
        <f>BK94</f>
        <v>0</v>
      </c>
      <c r="K94" s="222"/>
      <c r="L94" s="227"/>
      <c r="M94" s="228"/>
      <c r="N94" s="229"/>
      <c r="O94" s="229"/>
      <c r="P94" s="230">
        <f>SUM(P95:P103)</f>
        <v>0</v>
      </c>
      <c r="Q94" s="229"/>
      <c r="R94" s="230">
        <f>SUM(R95:R103)</f>
        <v>0</v>
      </c>
      <c r="S94" s="229"/>
      <c r="T94" s="231">
        <f>SUM(T95:T103)</f>
        <v>0</v>
      </c>
      <c r="AR94" s="232" t="s">
        <v>24</v>
      </c>
      <c r="AT94" s="233" t="s">
        <v>78</v>
      </c>
      <c r="AU94" s="233" t="s">
        <v>24</v>
      </c>
      <c r="AY94" s="232" t="s">
        <v>228</v>
      </c>
      <c r="BK94" s="234">
        <f>SUM(BK95:BK103)</f>
        <v>0</v>
      </c>
    </row>
    <row r="95" s="1" customFormat="1" ht="16.5" customHeight="1">
      <c r="B95" s="47"/>
      <c r="C95" s="237" t="s">
        <v>24</v>
      </c>
      <c r="D95" s="237" t="s">
        <v>230</v>
      </c>
      <c r="E95" s="238" t="s">
        <v>6963</v>
      </c>
      <c r="F95" s="239" t="s">
        <v>7736</v>
      </c>
      <c r="G95" s="240" t="s">
        <v>929</v>
      </c>
      <c r="H95" s="241">
        <v>1</v>
      </c>
      <c r="I95" s="242"/>
      <c r="J95" s="243">
        <f>ROUND(I95*H95,2)</f>
        <v>0</v>
      </c>
      <c r="K95" s="239" t="s">
        <v>264</v>
      </c>
      <c r="L95" s="73"/>
      <c r="M95" s="244" t="s">
        <v>22</v>
      </c>
      <c r="N95" s="245" t="s">
        <v>50</v>
      </c>
      <c r="O95" s="48"/>
      <c r="P95" s="246">
        <f>O95*H95</f>
        <v>0</v>
      </c>
      <c r="Q95" s="246">
        <v>0</v>
      </c>
      <c r="R95" s="246">
        <f>Q95*H95</f>
        <v>0</v>
      </c>
      <c r="S95" s="246">
        <v>0</v>
      </c>
      <c r="T95" s="247">
        <f>S95*H95</f>
        <v>0</v>
      </c>
      <c r="AR95" s="25" t="s">
        <v>235</v>
      </c>
      <c r="AT95" s="25" t="s">
        <v>230</v>
      </c>
      <c r="AU95" s="25" t="s">
        <v>87</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235</v>
      </c>
      <c r="BM95" s="25" t="s">
        <v>7737</v>
      </c>
    </row>
    <row r="96" s="1" customFormat="1" ht="16.5" customHeight="1">
      <c r="B96" s="47"/>
      <c r="C96" s="237" t="s">
        <v>87</v>
      </c>
      <c r="D96" s="237" t="s">
        <v>230</v>
      </c>
      <c r="E96" s="238" t="s">
        <v>6966</v>
      </c>
      <c r="F96" s="239" t="s">
        <v>7738</v>
      </c>
      <c r="G96" s="240" t="s">
        <v>929</v>
      </c>
      <c r="H96" s="241">
        <v>1</v>
      </c>
      <c r="I96" s="242"/>
      <c r="J96" s="243">
        <f>ROUND(I96*H96,2)</f>
        <v>0</v>
      </c>
      <c r="K96" s="239" t="s">
        <v>264</v>
      </c>
      <c r="L96" s="73"/>
      <c r="M96" s="244" t="s">
        <v>22</v>
      </c>
      <c r="N96" s="245" t="s">
        <v>50</v>
      </c>
      <c r="O96" s="48"/>
      <c r="P96" s="246">
        <f>O96*H96</f>
        <v>0</v>
      </c>
      <c r="Q96" s="246">
        <v>0</v>
      </c>
      <c r="R96" s="246">
        <f>Q96*H96</f>
        <v>0</v>
      </c>
      <c r="S96" s="246">
        <v>0</v>
      </c>
      <c r="T96" s="247">
        <f>S96*H96</f>
        <v>0</v>
      </c>
      <c r="AR96" s="25" t="s">
        <v>235</v>
      </c>
      <c r="AT96" s="25" t="s">
        <v>230</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7739</v>
      </c>
    </row>
    <row r="97" s="1" customFormat="1" ht="16.5" customHeight="1">
      <c r="B97" s="47"/>
      <c r="C97" s="237" t="s">
        <v>101</v>
      </c>
      <c r="D97" s="237" t="s">
        <v>230</v>
      </c>
      <c r="E97" s="238" t="s">
        <v>6969</v>
      </c>
      <c r="F97" s="239" t="s">
        <v>7740</v>
      </c>
      <c r="G97" s="240" t="s">
        <v>929</v>
      </c>
      <c r="H97" s="241">
        <v>3</v>
      </c>
      <c r="I97" s="242"/>
      <c r="J97" s="243">
        <f>ROUND(I97*H97,2)</f>
        <v>0</v>
      </c>
      <c r="K97" s="239" t="s">
        <v>264</v>
      </c>
      <c r="L97" s="73"/>
      <c r="M97" s="244" t="s">
        <v>22</v>
      </c>
      <c r="N97" s="245" t="s">
        <v>50</v>
      </c>
      <c r="O97" s="48"/>
      <c r="P97" s="246">
        <f>O97*H97</f>
        <v>0</v>
      </c>
      <c r="Q97" s="246">
        <v>0</v>
      </c>
      <c r="R97" s="246">
        <f>Q97*H97</f>
        <v>0</v>
      </c>
      <c r="S97" s="246">
        <v>0</v>
      </c>
      <c r="T97" s="247">
        <f>S97*H97</f>
        <v>0</v>
      </c>
      <c r="AR97" s="25" t="s">
        <v>235</v>
      </c>
      <c r="AT97" s="25" t="s">
        <v>230</v>
      </c>
      <c r="AU97" s="25" t="s">
        <v>87</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235</v>
      </c>
      <c r="BM97" s="25" t="s">
        <v>7741</v>
      </c>
    </row>
    <row r="98" s="1" customFormat="1" ht="16.5" customHeight="1">
      <c r="B98" s="47"/>
      <c r="C98" s="237" t="s">
        <v>235</v>
      </c>
      <c r="D98" s="237" t="s">
        <v>230</v>
      </c>
      <c r="E98" s="238" t="s">
        <v>6974</v>
      </c>
      <c r="F98" s="239" t="s">
        <v>7742</v>
      </c>
      <c r="G98" s="240" t="s">
        <v>929</v>
      </c>
      <c r="H98" s="241">
        <v>3</v>
      </c>
      <c r="I98" s="242"/>
      <c r="J98" s="243">
        <f>ROUND(I98*H98,2)</f>
        <v>0</v>
      </c>
      <c r="K98" s="239" t="s">
        <v>264</v>
      </c>
      <c r="L98" s="73"/>
      <c r="M98" s="244" t="s">
        <v>22</v>
      </c>
      <c r="N98" s="245" t="s">
        <v>50</v>
      </c>
      <c r="O98" s="48"/>
      <c r="P98" s="246">
        <f>O98*H98</f>
        <v>0</v>
      </c>
      <c r="Q98" s="246">
        <v>0</v>
      </c>
      <c r="R98" s="246">
        <f>Q98*H98</f>
        <v>0</v>
      </c>
      <c r="S98" s="246">
        <v>0</v>
      </c>
      <c r="T98" s="247">
        <f>S98*H98</f>
        <v>0</v>
      </c>
      <c r="AR98" s="25" t="s">
        <v>235</v>
      </c>
      <c r="AT98" s="25" t="s">
        <v>230</v>
      </c>
      <c r="AU98" s="25" t="s">
        <v>87</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235</v>
      </c>
      <c r="BM98" s="25" t="s">
        <v>7743</v>
      </c>
    </row>
    <row r="99" s="1" customFormat="1" ht="16.5" customHeight="1">
      <c r="B99" s="47"/>
      <c r="C99" s="237" t="s">
        <v>251</v>
      </c>
      <c r="D99" s="237" t="s">
        <v>230</v>
      </c>
      <c r="E99" s="238" t="s">
        <v>6977</v>
      </c>
      <c r="F99" s="239" t="s">
        <v>7744</v>
      </c>
      <c r="G99" s="240" t="s">
        <v>929</v>
      </c>
      <c r="H99" s="241">
        <v>3</v>
      </c>
      <c r="I99" s="242"/>
      <c r="J99" s="243">
        <f>ROUND(I99*H99,2)</f>
        <v>0</v>
      </c>
      <c r="K99" s="239" t="s">
        <v>264</v>
      </c>
      <c r="L99" s="73"/>
      <c r="M99" s="244" t="s">
        <v>22</v>
      </c>
      <c r="N99" s="245" t="s">
        <v>50</v>
      </c>
      <c r="O99" s="48"/>
      <c r="P99" s="246">
        <f>O99*H99</f>
        <v>0</v>
      </c>
      <c r="Q99" s="246">
        <v>0</v>
      </c>
      <c r="R99" s="246">
        <f>Q99*H99</f>
        <v>0</v>
      </c>
      <c r="S99" s="246">
        <v>0</v>
      </c>
      <c r="T99" s="247">
        <f>S99*H99</f>
        <v>0</v>
      </c>
      <c r="AR99" s="25" t="s">
        <v>235</v>
      </c>
      <c r="AT99" s="25" t="s">
        <v>230</v>
      </c>
      <c r="AU99" s="25" t="s">
        <v>87</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235</v>
      </c>
      <c r="BM99" s="25" t="s">
        <v>7745</v>
      </c>
    </row>
    <row r="100" s="1" customFormat="1" ht="16.5" customHeight="1">
      <c r="B100" s="47"/>
      <c r="C100" s="237" t="s">
        <v>255</v>
      </c>
      <c r="D100" s="237" t="s">
        <v>230</v>
      </c>
      <c r="E100" s="238" t="s">
        <v>7746</v>
      </c>
      <c r="F100" s="239" t="s">
        <v>7747</v>
      </c>
      <c r="G100" s="240" t="s">
        <v>929</v>
      </c>
      <c r="H100" s="241">
        <v>0</v>
      </c>
      <c r="I100" s="242"/>
      <c r="J100" s="243">
        <f>ROUND(I100*H100,2)</f>
        <v>0</v>
      </c>
      <c r="K100" s="239" t="s">
        <v>264</v>
      </c>
      <c r="L100" s="73"/>
      <c r="M100" s="244" t="s">
        <v>22</v>
      </c>
      <c r="N100" s="245" t="s">
        <v>50</v>
      </c>
      <c r="O100" s="48"/>
      <c r="P100" s="246">
        <f>O100*H100</f>
        <v>0</v>
      </c>
      <c r="Q100" s="246">
        <v>0</v>
      </c>
      <c r="R100" s="246">
        <f>Q100*H100</f>
        <v>0</v>
      </c>
      <c r="S100" s="246">
        <v>0</v>
      </c>
      <c r="T100" s="247">
        <f>S100*H100</f>
        <v>0</v>
      </c>
      <c r="AR100" s="25" t="s">
        <v>235</v>
      </c>
      <c r="AT100" s="25" t="s">
        <v>230</v>
      </c>
      <c r="AU100" s="25" t="s">
        <v>87</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235</v>
      </c>
      <c r="BM100" s="25" t="s">
        <v>7748</v>
      </c>
    </row>
    <row r="101" s="1" customFormat="1" ht="16.5" customHeight="1">
      <c r="B101" s="47"/>
      <c r="C101" s="237" t="s">
        <v>260</v>
      </c>
      <c r="D101" s="237" t="s">
        <v>230</v>
      </c>
      <c r="E101" s="238" t="s">
        <v>7749</v>
      </c>
      <c r="F101" s="239" t="s">
        <v>7750</v>
      </c>
      <c r="G101" s="240" t="s">
        <v>929</v>
      </c>
      <c r="H101" s="241">
        <v>6</v>
      </c>
      <c r="I101" s="242"/>
      <c r="J101" s="243">
        <f>ROUND(I101*H101,2)</f>
        <v>0</v>
      </c>
      <c r="K101" s="239" t="s">
        <v>264</v>
      </c>
      <c r="L101" s="73"/>
      <c r="M101" s="244" t="s">
        <v>22</v>
      </c>
      <c r="N101" s="245" t="s">
        <v>50</v>
      </c>
      <c r="O101" s="48"/>
      <c r="P101" s="246">
        <f>O101*H101</f>
        <v>0</v>
      </c>
      <c r="Q101" s="246">
        <v>0</v>
      </c>
      <c r="R101" s="246">
        <f>Q101*H101</f>
        <v>0</v>
      </c>
      <c r="S101" s="246">
        <v>0</v>
      </c>
      <c r="T101" s="247">
        <f>S101*H101</f>
        <v>0</v>
      </c>
      <c r="AR101" s="25" t="s">
        <v>235</v>
      </c>
      <c r="AT101" s="25" t="s">
        <v>230</v>
      </c>
      <c r="AU101" s="25" t="s">
        <v>87</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235</v>
      </c>
      <c r="BM101" s="25" t="s">
        <v>7751</v>
      </c>
    </row>
    <row r="102" s="1" customFormat="1" ht="16.5" customHeight="1">
      <c r="B102" s="47"/>
      <c r="C102" s="237" t="s">
        <v>266</v>
      </c>
      <c r="D102" s="237" t="s">
        <v>230</v>
      </c>
      <c r="E102" s="238" t="s">
        <v>7752</v>
      </c>
      <c r="F102" s="239" t="s">
        <v>7753</v>
      </c>
      <c r="G102" s="240" t="s">
        <v>929</v>
      </c>
      <c r="H102" s="241">
        <v>0</v>
      </c>
      <c r="I102" s="242"/>
      <c r="J102" s="243">
        <f>ROUND(I102*H102,2)</f>
        <v>0</v>
      </c>
      <c r="K102" s="239" t="s">
        <v>264</v>
      </c>
      <c r="L102" s="73"/>
      <c r="M102" s="244" t="s">
        <v>22</v>
      </c>
      <c r="N102" s="245" t="s">
        <v>50</v>
      </c>
      <c r="O102" s="48"/>
      <c r="P102" s="246">
        <f>O102*H102</f>
        <v>0</v>
      </c>
      <c r="Q102" s="246">
        <v>0</v>
      </c>
      <c r="R102" s="246">
        <f>Q102*H102</f>
        <v>0</v>
      </c>
      <c r="S102" s="246">
        <v>0</v>
      </c>
      <c r="T102" s="247">
        <f>S102*H102</f>
        <v>0</v>
      </c>
      <c r="AR102" s="25" t="s">
        <v>235</v>
      </c>
      <c r="AT102" s="25" t="s">
        <v>230</v>
      </c>
      <c r="AU102" s="25" t="s">
        <v>87</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235</v>
      </c>
      <c r="BM102" s="25" t="s">
        <v>7754</v>
      </c>
    </row>
    <row r="103" s="1" customFormat="1" ht="16.5" customHeight="1">
      <c r="B103" s="47"/>
      <c r="C103" s="237" t="s">
        <v>271</v>
      </c>
      <c r="D103" s="237" t="s">
        <v>230</v>
      </c>
      <c r="E103" s="238" t="s">
        <v>7755</v>
      </c>
      <c r="F103" s="239" t="s">
        <v>7756</v>
      </c>
      <c r="G103" s="240" t="s">
        <v>929</v>
      </c>
      <c r="H103" s="241">
        <v>0</v>
      </c>
      <c r="I103" s="242"/>
      <c r="J103" s="243">
        <f>ROUND(I103*H103,2)</f>
        <v>0</v>
      </c>
      <c r="K103" s="239" t="s">
        <v>264</v>
      </c>
      <c r="L103" s="73"/>
      <c r="M103" s="244" t="s">
        <v>22</v>
      </c>
      <c r="N103" s="245" t="s">
        <v>50</v>
      </c>
      <c r="O103" s="48"/>
      <c r="P103" s="246">
        <f>O103*H103</f>
        <v>0</v>
      </c>
      <c r="Q103" s="246">
        <v>0</v>
      </c>
      <c r="R103" s="246">
        <f>Q103*H103</f>
        <v>0</v>
      </c>
      <c r="S103" s="246">
        <v>0</v>
      </c>
      <c r="T103" s="247">
        <f>S103*H103</f>
        <v>0</v>
      </c>
      <c r="AR103" s="25" t="s">
        <v>235</v>
      </c>
      <c r="AT103" s="25" t="s">
        <v>230</v>
      </c>
      <c r="AU103" s="25" t="s">
        <v>87</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235</v>
      </c>
      <c r="BM103" s="25" t="s">
        <v>7757</v>
      </c>
    </row>
    <row r="104" s="11" customFormat="1" ht="29.88" customHeight="1">
      <c r="B104" s="221"/>
      <c r="C104" s="222"/>
      <c r="D104" s="223" t="s">
        <v>78</v>
      </c>
      <c r="E104" s="235" t="s">
        <v>7758</v>
      </c>
      <c r="F104" s="235" t="s">
        <v>7759</v>
      </c>
      <c r="G104" s="222"/>
      <c r="H104" s="222"/>
      <c r="I104" s="225"/>
      <c r="J104" s="236">
        <f>BK104</f>
        <v>0</v>
      </c>
      <c r="K104" s="222"/>
      <c r="L104" s="227"/>
      <c r="M104" s="228"/>
      <c r="N104" s="229"/>
      <c r="O104" s="229"/>
      <c r="P104" s="230">
        <f>P105+P109</f>
        <v>0</v>
      </c>
      <c r="Q104" s="229"/>
      <c r="R104" s="230">
        <f>R105+R109</f>
        <v>0</v>
      </c>
      <c r="S104" s="229"/>
      <c r="T104" s="231">
        <f>T105+T109</f>
        <v>0</v>
      </c>
      <c r="AR104" s="232" t="s">
        <v>24</v>
      </c>
      <c r="AT104" s="233" t="s">
        <v>78</v>
      </c>
      <c r="AU104" s="233" t="s">
        <v>24</v>
      </c>
      <c r="AY104" s="232" t="s">
        <v>228</v>
      </c>
      <c r="BK104" s="234">
        <f>BK105+BK109</f>
        <v>0</v>
      </c>
    </row>
    <row r="105" s="11" customFormat="1" ht="14.88" customHeight="1">
      <c r="B105" s="221"/>
      <c r="C105" s="222"/>
      <c r="D105" s="223" t="s">
        <v>78</v>
      </c>
      <c r="E105" s="235" t="s">
        <v>2752</v>
      </c>
      <c r="F105" s="235" t="s">
        <v>7760</v>
      </c>
      <c r="G105" s="222"/>
      <c r="H105" s="222"/>
      <c r="I105" s="225"/>
      <c r="J105" s="236">
        <f>BK105</f>
        <v>0</v>
      </c>
      <c r="K105" s="222"/>
      <c r="L105" s="227"/>
      <c r="M105" s="228"/>
      <c r="N105" s="229"/>
      <c r="O105" s="229"/>
      <c r="P105" s="230">
        <f>SUM(P106:P108)</f>
        <v>0</v>
      </c>
      <c r="Q105" s="229"/>
      <c r="R105" s="230">
        <f>SUM(R106:R108)</f>
        <v>0</v>
      </c>
      <c r="S105" s="229"/>
      <c r="T105" s="231">
        <f>SUM(T106:T108)</f>
        <v>0</v>
      </c>
      <c r="AR105" s="232" t="s">
        <v>24</v>
      </c>
      <c r="AT105" s="233" t="s">
        <v>78</v>
      </c>
      <c r="AU105" s="233" t="s">
        <v>87</v>
      </c>
      <c r="AY105" s="232" t="s">
        <v>228</v>
      </c>
      <c r="BK105" s="234">
        <f>SUM(BK106:BK108)</f>
        <v>0</v>
      </c>
    </row>
    <row r="106" s="1" customFormat="1" ht="16.5" customHeight="1">
      <c r="B106" s="47"/>
      <c r="C106" s="237" t="s">
        <v>29</v>
      </c>
      <c r="D106" s="237" t="s">
        <v>230</v>
      </c>
      <c r="E106" s="238" t="s">
        <v>6981</v>
      </c>
      <c r="F106" s="239" t="s">
        <v>7761</v>
      </c>
      <c r="G106" s="240" t="s">
        <v>935</v>
      </c>
      <c r="H106" s="241">
        <v>68</v>
      </c>
      <c r="I106" s="242"/>
      <c r="J106" s="243">
        <f>ROUND(I106*H106,2)</f>
        <v>0</v>
      </c>
      <c r="K106" s="239" t="s">
        <v>264</v>
      </c>
      <c r="L106" s="73"/>
      <c r="M106" s="244" t="s">
        <v>22</v>
      </c>
      <c r="N106" s="245" t="s">
        <v>50</v>
      </c>
      <c r="O106" s="48"/>
      <c r="P106" s="246">
        <f>O106*H106</f>
        <v>0</v>
      </c>
      <c r="Q106" s="246">
        <v>0</v>
      </c>
      <c r="R106" s="246">
        <f>Q106*H106</f>
        <v>0</v>
      </c>
      <c r="S106" s="246">
        <v>0</v>
      </c>
      <c r="T106" s="247">
        <f>S106*H106</f>
        <v>0</v>
      </c>
      <c r="AR106" s="25" t="s">
        <v>235</v>
      </c>
      <c r="AT106" s="25" t="s">
        <v>230</v>
      </c>
      <c r="AU106" s="25" t="s">
        <v>101</v>
      </c>
      <c r="AY106" s="25" t="s">
        <v>228</v>
      </c>
      <c r="BE106" s="248">
        <f>IF(N106="základní",J106,0)</f>
        <v>0</v>
      </c>
      <c r="BF106" s="248">
        <f>IF(N106="snížená",J106,0)</f>
        <v>0</v>
      </c>
      <c r="BG106" s="248">
        <f>IF(N106="zákl. přenesená",J106,0)</f>
        <v>0</v>
      </c>
      <c r="BH106" s="248">
        <f>IF(N106="sníž. přenesená",J106,0)</f>
        <v>0</v>
      </c>
      <c r="BI106" s="248">
        <f>IF(N106="nulová",J106,0)</f>
        <v>0</v>
      </c>
      <c r="BJ106" s="25" t="s">
        <v>24</v>
      </c>
      <c r="BK106" s="248">
        <f>ROUND(I106*H106,2)</f>
        <v>0</v>
      </c>
      <c r="BL106" s="25" t="s">
        <v>235</v>
      </c>
      <c r="BM106" s="25" t="s">
        <v>7762</v>
      </c>
    </row>
    <row r="107" s="1" customFormat="1" ht="16.5" customHeight="1">
      <c r="B107" s="47"/>
      <c r="C107" s="237" t="s">
        <v>279</v>
      </c>
      <c r="D107" s="237" t="s">
        <v>230</v>
      </c>
      <c r="E107" s="238" t="s">
        <v>7763</v>
      </c>
      <c r="F107" s="239" t="s">
        <v>7764</v>
      </c>
      <c r="G107" s="240" t="s">
        <v>1408</v>
      </c>
      <c r="H107" s="241">
        <v>1</v>
      </c>
      <c r="I107" s="242"/>
      <c r="J107" s="243">
        <f>ROUND(I107*H107,2)</f>
        <v>0</v>
      </c>
      <c r="K107" s="239" t="s">
        <v>264</v>
      </c>
      <c r="L107" s="73"/>
      <c r="M107" s="244" t="s">
        <v>22</v>
      </c>
      <c r="N107" s="245" t="s">
        <v>50</v>
      </c>
      <c r="O107" s="48"/>
      <c r="P107" s="246">
        <f>O107*H107</f>
        <v>0</v>
      </c>
      <c r="Q107" s="246">
        <v>0</v>
      </c>
      <c r="R107" s="246">
        <f>Q107*H107</f>
        <v>0</v>
      </c>
      <c r="S107" s="246">
        <v>0</v>
      </c>
      <c r="T107" s="247">
        <f>S107*H107</f>
        <v>0</v>
      </c>
      <c r="AR107" s="25" t="s">
        <v>235</v>
      </c>
      <c r="AT107" s="25" t="s">
        <v>230</v>
      </c>
      <c r="AU107" s="25" t="s">
        <v>101</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235</v>
      </c>
      <c r="BM107" s="25" t="s">
        <v>7765</v>
      </c>
    </row>
    <row r="108" s="1" customFormat="1" ht="16.5" customHeight="1">
      <c r="B108" s="47"/>
      <c r="C108" s="237" t="s">
        <v>284</v>
      </c>
      <c r="D108" s="237" t="s">
        <v>230</v>
      </c>
      <c r="E108" s="238" t="s">
        <v>7032</v>
      </c>
      <c r="F108" s="239" t="s">
        <v>7766</v>
      </c>
      <c r="G108" s="240" t="s">
        <v>929</v>
      </c>
      <c r="H108" s="241">
        <v>2</v>
      </c>
      <c r="I108" s="242"/>
      <c r="J108" s="243">
        <f>ROUND(I108*H108,2)</f>
        <v>0</v>
      </c>
      <c r="K108" s="239" t="s">
        <v>264</v>
      </c>
      <c r="L108" s="73"/>
      <c r="M108" s="244" t="s">
        <v>22</v>
      </c>
      <c r="N108" s="245" t="s">
        <v>50</v>
      </c>
      <c r="O108" s="48"/>
      <c r="P108" s="246">
        <f>O108*H108</f>
        <v>0</v>
      </c>
      <c r="Q108" s="246">
        <v>0</v>
      </c>
      <c r="R108" s="246">
        <f>Q108*H108</f>
        <v>0</v>
      </c>
      <c r="S108" s="246">
        <v>0</v>
      </c>
      <c r="T108" s="247">
        <f>S108*H108</f>
        <v>0</v>
      </c>
      <c r="AR108" s="25" t="s">
        <v>235</v>
      </c>
      <c r="AT108" s="25" t="s">
        <v>230</v>
      </c>
      <c r="AU108" s="25" t="s">
        <v>101</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235</v>
      </c>
      <c r="BM108" s="25" t="s">
        <v>7767</v>
      </c>
    </row>
    <row r="109" s="11" customFormat="1" ht="22.32" customHeight="1">
      <c r="B109" s="221"/>
      <c r="C109" s="222"/>
      <c r="D109" s="223" t="s">
        <v>78</v>
      </c>
      <c r="E109" s="235" t="s">
        <v>2756</v>
      </c>
      <c r="F109" s="235" t="s">
        <v>7768</v>
      </c>
      <c r="G109" s="222"/>
      <c r="H109" s="222"/>
      <c r="I109" s="225"/>
      <c r="J109" s="236">
        <f>BK109</f>
        <v>0</v>
      </c>
      <c r="K109" s="222"/>
      <c r="L109" s="227"/>
      <c r="M109" s="228"/>
      <c r="N109" s="229"/>
      <c r="O109" s="229"/>
      <c r="P109" s="230">
        <f>SUM(P110:P111)</f>
        <v>0</v>
      </c>
      <c r="Q109" s="229"/>
      <c r="R109" s="230">
        <f>SUM(R110:R111)</f>
        <v>0</v>
      </c>
      <c r="S109" s="229"/>
      <c r="T109" s="231">
        <f>SUM(T110:T111)</f>
        <v>0</v>
      </c>
      <c r="AR109" s="232" t="s">
        <v>24</v>
      </c>
      <c r="AT109" s="233" t="s">
        <v>78</v>
      </c>
      <c r="AU109" s="233" t="s">
        <v>87</v>
      </c>
      <c r="AY109" s="232" t="s">
        <v>228</v>
      </c>
      <c r="BK109" s="234">
        <f>SUM(BK110:BK111)</f>
        <v>0</v>
      </c>
    </row>
    <row r="110" s="1" customFormat="1" ht="16.5" customHeight="1">
      <c r="B110" s="47"/>
      <c r="C110" s="237" t="s">
        <v>289</v>
      </c>
      <c r="D110" s="237" t="s">
        <v>230</v>
      </c>
      <c r="E110" s="238" t="s">
        <v>6981</v>
      </c>
      <c r="F110" s="239" t="s">
        <v>7761</v>
      </c>
      <c r="G110" s="240" t="s">
        <v>935</v>
      </c>
      <c r="H110" s="241">
        <v>30</v>
      </c>
      <c r="I110" s="242"/>
      <c r="J110" s="243">
        <f>ROUND(I110*H110,2)</f>
        <v>0</v>
      </c>
      <c r="K110" s="239" t="s">
        <v>264</v>
      </c>
      <c r="L110" s="73"/>
      <c r="M110" s="244" t="s">
        <v>22</v>
      </c>
      <c r="N110" s="245" t="s">
        <v>50</v>
      </c>
      <c r="O110" s="48"/>
      <c r="P110" s="246">
        <f>O110*H110</f>
        <v>0</v>
      </c>
      <c r="Q110" s="246">
        <v>0</v>
      </c>
      <c r="R110" s="246">
        <f>Q110*H110</f>
        <v>0</v>
      </c>
      <c r="S110" s="246">
        <v>0</v>
      </c>
      <c r="T110" s="247">
        <f>S110*H110</f>
        <v>0</v>
      </c>
      <c r="AR110" s="25" t="s">
        <v>235</v>
      </c>
      <c r="AT110" s="25" t="s">
        <v>230</v>
      </c>
      <c r="AU110" s="25" t="s">
        <v>101</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235</v>
      </c>
      <c r="BM110" s="25" t="s">
        <v>7769</v>
      </c>
    </row>
    <row r="111" s="1" customFormat="1" ht="16.5" customHeight="1">
      <c r="B111" s="47"/>
      <c r="C111" s="237" t="s">
        <v>295</v>
      </c>
      <c r="D111" s="237" t="s">
        <v>230</v>
      </c>
      <c r="E111" s="238" t="s">
        <v>7770</v>
      </c>
      <c r="F111" s="239" t="s">
        <v>7764</v>
      </c>
      <c r="G111" s="240" t="s">
        <v>1408</v>
      </c>
      <c r="H111" s="241">
        <v>1</v>
      </c>
      <c r="I111" s="242"/>
      <c r="J111" s="243">
        <f>ROUND(I111*H111,2)</f>
        <v>0</v>
      </c>
      <c r="K111" s="239" t="s">
        <v>264</v>
      </c>
      <c r="L111" s="73"/>
      <c r="M111" s="244" t="s">
        <v>22</v>
      </c>
      <c r="N111" s="245" t="s">
        <v>50</v>
      </c>
      <c r="O111" s="48"/>
      <c r="P111" s="246">
        <f>O111*H111</f>
        <v>0</v>
      </c>
      <c r="Q111" s="246">
        <v>0</v>
      </c>
      <c r="R111" s="246">
        <f>Q111*H111</f>
        <v>0</v>
      </c>
      <c r="S111" s="246">
        <v>0</v>
      </c>
      <c r="T111" s="247">
        <f>S111*H111</f>
        <v>0</v>
      </c>
      <c r="AR111" s="25" t="s">
        <v>235</v>
      </c>
      <c r="AT111" s="25" t="s">
        <v>230</v>
      </c>
      <c r="AU111" s="25" t="s">
        <v>101</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235</v>
      </c>
      <c r="BM111" s="25" t="s">
        <v>7771</v>
      </c>
    </row>
    <row r="112" s="11" customFormat="1" ht="29.88" customHeight="1">
      <c r="B112" s="221"/>
      <c r="C112" s="222"/>
      <c r="D112" s="223" t="s">
        <v>78</v>
      </c>
      <c r="E112" s="235" t="s">
        <v>7772</v>
      </c>
      <c r="F112" s="235" t="s">
        <v>7773</v>
      </c>
      <c r="G112" s="222"/>
      <c r="H112" s="222"/>
      <c r="I112" s="225"/>
      <c r="J112" s="236">
        <f>BK112</f>
        <v>0</v>
      </c>
      <c r="K112" s="222"/>
      <c r="L112" s="227"/>
      <c r="M112" s="228"/>
      <c r="N112" s="229"/>
      <c r="O112" s="229"/>
      <c r="P112" s="230">
        <f>P113</f>
        <v>0</v>
      </c>
      <c r="Q112" s="229"/>
      <c r="R112" s="230">
        <f>R113</f>
        <v>0</v>
      </c>
      <c r="S112" s="229"/>
      <c r="T112" s="231">
        <f>T113</f>
        <v>0</v>
      </c>
      <c r="AR112" s="232" t="s">
        <v>24</v>
      </c>
      <c r="AT112" s="233" t="s">
        <v>78</v>
      </c>
      <c r="AU112" s="233" t="s">
        <v>24</v>
      </c>
      <c r="AY112" s="232" t="s">
        <v>228</v>
      </c>
      <c r="BK112" s="234">
        <f>BK113</f>
        <v>0</v>
      </c>
    </row>
    <row r="113" s="11" customFormat="1" ht="14.88" customHeight="1">
      <c r="B113" s="221"/>
      <c r="C113" s="222"/>
      <c r="D113" s="223" t="s">
        <v>78</v>
      </c>
      <c r="E113" s="235" t="s">
        <v>2756</v>
      </c>
      <c r="F113" s="235" t="s">
        <v>7768</v>
      </c>
      <c r="G113" s="222"/>
      <c r="H113" s="222"/>
      <c r="I113" s="225"/>
      <c r="J113" s="236">
        <f>BK113</f>
        <v>0</v>
      </c>
      <c r="K113" s="222"/>
      <c r="L113" s="227"/>
      <c r="M113" s="228"/>
      <c r="N113" s="229"/>
      <c r="O113" s="229"/>
      <c r="P113" s="230">
        <f>SUM(P114:P118)</f>
        <v>0</v>
      </c>
      <c r="Q113" s="229"/>
      <c r="R113" s="230">
        <f>SUM(R114:R118)</f>
        <v>0</v>
      </c>
      <c r="S113" s="229"/>
      <c r="T113" s="231">
        <f>SUM(T114:T118)</f>
        <v>0</v>
      </c>
      <c r="AR113" s="232" t="s">
        <v>24</v>
      </c>
      <c r="AT113" s="233" t="s">
        <v>78</v>
      </c>
      <c r="AU113" s="233" t="s">
        <v>87</v>
      </c>
      <c r="AY113" s="232" t="s">
        <v>228</v>
      </c>
      <c r="BK113" s="234">
        <f>SUM(BK114:BK118)</f>
        <v>0</v>
      </c>
    </row>
    <row r="114" s="1" customFormat="1" ht="16.5" customHeight="1">
      <c r="B114" s="47"/>
      <c r="C114" s="237" t="s">
        <v>10</v>
      </c>
      <c r="D114" s="237" t="s">
        <v>230</v>
      </c>
      <c r="E114" s="238" t="s">
        <v>7156</v>
      </c>
      <c r="F114" s="239" t="s">
        <v>7774</v>
      </c>
      <c r="G114" s="240" t="s">
        <v>929</v>
      </c>
      <c r="H114" s="241">
        <v>3</v>
      </c>
      <c r="I114" s="242"/>
      <c r="J114" s="243">
        <f>ROUND(I114*H114,2)</f>
        <v>0</v>
      </c>
      <c r="K114" s="239" t="s">
        <v>264</v>
      </c>
      <c r="L114" s="73"/>
      <c r="M114" s="244" t="s">
        <v>22</v>
      </c>
      <c r="N114" s="245" t="s">
        <v>50</v>
      </c>
      <c r="O114" s="48"/>
      <c r="P114" s="246">
        <f>O114*H114</f>
        <v>0</v>
      </c>
      <c r="Q114" s="246">
        <v>0</v>
      </c>
      <c r="R114" s="246">
        <f>Q114*H114</f>
        <v>0</v>
      </c>
      <c r="S114" s="246">
        <v>0</v>
      </c>
      <c r="T114" s="247">
        <f>S114*H114</f>
        <v>0</v>
      </c>
      <c r="AR114" s="25" t="s">
        <v>235</v>
      </c>
      <c r="AT114" s="25" t="s">
        <v>230</v>
      </c>
      <c r="AU114" s="25" t="s">
        <v>101</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235</v>
      </c>
      <c r="BM114" s="25" t="s">
        <v>7775</v>
      </c>
    </row>
    <row r="115" s="1" customFormat="1" ht="16.5" customHeight="1">
      <c r="B115" s="47"/>
      <c r="C115" s="237" t="s">
        <v>304</v>
      </c>
      <c r="D115" s="237" t="s">
        <v>230</v>
      </c>
      <c r="E115" s="238" t="s">
        <v>7173</v>
      </c>
      <c r="F115" s="239" t="s">
        <v>7776</v>
      </c>
      <c r="G115" s="240" t="s">
        <v>929</v>
      </c>
      <c r="H115" s="241">
        <v>3</v>
      </c>
      <c r="I115" s="242"/>
      <c r="J115" s="243">
        <f>ROUND(I115*H115,2)</f>
        <v>0</v>
      </c>
      <c r="K115" s="239" t="s">
        <v>264</v>
      </c>
      <c r="L115" s="73"/>
      <c r="M115" s="244" t="s">
        <v>22</v>
      </c>
      <c r="N115" s="245" t="s">
        <v>50</v>
      </c>
      <c r="O115" s="48"/>
      <c r="P115" s="246">
        <f>O115*H115</f>
        <v>0</v>
      </c>
      <c r="Q115" s="246">
        <v>0</v>
      </c>
      <c r="R115" s="246">
        <f>Q115*H115</f>
        <v>0</v>
      </c>
      <c r="S115" s="246">
        <v>0</v>
      </c>
      <c r="T115" s="247">
        <f>S115*H115</f>
        <v>0</v>
      </c>
      <c r="AR115" s="25" t="s">
        <v>235</v>
      </c>
      <c r="AT115" s="25" t="s">
        <v>230</v>
      </c>
      <c r="AU115" s="25" t="s">
        <v>101</v>
      </c>
      <c r="AY115" s="25" t="s">
        <v>228</v>
      </c>
      <c r="BE115" s="248">
        <f>IF(N115="základní",J115,0)</f>
        <v>0</v>
      </c>
      <c r="BF115" s="248">
        <f>IF(N115="snížená",J115,0)</f>
        <v>0</v>
      </c>
      <c r="BG115" s="248">
        <f>IF(N115="zákl. přenesená",J115,0)</f>
        <v>0</v>
      </c>
      <c r="BH115" s="248">
        <f>IF(N115="sníž. přenesená",J115,0)</f>
        <v>0</v>
      </c>
      <c r="BI115" s="248">
        <f>IF(N115="nulová",J115,0)</f>
        <v>0</v>
      </c>
      <c r="BJ115" s="25" t="s">
        <v>24</v>
      </c>
      <c r="BK115" s="248">
        <f>ROUND(I115*H115,2)</f>
        <v>0</v>
      </c>
      <c r="BL115" s="25" t="s">
        <v>235</v>
      </c>
      <c r="BM115" s="25" t="s">
        <v>7777</v>
      </c>
    </row>
    <row r="116" s="1" customFormat="1" ht="16.5" customHeight="1">
      <c r="B116" s="47"/>
      <c r="C116" s="237" t="s">
        <v>308</v>
      </c>
      <c r="D116" s="237" t="s">
        <v>230</v>
      </c>
      <c r="E116" s="238" t="s">
        <v>7778</v>
      </c>
      <c r="F116" s="239" t="s">
        <v>7779</v>
      </c>
      <c r="G116" s="240" t="s">
        <v>929</v>
      </c>
      <c r="H116" s="241">
        <v>6</v>
      </c>
      <c r="I116" s="242"/>
      <c r="J116" s="243">
        <f>ROUND(I116*H116,2)</f>
        <v>0</v>
      </c>
      <c r="K116" s="239" t="s">
        <v>264</v>
      </c>
      <c r="L116" s="73"/>
      <c r="M116" s="244" t="s">
        <v>22</v>
      </c>
      <c r="N116" s="245" t="s">
        <v>50</v>
      </c>
      <c r="O116" s="48"/>
      <c r="P116" s="246">
        <f>O116*H116</f>
        <v>0</v>
      </c>
      <c r="Q116" s="246">
        <v>0</v>
      </c>
      <c r="R116" s="246">
        <f>Q116*H116</f>
        <v>0</v>
      </c>
      <c r="S116" s="246">
        <v>0</v>
      </c>
      <c r="T116" s="247">
        <f>S116*H116</f>
        <v>0</v>
      </c>
      <c r="AR116" s="25" t="s">
        <v>235</v>
      </c>
      <c r="AT116" s="25" t="s">
        <v>230</v>
      </c>
      <c r="AU116" s="25" t="s">
        <v>101</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235</v>
      </c>
      <c r="BM116" s="25" t="s">
        <v>7780</v>
      </c>
    </row>
    <row r="117" s="1" customFormat="1" ht="16.5" customHeight="1">
      <c r="B117" s="47"/>
      <c r="C117" s="237" t="s">
        <v>313</v>
      </c>
      <c r="D117" s="237" t="s">
        <v>230</v>
      </c>
      <c r="E117" s="238" t="s">
        <v>7781</v>
      </c>
      <c r="F117" s="239" t="s">
        <v>7782</v>
      </c>
      <c r="G117" s="240" t="s">
        <v>929</v>
      </c>
      <c r="H117" s="241">
        <v>6</v>
      </c>
      <c r="I117" s="242"/>
      <c r="J117" s="243">
        <f>ROUND(I117*H117,2)</f>
        <v>0</v>
      </c>
      <c r="K117" s="239" t="s">
        <v>264</v>
      </c>
      <c r="L117" s="73"/>
      <c r="M117" s="244" t="s">
        <v>22</v>
      </c>
      <c r="N117" s="245" t="s">
        <v>50</v>
      </c>
      <c r="O117" s="48"/>
      <c r="P117" s="246">
        <f>O117*H117</f>
        <v>0</v>
      </c>
      <c r="Q117" s="246">
        <v>0</v>
      </c>
      <c r="R117" s="246">
        <f>Q117*H117</f>
        <v>0</v>
      </c>
      <c r="S117" s="246">
        <v>0</v>
      </c>
      <c r="T117" s="247">
        <f>S117*H117</f>
        <v>0</v>
      </c>
      <c r="AR117" s="25" t="s">
        <v>235</v>
      </c>
      <c r="AT117" s="25" t="s">
        <v>230</v>
      </c>
      <c r="AU117" s="25" t="s">
        <v>101</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235</v>
      </c>
      <c r="BM117" s="25" t="s">
        <v>7783</v>
      </c>
    </row>
    <row r="118" s="1" customFormat="1" ht="16.5" customHeight="1">
      <c r="B118" s="47"/>
      <c r="C118" s="237" t="s">
        <v>319</v>
      </c>
      <c r="D118" s="237" t="s">
        <v>230</v>
      </c>
      <c r="E118" s="238" t="s">
        <v>7176</v>
      </c>
      <c r="F118" s="239" t="s">
        <v>7784</v>
      </c>
      <c r="G118" s="240" t="s">
        <v>929</v>
      </c>
      <c r="H118" s="241">
        <v>3</v>
      </c>
      <c r="I118" s="242"/>
      <c r="J118" s="243">
        <f>ROUND(I118*H118,2)</f>
        <v>0</v>
      </c>
      <c r="K118" s="239" t="s">
        <v>264</v>
      </c>
      <c r="L118" s="73"/>
      <c r="M118" s="244" t="s">
        <v>22</v>
      </c>
      <c r="N118" s="245" t="s">
        <v>50</v>
      </c>
      <c r="O118" s="48"/>
      <c r="P118" s="246">
        <f>O118*H118</f>
        <v>0</v>
      </c>
      <c r="Q118" s="246">
        <v>0</v>
      </c>
      <c r="R118" s="246">
        <f>Q118*H118</f>
        <v>0</v>
      </c>
      <c r="S118" s="246">
        <v>0</v>
      </c>
      <c r="T118" s="247">
        <f>S118*H118</f>
        <v>0</v>
      </c>
      <c r="AR118" s="25" t="s">
        <v>235</v>
      </c>
      <c r="AT118" s="25" t="s">
        <v>230</v>
      </c>
      <c r="AU118" s="25" t="s">
        <v>101</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235</v>
      </c>
      <c r="BM118" s="25" t="s">
        <v>7785</v>
      </c>
    </row>
    <row r="119" s="11" customFormat="1" ht="29.88" customHeight="1">
      <c r="B119" s="221"/>
      <c r="C119" s="222"/>
      <c r="D119" s="223" t="s">
        <v>78</v>
      </c>
      <c r="E119" s="235" t="s">
        <v>7786</v>
      </c>
      <c r="F119" s="235" t="s">
        <v>7787</v>
      </c>
      <c r="G119" s="222"/>
      <c r="H119" s="222"/>
      <c r="I119" s="225"/>
      <c r="J119" s="236">
        <f>BK119</f>
        <v>0</v>
      </c>
      <c r="K119" s="222"/>
      <c r="L119" s="227"/>
      <c r="M119" s="228"/>
      <c r="N119" s="229"/>
      <c r="O119" s="229"/>
      <c r="P119" s="230">
        <f>SUM(P120:P127)</f>
        <v>0</v>
      </c>
      <c r="Q119" s="229"/>
      <c r="R119" s="230">
        <f>SUM(R120:R127)</f>
        <v>0</v>
      </c>
      <c r="S119" s="229"/>
      <c r="T119" s="231">
        <f>SUM(T120:T127)</f>
        <v>0</v>
      </c>
      <c r="AR119" s="232" t="s">
        <v>24</v>
      </c>
      <c r="AT119" s="233" t="s">
        <v>78</v>
      </c>
      <c r="AU119" s="233" t="s">
        <v>24</v>
      </c>
      <c r="AY119" s="232" t="s">
        <v>228</v>
      </c>
      <c r="BK119" s="234">
        <f>SUM(BK120:BK127)</f>
        <v>0</v>
      </c>
    </row>
    <row r="120" s="1" customFormat="1" ht="16.5" customHeight="1">
      <c r="B120" s="47"/>
      <c r="C120" s="237" t="s">
        <v>325</v>
      </c>
      <c r="D120" s="237" t="s">
        <v>230</v>
      </c>
      <c r="E120" s="238" t="s">
        <v>7788</v>
      </c>
      <c r="F120" s="239" t="s">
        <v>7789</v>
      </c>
      <c r="G120" s="240" t="s">
        <v>929</v>
      </c>
      <c r="H120" s="241">
        <v>9</v>
      </c>
      <c r="I120" s="242"/>
      <c r="J120" s="243">
        <f>ROUND(I120*H120,2)</f>
        <v>0</v>
      </c>
      <c r="K120" s="239" t="s">
        <v>264</v>
      </c>
      <c r="L120" s="73"/>
      <c r="M120" s="244" t="s">
        <v>22</v>
      </c>
      <c r="N120" s="245" t="s">
        <v>50</v>
      </c>
      <c r="O120" s="48"/>
      <c r="P120" s="246">
        <f>O120*H120</f>
        <v>0</v>
      </c>
      <c r="Q120" s="246">
        <v>0</v>
      </c>
      <c r="R120" s="246">
        <f>Q120*H120</f>
        <v>0</v>
      </c>
      <c r="S120" s="246">
        <v>0</v>
      </c>
      <c r="T120" s="247">
        <f>S120*H120</f>
        <v>0</v>
      </c>
      <c r="AR120" s="25" t="s">
        <v>235</v>
      </c>
      <c r="AT120" s="25" t="s">
        <v>230</v>
      </c>
      <c r="AU120" s="25" t="s">
        <v>87</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235</v>
      </c>
      <c r="BM120" s="25" t="s">
        <v>7790</v>
      </c>
    </row>
    <row r="121" s="1" customFormat="1" ht="16.5" customHeight="1">
      <c r="B121" s="47"/>
      <c r="C121" s="237" t="s">
        <v>9</v>
      </c>
      <c r="D121" s="237" t="s">
        <v>230</v>
      </c>
      <c r="E121" s="238" t="s">
        <v>7791</v>
      </c>
      <c r="F121" s="239" t="s">
        <v>7792</v>
      </c>
      <c r="G121" s="240" t="s">
        <v>929</v>
      </c>
      <c r="H121" s="241">
        <v>863</v>
      </c>
      <c r="I121" s="242"/>
      <c r="J121" s="243">
        <f>ROUND(I121*H121,2)</f>
        <v>0</v>
      </c>
      <c r="K121" s="239" t="s">
        <v>264</v>
      </c>
      <c r="L121" s="73"/>
      <c r="M121" s="244" t="s">
        <v>22</v>
      </c>
      <c r="N121" s="245" t="s">
        <v>50</v>
      </c>
      <c r="O121" s="48"/>
      <c r="P121" s="246">
        <f>O121*H121</f>
        <v>0</v>
      </c>
      <c r="Q121" s="246">
        <v>0</v>
      </c>
      <c r="R121" s="246">
        <f>Q121*H121</f>
        <v>0</v>
      </c>
      <c r="S121" s="246">
        <v>0</v>
      </c>
      <c r="T121" s="247">
        <f>S121*H121</f>
        <v>0</v>
      </c>
      <c r="AR121" s="25" t="s">
        <v>235</v>
      </c>
      <c r="AT121" s="25" t="s">
        <v>230</v>
      </c>
      <c r="AU121" s="25" t="s">
        <v>87</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235</v>
      </c>
      <c r="BM121" s="25" t="s">
        <v>7793</v>
      </c>
    </row>
    <row r="122" s="1" customFormat="1" ht="16.5" customHeight="1">
      <c r="B122" s="47"/>
      <c r="C122" s="237" t="s">
        <v>335</v>
      </c>
      <c r="D122" s="237" t="s">
        <v>230</v>
      </c>
      <c r="E122" s="238" t="s">
        <v>7794</v>
      </c>
      <c r="F122" s="239" t="s">
        <v>7795</v>
      </c>
      <c r="G122" s="240" t="s">
        <v>929</v>
      </c>
      <c r="H122" s="241">
        <v>42</v>
      </c>
      <c r="I122" s="242"/>
      <c r="J122" s="243">
        <f>ROUND(I122*H122,2)</f>
        <v>0</v>
      </c>
      <c r="K122" s="239" t="s">
        <v>264</v>
      </c>
      <c r="L122" s="73"/>
      <c r="M122" s="244" t="s">
        <v>22</v>
      </c>
      <c r="N122" s="245" t="s">
        <v>50</v>
      </c>
      <c r="O122" s="48"/>
      <c r="P122" s="246">
        <f>O122*H122</f>
        <v>0</v>
      </c>
      <c r="Q122" s="246">
        <v>0</v>
      </c>
      <c r="R122" s="246">
        <f>Q122*H122</f>
        <v>0</v>
      </c>
      <c r="S122" s="246">
        <v>0</v>
      </c>
      <c r="T122" s="247">
        <f>S122*H122</f>
        <v>0</v>
      </c>
      <c r="AR122" s="25" t="s">
        <v>235</v>
      </c>
      <c r="AT122" s="25" t="s">
        <v>230</v>
      </c>
      <c r="AU122" s="25" t="s">
        <v>87</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235</v>
      </c>
      <c r="BM122" s="25" t="s">
        <v>7796</v>
      </c>
    </row>
    <row r="123" s="1" customFormat="1" ht="16.5" customHeight="1">
      <c r="B123" s="47"/>
      <c r="C123" s="237" t="s">
        <v>340</v>
      </c>
      <c r="D123" s="237" t="s">
        <v>230</v>
      </c>
      <c r="E123" s="238" t="s">
        <v>7179</v>
      </c>
      <c r="F123" s="239" t="s">
        <v>7797</v>
      </c>
      <c r="G123" s="240" t="s">
        <v>929</v>
      </c>
      <c r="H123" s="241">
        <v>905</v>
      </c>
      <c r="I123" s="242"/>
      <c r="J123" s="243">
        <f>ROUND(I123*H123,2)</f>
        <v>0</v>
      </c>
      <c r="K123" s="239" t="s">
        <v>264</v>
      </c>
      <c r="L123" s="73"/>
      <c r="M123" s="244" t="s">
        <v>22</v>
      </c>
      <c r="N123" s="245" t="s">
        <v>50</v>
      </c>
      <c r="O123" s="48"/>
      <c r="P123" s="246">
        <f>O123*H123</f>
        <v>0</v>
      </c>
      <c r="Q123" s="246">
        <v>0</v>
      </c>
      <c r="R123" s="246">
        <f>Q123*H123</f>
        <v>0</v>
      </c>
      <c r="S123" s="246">
        <v>0</v>
      </c>
      <c r="T123" s="247">
        <f>S123*H123</f>
        <v>0</v>
      </c>
      <c r="AR123" s="25" t="s">
        <v>235</v>
      </c>
      <c r="AT123" s="25" t="s">
        <v>230</v>
      </c>
      <c r="AU123" s="25" t="s">
        <v>87</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235</v>
      </c>
      <c r="BM123" s="25" t="s">
        <v>7798</v>
      </c>
    </row>
    <row r="124" s="1" customFormat="1" ht="16.5" customHeight="1">
      <c r="B124" s="47"/>
      <c r="C124" s="237" t="s">
        <v>344</v>
      </c>
      <c r="D124" s="237" t="s">
        <v>230</v>
      </c>
      <c r="E124" s="238" t="s">
        <v>7799</v>
      </c>
      <c r="F124" s="239" t="s">
        <v>7800</v>
      </c>
      <c r="G124" s="240" t="s">
        <v>929</v>
      </c>
      <c r="H124" s="241">
        <v>450</v>
      </c>
      <c r="I124" s="242"/>
      <c r="J124" s="243">
        <f>ROUND(I124*H124,2)</f>
        <v>0</v>
      </c>
      <c r="K124" s="239" t="s">
        <v>264</v>
      </c>
      <c r="L124" s="73"/>
      <c r="M124" s="244" t="s">
        <v>22</v>
      </c>
      <c r="N124" s="245" t="s">
        <v>50</v>
      </c>
      <c r="O124" s="48"/>
      <c r="P124" s="246">
        <f>O124*H124</f>
        <v>0</v>
      </c>
      <c r="Q124" s="246">
        <v>0</v>
      </c>
      <c r="R124" s="246">
        <f>Q124*H124</f>
        <v>0</v>
      </c>
      <c r="S124" s="246">
        <v>0</v>
      </c>
      <c r="T124" s="247">
        <f>S124*H124</f>
        <v>0</v>
      </c>
      <c r="AR124" s="25" t="s">
        <v>235</v>
      </c>
      <c r="AT124" s="25" t="s">
        <v>230</v>
      </c>
      <c r="AU124" s="25" t="s">
        <v>87</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235</v>
      </c>
      <c r="BM124" s="25" t="s">
        <v>7801</v>
      </c>
    </row>
    <row r="125" s="1" customFormat="1" ht="16.5" customHeight="1">
      <c r="B125" s="47"/>
      <c r="C125" s="237" t="s">
        <v>348</v>
      </c>
      <c r="D125" s="237" t="s">
        <v>230</v>
      </c>
      <c r="E125" s="238" t="s">
        <v>7802</v>
      </c>
      <c r="F125" s="239" t="s">
        <v>7803</v>
      </c>
      <c r="G125" s="240" t="s">
        <v>929</v>
      </c>
      <c r="H125" s="241">
        <v>150</v>
      </c>
      <c r="I125" s="242"/>
      <c r="J125" s="243">
        <f>ROUND(I125*H125,2)</f>
        <v>0</v>
      </c>
      <c r="K125" s="239" t="s">
        <v>264</v>
      </c>
      <c r="L125" s="73"/>
      <c r="M125" s="244" t="s">
        <v>22</v>
      </c>
      <c r="N125" s="245" t="s">
        <v>50</v>
      </c>
      <c r="O125" s="48"/>
      <c r="P125" s="246">
        <f>O125*H125</f>
        <v>0</v>
      </c>
      <c r="Q125" s="246">
        <v>0</v>
      </c>
      <c r="R125" s="246">
        <f>Q125*H125</f>
        <v>0</v>
      </c>
      <c r="S125" s="246">
        <v>0</v>
      </c>
      <c r="T125" s="247">
        <f>S125*H125</f>
        <v>0</v>
      </c>
      <c r="AR125" s="25" t="s">
        <v>235</v>
      </c>
      <c r="AT125" s="25" t="s">
        <v>230</v>
      </c>
      <c r="AU125" s="25" t="s">
        <v>87</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235</v>
      </c>
      <c r="BM125" s="25" t="s">
        <v>7804</v>
      </c>
    </row>
    <row r="126" s="1" customFormat="1" ht="16.5" customHeight="1">
      <c r="B126" s="47"/>
      <c r="C126" s="237" t="s">
        <v>353</v>
      </c>
      <c r="D126" s="237" t="s">
        <v>230</v>
      </c>
      <c r="E126" s="238" t="s">
        <v>7805</v>
      </c>
      <c r="F126" s="239" t="s">
        <v>7806</v>
      </c>
      <c r="G126" s="240" t="s">
        <v>929</v>
      </c>
      <c r="H126" s="241">
        <v>3</v>
      </c>
      <c r="I126" s="242"/>
      <c r="J126" s="243">
        <f>ROUND(I126*H126,2)</f>
        <v>0</v>
      </c>
      <c r="K126" s="239" t="s">
        <v>264</v>
      </c>
      <c r="L126" s="73"/>
      <c r="M126" s="244" t="s">
        <v>22</v>
      </c>
      <c r="N126" s="245" t="s">
        <v>50</v>
      </c>
      <c r="O126" s="48"/>
      <c r="P126" s="246">
        <f>O126*H126</f>
        <v>0</v>
      </c>
      <c r="Q126" s="246">
        <v>0</v>
      </c>
      <c r="R126" s="246">
        <f>Q126*H126</f>
        <v>0</v>
      </c>
      <c r="S126" s="246">
        <v>0</v>
      </c>
      <c r="T126" s="247">
        <f>S126*H126</f>
        <v>0</v>
      </c>
      <c r="AR126" s="25" t="s">
        <v>235</v>
      </c>
      <c r="AT126" s="25" t="s">
        <v>230</v>
      </c>
      <c r="AU126" s="25" t="s">
        <v>87</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235</v>
      </c>
      <c r="BM126" s="25" t="s">
        <v>7807</v>
      </c>
    </row>
    <row r="127" s="1" customFormat="1" ht="16.5" customHeight="1">
      <c r="B127" s="47"/>
      <c r="C127" s="237" t="s">
        <v>358</v>
      </c>
      <c r="D127" s="237" t="s">
        <v>230</v>
      </c>
      <c r="E127" s="238" t="s">
        <v>7183</v>
      </c>
      <c r="F127" s="239" t="s">
        <v>7808</v>
      </c>
      <c r="G127" s="240" t="s">
        <v>929</v>
      </c>
      <c r="H127" s="241">
        <v>3</v>
      </c>
      <c r="I127" s="242"/>
      <c r="J127" s="243">
        <f>ROUND(I127*H127,2)</f>
        <v>0</v>
      </c>
      <c r="K127" s="239" t="s">
        <v>264</v>
      </c>
      <c r="L127" s="73"/>
      <c r="M127" s="244" t="s">
        <v>22</v>
      </c>
      <c r="N127" s="245" t="s">
        <v>50</v>
      </c>
      <c r="O127" s="48"/>
      <c r="P127" s="246">
        <f>O127*H127</f>
        <v>0</v>
      </c>
      <c r="Q127" s="246">
        <v>0</v>
      </c>
      <c r="R127" s="246">
        <f>Q127*H127</f>
        <v>0</v>
      </c>
      <c r="S127" s="246">
        <v>0</v>
      </c>
      <c r="T127" s="247">
        <f>S127*H127</f>
        <v>0</v>
      </c>
      <c r="AR127" s="25" t="s">
        <v>235</v>
      </c>
      <c r="AT127" s="25" t="s">
        <v>230</v>
      </c>
      <c r="AU127" s="25" t="s">
        <v>87</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235</v>
      </c>
      <c r="BM127" s="25" t="s">
        <v>7809</v>
      </c>
    </row>
    <row r="128" s="11" customFormat="1" ht="29.88" customHeight="1">
      <c r="B128" s="221"/>
      <c r="C128" s="222"/>
      <c r="D128" s="223" t="s">
        <v>78</v>
      </c>
      <c r="E128" s="235" t="s">
        <v>7810</v>
      </c>
      <c r="F128" s="235" t="s">
        <v>7811</v>
      </c>
      <c r="G128" s="222"/>
      <c r="H128" s="222"/>
      <c r="I128" s="225"/>
      <c r="J128" s="236">
        <f>BK128</f>
        <v>0</v>
      </c>
      <c r="K128" s="222"/>
      <c r="L128" s="227"/>
      <c r="M128" s="228"/>
      <c r="N128" s="229"/>
      <c r="O128" s="229"/>
      <c r="P128" s="230">
        <f>SUM(P129:P137)</f>
        <v>0</v>
      </c>
      <c r="Q128" s="229"/>
      <c r="R128" s="230">
        <f>SUM(R129:R137)</f>
        <v>0</v>
      </c>
      <c r="S128" s="229"/>
      <c r="T128" s="231">
        <f>SUM(T129:T137)</f>
        <v>0</v>
      </c>
      <c r="AR128" s="232" t="s">
        <v>24</v>
      </c>
      <c r="AT128" s="233" t="s">
        <v>78</v>
      </c>
      <c r="AU128" s="233" t="s">
        <v>24</v>
      </c>
      <c r="AY128" s="232" t="s">
        <v>228</v>
      </c>
      <c r="BK128" s="234">
        <f>SUM(BK129:BK137)</f>
        <v>0</v>
      </c>
    </row>
    <row r="129" s="1" customFormat="1" ht="16.5" customHeight="1">
      <c r="B129" s="47"/>
      <c r="C129" s="237" t="s">
        <v>365</v>
      </c>
      <c r="D129" s="237" t="s">
        <v>230</v>
      </c>
      <c r="E129" s="238" t="s">
        <v>7200</v>
      </c>
      <c r="F129" s="239" t="s">
        <v>7812</v>
      </c>
      <c r="G129" s="240" t="s">
        <v>935</v>
      </c>
      <c r="H129" s="241">
        <v>30</v>
      </c>
      <c r="I129" s="242"/>
      <c r="J129" s="243">
        <f>ROUND(I129*H129,2)</f>
        <v>0</v>
      </c>
      <c r="K129" s="239" t="s">
        <v>264</v>
      </c>
      <c r="L129" s="73"/>
      <c r="M129" s="244" t="s">
        <v>22</v>
      </c>
      <c r="N129" s="245" t="s">
        <v>50</v>
      </c>
      <c r="O129" s="48"/>
      <c r="P129" s="246">
        <f>O129*H129</f>
        <v>0</v>
      </c>
      <c r="Q129" s="246">
        <v>0</v>
      </c>
      <c r="R129" s="246">
        <f>Q129*H129</f>
        <v>0</v>
      </c>
      <c r="S129" s="246">
        <v>0</v>
      </c>
      <c r="T129" s="247">
        <f>S129*H129</f>
        <v>0</v>
      </c>
      <c r="AR129" s="25" t="s">
        <v>235</v>
      </c>
      <c r="AT129" s="25" t="s">
        <v>230</v>
      </c>
      <c r="AU129" s="25" t="s">
        <v>87</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235</v>
      </c>
      <c r="BM129" s="25" t="s">
        <v>7813</v>
      </c>
    </row>
    <row r="130" s="1" customFormat="1" ht="16.5" customHeight="1">
      <c r="B130" s="47"/>
      <c r="C130" s="237" t="s">
        <v>370</v>
      </c>
      <c r="D130" s="237" t="s">
        <v>230</v>
      </c>
      <c r="E130" s="238" t="s">
        <v>7231</v>
      </c>
      <c r="F130" s="239" t="s">
        <v>7814</v>
      </c>
      <c r="G130" s="240" t="s">
        <v>935</v>
      </c>
      <c r="H130" s="241">
        <v>30</v>
      </c>
      <c r="I130" s="242"/>
      <c r="J130" s="243">
        <f>ROUND(I130*H130,2)</f>
        <v>0</v>
      </c>
      <c r="K130" s="239" t="s">
        <v>264</v>
      </c>
      <c r="L130" s="73"/>
      <c r="M130" s="244" t="s">
        <v>22</v>
      </c>
      <c r="N130" s="245" t="s">
        <v>50</v>
      </c>
      <c r="O130" s="48"/>
      <c r="P130" s="246">
        <f>O130*H130</f>
        <v>0</v>
      </c>
      <c r="Q130" s="246">
        <v>0</v>
      </c>
      <c r="R130" s="246">
        <f>Q130*H130</f>
        <v>0</v>
      </c>
      <c r="S130" s="246">
        <v>0</v>
      </c>
      <c r="T130" s="247">
        <f>S130*H130</f>
        <v>0</v>
      </c>
      <c r="AR130" s="25" t="s">
        <v>235</v>
      </c>
      <c r="AT130" s="25" t="s">
        <v>230</v>
      </c>
      <c r="AU130" s="25" t="s">
        <v>87</v>
      </c>
      <c r="AY130" s="25" t="s">
        <v>228</v>
      </c>
      <c r="BE130" s="248">
        <f>IF(N130="základní",J130,0)</f>
        <v>0</v>
      </c>
      <c r="BF130" s="248">
        <f>IF(N130="snížená",J130,0)</f>
        <v>0</v>
      </c>
      <c r="BG130" s="248">
        <f>IF(N130="zákl. přenesená",J130,0)</f>
        <v>0</v>
      </c>
      <c r="BH130" s="248">
        <f>IF(N130="sníž. přenesená",J130,0)</f>
        <v>0</v>
      </c>
      <c r="BI130" s="248">
        <f>IF(N130="nulová",J130,0)</f>
        <v>0</v>
      </c>
      <c r="BJ130" s="25" t="s">
        <v>24</v>
      </c>
      <c r="BK130" s="248">
        <f>ROUND(I130*H130,2)</f>
        <v>0</v>
      </c>
      <c r="BL130" s="25" t="s">
        <v>235</v>
      </c>
      <c r="BM130" s="25" t="s">
        <v>7815</v>
      </c>
    </row>
    <row r="131" s="1" customFormat="1" ht="16.5" customHeight="1">
      <c r="B131" s="47"/>
      <c r="C131" s="237" t="s">
        <v>379</v>
      </c>
      <c r="D131" s="237" t="s">
        <v>230</v>
      </c>
      <c r="E131" s="238" t="s">
        <v>7234</v>
      </c>
      <c r="F131" s="239" t="s">
        <v>7816</v>
      </c>
      <c r="G131" s="240" t="s">
        <v>935</v>
      </c>
      <c r="H131" s="241">
        <v>47</v>
      </c>
      <c r="I131" s="242"/>
      <c r="J131" s="243">
        <f>ROUND(I131*H131,2)</f>
        <v>0</v>
      </c>
      <c r="K131" s="239" t="s">
        <v>264</v>
      </c>
      <c r="L131" s="73"/>
      <c r="M131" s="244" t="s">
        <v>22</v>
      </c>
      <c r="N131" s="245" t="s">
        <v>50</v>
      </c>
      <c r="O131" s="48"/>
      <c r="P131" s="246">
        <f>O131*H131</f>
        <v>0</v>
      </c>
      <c r="Q131" s="246">
        <v>0</v>
      </c>
      <c r="R131" s="246">
        <f>Q131*H131</f>
        <v>0</v>
      </c>
      <c r="S131" s="246">
        <v>0</v>
      </c>
      <c r="T131" s="247">
        <f>S131*H131</f>
        <v>0</v>
      </c>
      <c r="AR131" s="25" t="s">
        <v>235</v>
      </c>
      <c r="AT131" s="25" t="s">
        <v>230</v>
      </c>
      <c r="AU131" s="25" t="s">
        <v>87</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235</v>
      </c>
      <c r="BM131" s="25" t="s">
        <v>7817</v>
      </c>
    </row>
    <row r="132" s="1" customFormat="1" ht="16.5" customHeight="1">
      <c r="B132" s="47"/>
      <c r="C132" s="237" t="s">
        <v>384</v>
      </c>
      <c r="D132" s="237" t="s">
        <v>230</v>
      </c>
      <c r="E132" s="238" t="s">
        <v>7237</v>
      </c>
      <c r="F132" s="239" t="s">
        <v>7818</v>
      </c>
      <c r="G132" s="240" t="s">
        <v>935</v>
      </c>
      <c r="H132" s="241">
        <v>47</v>
      </c>
      <c r="I132" s="242"/>
      <c r="J132" s="243">
        <f>ROUND(I132*H132,2)</f>
        <v>0</v>
      </c>
      <c r="K132" s="239" t="s">
        <v>264</v>
      </c>
      <c r="L132" s="73"/>
      <c r="M132" s="244" t="s">
        <v>22</v>
      </c>
      <c r="N132" s="245" t="s">
        <v>50</v>
      </c>
      <c r="O132" s="48"/>
      <c r="P132" s="246">
        <f>O132*H132</f>
        <v>0</v>
      </c>
      <c r="Q132" s="246">
        <v>0</v>
      </c>
      <c r="R132" s="246">
        <f>Q132*H132</f>
        <v>0</v>
      </c>
      <c r="S132" s="246">
        <v>0</v>
      </c>
      <c r="T132" s="247">
        <f>S132*H132</f>
        <v>0</v>
      </c>
      <c r="AR132" s="25" t="s">
        <v>235</v>
      </c>
      <c r="AT132" s="25" t="s">
        <v>230</v>
      </c>
      <c r="AU132" s="25" t="s">
        <v>87</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235</v>
      </c>
      <c r="BM132" s="25" t="s">
        <v>7819</v>
      </c>
    </row>
    <row r="133" s="1" customFormat="1" ht="16.5" customHeight="1">
      <c r="B133" s="47"/>
      <c r="C133" s="237" t="s">
        <v>388</v>
      </c>
      <c r="D133" s="237" t="s">
        <v>230</v>
      </c>
      <c r="E133" s="238" t="s">
        <v>7820</v>
      </c>
      <c r="F133" s="239" t="s">
        <v>7821</v>
      </c>
      <c r="G133" s="240" t="s">
        <v>929</v>
      </c>
      <c r="H133" s="241">
        <v>0</v>
      </c>
      <c r="I133" s="242"/>
      <c r="J133" s="243">
        <f>ROUND(I133*H133,2)</f>
        <v>0</v>
      </c>
      <c r="K133" s="239" t="s">
        <v>264</v>
      </c>
      <c r="L133" s="73"/>
      <c r="M133" s="244" t="s">
        <v>22</v>
      </c>
      <c r="N133" s="245" t="s">
        <v>50</v>
      </c>
      <c r="O133" s="48"/>
      <c r="P133" s="246">
        <f>O133*H133</f>
        <v>0</v>
      </c>
      <c r="Q133" s="246">
        <v>0</v>
      </c>
      <c r="R133" s="246">
        <f>Q133*H133</f>
        <v>0</v>
      </c>
      <c r="S133" s="246">
        <v>0</v>
      </c>
      <c r="T133" s="247">
        <f>S133*H133</f>
        <v>0</v>
      </c>
      <c r="AR133" s="25" t="s">
        <v>235</v>
      </c>
      <c r="AT133" s="25" t="s">
        <v>230</v>
      </c>
      <c r="AU133" s="25" t="s">
        <v>87</v>
      </c>
      <c r="AY133" s="25" t="s">
        <v>228</v>
      </c>
      <c r="BE133" s="248">
        <f>IF(N133="základní",J133,0)</f>
        <v>0</v>
      </c>
      <c r="BF133" s="248">
        <f>IF(N133="snížená",J133,0)</f>
        <v>0</v>
      </c>
      <c r="BG133" s="248">
        <f>IF(N133="zákl. přenesená",J133,0)</f>
        <v>0</v>
      </c>
      <c r="BH133" s="248">
        <f>IF(N133="sníž. přenesená",J133,0)</f>
        <v>0</v>
      </c>
      <c r="BI133" s="248">
        <f>IF(N133="nulová",J133,0)</f>
        <v>0</v>
      </c>
      <c r="BJ133" s="25" t="s">
        <v>24</v>
      </c>
      <c r="BK133" s="248">
        <f>ROUND(I133*H133,2)</f>
        <v>0</v>
      </c>
      <c r="BL133" s="25" t="s">
        <v>235</v>
      </c>
      <c r="BM133" s="25" t="s">
        <v>7822</v>
      </c>
    </row>
    <row r="134" s="1" customFormat="1" ht="16.5" customHeight="1">
      <c r="B134" s="47"/>
      <c r="C134" s="237" t="s">
        <v>393</v>
      </c>
      <c r="D134" s="237" t="s">
        <v>230</v>
      </c>
      <c r="E134" s="238" t="s">
        <v>7823</v>
      </c>
      <c r="F134" s="239" t="s">
        <v>7824</v>
      </c>
      <c r="G134" s="240" t="s">
        <v>929</v>
      </c>
      <c r="H134" s="241">
        <v>2</v>
      </c>
      <c r="I134" s="242"/>
      <c r="J134" s="243">
        <f>ROUND(I134*H134,2)</f>
        <v>0</v>
      </c>
      <c r="K134" s="239" t="s">
        <v>264</v>
      </c>
      <c r="L134" s="73"/>
      <c r="M134" s="244" t="s">
        <v>22</v>
      </c>
      <c r="N134" s="245" t="s">
        <v>50</v>
      </c>
      <c r="O134" s="48"/>
      <c r="P134" s="246">
        <f>O134*H134</f>
        <v>0</v>
      </c>
      <c r="Q134" s="246">
        <v>0</v>
      </c>
      <c r="R134" s="246">
        <f>Q134*H134</f>
        <v>0</v>
      </c>
      <c r="S134" s="246">
        <v>0</v>
      </c>
      <c r="T134" s="247">
        <f>S134*H134</f>
        <v>0</v>
      </c>
      <c r="AR134" s="25" t="s">
        <v>235</v>
      </c>
      <c r="AT134" s="25" t="s">
        <v>230</v>
      </c>
      <c r="AU134" s="25" t="s">
        <v>87</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235</v>
      </c>
      <c r="BM134" s="25" t="s">
        <v>7825</v>
      </c>
    </row>
    <row r="135" s="1" customFormat="1" ht="16.5" customHeight="1">
      <c r="B135" s="47"/>
      <c r="C135" s="237" t="s">
        <v>398</v>
      </c>
      <c r="D135" s="237" t="s">
        <v>230</v>
      </c>
      <c r="E135" s="238" t="s">
        <v>7240</v>
      </c>
      <c r="F135" s="239" t="s">
        <v>7826</v>
      </c>
      <c r="G135" s="240" t="s">
        <v>929</v>
      </c>
      <c r="H135" s="241">
        <v>3</v>
      </c>
      <c r="I135" s="242"/>
      <c r="J135" s="243">
        <f>ROUND(I135*H135,2)</f>
        <v>0</v>
      </c>
      <c r="K135" s="239" t="s">
        <v>264</v>
      </c>
      <c r="L135" s="73"/>
      <c r="M135" s="244" t="s">
        <v>22</v>
      </c>
      <c r="N135" s="245" t="s">
        <v>50</v>
      </c>
      <c r="O135" s="48"/>
      <c r="P135" s="246">
        <f>O135*H135</f>
        <v>0</v>
      </c>
      <c r="Q135" s="246">
        <v>0</v>
      </c>
      <c r="R135" s="246">
        <f>Q135*H135</f>
        <v>0</v>
      </c>
      <c r="S135" s="246">
        <v>0</v>
      </c>
      <c r="T135" s="247">
        <f>S135*H135</f>
        <v>0</v>
      </c>
      <c r="AR135" s="25" t="s">
        <v>235</v>
      </c>
      <c r="AT135" s="25" t="s">
        <v>230</v>
      </c>
      <c r="AU135" s="25" t="s">
        <v>87</v>
      </c>
      <c r="AY135" s="25" t="s">
        <v>228</v>
      </c>
      <c r="BE135" s="248">
        <f>IF(N135="základní",J135,0)</f>
        <v>0</v>
      </c>
      <c r="BF135" s="248">
        <f>IF(N135="snížená",J135,0)</f>
        <v>0</v>
      </c>
      <c r="BG135" s="248">
        <f>IF(N135="zákl. přenesená",J135,0)</f>
        <v>0</v>
      </c>
      <c r="BH135" s="248">
        <f>IF(N135="sníž. přenesená",J135,0)</f>
        <v>0</v>
      </c>
      <c r="BI135" s="248">
        <f>IF(N135="nulová",J135,0)</f>
        <v>0</v>
      </c>
      <c r="BJ135" s="25" t="s">
        <v>24</v>
      </c>
      <c r="BK135" s="248">
        <f>ROUND(I135*H135,2)</f>
        <v>0</v>
      </c>
      <c r="BL135" s="25" t="s">
        <v>235</v>
      </c>
      <c r="BM135" s="25" t="s">
        <v>7827</v>
      </c>
    </row>
    <row r="136" s="1" customFormat="1" ht="16.5" customHeight="1">
      <c r="B136" s="47"/>
      <c r="C136" s="237" t="s">
        <v>403</v>
      </c>
      <c r="D136" s="237" t="s">
        <v>230</v>
      </c>
      <c r="E136" s="238" t="s">
        <v>7243</v>
      </c>
      <c r="F136" s="239" t="s">
        <v>7828</v>
      </c>
      <c r="G136" s="240" t="s">
        <v>929</v>
      </c>
      <c r="H136" s="241">
        <v>3</v>
      </c>
      <c r="I136" s="242"/>
      <c r="J136" s="243">
        <f>ROUND(I136*H136,2)</f>
        <v>0</v>
      </c>
      <c r="K136" s="239" t="s">
        <v>264</v>
      </c>
      <c r="L136" s="73"/>
      <c r="M136" s="244" t="s">
        <v>22</v>
      </c>
      <c r="N136" s="245" t="s">
        <v>50</v>
      </c>
      <c r="O136" s="48"/>
      <c r="P136" s="246">
        <f>O136*H136</f>
        <v>0</v>
      </c>
      <c r="Q136" s="246">
        <v>0</v>
      </c>
      <c r="R136" s="246">
        <f>Q136*H136</f>
        <v>0</v>
      </c>
      <c r="S136" s="246">
        <v>0</v>
      </c>
      <c r="T136" s="247">
        <f>S136*H136</f>
        <v>0</v>
      </c>
      <c r="AR136" s="25" t="s">
        <v>235</v>
      </c>
      <c r="AT136" s="25" t="s">
        <v>230</v>
      </c>
      <c r="AU136" s="25" t="s">
        <v>87</v>
      </c>
      <c r="AY136" s="25" t="s">
        <v>228</v>
      </c>
      <c r="BE136" s="248">
        <f>IF(N136="základní",J136,0)</f>
        <v>0</v>
      </c>
      <c r="BF136" s="248">
        <f>IF(N136="snížená",J136,0)</f>
        <v>0</v>
      </c>
      <c r="BG136" s="248">
        <f>IF(N136="zákl. přenesená",J136,0)</f>
        <v>0</v>
      </c>
      <c r="BH136" s="248">
        <f>IF(N136="sníž. přenesená",J136,0)</f>
        <v>0</v>
      </c>
      <c r="BI136" s="248">
        <f>IF(N136="nulová",J136,0)</f>
        <v>0</v>
      </c>
      <c r="BJ136" s="25" t="s">
        <v>24</v>
      </c>
      <c r="BK136" s="248">
        <f>ROUND(I136*H136,2)</f>
        <v>0</v>
      </c>
      <c r="BL136" s="25" t="s">
        <v>235</v>
      </c>
      <c r="BM136" s="25" t="s">
        <v>7829</v>
      </c>
    </row>
    <row r="137" s="1" customFormat="1" ht="16.5" customHeight="1">
      <c r="B137" s="47"/>
      <c r="C137" s="237" t="s">
        <v>407</v>
      </c>
      <c r="D137" s="237" t="s">
        <v>230</v>
      </c>
      <c r="E137" s="238" t="s">
        <v>7246</v>
      </c>
      <c r="F137" s="239" t="s">
        <v>7830</v>
      </c>
      <c r="G137" s="240" t="s">
        <v>929</v>
      </c>
      <c r="H137" s="241">
        <v>1</v>
      </c>
      <c r="I137" s="242"/>
      <c r="J137" s="243">
        <f>ROUND(I137*H137,2)</f>
        <v>0</v>
      </c>
      <c r="K137" s="239" t="s">
        <v>264</v>
      </c>
      <c r="L137" s="73"/>
      <c r="M137" s="244" t="s">
        <v>22</v>
      </c>
      <c r="N137" s="245" t="s">
        <v>50</v>
      </c>
      <c r="O137" s="48"/>
      <c r="P137" s="246">
        <f>O137*H137</f>
        <v>0</v>
      </c>
      <c r="Q137" s="246">
        <v>0</v>
      </c>
      <c r="R137" s="246">
        <f>Q137*H137</f>
        <v>0</v>
      </c>
      <c r="S137" s="246">
        <v>0</v>
      </c>
      <c r="T137" s="247">
        <f>S137*H137</f>
        <v>0</v>
      </c>
      <c r="AR137" s="25" t="s">
        <v>235</v>
      </c>
      <c r="AT137" s="25" t="s">
        <v>230</v>
      </c>
      <c r="AU137" s="25" t="s">
        <v>87</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235</v>
      </c>
      <c r="BM137" s="25" t="s">
        <v>7831</v>
      </c>
    </row>
    <row r="138" s="11" customFormat="1" ht="29.88" customHeight="1">
      <c r="B138" s="221"/>
      <c r="C138" s="222"/>
      <c r="D138" s="223" t="s">
        <v>78</v>
      </c>
      <c r="E138" s="235" t="s">
        <v>7832</v>
      </c>
      <c r="F138" s="235" t="s">
        <v>7833</v>
      </c>
      <c r="G138" s="222"/>
      <c r="H138" s="222"/>
      <c r="I138" s="225"/>
      <c r="J138" s="236">
        <f>BK138</f>
        <v>0</v>
      </c>
      <c r="K138" s="222"/>
      <c r="L138" s="227"/>
      <c r="M138" s="228"/>
      <c r="N138" s="229"/>
      <c r="O138" s="229"/>
      <c r="P138" s="230">
        <f>SUM(P139:P141)</f>
        <v>0</v>
      </c>
      <c r="Q138" s="229"/>
      <c r="R138" s="230">
        <f>SUM(R139:R141)</f>
        <v>0</v>
      </c>
      <c r="S138" s="229"/>
      <c r="T138" s="231">
        <f>SUM(T139:T141)</f>
        <v>0</v>
      </c>
      <c r="AR138" s="232" t="s">
        <v>24</v>
      </c>
      <c r="AT138" s="233" t="s">
        <v>78</v>
      </c>
      <c r="AU138" s="233" t="s">
        <v>24</v>
      </c>
      <c r="AY138" s="232" t="s">
        <v>228</v>
      </c>
      <c r="BK138" s="234">
        <f>SUM(BK139:BK141)</f>
        <v>0</v>
      </c>
    </row>
    <row r="139" s="1" customFormat="1" ht="16.5" customHeight="1">
      <c r="B139" s="47"/>
      <c r="C139" s="237" t="s">
        <v>413</v>
      </c>
      <c r="D139" s="237" t="s">
        <v>230</v>
      </c>
      <c r="E139" s="238" t="s">
        <v>7249</v>
      </c>
      <c r="F139" s="239" t="s">
        <v>7834</v>
      </c>
      <c r="G139" s="240" t="s">
        <v>929</v>
      </c>
      <c r="H139" s="241">
        <v>3</v>
      </c>
      <c r="I139" s="242"/>
      <c r="J139" s="243">
        <f>ROUND(I139*H139,2)</f>
        <v>0</v>
      </c>
      <c r="K139" s="239" t="s">
        <v>264</v>
      </c>
      <c r="L139" s="73"/>
      <c r="M139" s="244" t="s">
        <v>22</v>
      </c>
      <c r="N139" s="245" t="s">
        <v>50</v>
      </c>
      <c r="O139" s="48"/>
      <c r="P139" s="246">
        <f>O139*H139</f>
        <v>0</v>
      </c>
      <c r="Q139" s="246">
        <v>0</v>
      </c>
      <c r="R139" s="246">
        <f>Q139*H139</f>
        <v>0</v>
      </c>
      <c r="S139" s="246">
        <v>0</v>
      </c>
      <c r="T139" s="247">
        <f>S139*H139</f>
        <v>0</v>
      </c>
      <c r="AR139" s="25" t="s">
        <v>235</v>
      </c>
      <c r="AT139" s="25" t="s">
        <v>230</v>
      </c>
      <c r="AU139" s="25" t="s">
        <v>87</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235</v>
      </c>
      <c r="BM139" s="25" t="s">
        <v>7835</v>
      </c>
    </row>
    <row r="140" s="1" customFormat="1" ht="16.5" customHeight="1">
      <c r="B140" s="47"/>
      <c r="C140" s="237" t="s">
        <v>421</v>
      </c>
      <c r="D140" s="237" t="s">
        <v>230</v>
      </c>
      <c r="E140" s="238" t="s">
        <v>7254</v>
      </c>
      <c r="F140" s="239" t="s">
        <v>7836</v>
      </c>
      <c r="G140" s="240" t="s">
        <v>929</v>
      </c>
      <c r="H140" s="241">
        <v>1</v>
      </c>
      <c r="I140" s="242"/>
      <c r="J140" s="243">
        <f>ROUND(I140*H140,2)</f>
        <v>0</v>
      </c>
      <c r="K140" s="239" t="s">
        <v>264</v>
      </c>
      <c r="L140" s="73"/>
      <c r="M140" s="244" t="s">
        <v>22</v>
      </c>
      <c r="N140" s="245" t="s">
        <v>50</v>
      </c>
      <c r="O140" s="48"/>
      <c r="P140" s="246">
        <f>O140*H140</f>
        <v>0</v>
      </c>
      <c r="Q140" s="246">
        <v>0</v>
      </c>
      <c r="R140" s="246">
        <f>Q140*H140</f>
        <v>0</v>
      </c>
      <c r="S140" s="246">
        <v>0</v>
      </c>
      <c r="T140" s="247">
        <f>S140*H140</f>
        <v>0</v>
      </c>
      <c r="AR140" s="25" t="s">
        <v>235</v>
      </c>
      <c r="AT140" s="25" t="s">
        <v>230</v>
      </c>
      <c r="AU140" s="25" t="s">
        <v>87</v>
      </c>
      <c r="AY140" s="25" t="s">
        <v>228</v>
      </c>
      <c r="BE140" s="248">
        <f>IF(N140="základní",J140,0)</f>
        <v>0</v>
      </c>
      <c r="BF140" s="248">
        <f>IF(N140="snížená",J140,0)</f>
        <v>0</v>
      </c>
      <c r="BG140" s="248">
        <f>IF(N140="zákl. přenesená",J140,0)</f>
        <v>0</v>
      </c>
      <c r="BH140" s="248">
        <f>IF(N140="sníž. přenesená",J140,0)</f>
        <v>0</v>
      </c>
      <c r="BI140" s="248">
        <f>IF(N140="nulová",J140,0)</f>
        <v>0</v>
      </c>
      <c r="BJ140" s="25" t="s">
        <v>24</v>
      </c>
      <c r="BK140" s="248">
        <f>ROUND(I140*H140,2)</f>
        <v>0</v>
      </c>
      <c r="BL140" s="25" t="s">
        <v>235</v>
      </c>
      <c r="BM140" s="25" t="s">
        <v>7837</v>
      </c>
    </row>
    <row r="141" s="1" customFormat="1" ht="16.5" customHeight="1">
      <c r="B141" s="47"/>
      <c r="C141" s="237" t="s">
        <v>428</v>
      </c>
      <c r="D141" s="237" t="s">
        <v>230</v>
      </c>
      <c r="E141" s="238" t="s">
        <v>7266</v>
      </c>
      <c r="F141" s="239" t="s">
        <v>7838</v>
      </c>
      <c r="G141" s="240" t="s">
        <v>929</v>
      </c>
      <c r="H141" s="241">
        <v>1</v>
      </c>
      <c r="I141" s="242"/>
      <c r="J141" s="243">
        <f>ROUND(I141*H141,2)</f>
        <v>0</v>
      </c>
      <c r="K141" s="239" t="s">
        <v>264</v>
      </c>
      <c r="L141" s="73"/>
      <c r="M141" s="244" t="s">
        <v>22</v>
      </c>
      <c r="N141" s="310" t="s">
        <v>50</v>
      </c>
      <c r="O141" s="311"/>
      <c r="P141" s="312">
        <f>O141*H141</f>
        <v>0</v>
      </c>
      <c r="Q141" s="312">
        <v>0</v>
      </c>
      <c r="R141" s="312">
        <f>Q141*H141</f>
        <v>0</v>
      </c>
      <c r="S141" s="312">
        <v>0</v>
      </c>
      <c r="T141" s="313">
        <f>S141*H141</f>
        <v>0</v>
      </c>
      <c r="AR141" s="25" t="s">
        <v>235</v>
      </c>
      <c r="AT141" s="25" t="s">
        <v>230</v>
      </c>
      <c r="AU141" s="25" t="s">
        <v>87</v>
      </c>
      <c r="AY141" s="25" t="s">
        <v>228</v>
      </c>
      <c r="BE141" s="248">
        <f>IF(N141="základní",J141,0)</f>
        <v>0</v>
      </c>
      <c r="BF141" s="248">
        <f>IF(N141="snížená",J141,0)</f>
        <v>0</v>
      </c>
      <c r="BG141" s="248">
        <f>IF(N141="zákl. přenesená",J141,0)</f>
        <v>0</v>
      </c>
      <c r="BH141" s="248">
        <f>IF(N141="sníž. přenesená",J141,0)</f>
        <v>0</v>
      </c>
      <c r="BI141" s="248">
        <f>IF(N141="nulová",J141,0)</f>
        <v>0</v>
      </c>
      <c r="BJ141" s="25" t="s">
        <v>24</v>
      </c>
      <c r="BK141" s="248">
        <f>ROUND(I141*H141,2)</f>
        <v>0</v>
      </c>
      <c r="BL141" s="25" t="s">
        <v>235</v>
      </c>
      <c r="BM141" s="25" t="s">
        <v>7839</v>
      </c>
    </row>
    <row r="142" s="1" customFormat="1" ht="6.96" customHeight="1">
      <c r="B142" s="68"/>
      <c r="C142" s="69"/>
      <c r="D142" s="69"/>
      <c r="E142" s="69"/>
      <c r="F142" s="69"/>
      <c r="G142" s="69"/>
      <c r="H142" s="69"/>
      <c r="I142" s="180"/>
      <c r="J142" s="69"/>
      <c r="K142" s="69"/>
      <c r="L142" s="73"/>
    </row>
  </sheetData>
  <sheetProtection sheet="1" autoFilter="0" formatColumns="0" formatRows="0" objects="1" scenarios="1" spinCount="100000" saltValue="1GbZpqrnlV3vHP9xQKaoVdujVMfx+Q+oVfa4BveHTEUSY++6L25yGXJanrO+KfAdJkDo3sMrzXe2H3b6sHaZDw==" hashValue="YtkCKndJp6YTJThUW5jMYXZXtyQO1wQr+JsJGSEWqboB3530wiISznbFpK+A6dY0U/y+vDkP/wDE+iWqo9NHcg==" algorithmName="SHA-512" password="CC35"/>
  <autoFilter ref="C91:K141"/>
  <mergeCells count="13">
    <mergeCell ref="E7:H7"/>
    <mergeCell ref="E9:H9"/>
    <mergeCell ref="E11:H11"/>
    <mergeCell ref="E26:H26"/>
    <mergeCell ref="E47:H47"/>
    <mergeCell ref="E49:H49"/>
    <mergeCell ref="E51:H51"/>
    <mergeCell ref="J55:J56"/>
    <mergeCell ref="E80:H80"/>
    <mergeCell ref="E82:H82"/>
    <mergeCell ref="E84:H84"/>
    <mergeCell ref="G1:H1"/>
    <mergeCell ref="L2:V2"/>
  </mergeCells>
  <hyperlinks>
    <hyperlink ref="F1:G1" location="C2" display="1) Krycí list soupisu"/>
    <hyperlink ref="G1:H1" location="C58" display="2) Rekapitulace"/>
    <hyperlink ref="J1" location="C91"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7.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144</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7840</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99.75" customHeight="1">
      <c r="B24" s="162"/>
      <c r="C24" s="163"/>
      <c r="D24" s="163"/>
      <c r="E24" s="45" t="s">
        <v>7383</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ROUND(J79,2)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ROUND(SUM(BE79:BE177), 2)</f>
        <v>0</v>
      </c>
      <c r="G30" s="48"/>
      <c r="H30" s="48"/>
      <c r="I30" s="172">
        <v>0.20999999999999999</v>
      </c>
      <c r="J30" s="171">
        <f>ROUND(ROUND((SUM(BE79:BE177)), 2)*I30, 2)</f>
        <v>0</v>
      </c>
      <c r="K30" s="52"/>
    </row>
    <row r="31" s="1" customFormat="1" ht="14.4" customHeight="1">
      <c r="B31" s="47"/>
      <c r="C31" s="48"/>
      <c r="D31" s="48"/>
      <c r="E31" s="56" t="s">
        <v>51</v>
      </c>
      <c r="F31" s="171">
        <f>ROUND(SUM(BF79:BF177), 2)</f>
        <v>0</v>
      </c>
      <c r="G31" s="48"/>
      <c r="H31" s="48"/>
      <c r="I31" s="172">
        <v>0.14999999999999999</v>
      </c>
      <c r="J31" s="171">
        <f>ROUND(ROUND((SUM(BF79:BF177)), 2)*I31, 2)</f>
        <v>0</v>
      </c>
      <c r="K31" s="52"/>
    </row>
    <row r="32" hidden="1" s="1" customFormat="1" ht="14.4" customHeight="1">
      <c r="B32" s="47"/>
      <c r="C32" s="48"/>
      <c r="D32" s="48"/>
      <c r="E32" s="56" t="s">
        <v>52</v>
      </c>
      <c r="F32" s="171">
        <f>ROUND(SUM(BG79:BG177), 2)</f>
        <v>0</v>
      </c>
      <c r="G32" s="48"/>
      <c r="H32" s="48"/>
      <c r="I32" s="172">
        <v>0.20999999999999999</v>
      </c>
      <c r="J32" s="171">
        <v>0</v>
      </c>
      <c r="K32" s="52"/>
    </row>
    <row r="33" hidden="1" s="1" customFormat="1" ht="14.4" customHeight="1">
      <c r="B33" s="47"/>
      <c r="C33" s="48"/>
      <c r="D33" s="48"/>
      <c r="E33" s="56" t="s">
        <v>53</v>
      </c>
      <c r="F33" s="171">
        <f>ROUND(SUM(BH79:BH177), 2)</f>
        <v>0</v>
      </c>
      <c r="G33" s="48"/>
      <c r="H33" s="48"/>
      <c r="I33" s="172">
        <v>0.14999999999999999</v>
      </c>
      <c r="J33" s="171">
        <v>0</v>
      </c>
      <c r="K33" s="52"/>
    </row>
    <row r="34" hidden="1" s="1" customFormat="1" ht="14.4" customHeight="1">
      <c r="B34" s="47"/>
      <c r="C34" s="48"/>
      <c r="D34" s="48"/>
      <c r="E34" s="56" t="s">
        <v>54</v>
      </c>
      <c r="F34" s="171">
        <f>ROUND(SUM(BI79:BI177),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SO04 - SO 04 - Areálový rozvod vody</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J79</f>
        <v>0</v>
      </c>
      <c r="K56" s="52"/>
      <c r="AU56" s="25" t="s">
        <v>184</v>
      </c>
    </row>
    <row r="57" s="8" customFormat="1" ht="24.96" customHeight="1">
      <c r="B57" s="191"/>
      <c r="C57" s="192"/>
      <c r="D57" s="193" t="s">
        <v>7841</v>
      </c>
      <c r="E57" s="194"/>
      <c r="F57" s="194"/>
      <c r="G57" s="194"/>
      <c r="H57" s="194"/>
      <c r="I57" s="195"/>
      <c r="J57" s="196">
        <f>J80</f>
        <v>0</v>
      </c>
      <c r="K57" s="197"/>
    </row>
    <row r="58" s="8" customFormat="1" ht="24.96" customHeight="1">
      <c r="B58" s="191"/>
      <c r="C58" s="192"/>
      <c r="D58" s="193" t="s">
        <v>7725</v>
      </c>
      <c r="E58" s="194"/>
      <c r="F58" s="194"/>
      <c r="G58" s="194"/>
      <c r="H58" s="194"/>
      <c r="I58" s="195"/>
      <c r="J58" s="196">
        <f>J106</f>
        <v>0</v>
      </c>
      <c r="K58" s="197"/>
    </row>
    <row r="59" s="8" customFormat="1" ht="24.96" customHeight="1">
      <c r="B59" s="191"/>
      <c r="C59" s="192"/>
      <c r="D59" s="193" t="s">
        <v>7842</v>
      </c>
      <c r="E59" s="194"/>
      <c r="F59" s="194"/>
      <c r="G59" s="194"/>
      <c r="H59" s="194"/>
      <c r="I59" s="195"/>
      <c r="J59" s="196">
        <f>J143</f>
        <v>0</v>
      </c>
      <c r="K59" s="197"/>
    </row>
    <row r="60" s="1" customFormat="1" ht="21.84" customHeight="1">
      <c r="B60" s="47"/>
      <c r="C60" s="48"/>
      <c r="D60" s="48"/>
      <c r="E60" s="48"/>
      <c r="F60" s="48"/>
      <c r="G60" s="48"/>
      <c r="H60" s="48"/>
      <c r="I60" s="158"/>
      <c r="J60" s="48"/>
      <c r="K60" s="52"/>
    </row>
    <row r="61" s="1" customFormat="1" ht="6.96" customHeight="1">
      <c r="B61" s="68"/>
      <c r="C61" s="69"/>
      <c r="D61" s="69"/>
      <c r="E61" s="69"/>
      <c r="F61" s="69"/>
      <c r="G61" s="69"/>
      <c r="H61" s="69"/>
      <c r="I61" s="180"/>
      <c r="J61" s="69"/>
      <c r="K61" s="70"/>
    </row>
    <row r="65" s="1" customFormat="1" ht="6.96" customHeight="1">
      <c r="B65" s="71"/>
      <c r="C65" s="72"/>
      <c r="D65" s="72"/>
      <c r="E65" s="72"/>
      <c r="F65" s="72"/>
      <c r="G65" s="72"/>
      <c r="H65" s="72"/>
      <c r="I65" s="183"/>
      <c r="J65" s="72"/>
      <c r="K65" s="72"/>
      <c r="L65" s="73"/>
    </row>
    <row r="66" s="1" customFormat="1" ht="36.96" customHeight="1">
      <c r="B66" s="47"/>
      <c r="C66" s="74" t="s">
        <v>212</v>
      </c>
      <c r="D66" s="75"/>
      <c r="E66" s="75"/>
      <c r="F66" s="75"/>
      <c r="G66" s="75"/>
      <c r="H66" s="75"/>
      <c r="I66" s="205"/>
      <c r="J66" s="75"/>
      <c r="K66" s="75"/>
      <c r="L66" s="73"/>
    </row>
    <row r="67" s="1" customFormat="1" ht="6.96" customHeight="1">
      <c r="B67" s="47"/>
      <c r="C67" s="75"/>
      <c r="D67" s="75"/>
      <c r="E67" s="75"/>
      <c r="F67" s="75"/>
      <c r="G67" s="75"/>
      <c r="H67" s="75"/>
      <c r="I67" s="205"/>
      <c r="J67" s="75"/>
      <c r="K67" s="75"/>
      <c r="L67" s="73"/>
    </row>
    <row r="68" s="1" customFormat="1" ht="14.4" customHeight="1">
      <c r="B68" s="47"/>
      <c r="C68" s="77" t="s">
        <v>18</v>
      </c>
      <c r="D68" s="75"/>
      <c r="E68" s="75"/>
      <c r="F68" s="75"/>
      <c r="G68" s="75"/>
      <c r="H68" s="75"/>
      <c r="I68" s="205"/>
      <c r="J68" s="75"/>
      <c r="K68" s="75"/>
      <c r="L68" s="73"/>
    </row>
    <row r="69" s="1" customFormat="1" ht="16.5" customHeight="1">
      <c r="B69" s="47"/>
      <c r="C69" s="75"/>
      <c r="D69" s="75"/>
      <c r="E69" s="206" t="str">
        <f>E7</f>
        <v>NOVÁ PSYCHIATRIE - NEMOCNICE TÁBOR (staveniště A)</v>
      </c>
      <c r="F69" s="77"/>
      <c r="G69" s="77"/>
      <c r="H69" s="77"/>
      <c r="I69" s="205"/>
      <c r="J69" s="75"/>
      <c r="K69" s="75"/>
      <c r="L69" s="73"/>
    </row>
    <row r="70" s="1" customFormat="1" ht="14.4" customHeight="1">
      <c r="B70" s="47"/>
      <c r="C70" s="77" t="s">
        <v>175</v>
      </c>
      <c r="D70" s="75"/>
      <c r="E70" s="75"/>
      <c r="F70" s="75"/>
      <c r="G70" s="75"/>
      <c r="H70" s="75"/>
      <c r="I70" s="205"/>
      <c r="J70" s="75"/>
      <c r="K70" s="75"/>
      <c r="L70" s="73"/>
    </row>
    <row r="71" s="1" customFormat="1" ht="17.25" customHeight="1">
      <c r="B71" s="47"/>
      <c r="C71" s="75"/>
      <c r="D71" s="75"/>
      <c r="E71" s="83" t="str">
        <f>E9</f>
        <v>SO04 - SO 04 - Areálový rozvod vody</v>
      </c>
      <c r="F71" s="75"/>
      <c r="G71" s="75"/>
      <c r="H71" s="75"/>
      <c r="I71" s="205"/>
      <c r="J71" s="75"/>
      <c r="K71" s="75"/>
      <c r="L71" s="73"/>
    </row>
    <row r="72" s="1" customFormat="1" ht="6.96" customHeight="1">
      <c r="B72" s="47"/>
      <c r="C72" s="75"/>
      <c r="D72" s="75"/>
      <c r="E72" s="75"/>
      <c r="F72" s="75"/>
      <c r="G72" s="75"/>
      <c r="H72" s="75"/>
      <c r="I72" s="205"/>
      <c r="J72" s="75"/>
      <c r="K72" s="75"/>
      <c r="L72" s="73"/>
    </row>
    <row r="73" s="1" customFormat="1" ht="18" customHeight="1">
      <c r="B73" s="47"/>
      <c r="C73" s="77" t="s">
        <v>25</v>
      </c>
      <c r="D73" s="75"/>
      <c r="E73" s="75"/>
      <c r="F73" s="209" t="str">
        <f>F12</f>
        <v>Tábor</v>
      </c>
      <c r="G73" s="75"/>
      <c r="H73" s="75"/>
      <c r="I73" s="210" t="s">
        <v>27</v>
      </c>
      <c r="J73" s="86" t="str">
        <f>IF(J12="","",J12)</f>
        <v>4. 5. 2015</v>
      </c>
      <c r="K73" s="75"/>
      <c r="L73" s="73"/>
    </row>
    <row r="74" s="1" customFormat="1" ht="6.96" customHeight="1">
      <c r="B74" s="47"/>
      <c r="C74" s="75"/>
      <c r="D74" s="75"/>
      <c r="E74" s="75"/>
      <c r="F74" s="75"/>
      <c r="G74" s="75"/>
      <c r="H74" s="75"/>
      <c r="I74" s="205"/>
      <c r="J74" s="75"/>
      <c r="K74" s="75"/>
      <c r="L74" s="73"/>
    </row>
    <row r="75" s="1" customFormat="1">
      <c r="B75" s="47"/>
      <c r="C75" s="77" t="s">
        <v>31</v>
      </c>
      <c r="D75" s="75"/>
      <c r="E75" s="75"/>
      <c r="F75" s="209" t="str">
        <f>E15</f>
        <v>Nemocnice Tábor,a.s.Kpt. Jaroše 2000 390 02 Tábor</v>
      </c>
      <c r="G75" s="75"/>
      <c r="H75" s="75"/>
      <c r="I75" s="210" t="s">
        <v>39</v>
      </c>
      <c r="J75" s="209" t="str">
        <f>E21</f>
        <v>Atelier H1 Ing.arch.J.Hochman, K Biřičce, HK</v>
      </c>
      <c r="K75" s="75"/>
      <c r="L75" s="73"/>
    </row>
    <row r="76" s="1" customFormat="1" ht="14.4" customHeight="1">
      <c r="B76" s="47"/>
      <c r="C76" s="77" t="s">
        <v>37</v>
      </c>
      <c r="D76" s="75"/>
      <c r="E76" s="75"/>
      <c r="F76" s="209" t="str">
        <f>IF(E18="","",E18)</f>
        <v/>
      </c>
      <c r="G76" s="75"/>
      <c r="H76" s="75"/>
      <c r="I76" s="205"/>
      <c r="J76" s="75"/>
      <c r="K76" s="75"/>
      <c r="L76" s="73"/>
    </row>
    <row r="77" s="1" customFormat="1" ht="10.32" customHeight="1">
      <c r="B77" s="47"/>
      <c r="C77" s="75"/>
      <c r="D77" s="75"/>
      <c r="E77" s="75"/>
      <c r="F77" s="75"/>
      <c r="G77" s="75"/>
      <c r="H77" s="75"/>
      <c r="I77" s="205"/>
      <c r="J77" s="75"/>
      <c r="K77" s="75"/>
      <c r="L77" s="73"/>
    </row>
    <row r="78" s="10" customFormat="1" ht="29.28" customHeight="1">
      <c r="B78" s="211"/>
      <c r="C78" s="212" t="s">
        <v>213</v>
      </c>
      <c r="D78" s="213" t="s">
        <v>64</v>
      </c>
      <c r="E78" s="213" t="s">
        <v>60</v>
      </c>
      <c r="F78" s="213" t="s">
        <v>214</v>
      </c>
      <c r="G78" s="213" t="s">
        <v>215</v>
      </c>
      <c r="H78" s="213" t="s">
        <v>216</v>
      </c>
      <c r="I78" s="214" t="s">
        <v>217</v>
      </c>
      <c r="J78" s="213" t="s">
        <v>182</v>
      </c>
      <c r="K78" s="215" t="s">
        <v>218</v>
      </c>
      <c r="L78" s="216"/>
      <c r="M78" s="103" t="s">
        <v>219</v>
      </c>
      <c r="N78" s="104" t="s">
        <v>49</v>
      </c>
      <c r="O78" s="104" t="s">
        <v>220</v>
      </c>
      <c r="P78" s="104" t="s">
        <v>221</v>
      </c>
      <c r="Q78" s="104" t="s">
        <v>222</v>
      </c>
      <c r="R78" s="104" t="s">
        <v>223</v>
      </c>
      <c r="S78" s="104" t="s">
        <v>224</v>
      </c>
      <c r="T78" s="105" t="s">
        <v>225</v>
      </c>
    </row>
    <row r="79" s="1" customFormat="1" ht="29.28" customHeight="1">
      <c r="B79" s="47"/>
      <c r="C79" s="109" t="s">
        <v>183</v>
      </c>
      <c r="D79" s="75"/>
      <c r="E79" s="75"/>
      <c r="F79" s="75"/>
      <c r="G79" s="75"/>
      <c r="H79" s="75"/>
      <c r="I79" s="205"/>
      <c r="J79" s="217">
        <f>BK79</f>
        <v>0</v>
      </c>
      <c r="K79" s="75"/>
      <c r="L79" s="73"/>
      <c r="M79" s="106"/>
      <c r="N79" s="107"/>
      <c r="O79" s="107"/>
      <c r="P79" s="218">
        <f>P80+P106+P143</f>
        <v>0</v>
      </c>
      <c r="Q79" s="107"/>
      <c r="R79" s="218">
        <f>R80+R106+R143</f>
        <v>1.8755299999999999</v>
      </c>
      <c r="S79" s="107"/>
      <c r="T79" s="219">
        <f>T80+T106+T143</f>
        <v>0</v>
      </c>
      <c r="AT79" s="25" t="s">
        <v>78</v>
      </c>
      <c r="AU79" s="25" t="s">
        <v>184</v>
      </c>
      <c r="BK79" s="220">
        <f>BK80+BK106+BK143</f>
        <v>0</v>
      </c>
    </row>
    <row r="80" s="11" customFormat="1" ht="37.44" customHeight="1">
      <c r="B80" s="221"/>
      <c r="C80" s="222"/>
      <c r="D80" s="223" t="s">
        <v>78</v>
      </c>
      <c r="E80" s="224" t="s">
        <v>266</v>
      </c>
      <c r="F80" s="224" t="s">
        <v>754</v>
      </c>
      <c r="G80" s="222"/>
      <c r="H80" s="222"/>
      <c r="I80" s="225"/>
      <c r="J80" s="226">
        <f>BK80</f>
        <v>0</v>
      </c>
      <c r="K80" s="222"/>
      <c r="L80" s="227"/>
      <c r="M80" s="228"/>
      <c r="N80" s="229"/>
      <c r="O80" s="229"/>
      <c r="P80" s="230">
        <f>SUM(P81:P105)</f>
        <v>0</v>
      </c>
      <c r="Q80" s="229"/>
      <c r="R80" s="230">
        <f>SUM(R81:R105)</f>
        <v>0.0098799999999999999</v>
      </c>
      <c r="S80" s="229"/>
      <c r="T80" s="231">
        <f>SUM(T81:T105)</f>
        <v>0</v>
      </c>
      <c r="AR80" s="232" t="s">
        <v>24</v>
      </c>
      <c r="AT80" s="233" t="s">
        <v>78</v>
      </c>
      <c r="AU80" s="233" t="s">
        <v>79</v>
      </c>
      <c r="AY80" s="232" t="s">
        <v>228</v>
      </c>
      <c r="BK80" s="234">
        <f>SUM(BK81:BK105)</f>
        <v>0</v>
      </c>
    </row>
    <row r="81" s="1" customFormat="1" ht="16.5" customHeight="1">
      <c r="B81" s="47"/>
      <c r="C81" s="237" t="s">
        <v>87</v>
      </c>
      <c r="D81" s="237" t="s">
        <v>230</v>
      </c>
      <c r="E81" s="238" t="s">
        <v>7843</v>
      </c>
      <c r="F81" s="239" t="s">
        <v>7844</v>
      </c>
      <c r="G81" s="240" t="s">
        <v>499</v>
      </c>
      <c r="H81" s="241">
        <v>7</v>
      </c>
      <c r="I81" s="242"/>
      <c r="J81" s="243">
        <f>ROUND(I81*H81,2)</f>
        <v>0</v>
      </c>
      <c r="K81" s="239" t="s">
        <v>234</v>
      </c>
      <c r="L81" s="73"/>
      <c r="M81" s="244" t="s">
        <v>22</v>
      </c>
      <c r="N81" s="245" t="s">
        <v>50</v>
      </c>
      <c r="O81" s="48"/>
      <c r="P81" s="246">
        <f>O81*H81</f>
        <v>0</v>
      </c>
      <c r="Q81" s="246">
        <v>0.00080000000000000004</v>
      </c>
      <c r="R81" s="246">
        <f>Q81*H81</f>
        <v>0.0055999999999999999</v>
      </c>
      <c r="S81" s="246">
        <v>0</v>
      </c>
      <c r="T81" s="247">
        <f>S81*H81</f>
        <v>0</v>
      </c>
      <c r="AR81" s="25" t="s">
        <v>235</v>
      </c>
      <c r="AT81" s="25" t="s">
        <v>230</v>
      </c>
      <c r="AU81" s="25" t="s">
        <v>24</v>
      </c>
      <c r="AY81" s="25" t="s">
        <v>228</v>
      </c>
      <c r="BE81" s="248">
        <f>IF(N81="základní",J81,0)</f>
        <v>0</v>
      </c>
      <c r="BF81" s="248">
        <f>IF(N81="snížená",J81,0)</f>
        <v>0</v>
      </c>
      <c r="BG81" s="248">
        <f>IF(N81="zákl. přenesená",J81,0)</f>
        <v>0</v>
      </c>
      <c r="BH81" s="248">
        <f>IF(N81="sníž. přenesená",J81,0)</f>
        <v>0</v>
      </c>
      <c r="BI81" s="248">
        <f>IF(N81="nulová",J81,0)</f>
        <v>0</v>
      </c>
      <c r="BJ81" s="25" t="s">
        <v>24</v>
      </c>
      <c r="BK81" s="248">
        <f>ROUND(I81*H81,2)</f>
        <v>0</v>
      </c>
      <c r="BL81" s="25" t="s">
        <v>235</v>
      </c>
      <c r="BM81" s="25" t="s">
        <v>7845</v>
      </c>
    </row>
    <row r="82" s="12" customFormat="1">
      <c r="B82" s="249"/>
      <c r="C82" s="250"/>
      <c r="D82" s="251" t="s">
        <v>237</v>
      </c>
      <c r="E82" s="252" t="s">
        <v>22</v>
      </c>
      <c r="F82" s="253" t="s">
        <v>7846</v>
      </c>
      <c r="G82" s="250"/>
      <c r="H82" s="254">
        <v>7</v>
      </c>
      <c r="I82" s="255"/>
      <c r="J82" s="250"/>
      <c r="K82" s="250"/>
      <c r="L82" s="256"/>
      <c r="M82" s="257"/>
      <c r="N82" s="258"/>
      <c r="O82" s="258"/>
      <c r="P82" s="258"/>
      <c r="Q82" s="258"/>
      <c r="R82" s="258"/>
      <c r="S82" s="258"/>
      <c r="T82" s="259"/>
      <c r="AT82" s="260" t="s">
        <v>237</v>
      </c>
      <c r="AU82" s="260" t="s">
        <v>24</v>
      </c>
      <c r="AV82" s="12" t="s">
        <v>87</v>
      </c>
      <c r="AW82" s="12" t="s">
        <v>42</v>
      </c>
      <c r="AX82" s="12" t="s">
        <v>79</v>
      </c>
      <c r="AY82" s="260" t="s">
        <v>228</v>
      </c>
    </row>
    <row r="83" s="13" customFormat="1">
      <c r="B83" s="271"/>
      <c r="C83" s="272"/>
      <c r="D83" s="251" t="s">
        <v>237</v>
      </c>
      <c r="E83" s="273" t="s">
        <v>22</v>
      </c>
      <c r="F83" s="274" t="s">
        <v>364</v>
      </c>
      <c r="G83" s="272"/>
      <c r="H83" s="275">
        <v>7</v>
      </c>
      <c r="I83" s="276"/>
      <c r="J83" s="272"/>
      <c r="K83" s="272"/>
      <c r="L83" s="277"/>
      <c r="M83" s="278"/>
      <c r="N83" s="279"/>
      <c r="O83" s="279"/>
      <c r="P83" s="279"/>
      <c r="Q83" s="279"/>
      <c r="R83" s="279"/>
      <c r="S83" s="279"/>
      <c r="T83" s="280"/>
      <c r="AT83" s="281" t="s">
        <v>237</v>
      </c>
      <c r="AU83" s="281" t="s">
        <v>24</v>
      </c>
      <c r="AV83" s="13" t="s">
        <v>235</v>
      </c>
      <c r="AW83" s="13" t="s">
        <v>42</v>
      </c>
      <c r="AX83" s="13" t="s">
        <v>24</v>
      </c>
      <c r="AY83" s="281" t="s">
        <v>228</v>
      </c>
    </row>
    <row r="84" s="1" customFormat="1" ht="25.5" customHeight="1">
      <c r="B84" s="47"/>
      <c r="C84" s="237" t="s">
        <v>101</v>
      </c>
      <c r="D84" s="237" t="s">
        <v>230</v>
      </c>
      <c r="E84" s="238" t="s">
        <v>7847</v>
      </c>
      <c r="F84" s="239" t="s">
        <v>7848</v>
      </c>
      <c r="G84" s="240" t="s">
        <v>499</v>
      </c>
      <c r="H84" s="241">
        <v>7</v>
      </c>
      <c r="I84" s="242"/>
      <c r="J84" s="243">
        <f>ROUND(I84*H84,2)</f>
        <v>0</v>
      </c>
      <c r="K84" s="239" t="s">
        <v>234</v>
      </c>
      <c r="L84" s="73"/>
      <c r="M84" s="244" t="s">
        <v>22</v>
      </c>
      <c r="N84" s="245" t="s">
        <v>50</v>
      </c>
      <c r="O84" s="48"/>
      <c r="P84" s="246">
        <f>O84*H84</f>
        <v>0</v>
      </c>
      <c r="Q84" s="246">
        <v>0</v>
      </c>
      <c r="R84" s="246">
        <f>Q84*H84</f>
        <v>0</v>
      </c>
      <c r="S84" s="246">
        <v>0</v>
      </c>
      <c r="T84" s="247">
        <f>S84*H84</f>
        <v>0</v>
      </c>
      <c r="AR84" s="25" t="s">
        <v>235</v>
      </c>
      <c r="AT84" s="25" t="s">
        <v>230</v>
      </c>
      <c r="AU84" s="25" t="s">
        <v>24</v>
      </c>
      <c r="AY84" s="25" t="s">
        <v>228</v>
      </c>
      <c r="BE84" s="248">
        <f>IF(N84="základní",J84,0)</f>
        <v>0</v>
      </c>
      <c r="BF84" s="248">
        <f>IF(N84="snížená",J84,0)</f>
        <v>0</v>
      </c>
      <c r="BG84" s="248">
        <f>IF(N84="zákl. přenesená",J84,0)</f>
        <v>0</v>
      </c>
      <c r="BH84" s="248">
        <f>IF(N84="sníž. přenesená",J84,0)</f>
        <v>0</v>
      </c>
      <c r="BI84" s="248">
        <f>IF(N84="nulová",J84,0)</f>
        <v>0</v>
      </c>
      <c r="BJ84" s="25" t="s">
        <v>24</v>
      </c>
      <c r="BK84" s="248">
        <f>ROUND(I84*H84,2)</f>
        <v>0</v>
      </c>
      <c r="BL84" s="25" t="s">
        <v>235</v>
      </c>
      <c r="BM84" s="25" t="s">
        <v>7849</v>
      </c>
    </row>
    <row r="85" s="12" customFormat="1">
      <c r="B85" s="249"/>
      <c r="C85" s="250"/>
      <c r="D85" s="251" t="s">
        <v>237</v>
      </c>
      <c r="E85" s="252" t="s">
        <v>22</v>
      </c>
      <c r="F85" s="253" t="s">
        <v>260</v>
      </c>
      <c r="G85" s="250"/>
      <c r="H85" s="254">
        <v>7</v>
      </c>
      <c r="I85" s="255"/>
      <c r="J85" s="250"/>
      <c r="K85" s="250"/>
      <c r="L85" s="256"/>
      <c r="M85" s="257"/>
      <c r="N85" s="258"/>
      <c r="O85" s="258"/>
      <c r="P85" s="258"/>
      <c r="Q85" s="258"/>
      <c r="R85" s="258"/>
      <c r="S85" s="258"/>
      <c r="T85" s="259"/>
      <c r="AT85" s="260" t="s">
        <v>237</v>
      </c>
      <c r="AU85" s="260" t="s">
        <v>24</v>
      </c>
      <c r="AV85" s="12" t="s">
        <v>87</v>
      </c>
      <c r="AW85" s="12" t="s">
        <v>42</v>
      </c>
      <c r="AX85" s="12" t="s">
        <v>24</v>
      </c>
      <c r="AY85" s="260" t="s">
        <v>228</v>
      </c>
    </row>
    <row r="86" s="1" customFormat="1" ht="16.5" customHeight="1">
      <c r="B86" s="47"/>
      <c r="C86" s="237" t="s">
        <v>235</v>
      </c>
      <c r="D86" s="237" t="s">
        <v>230</v>
      </c>
      <c r="E86" s="238" t="s">
        <v>7850</v>
      </c>
      <c r="F86" s="239" t="s">
        <v>7851</v>
      </c>
      <c r="G86" s="240" t="s">
        <v>499</v>
      </c>
      <c r="H86" s="241">
        <v>1</v>
      </c>
      <c r="I86" s="242"/>
      <c r="J86" s="243">
        <f>ROUND(I86*H86,2)</f>
        <v>0</v>
      </c>
      <c r="K86" s="239" t="s">
        <v>234</v>
      </c>
      <c r="L86" s="73"/>
      <c r="M86" s="244" t="s">
        <v>22</v>
      </c>
      <c r="N86" s="245" t="s">
        <v>50</v>
      </c>
      <c r="O86" s="48"/>
      <c r="P86" s="246">
        <f>O86*H86</f>
        <v>0</v>
      </c>
      <c r="Q86" s="246">
        <v>0.0011999999999999999</v>
      </c>
      <c r="R86" s="246">
        <f>Q86*H86</f>
        <v>0.0011999999999999999</v>
      </c>
      <c r="S86" s="246">
        <v>0</v>
      </c>
      <c r="T86" s="247">
        <f>S86*H86</f>
        <v>0</v>
      </c>
      <c r="AR86" s="25" t="s">
        <v>235</v>
      </c>
      <c r="AT86" s="25" t="s">
        <v>230</v>
      </c>
      <c r="AU86" s="25" t="s">
        <v>24</v>
      </c>
      <c r="AY86" s="25" t="s">
        <v>228</v>
      </c>
      <c r="BE86" s="248">
        <f>IF(N86="základní",J86,0)</f>
        <v>0</v>
      </c>
      <c r="BF86" s="248">
        <f>IF(N86="snížená",J86,0)</f>
        <v>0</v>
      </c>
      <c r="BG86" s="248">
        <f>IF(N86="zákl. přenesená",J86,0)</f>
        <v>0</v>
      </c>
      <c r="BH86" s="248">
        <f>IF(N86="sníž. přenesená",J86,0)</f>
        <v>0</v>
      </c>
      <c r="BI86" s="248">
        <f>IF(N86="nulová",J86,0)</f>
        <v>0</v>
      </c>
      <c r="BJ86" s="25" t="s">
        <v>24</v>
      </c>
      <c r="BK86" s="248">
        <f>ROUND(I86*H86,2)</f>
        <v>0</v>
      </c>
      <c r="BL86" s="25" t="s">
        <v>235</v>
      </c>
      <c r="BM86" s="25" t="s">
        <v>7852</v>
      </c>
    </row>
    <row r="87" s="12" customFormat="1">
      <c r="B87" s="249"/>
      <c r="C87" s="250"/>
      <c r="D87" s="251" t="s">
        <v>237</v>
      </c>
      <c r="E87" s="252" t="s">
        <v>22</v>
      </c>
      <c r="F87" s="253" t="s">
        <v>7853</v>
      </c>
      <c r="G87" s="250"/>
      <c r="H87" s="254">
        <v>1</v>
      </c>
      <c r="I87" s="255"/>
      <c r="J87" s="250"/>
      <c r="K87" s="250"/>
      <c r="L87" s="256"/>
      <c r="M87" s="257"/>
      <c r="N87" s="258"/>
      <c r="O87" s="258"/>
      <c r="P87" s="258"/>
      <c r="Q87" s="258"/>
      <c r="R87" s="258"/>
      <c r="S87" s="258"/>
      <c r="T87" s="259"/>
      <c r="AT87" s="260" t="s">
        <v>237</v>
      </c>
      <c r="AU87" s="260" t="s">
        <v>24</v>
      </c>
      <c r="AV87" s="12" t="s">
        <v>87</v>
      </c>
      <c r="AW87" s="12" t="s">
        <v>42</v>
      </c>
      <c r="AX87" s="12" t="s">
        <v>79</v>
      </c>
      <c r="AY87" s="260" t="s">
        <v>228</v>
      </c>
    </row>
    <row r="88" s="13" customFormat="1">
      <c r="B88" s="271"/>
      <c r="C88" s="272"/>
      <c r="D88" s="251" t="s">
        <v>237</v>
      </c>
      <c r="E88" s="273" t="s">
        <v>22</v>
      </c>
      <c r="F88" s="274" t="s">
        <v>364</v>
      </c>
      <c r="G88" s="272"/>
      <c r="H88" s="275">
        <v>1</v>
      </c>
      <c r="I88" s="276"/>
      <c r="J88" s="272"/>
      <c r="K88" s="272"/>
      <c r="L88" s="277"/>
      <c r="M88" s="278"/>
      <c r="N88" s="279"/>
      <c r="O88" s="279"/>
      <c r="P88" s="279"/>
      <c r="Q88" s="279"/>
      <c r="R88" s="279"/>
      <c r="S88" s="279"/>
      <c r="T88" s="280"/>
      <c r="AT88" s="281" t="s">
        <v>237</v>
      </c>
      <c r="AU88" s="281" t="s">
        <v>24</v>
      </c>
      <c r="AV88" s="13" t="s">
        <v>235</v>
      </c>
      <c r="AW88" s="13" t="s">
        <v>42</v>
      </c>
      <c r="AX88" s="13" t="s">
        <v>24</v>
      </c>
      <c r="AY88" s="281" t="s">
        <v>228</v>
      </c>
    </row>
    <row r="89" s="1" customFormat="1" ht="25.5" customHeight="1">
      <c r="B89" s="47"/>
      <c r="C89" s="237" t="s">
        <v>251</v>
      </c>
      <c r="D89" s="237" t="s">
        <v>230</v>
      </c>
      <c r="E89" s="238" t="s">
        <v>7854</v>
      </c>
      <c r="F89" s="239" t="s">
        <v>7855</v>
      </c>
      <c r="G89" s="240" t="s">
        <v>499</v>
      </c>
      <c r="H89" s="241">
        <v>1</v>
      </c>
      <c r="I89" s="242"/>
      <c r="J89" s="243">
        <f>ROUND(I89*H89,2)</f>
        <v>0</v>
      </c>
      <c r="K89" s="239" t="s">
        <v>234</v>
      </c>
      <c r="L89" s="73"/>
      <c r="M89" s="244" t="s">
        <v>22</v>
      </c>
      <c r="N89" s="245" t="s">
        <v>50</v>
      </c>
      <c r="O89" s="48"/>
      <c r="P89" s="246">
        <f>O89*H89</f>
        <v>0</v>
      </c>
      <c r="Q89" s="246">
        <v>0</v>
      </c>
      <c r="R89" s="246">
        <f>Q89*H89</f>
        <v>0</v>
      </c>
      <c r="S89" s="246">
        <v>0</v>
      </c>
      <c r="T89" s="247">
        <f>S89*H89</f>
        <v>0</v>
      </c>
      <c r="AR89" s="25" t="s">
        <v>235</v>
      </c>
      <c r="AT89" s="25" t="s">
        <v>230</v>
      </c>
      <c r="AU89" s="25" t="s">
        <v>24</v>
      </c>
      <c r="AY89" s="25" t="s">
        <v>228</v>
      </c>
      <c r="BE89" s="248">
        <f>IF(N89="základní",J89,0)</f>
        <v>0</v>
      </c>
      <c r="BF89" s="248">
        <f>IF(N89="snížená",J89,0)</f>
        <v>0</v>
      </c>
      <c r="BG89" s="248">
        <f>IF(N89="zákl. přenesená",J89,0)</f>
        <v>0</v>
      </c>
      <c r="BH89" s="248">
        <f>IF(N89="sníž. přenesená",J89,0)</f>
        <v>0</v>
      </c>
      <c r="BI89" s="248">
        <f>IF(N89="nulová",J89,0)</f>
        <v>0</v>
      </c>
      <c r="BJ89" s="25" t="s">
        <v>24</v>
      </c>
      <c r="BK89" s="248">
        <f>ROUND(I89*H89,2)</f>
        <v>0</v>
      </c>
      <c r="BL89" s="25" t="s">
        <v>235</v>
      </c>
      <c r="BM89" s="25" t="s">
        <v>7856</v>
      </c>
    </row>
    <row r="90" s="12" customFormat="1">
      <c r="B90" s="249"/>
      <c r="C90" s="250"/>
      <c r="D90" s="251" t="s">
        <v>237</v>
      </c>
      <c r="E90" s="252" t="s">
        <v>22</v>
      </c>
      <c r="F90" s="253" t="s">
        <v>24</v>
      </c>
      <c r="G90" s="250"/>
      <c r="H90" s="254">
        <v>1</v>
      </c>
      <c r="I90" s="255"/>
      <c r="J90" s="250"/>
      <c r="K90" s="250"/>
      <c r="L90" s="256"/>
      <c r="M90" s="257"/>
      <c r="N90" s="258"/>
      <c r="O90" s="258"/>
      <c r="P90" s="258"/>
      <c r="Q90" s="258"/>
      <c r="R90" s="258"/>
      <c r="S90" s="258"/>
      <c r="T90" s="259"/>
      <c r="AT90" s="260" t="s">
        <v>237</v>
      </c>
      <c r="AU90" s="260" t="s">
        <v>24</v>
      </c>
      <c r="AV90" s="12" t="s">
        <v>87</v>
      </c>
      <c r="AW90" s="12" t="s">
        <v>42</v>
      </c>
      <c r="AX90" s="12" t="s">
        <v>24</v>
      </c>
      <c r="AY90" s="260" t="s">
        <v>228</v>
      </c>
    </row>
    <row r="91" s="1" customFormat="1" ht="16.5" customHeight="1">
      <c r="B91" s="47"/>
      <c r="C91" s="237" t="s">
        <v>255</v>
      </c>
      <c r="D91" s="237" t="s">
        <v>230</v>
      </c>
      <c r="E91" s="238" t="s">
        <v>7857</v>
      </c>
      <c r="F91" s="239" t="s">
        <v>7858</v>
      </c>
      <c r="G91" s="240" t="s">
        <v>499</v>
      </c>
      <c r="H91" s="241">
        <v>2</v>
      </c>
      <c r="I91" s="242"/>
      <c r="J91" s="243">
        <f>ROUND(I91*H91,2)</f>
        <v>0</v>
      </c>
      <c r="K91" s="239" t="s">
        <v>234</v>
      </c>
      <c r="L91" s="73"/>
      <c r="M91" s="244" t="s">
        <v>22</v>
      </c>
      <c r="N91" s="245" t="s">
        <v>50</v>
      </c>
      <c r="O91" s="48"/>
      <c r="P91" s="246">
        <f>O91*H91</f>
        <v>0</v>
      </c>
      <c r="Q91" s="246">
        <v>0</v>
      </c>
      <c r="R91" s="246">
        <f>Q91*H91</f>
        <v>0</v>
      </c>
      <c r="S91" s="246">
        <v>0</v>
      </c>
      <c r="T91" s="247">
        <f>S91*H91</f>
        <v>0</v>
      </c>
      <c r="AR91" s="25" t="s">
        <v>235</v>
      </c>
      <c r="AT91" s="25" t="s">
        <v>230</v>
      </c>
      <c r="AU91" s="25" t="s">
        <v>24</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235</v>
      </c>
      <c r="BM91" s="25" t="s">
        <v>7859</v>
      </c>
    </row>
    <row r="92" s="12" customFormat="1">
      <c r="B92" s="249"/>
      <c r="C92" s="250"/>
      <c r="D92" s="251" t="s">
        <v>237</v>
      </c>
      <c r="E92" s="252" t="s">
        <v>22</v>
      </c>
      <c r="F92" s="253" t="s">
        <v>87</v>
      </c>
      <c r="G92" s="250"/>
      <c r="H92" s="254">
        <v>2</v>
      </c>
      <c r="I92" s="255"/>
      <c r="J92" s="250"/>
      <c r="K92" s="250"/>
      <c r="L92" s="256"/>
      <c r="M92" s="257"/>
      <c r="N92" s="258"/>
      <c r="O92" s="258"/>
      <c r="P92" s="258"/>
      <c r="Q92" s="258"/>
      <c r="R92" s="258"/>
      <c r="S92" s="258"/>
      <c r="T92" s="259"/>
      <c r="AT92" s="260" t="s">
        <v>237</v>
      </c>
      <c r="AU92" s="260" t="s">
        <v>24</v>
      </c>
      <c r="AV92" s="12" t="s">
        <v>87</v>
      </c>
      <c r="AW92" s="12" t="s">
        <v>42</v>
      </c>
      <c r="AX92" s="12" t="s">
        <v>24</v>
      </c>
      <c r="AY92" s="260" t="s">
        <v>228</v>
      </c>
    </row>
    <row r="93" s="1" customFormat="1" ht="16.5" customHeight="1">
      <c r="B93" s="47"/>
      <c r="C93" s="237" t="s">
        <v>260</v>
      </c>
      <c r="D93" s="237" t="s">
        <v>230</v>
      </c>
      <c r="E93" s="238" t="s">
        <v>7860</v>
      </c>
      <c r="F93" s="239" t="s">
        <v>7861</v>
      </c>
      <c r="G93" s="240" t="s">
        <v>499</v>
      </c>
      <c r="H93" s="241">
        <v>1</v>
      </c>
      <c r="I93" s="242"/>
      <c r="J93" s="243">
        <f>ROUND(I93*H93,2)</f>
        <v>0</v>
      </c>
      <c r="K93" s="239" t="s">
        <v>234</v>
      </c>
      <c r="L93" s="73"/>
      <c r="M93" s="244" t="s">
        <v>22</v>
      </c>
      <c r="N93" s="245" t="s">
        <v>50</v>
      </c>
      <c r="O93" s="48"/>
      <c r="P93" s="246">
        <f>O93*H93</f>
        <v>0</v>
      </c>
      <c r="Q93" s="246">
        <v>0.00068000000000000005</v>
      </c>
      <c r="R93" s="246">
        <f>Q93*H93</f>
        <v>0.00068000000000000005</v>
      </c>
      <c r="S93" s="246">
        <v>0</v>
      </c>
      <c r="T93" s="247">
        <f>S93*H93</f>
        <v>0</v>
      </c>
      <c r="AR93" s="25" t="s">
        <v>235</v>
      </c>
      <c r="AT93" s="25" t="s">
        <v>230</v>
      </c>
      <c r="AU93" s="25" t="s">
        <v>24</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235</v>
      </c>
      <c r="BM93" s="25" t="s">
        <v>7862</v>
      </c>
    </row>
    <row r="94" s="12" customFormat="1">
      <c r="B94" s="249"/>
      <c r="C94" s="250"/>
      <c r="D94" s="251" t="s">
        <v>237</v>
      </c>
      <c r="E94" s="252" t="s">
        <v>22</v>
      </c>
      <c r="F94" s="253" t="s">
        <v>7853</v>
      </c>
      <c r="G94" s="250"/>
      <c r="H94" s="254">
        <v>1</v>
      </c>
      <c r="I94" s="255"/>
      <c r="J94" s="250"/>
      <c r="K94" s="250"/>
      <c r="L94" s="256"/>
      <c r="M94" s="257"/>
      <c r="N94" s="258"/>
      <c r="O94" s="258"/>
      <c r="P94" s="258"/>
      <c r="Q94" s="258"/>
      <c r="R94" s="258"/>
      <c r="S94" s="258"/>
      <c r="T94" s="259"/>
      <c r="AT94" s="260" t="s">
        <v>237</v>
      </c>
      <c r="AU94" s="260" t="s">
        <v>24</v>
      </c>
      <c r="AV94" s="12" t="s">
        <v>87</v>
      </c>
      <c r="AW94" s="12" t="s">
        <v>42</v>
      </c>
      <c r="AX94" s="12" t="s">
        <v>79</v>
      </c>
      <c r="AY94" s="260" t="s">
        <v>228</v>
      </c>
    </row>
    <row r="95" s="13" customFormat="1">
      <c r="B95" s="271"/>
      <c r="C95" s="272"/>
      <c r="D95" s="251" t="s">
        <v>237</v>
      </c>
      <c r="E95" s="273" t="s">
        <v>22</v>
      </c>
      <c r="F95" s="274" t="s">
        <v>364</v>
      </c>
      <c r="G95" s="272"/>
      <c r="H95" s="275">
        <v>1</v>
      </c>
      <c r="I95" s="276"/>
      <c r="J95" s="272"/>
      <c r="K95" s="272"/>
      <c r="L95" s="277"/>
      <c r="M95" s="278"/>
      <c r="N95" s="279"/>
      <c r="O95" s="279"/>
      <c r="P95" s="279"/>
      <c r="Q95" s="279"/>
      <c r="R95" s="279"/>
      <c r="S95" s="279"/>
      <c r="T95" s="280"/>
      <c r="AT95" s="281" t="s">
        <v>237</v>
      </c>
      <c r="AU95" s="281" t="s">
        <v>24</v>
      </c>
      <c r="AV95" s="13" t="s">
        <v>235</v>
      </c>
      <c r="AW95" s="13" t="s">
        <v>42</v>
      </c>
      <c r="AX95" s="13" t="s">
        <v>24</v>
      </c>
      <c r="AY95" s="281" t="s">
        <v>228</v>
      </c>
    </row>
    <row r="96" s="1" customFormat="1" ht="16.5" customHeight="1">
      <c r="B96" s="47"/>
      <c r="C96" s="237" t="s">
        <v>266</v>
      </c>
      <c r="D96" s="237" t="s">
        <v>230</v>
      </c>
      <c r="E96" s="238" t="s">
        <v>7863</v>
      </c>
      <c r="F96" s="239" t="s">
        <v>7864</v>
      </c>
      <c r="G96" s="240" t="s">
        <v>499</v>
      </c>
      <c r="H96" s="241">
        <v>1</v>
      </c>
      <c r="I96" s="242"/>
      <c r="J96" s="243">
        <f>ROUND(I96*H96,2)</f>
        <v>0</v>
      </c>
      <c r="K96" s="239" t="s">
        <v>234</v>
      </c>
      <c r="L96" s="73"/>
      <c r="M96" s="244" t="s">
        <v>22</v>
      </c>
      <c r="N96" s="245" t="s">
        <v>50</v>
      </c>
      <c r="O96" s="48"/>
      <c r="P96" s="246">
        <f>O96*H96</f>
        <v>0</v>
      </c>
      <c r="Q96" s="246">
        <v>0</v>
      </c>
      <c r="R96" s="246">
        <f>Q96*H96</f>
        <v>0</v>
      </c>
      <c r="S96" s="246">
        <v>0</v>
      </c>
      <c r="T96" s="247">
        <f>S96*H96</f>
        <v>0</v>
      </c>
      <c r="AR96" s="25" t="s">
        <v>235</v>
      </c>
      <c r="AT96" s="25" t="s">
        <v>230</v>
      </c>
      <c r="AU96" s="25" t="s">
        <v>24</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7865</v>
      </c>
    </row>
    <row r="97" s="12" customFormat="1">
      <c r="B97" s="249"/>
      <c r="C97" s="250"/>
      <c r="D97" s="251" t="s">
        <v>237</v>
      </c>
      <c r="E97" s="252" t="s">
        <v>22</v>
      </c>
      <c r="F97" s="253" t="s">
        <v>24</v>
      </c>
      <c r="G97" s="250"/>
      <c r="H97" s="254">
        <v>1</v>
      </c>
      <c r="I97" s="255"/>
      <c r="J97" s="250"/>
      <c r="K97" s="250"/>
      <c r="L97" s="256"/>
      <c r="M97" s="257"/>
      <c r="N97" s="258"/>
      <c r="O97" s="258"/>
      <c r="P97" s="258"/>
      <c r="Q97" s="258"/>
      <c r="R97" s="258"/>
      <c r="S97" s="258"/>
      <c r="T97" s="259"/>
      <c r="AT97" s="260" t="s">
        <v>237</v>
      </c>
      <c r="AU97" s="260" t="s">
        <v>24</v>
      </c>
      <c r="AV97" s="12" t="s">
        <v>87</v>
      </c>
      <c r="AW97" s="12" t="s">
        <v>42</v>
      </c>
      <c r="AX97" s="12" t="s">
        <v>24</v>
      </c>
      <c r="AY97" s="260" t="s">
        <v>228</v>
      </c>
    </row>
    <row r="98" s="1" customFormat="1" ht="16.5" customHeight="1">
      <c r="B98" s="47"/>
      <c r="C98" s="237" t="s">
        <v>271</v>
      </c>
      <c r="D98" s="237" t="s">
        <v>230</v>
      </c>
      <c r="E98" s="238" t="s">
        <v>7866</v>
      </c>
      <c r="F98" s="239" t="s">
        <v>7867</v>
      </c>
      <c r="G98" s="240" t="s">
        <v>499</v>
      </c>
      <c r="H98" s="241">
        <v>1</v>
      </c>
      <c r="I98" s="242"/>
      <c r="J98" s="243">
        <f>ROUND(I98*H98,2)</f>
        <v>0</v>
      </c>
      <c r="K98" s="239" t="s">
        <v>234</v>
      </c>
      <c r="L98" s="73"/>
      <c r="M98" s="244" t="s">
        <v>22</v>
      </c>
      <c r="N98" s="245" t="s">
        <v>50</v>
      </c>
      <c r="O98" s="48"/>
      <c r="P98" s="246">
        <f>O98*H98</f>
        <v>0</v>
      </c>
      <c r="Q98" s="246">
        <v>0</v>
      </c>
      <c r="R98" s="246">
        <f>Q98*H98</f>
        <v>0</v>
      </c>
      <c r="S98" s="246">
        <v>0</v>
      </c>
      <c r="T98" s="247">
        <f>S98*H98</f>
        <v>0</v>
      </c>
      <c r="AR98" s="25" t="s">
        <v>235</v>
      </c>
      <c r="AT98" s="25" t="s">
        <v>230</v>
      </c>
      <c r="AU98" s="25" t="s">
        <v>24</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235</v>
      </c>
      <c r="BM98" s="25" t="s">
        <v>7868</v>
      </c>
    </row>
    <row r="99" s="12" customFormat="1">
      <c r="B99" s="249"/>
      <c r="C99" s="250"/>
      <c r="D99" s="251" t="s">
        <v>237</v>
      </c>
      <c r="E99" s="252" t="s">
        <v>22</v>
      </c>
      <c r="F99" s="253" t="s">
        <v>24</v>
      </c>
      <c r="G99" s="250"/>
      <c r="H99" s="254">
        <v>1</v>
      </c>
      <c r="I99" s="255"/>
      <c r="J99" s="250"/>
      <c r="K99" s="250"/>
      <c r="L99" s="256"/>
      <c r="M99" s="257"/>
      <c r="N99" s="258"/>
      <c r="O99" s="258"/>
      <c r="P99" s="258"/>
      <c r="Q99" s="258"/>
      <c r="R99" s="258"/>
      <c r="S99" s="258"/>
      <c r="T99" s="259"/>
      <c r="AT99" s="260" t="s">
        <v>237</v>
      </c>
      <c r="AU99" s="260" t="s">
        <v>24</v>
      </c>
      <c r="AV99" s="12" t="s">
        <v>87</v>
      </c>
      <c r="AW99" s="12" t="s">
        <v>42</v>
      </c>
      <c r="AX99" s="12" t="s">
        <v>24</v>
      </c>
      <c r="AY99" s="260" t="s">
        <v>228</v>
      </c>
    </row>
    <row r="100" s="1" customFormat="1" ht="16.5" customHeight="1">
      <c r="B100" s="47"/>
      <c r="C100" s="237" t="s">
        <v>29</v>
      </c>
      <c r="D100" s="237" t="s">
        <v>230</v>
      </c>
      <c r="E100" s="238" t="s">
        <v>7869</v>
      </c>
      <c r="F100" s="239" t="s">
        <v>7870</v>
      </c>
      <c r="G100" s="240" t="s">
        <v>499</v>
      </c>
      <c r="H100" s="241">
        <v>2</v>
      </c>
      <c r="I100" s="242"/>
      <c r="J100" s="243">
        <f>ROUND(I100*H100,2)</f>
        <v>0</v>
      </c>
      <c r="K100" s="239" t="s">
        <v>234</v>
      </c>
      <c r="L100" s="73"/>
      <c r="M100" s="244" t="s">
        <v>22</v>
      </c>
      <c r="N100" s="245" t="s">
        <v>50</v>
      </c>
      <c r="O100" s="48"/>
      <c r="P100" s="246">
        <f>O100*H100</f>
        <v>0</v>
      </c>
      <c r="Q100" s="246">
        <v>0.00080000000000000004</v>
      </c>
      <c r="R100" s="246">
        <f>Q100*H100</f>
        <v>0.0016000000000000001</v>
      </c>
      <c r="S100" s="246">
        <v>0</v>
      </c>
      <c r="T100" s="247">
        <f>S100*H100</f>
        <v>0</v>
      </c>
      <c r="AR100" s="25" t="s">
        <v>235</v>
      </c>
      <c r="AT100" s="25" t="s">
        <v>230</v>
      </c>
      <c r="AU100" s="25" t="s">
        <v>24</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235</v>
      </c>
      <c r="BM100" s="25" t="s">
        <v>7871</v>
      </c>
    </row>
    <row r="101" s="12" customFormat="1">
      <c r="B101" s="249"/>
      <c r="C101" s="250"/>
      <c r="D101" s="251" t="s">
        <v>237</v>
      </c>
      <c r="E101" s="252" t="s">
        <v>22</v>
      </c>
      <c r="F101" s="253" t="s">
        <v>7872</v>
      </c>
      <c r="G101" s="250"/>
      <c r="H101" s="254">
        <v>2</v>
      </c>
      <c r="I101" s="255"/>
      <c r="J101" s="250"/>
      <c r="K101" s="250"/>
      <c r="L101" s="256"/>
      <c r="M101" s="257"/>
      <c r="N101" s="258"/>
      <c r="O101" s="258"/>
      <c r="P101" s="258"/>
      <c r="Q101" s="258"/>
      <c r="R101" s="258"/>
      <c r="S101" s="258"/>
      <c r="T101" s="259"/>
      <c r="AT101" s="260" t="s">
        <v>237</v>
      </c>
      <c r="AU101" s="260" t="s">
        <v>24</v>
      </c>
      <c r="AV101" s="12" t="s">
        <v>87</v>
      </c>
      <c r="AW101" s="12" t="s">
        <v>42</v>
      </c>
      <c r="AX101" s="12" t="s">
        <v>79</v>
      </c>
      <c r="AY101" s="260" t="s">
        <v>228</v>
      </c>
    </row>
    <row r="102" s="13" customFormat="1">
      <c r="B102" s="271"/>
      <c r="C102" s="272"/>
      <c r="D102" s="251" t="s">
        <v>237</v>
      </c>
      <c r="E102" s="273" t="s">
        <v>22</v>
      </c>
      <c r="F102" s="274" t="s">
        <v>364</v>
      </c>
      <c r="G102" s="272"/>
      <c r="H102" s="275">
        <v>2</v>
      </c>
      <c r="I102" s="276"/>
      <c r="J102" s="272"/>
      <c r="K102" s="272"/>
      <c r="L102" s="277"/>
      <c r="M102" s="278"/>
      <c r="N102" s="279"/>
      <c r="O102" s="279"/>
      <c r="P102" s="279"/>
      <c r="Q102" s="279"/>
      <c r="R102" s="279"/>
      <c r="S102" s="279"/>
      <c r="T102" s="280"/>
      <c r="AT102" s="281" t="s">
        <v>237</v>
      </c>
      <c r="AU102" s="281" t="s">
        <v>24</v>
      </c>
      <c r="AV102" s="13" t="s">
        <v>235</v>
      </c>
      <c r="AW102" s="13" t="s">
        <v>42</v>
      </c>
      <c r="AX102" s="13" t="s">
        <v>24</v>
      </c>
      <c r="AY102" s="281" t="s">
        <v>228</v>
      </c>
    </row>
    <row r="103" s="1" customFormat="1" ht="16.5" customHeight="1">
      <c r="B103" s="47"/>
      <c r="C103" s="237" t="s">
        <v>279</v>
      </c>
      <c r="D103" s="237" t="s">
        <v>230</v>
      </c>
      <c r="E103" s="238" t="s">
        <v>7873</v>
      </c>
      <c r="F103" s="239" t="s">
        <v>7874</v>
      </c>
      <c r="G103" s="240" t="s">
        <v>499</v>
      </c>
      <c r="H103" s="241">
        <v>1</v>
      </c>
      <c r="I103" s="242"/>
      <c r="J103" s="243">
        <f>ROUND(I103*H103,2)</f>
        <v>0</v>
      </c>
      <c r="K103" s="239" t="s">
        <v>234</v>
      </c>
      <c r="L103" s="73"/>
      <c r="M103" s="244" t="s">
        <v>22</v>
      </c>
      <c r="N103" s="245" t="s">
        <v>50</v>
      </c>
      <c r="O103" s="48"/>
      <c r="P103" s="246">
        <f>O103*H103</f>
        <v>0</v>
      </c>
      <c r="Q103" s="246">
        <v>0.00080000000000000004</v>
      </c>
      <c r="R103" s="246">
        <f>Q103*H103</f>
        <v>0.00080000000000000004</v>
      </c>
      <c r="S103" s="246">
        <v>0</v>
      </c>
      <c r="T103" s="247">
        <f>S103*H103</f>
        <v>0</v>
      </c>
      <c r="AR103" s="25" t="s">
        <v>235</v>
      </c>
      <c r="AT103" s="25" t="s">
        <v>230</v>
      </c>
      <c r="AU103" s="25" t="s">
        <v>24</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235</v>
      </c>
      <c r="BM103" s="25" t="s">
        <v>7875</v>
      </c>
    </row>
    <row r="104" s="12" customFormat="1">
      <c r="B104" s="249"/>
      <c r="C104" s="250"/>
      <c r="D104" s="251" t="s">
        <v>237</v>
      </c>
      <c r="E104" s="252" t="s">
        <v>22</v>
      </c>
      <c r="F104" s="253" t="s">
        <v>7853</v>
      </c>
      <c r="G104" s="250"/>
      <c r="H104" s="254">
        <v>1</v>
      </c>
      <c r="I104" s="255"/>
      <c r="J104" s="250"/>
      <c r="K104" s="250"/>
      <c r="L104" s="256"/>
      <c r="M104" s="257"/>
      <c r="N104" s="258"/>
      <c r="O104" s="258"/>
      <c r="P104" s="258"/>
      <c r="Q104" s="258"/>
      <c r="R104" s="258"/>
      <c r="S104" s="258"/>
      <c r="T104" s="259"/>
      <c r="AT104" s="260" t="s">
        <v>237</v>
      </c>
      <c r="AU104" s="260" t="s">
        <v>24</v>
      </c>
      <c r="AV104" s="12" t="s">
        <v>87</v>
      </c>
      <c r="AW104" s="12" t="s">
        <v>42</v>
      </c>
      <c r="AX104" s="12" t="s">
        <v>79</v>
      </c>
      <c r="AY104" s="260" t="s">
        <v>228</v>
      </c>
    </row>
    <row r="105" s="13" customFormat="1">
      <c r="B105" s="271"/>
      <c r="C105" s="272"/>
      <c r="D105" s="251" t="s">
        <v>237</v>
      </c>
      <c r="E105" s="273" t="s">
        <v>22</v>
      </c>
      <c r="F105" s="274" t="s">
        <v>364</v>
      </c>
      <c r="G105" s="272"/>
      <c r="H105" s="275">
        <v>1</v>
      </c>
      <c r="I105" s="276"/>
      <c r="J105" s="272"/>
      <c r="K105" s="272"/>
      <c r="L105" s="277"/>
      <c r="M105" s="278"/>
      <c r="N105" s="279"/>
      <c r="O105" s="279"/>
      <c r="P105" s="279"/>
      <c r="Q105" s="279"/>
      <c r="R105" s="279"/>
      <c r="S105" s="279"/>
      <c r="T105" s="280"/>
      <c r="AT105" s="281" t="s">
        <v>237</v>
      </c>
      <c r="AU105" s="281" t="s">
        <v>24</v>
      </c>
      <c r="AV105" s="13" t="s">
        <v>235</v>
      </c>
      <c r="AW105" s="13" t="s">
        <v>42</v>
      </c>
      <c r="AX105" s="13" t="s">
        <v>24</v>
      </c>
      <c r="AY105" s="281" t="s">
        <v>228</v>
      </c>
    </row>
    <row r="106" s="11" customFormat="1" ht="37.44" customHeight="1">
      <c r="B106" s="221"/>
      <c r="C106" s="222"/>
      <c r="D106" s="223" t="s">
        <v>78</v>
      </c>
      <c r="E106" s="224" t="s">
        <v>226</v>
      </c>
      <c r="F106" s="224" t="s">
        <v>226</v>
      </c>
      <c r="G106" s="222"/>
      <c r="H106" s="222"/>
      <c r="I106" s="225"/>
      <c r="J106" s="226">
        <f>BK106</f>
        <v>0</v>
      </c>
      <c r="K106" s="222"/>
      <c r="L106" s="227"/>
      <c r="M106" s="228"/>
      <c r="N106" s="229"/>
      <c r="O106" s="229"/>
      <c r="P106" s="230">
        <f>SUM(P107:P142)</f>
        <v>0</v>
      </c>
      <c r="Q106" s="229"/>
      <c r="R106" s="230">
        <f>SUM(R107:R142)</f>
        <v>0.12230000000000001</v>
      </c>
      <c r="S106" s="229"/>
      <c r="T106" s="231">
        <f>SUM(T107:T142)</f>
        <v>0</v>
      </c>
      <c r="AR106" s="232" t="s">
        <v>24</v>
      </c>
      <c r="AT106" s="233" t="s">
        <v>78</v>
      </c>
      <c r="AU106" s="233" t="s">
        <v>79</v>
      </c>
      <c r="AY106" s="232" t="s">
        <v>228</v>
      </c>
      <c r="BK106" s="234">
        <f>SUM(BK107:BK142)</f>
        <v>0</v>
      </c>
    </row>
    <row r="107" s="1" customFormat="1" ht="16.5" customHeight="1">
      <c r="B107" s="47"/>
      <c r="C107" s="237" t="s">
        <v>284</v>
      </c>
      <c r="D107" s="237" t="s">
        <v>230</v>
      </c>
      <c r="E107" s="238" t="s">
        <v>7876</v>
      </c>
      <c r="F107" s="239" t="s">
        <v>7877</v>
      </c>
      <c r="G107" s="240" t="s">
        <v>499</v>
      </c>
      <c r="H107" s="241">
        <v>1</v>
      </c>
      <c r="I107" s="242"/>
      <c r="J107" s="243">
        <f>ROUND(I107*H107,2)</f>
        <v>0</v>
      </c>
      <c r="K107" s="239" t="s">
        <v>264</v>
      </c>
      <c r="L107" s="73"/>
      <c r="M107" s="244" t="s">
        <v>22</v>
      </c>
      <c r="N107" s="245" t="s">
        <v>50</v>
      </c>
      <c r="O107" s="48"/>
      <c r="P107" s="246">
        <f>O107*H107</f>
        <v>0</v>
      </c>
      <c r="Q107" s="246">
        <v>0</v>
      </c>
      <c r="R107" s="246">
        <f>Q107*H107</f>
        <v>0</v>
      </c>
      <c r="S107" s="246">
        <v>0</v>
      </c>
      <c r="T107" s="247">
        <f>S107*H107</f>
        <v>0</v>
      </c>
      <c r="AR107" s="25" t="s">
        <v>235</v>
      </c>
      <c r="AT107" s="25" t="s">
        <v>230</v>
      </c>
      <c r="AU107" s="25" t="s">
        <v>24</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235</v>
      </c>
      <c r="BM107" s="25" t="s">
        <v>7878</v>
      </c>
    </row>
    <row r="108" s="12" customFormat="1">
      <c r="B108" s="249"/>
      <c r="C108" s="250"/>
      <c r="D108" s="251" t="s">
        <v>237</v>
      </c>
      <c r="E108" s="252" t="s">
        <v>22</v>
      </c>
      <c r="F108" s="253" t="s">
        <v>7853</v>
      </c>
      <c r="G108" s="250"/>
      <c r="H108" s="254">
        <v>1</v>
      </c>
      <c r="I108" s="255"/>
      <c r="J108" s="250"/>
      <c r="K108" s="250"/>
      <c r="L108" s="256"/>
      <c r="M108" s="257"/>
      <c r="N108" s="258"/>
      <c r="O108" s="258"/>
      <c r="P108" s="258"/>
      <c r="Q108" s="258"/>
      <c r="R108" s="258"/>
      <c r="S108" s="258"/>
      <c r="T108" s="259"/>
      <c r="AT108" s="260" t="s">
        <v>237</v>
      </c>
      <c r="AU108" s="260" t="s">
        <v>24</v>
      </c>
      <c r="AV108" s="12" t="s">
        <v>87</v>
      </c>
      <c r="AW108" s="12" t="s">
        <v>42</v>
      </c>
      <c r="AX108" s="12" t="s">
        <v>79</v>
      </c>
      <c r="AY108" s="260" t="s">
        <v>228</v>
      </c>
    </row>
    <row r="109" s="13" customFormat="1">
      <c r="B109" s="271"/>
      <c r="C109" s="272"/>
      <c r="D109" s="251" t="s">
        <v>237</v>
      </c>
      <c r="E109" s="273" t="s">
        <v>22</v>
      </c>
      <c r="F109" s="274" t="s">
        <v>364</v>
      </c>
      <c r="G109" s="272"/>
      <c r="H109" s="275">
        <v>1</v>
      </c>
      <c r="I109" s="276"/>
      <c r="J109" s="272"/>
      <c r="K109" s="272"/>
      <c r="L109" s="277"/>
      <c r="M109" s="278"/>
      <c r="N109" s="279"/>
      <c r="O109" s="279"/>
      <c r="P109" s="279"/>
      <c r="Q109" s="279"/>
      <c r="R109" s="279"/>
      <c r="S109" s="279"/>
      <c r="T109" s="280"/>
      <c r="AT109" s="281" t="s">
        <v>237</v>
      </c>
      <c r="AU109" s="281" t="s">
        <v>24</v>
      </c>
      <c r="AV109" s="13" t="s">
        <v>235</v>
      </c>
      <c r="AW109" s="13" t="s">
        <v>42</v>
      </c>
      <c r="AX109" s="13" t="s">
        <v>24</v>
      </c>
      <c r="AY109" s="281" t="s">
        <v>228</v>
      </c>
    </row>
    <row r="110" s="1" customFormat="1" ht="25.5" customHeight="1">
      <c r="B110" s="47"/>
      <c r="C110" s="261" t="s">
        <v>289</v>
      </c>
      <c r="D110" s="261" t="s">
        <v>349</v>
      </c>
      <c r="E110" s="262" t="s">
        <v>7879</v>
      </c>
      <c r="F110" s="263" t="s">
        <v>7880</v>
      </c>
      <c r="G110" s="264" t="s">
        <v>499</v>
      </c>
      <c r="H110" s="265">
        <v>2</v>
      </c>
      <c r="I110" s="266"/>
      <c r="J110" s="267">
        <f>ROUND(I110*H110,2)</f>
        <v>0</v>
      </c>
      <c r="K110" s="263" t="s">
        <v>234</v>
      </c>
      <c r="L110" s="268"/>
      <c r="M110" s="269" t="s">
        <v>22</v>
      </c>
      <c r="N110" s="270" t="s">
        <v>50</v>
      </c>
      <c r="O110" s="48"/>
      <c r="P110" s="246">
        <f>O110*H110</f>
        <v>0</v>
      </c>
      <c r="Q110" s="246">
        <v>0.0060000000000000001</v>
      </c>
      <c r="R110" s="246">
        <f>Q110*H110</f>
        <v>0.012</v>
      </c>
      <c r="S110" s="246">
        <v>0</v>
      </c>
      <c r="T110" s="247">
        <f>S110*H110</f>
        <v>0</v>
      </c>
      <c r="AR110" s="25" t="s">
        <v>266</v>
      </c>
      <c r="AT110" s="25" t="s">
        <v>349</v>
      </c>
      <c r="AU110" s="25" t="s">
        <v>24</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235</v>
      </c>
      <c r="BM110" s="25" t="s">
        <v>7881</v>
      </c>
    </row>
    <row r="111" s="12" customFormat="1">
      <c r="B111" s="249"/>
      <c r="C111" s="250"/>
      <c r="D111" s="251" t="s">
        <v>237</v>
      </c>
      <c r="E111" s="252" t="s">
        <v>22</v>
      </c>
      <c r="F111" s="253" t="s">
        <v>7872</v>
      </c>
      <c r="G111" s="250"/>
      <c r="H111" s="254">
        <v>2</v>
      </c>
      <c r="I111" s="255"/>
      <c r="J111" s="250"/>
      <c r="K111" s="250"/>
      <c r="L111" s="256"/>
      <c r="M111" s="257"/>
      <c r="N111" s="258"/>
      <c r="O111" s="258"/>
      <c r="P111" s="258"/>
      <c r="Q111" s="258"/>
      <c r="R111" s="258"/>
      <c r="S111" s="258"/>
      <c r="T111" s="259"/>
      <c r="AT111" s="260" t="s">
        <v>237</v>
      </c>
      <c r="AU111" s="260" t="s">
        <v>24</v>
      </c>
      <c r="AV111" s="12" t="s">
        <v>87</v>
      </c>
      <c r="AW111" s="12" t="s">
        <v>42</v>
      </c>
      <c r="AX111" s="12" t="s">
        <v>79</v>
      </c>
      <c r="AY111" s="260" t="s">
        <v>228</v>
      </c>
    </row>
    <row r="112" s="13" customFormat="1">
      <c r="B112" s="271"/>
      <c r="C112" s="272"/>
      <c r="D112" s="251" t="s">
        <v>237</v>
      </c>
      <c r="E112" s="273" t="s">
        <v>22</v>
      </c>
      <c r="F112" s="274" t="s">
        <v>364</v>
      </c>
      <c r="G112" s="272"/>
      <c r="H112" s="275">
        <v>2</v>
      </c>
      <c r="I112" s="276"/>
      <c r="J112" s="272"/>
      <c r="K112" s="272"/>
      <c r="L112" s="277"/>
      <c r="M112" s="278"/>
      <c r="N112" s="279"/>
      <c r="O112" s="279"/>
      <c r="P112" s="279"/>
      <c r="Q112" s="279"/>
      <c r="R112" s="279"/>
      <c r="S112" s="279"/>
      <c r="T112" s="280"/>
      <c r="AT112" s="281" t="s">
        <v>237</v>
      </c>
      <c r="AU112" s="281" t="s">
        <v>24</v>
      </c>
      <c r="AV112" s="13" t="s">
        <v>235</v>
      </c>
      <c r="AW112" s="13" t="s">
        <v>42</v>
      </c>
      <c r="AX112" s="13" t="s">
        <v>24</v>
      </c>
      <c r="AY112" s="281" t="s">
        <v>228</v>
      </c>
    </row>
    <row r="113" s="1" customFormat="1" ht="25.5" customHeight="1">
      <c r="B113" s="47"/>
      <c r="C113" s="261" t="s">
        <v>295</v>
      </c>
      <c r="D113" s="261" t="s">
        <v>349</v>
      </c>
      <c r="E113" s="262" t="s">
        <v>7882</v>
      </c>
      <c r="F113" s="263" t="s">
        <v>7883</v>
      </c>
      <c r="G113" s="264" t="s">
        <v>499</v>
      </c>
      <c r="H113" s="265">
        <v>1</v>
      </c>
      <c r="I113" s="266"/>
      <c r="J113" s="267">
        <f>ROUND(I113*H113,2)</f>
        <v>0</v>
      </c>
      <c r="K113" s="263" t="s">
        <v>234</v>
      </c>
      <c r="L113" s="268"/>
      <c r="M113" s="269" t="s">
        <v>22</v>
      </c>
      <c r="N113" s="270" t="s">
        <v>50</v>
      </c>
      <c r="O113" s="48"/>
      <c r="P113" s="246">
        <f>O113*H113</f>
        <v>0</v>
      </c>
      <c r="Q113" s="246">
        <v>0.014</v>
      </c>
      <c r="R113" s="246">
        <f>Q113*H113</f>
        <v>0.014</v>
      </c>
      <c r="S113" s="246">
        <v>0</v>
      </c>
      <c r="T113" s="247">
        <f>S113*H113</f>
        <v>0</v>
      </c>
      <c r="AR113" s="25" t="s">
        <v>266</v>
      </c>
      <c r="AT113" s="25" t="s">
        <v>349</v>
      </c>
      <c r="AU113" s="25" t="s">
        <v>24</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235</v>
      </c>
      <c r="BM113" s="25" t="s">
        <v>7884</v>
      </c>
    </row>
    <row r="114" s="12" customFormat="1">
      <c r="B114" s="249"/>
      <c r="C114" s="250"/>
      <c r="D114" s="251" t="s">
        <v>237</v>
      </c>
      <c r="E114" s="252" t="s">
        <v>22</v>
      </c>
      <c r="F114" s="253" t="s">
        <v>7853</v>
      </c>
      <c r="G114" s="250"/>
      <c r="H114" s="254">
        <v>1</v>
      </c>
      <c r="I114" s="255"/>
      <c r="J114" s="250"/>
      <c r="K114" s="250"/>
      <c r="L114" s="256"/>
      <c r="M114" s="257"/>
      <c r="N114" s="258"/>
      <c r="O114" s="258"/>
      <c r="P114" s="258"/>
      <c r="Q114" s="258"/>
      <c r="R114" s="258"/>
      <c r="S114" s="258"/>
      <c r="T114" s="259"/>
      <c r="AT114" s="260" t="s">
        <v>237</v>
      </c>
      <c r="AU114" s="260" t="s">
        <v>24</v>
      </c>
      <c r="AV114" s="12" t="s">
        <v>87</v>
      </c>
      <c r="AW114" s="12" t="s">
        <v>42</v>
      </c>
      <c r="AX114" s="12" t="s">
        <v>79</v>
      </c>
      <c r="AY114" s="260" t="s">
        <v>228</v>
      </c>
    </row>
    <row r="115" s="13" customFormat="1">
      <c r="B115" s="271"/>
      <c r="C115" s="272"/>
      <c r="D115" s="251" t="s">
        <v>237</v>
      </c>
      <c r="E115" s="273" t="s">
        <v>22</v>
      </c>
      <c r="F115" s="274" t="s">
        <v>364</v>
      </c>
      <c r="G115" s="272"/>
      <c r="H115" s="275">
        <v>1</v>
      </c>
      <c r="I115" s="276"/>
      <c r="J115" s="272"/>
      <c r="K115" s="272"/>
      <c r="L115" s="277"/>
      <c r="M115" s="278"/>
      <c r="N115" s="279"/>
      <c r="O115" s="279"/>
      <c r="P115" s="279"/>
      <c r="Q115" s="279"/>
      <c r="R115" s="279"/>
      <c r="S115" s="279"/>
      <c r="T115" s="280"/>
      <c r="AT115" s="281" t="s">
        <v>237</v>
      </c>
      <c r="AU115" s="281" t="s">
        <v>24</v>
      </c>
      <c r="AV115" s="13" t="s">
        <v>235</v>
      </c>
      <c r="AW115" s="13" t="s">
        <v>42</v>
      </c>
      <c r="AX115" s="13" t="s">
        <v>24</v>
      </c>
      <c r="AY115" s="281" t="s">
        <v>228</v>
      </c>
    </row>
    <row r="116" s="1" customFormat="1" ht="25.5" customHeight="1">
      <c r="B116" s="47"/>
      <c r="C116" s="261" t="s">
        <v>10</v>
      </c>
      <c r="D116" s="261" t="s">
        <v>349</v>
      </c>
      <c r="E116" s="262" t="s">
        <v>7885</v>
      </c>
      <c r="F116" s="263" t="s">
        <v>7886</v>
      </c>
      <c r="G116" s="264" t="s">
        <v>499</v>
      </c>
      <c r="H116" s="265">
        <v>2</v>
      </c>
      <c r="I116" s="266"/>
      <c r="J116" s="267">
        <f>ROUND(I116*H116,2)</f>
        <v>0</v>
      </c>
      <c r="K116" s="263" t="s">
        <v>234</v>
      </c>
      <c r="L116" s="268"/>
      <c r="M116" s="269" t="s">
        <v>22</v>
      </c>
      <c r="N116" s="270" t="s">
        <v>50</v>
      </c>
      <c r="O116" s="48"/>
      <c r="P116" s="246">
        <f>O116*H116</f>
        <v>0</v>
      </c>
      <c r="Q116" s="246">
        <v>0.0066</v>
      </c>
      <c r="R116" s="246">
        <f>Q116*H116</f>
        <v>0.0132</v>
      </c>
      <c r="S116" s="246">
        <v>0</v>
      </c>
      <c r="T116" s="247">
        <f>S116*H116</f>
        <v>0</v>
      </c>
      <c r="AR116" s="25" t="s">
        <v>266</v>
      </c>
      <c r="AT116" s="25" t="s">
        <v>349</v>
      </c>
      <c r="AU116" s="25" t="s">
        <v>24</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235</v>
      </c>
      <c r="BM116" s="25" t="s">
        <v>7887</v>
      </c>
    </row>
    <row r="117" s="12" customFormat="1">
      <c r="B117" s="249"/>
      <c r="C117" s="250"/>
      <c r="D117" s="251" t="s">
        <v>237</v>
      </c>
      <c r="E117" s="252" t="s">
        <v>22</v>
      </c>
      <c r="F117" s="253" t="s">
        <v>7872</v>
      </c>
      <c r="G117" s="250"/>
      <c r="H117" s="254">
        <v>2</v>
      </c>
      <c r="I117" s="255"/>
      <c r="J117" s="250"/>
      <c r="K117" s="250"/>
      <c r="L117" s="256"/>
      <c r="M117" s="257"/>
      <c r="N117" s="258"/>
      <c r="O117" s="258"/>
      <c r="P117" s="258"/>
      <c r="Q117" s="258"/>
      <c r="R117" s="258"/>
      <c r="S117" s="258"/>
      <c r="T117" s="259"/>
      <c r="AT117" s="260" t="s">
        <v>237</v>
      </c>
      <c r="AU117" s="260" t="s">
        <v>24</v>
      </c>
      <c r="AV117" s="12" t="s">
        <v>87</v>
      </c>
      <c r="AW117" s="12" t="s">
        <v>42</v>
      </c>
      <c r="AX117" s="12" t="s">
        <v>79</v>
      </c>
      <c r="AY117" s="260" t="s">
        <v>228</v>
      </c>
    </row>
    <row r="118" s="13" customFormat="1">
      <c r="B118" s="271"/>
      <c r="C118" s="272"/>
      <c r="D118" s="251" t="s">
        <v>237</v>
      </c>
      <c r="E118" s="273" t="s">
        <v>22</v>
      </c>
      <c r="F118" s="274" t="s">
        <v>364</v>
      </c>
      <c r="G118" s="272"/>
      <c r="H118" s="275">
        <v>2</v>
      </c>
      <c r="I118" s="276"/>
      <c r="J118" s="272"/>
      <c r="K118" s="272"/>
      <c r="L118" s="277"/>
      <c r="M118" s="278"/>
      <c r="N118" s="279"/>
      <c r="O118" s="279"/>
      <c r="P118" s="279"/>
      <c r="Q118" s="279"/>
      <c r="R118" s="279"/>
      <c r="S118" s="279"/>
      <c r="T118" s="280"/>
      <c r="AT118" s="281" t="s">
        <v>237</v>
      </c>
      <c r="AU118" s="281" t="s">
        <v>24</v>
      </c>
      <c r="AV118" s="13" t="s">
        <v>235</v>
      </c>
      <c r="AW118" s="13" t="s">
        <v>42</v>
      </c>
      <c r="AX118" s="13" t="s">
        <v>24</v>
      </c>
      <c r="AY118" s="281" t="s">
        <v>228</v>
      </c>
    </row>
    <row r="119" s="1" customFormat="1" ht="25.5" customHeight="1">
      <c r="B119" s="47"/>
      <c r="C119" s="261" t="s">
        <v>304</v>
      </c>
      <c r="D119" s="261" t="s">
        <v>349</v>
      </c>
      <c r="E119" s="262" t="s">
        <v>7888</v>
      </c>
      <c r="F119" s="263" t="s">
        <v>7889</v>
      </c>
      <c r="G119" s="264" t="s">
        <v>499</v>
      </c>
      <c r="H119" s="265">
        <v>1</v>
      </c>
      <c r="I119" s="266"/>
      <c r="J119" s="267">
        <f>ROUND(I119*H119,2)</f>
        <v>0</v>
      </c>
      <c r="K119" s="263" t="s">
        <v>234</v>
      </c>
      <c r="L119" s="268"/>
      <c r="M119" s="269" t="s">
        <v>22</v>
      </c>
      <c r="N119" s="270" t="s">
        <v>50</v>
      </c>
      <c r="O119" s="48"/>
      <c r="P119" s="246">
        <f>O119*H119</f>
        <v>0</v>
      </c>
      <c r="Q119" s="246">
        <v>0.0023999999999999998</v>
      </c>
      <c r="R119" s="246">
        <f>Q119*H119</f>
        <v>0.0023999999999999998</v>
      </c>
      <c r="S119" s="246">
        <v>0</v>
      </c>
      <c r="T119" s="247">
        <f>S119*H119</f>
        <v>0</v>
      </c>
      <c r="AR119" s="25" t="s">
        <v>266</v>
      </c>
      <c r="AT119" s="25" t="s">
        <v>349</v>
      </c>
      <c r="AU119" s="25" t="s">
        <v>24</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235</v>
      </c>
      <c r="BM119" s="25" t="s">
        <v>7890</v>
      </c>
    </row>
    <row r="120" s="12" customFormat="1">
      <c r="B120" s="249"/>
      <c r="C120" s="250"/>
      <c r="D120" s="251" t="s">
        <v>237</v>
      </c>
      <c r="E120" s="252" t="s">
        <v>22</v>
      </c>
      <c r="F120" s="253" t="s">
        <v>7853</v>
      </c>
      <c r="G120" s="250"/>
      <c r="H120" s="254">
        <v>1</v>
      </c>
      <c r="I120" s="255"/>
      <c r="J120" s="250"/>
      <c r="K120" s="250"/>
      <c r="L120" s="256"/>
      <c r="M120" s="257"/>
      <c r="N120" s="258"/>
      <c r="O120" s="258"/>
      <c r="P120" s="258"/>
      <c r="Q120" s="258"/>
      <c r="R120" s="258"/>
      <c r="S120" s="258"/>
      <c r="T120" s="259"/>
      <c r="AT120" s="260" t="s">
        <v>237</v>
      </c>
      <c r="AU120" s="260" t="s">
        <v>24</v>
      </c>
      <c r="AV120" s="12" t="s">
        <v>87</v>
      </c>
      <c r="AW120" s="12" t="s">
        <v>42</v>
      </c>
      <c r="AX120" s="12" t="s">
        <v>79</v>
      </c>
      <c r="AY120" s="260" t="s">
        <v>228</v>
      </c>
    </row>
    <row r="121" s="13" customFormat="1">
      <c r="B121" s="271"/>
      <c r="C121" s="272"/>
      <c r="D121" s="251" t="s">
        <v>237</v>
      </c>
      <c r="E121" s="273" t="s">
        <v>22</v>
      </c>
      <c r="F121" s="274" t="s">
        <v>364</v>
      </c>
      <c r="G121" s="272"/>
      <c r="H121" s="275">
        <v>1</v>
      </c>
      <c r="I121" s="276"/>
      <c r="J121" s="272"/>
      <c r="K121" s="272"/>
      <c r="L121" s="277"/>
      <c r="M121" s="278"/>
      <c r="N121" s="279"/>
      <c r="O121" s="279"/>
      <c r="P121" s="279"/>
      <c r="Q121" s="279"/>
      <c r="R121" s="279"/>
      <c r="S121" s="279"/>
      <c r="T121" s="280"/>
      <c r="AT121" s="281" t="s">
        <v>237</v>
      </c>
      <c r="AU121" s="281" t="s">
        <v>24</v>
      </c>
      <c r="AV121" s="13" t="s">
        <v>235</v>
      </c>
      <c r="AW121" s="13" t="s">
        <v>42</v>
      </c>
      <c r="AX121" s="13" t="s">
        <v>24</v>
      </c>
      <c r="AY121" s="281" t="s">
        <v>228</v>
      </c>
    </row>
    <row r="122" s="1" customFormat="1" ht="16.5" customHeight="1">
      <c r="B122" s="47"/>
      <c r="C122" s="261" t="s">
        <v>308</v>
      </c>
      <c r="D122" s="261" t="s">
        <v>349</v>
      </c>
      <c r="E122" s="262" t="s">
        <v>7891</v>
      </c>
      <c r="F122" s="263" t="s">
        <v>7892</v>
      </c>
      <c r="G122" s="264" t="s">
        <v>499</v>
      </c>
      <c r="H122" s="265">
        <v>1</v>
      </c>
      <c r="I122" s="266"/>
      <c r="J122" s="267">
        <f>ROUND(I122*H122,2)</f>
        <v>0</v>
      </c>
      <c r="K122" s="263" t="s">
        <v>234</v>
      </c>
      <c r="L122" s="268"/>
      <c r="M122" s="269" t="s">
        <v>22</v>
      </c>
      <c r="N122" s="270" t="s">
        <v>50</v>
      </c>
      <c r="O122" s="48"/>
      <c r="P122" s="246">
        <f>O122*H122</f>
        <v>0</v>
      </c>
      <c r="Q122" s="246">
        <v>0.0076</v>
      </c>
      <c r="R122" s="246">
        <f>Q122*H122</f>
        <v>0.0076</v>
      </c>
      <c r="S122" s="246">
        <v>0</v>
      </c>
      <c r="T122" s="247">
        <f>S122*H122</f>
        <v>0</v>
      </c>
      <c r="AR122" s="25" t="s">
        <v>266</v>
      </c>
      <c r="AT122" s="25" t="s">
        <v>349</v>
      </c>
      <c r="AU122" s="25" t="s">
        <v>24</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235</v>
      </c>
      <c r="BM122" s="25" t="s">
        <v>7893</v>
      </c>
    </row>
    <row r="123" s="12" customFormat="1">
      <c r="B123" s="249"/>
      <c r="C123" s="250"/>
      <c r="D123" s="251" t="s">
        <v>237</v>
      </c>
      <c r="E123" s="252" t="s">
        <v>22</v>
      </c>
      <c r="F123" s="253" t="s">
        <v>7853</v>
      </c>
      <c r="G123" s="250"/>
      <c r="H123" s="254">
        <v>1</v>
      </c>
      <c r="I123" s="255"/>
      <c r="J123" s="250"/>
      <c r="K123" s="250"/>
      <c r="L123" s="256"/>
      <c r="M123" s="257"/>
      <c r="N123" s="258"/>
      <c r="O123" s="258"/>
      <c r="P123" s="258"/>
      <c r="Q123" s="258"/>
      <c r="R123" s="258"/>
      <c r="S123" s="258"/>
      <c r="T123" s="259"/>
      <c r="AT123" s="260" t="s">
        <v>237</v>
      </c>
      <c r="AU123" s="260" t="s">
        <v>24</v>
      </c>
      <c r="AV123" s="12" t="s">
        <v>87</v>
      </c>
      <c r="AW123" s="12" t="s">
        <v>42</v>
      </c>
      <c r="AX123" s="12" t="s">
        <v>79</v>
      </c>
      <c r="AY123" s="260" t="s">
        <v>228</v>
      </c>
    </row>
    <row r="124" s="13" customFormat="1">
      <c r="B124" s="271"/>
      <c r="C124" s="272"/>
      <c r="D124" s="251" t="s">
        <v>237</v>
      </c>
      <c r="E124" s="273" t="s">
        <v>22</v>
      </c>
      <c r="F124" s="274" t="s">
        <v>364</v>
      </c>
      <c r="G124" s="272"/>
      <c r="H124" s="275">
        <v>1</v>
      </c>
      <c r="I124" s="276"/>
      <c r="J124" s="272"/>
      <c r="K124" s="272"/>
      <c r="L124" s="277"/>
      <c r="M124" s="278"/>
      <c r="N124" s="279"/>
      <c r="O124" s="279"/>
      <c r="P124" s="279"/>
      <c r="Q124" s="279"/>
      <c r="R124" s="279"/>
      <c r="S124" s="279"/>
      <c r="T124" s="280"/>
      <c r="AT124" s="281" t="s">
        <v>237</v>
      </c>
      <c r="AU124" s="281" t="s">
        <v>24</v>
      </c>
      <c r="AV124" s="13" t="s">
        <v>235</v>
      </c>
      <c r="AW124" s="13" t="s">
        <v>42</v>
      </c>
      <c r="AX124" s="13" t="s">
        <v>24</v>
      </c>
      <c r="AY124" s="281" t="s">
        <v>228</v>
      </c>
    </row>
    <row r="125" s="1" customFormat="1" ht="16.5" customHeight="1">
      <c r="B125" s="47"/>
      <c r="C125" s="261" t="s">
        <v>313</v>
      </c>
      <c r="D125" s="261" t="s">
        <v>349</v>
      </c>
      <c r="E125" s="262" t="s">
        <v>7894</v>
      </c>
      <c r="F125" s="263" t="s">
        <v>7895</v>
      </c>
      <c r="G125" s="264" t="s">
        <v>499</v>
      </c>
      <c r="H125" s="265">
        <v>1</v>
      </c>
      <c r="I125" s="266"/>
      <c r="J125" s="267">
        <f>ROUND(I125*H125,2)</f>
        <v>0</v>
      </c>
      <c r="K125" s="263" t="s">
        <v>234</v>
      </c>
      <c r="L125" s="268"/>
      <c r="M125" s="269" t="s">
        <v>22</v>
      </c>
      <c r="N125" s="270" t="s">
        <v>50</v>
      </c>
      <c r="O125" s="48"/>
      <c r="P125" s="246">
        <f>O125*H125</f>
        <v>0</v>
      </c>
      <c r="Q125" s="246">
        <v>0.0033</v>
      </c>
      <c r="R125" s="246">
        <f>Q125*H125</f>
        <v>0.0033</v>
      </c>
      <c r="S125" s="246">
        <v>0</v>
      </c>
      <c r="T125" s="247">
        <f>S125*H125</f>
        <v>0</v>
      </c>
      <c r="AR125" s="25" t="s">
        <v>266</v>
      </c>
      <c r="AT125" s="25" t="s">
        <v>349</v>
      </c>
      <c r="AU125" s="25" t="s">
        <v>24</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235</v>
      </c>
      <c r="BM125" s="25" t="s">
        <v>7896</v>
      </c>
    </row>
    <row r="126" s="12" customFormat="1">
      <c r="B126" s="249"/>
      <c r="C126" s="250"/>
      <c r="D126" s="251" t="s">
        <v>237</v>
      </c>
      <c r="E126" s="252" t="s">
        <v>22</v>
      </c>
      <c r="F126" s="253" t="s">
        <v>7853</v>
      </c>
      <c r="G126" s="250"/>
      <c r="H126" s="254">
        <v>1</v>
      </c>
      <c r="I126" s="255"/>
      <c r="J126" s="250"/>
      <c r="K126" s="250"/>
      <c r="L126" s="256"/>
      <c r="M126" s="257"/>
      <c r="N126" s="258"/>
      <c r="O126" s="258"/>
      <c r="P126" s="258"/>
      <c r="Q126" s="258"/>
      <c r="R126" s="258"/>
      <c r="S126" s="258"/>
      <c r="T126" s="259"/>
      <c r="AT126" s="260" t="s">
        <v>237</v>
      </c>
      <c r="AU126" s="260" t="s">
        <v>24</v>
      </c>
      <c r="AV126" s="12" t="s">
        <v>87</v>
      </c>
      <c r="AW126" s="12" t="s">
        <v>42</v>
      </c>
      <c r="AX126" s="12" t="s">
        <v>79</v>
      </c>
      <c r="AY126" s="260" t="s">
        <v>228</v>
      </c>
    </row>
    <row r="127" s="13" customFormat="1">
      <c r="B127" s="271"/>
      <c r="C127" s="272"/>
      <c r="D127" s="251" t="s">
        <v>237</v>
      </c>
      <c r="E127" s="273" t="s">
        <v>22</v>
      </c>
      <c r="F127" s="274" t="s">
        <v>364</v>
      </c>
      <c r="G127" s="272"/>
      <c r="H127" s="275">
        <v>1</v>
      </c>
      <c r="I127" s="276"/>
      <c r="J127" s="272"/>
      <c r="K127" s="272"/>
      <c r="L127" s="277"/>
      <c r="M127" s="278"/>
      <c r="N127" s="279"/>
      <c r="O127" s="279"/>
      <c r="P127" s="279"/>
      <c r="Q127" s="279"/>
      <c r="R127" s="279"/>
      <c r="S127" s="279"/>
      <c r="T127" s="280"/>
      <c r="AT127" s="281" t="s">
        <v>237</v>
      </c>
      <c r="AU127" s="281" t="s">
        <v>24</v>
      </c>
      <c r="AV127" s="13" t="s">
        <v>235</v>
      </c>
      <c r="AW127" s="13" t="s">
        <v>42</v>
      </c>
      <c r="AX127" s="13" t="s">
        <v>24</v>
      </c>
      <c r="AY127" s="281" t="s">
        <v>228</v>
      </c>
    </row>
    <row r="128" s="1" customFormat="1" ht="16.5" customHeight="1">
      <c r="B128" s="47"/>
      <c r="C128" s="261" t="s">
        <v>319</v>
      </c>
      <c r="D128" s="261" t="s">
        <v>349</v>
      </c>
      <c r="E128" s="262" t="s">
        <v>7897</v>
      </c>
      <c r="F128" s="263" t="s">
        <v>7898</v>
      </c>
      <c r="G128" s="264" t="s">
        <v>499</v>
      </c>
      <c r="H128" s="265">
        <v>1</v>
      </c>
      <c r="I128" s="266"/>
      <c r="J128" s="267">
        <f>ROUND(I128*H128,2)</f>
        <v>0</v>
      </c>
      <c r="K128" s="263" t="s">
        <v>234</v>
      </c>
      <c r="L128" s="268"/>
      <c r="M128" s="269" t="s">
        <v>22</v>
      </c>
      <c r="N128" s="270" t="s">
        <v>50</v>
      </c>
      <c r="O128" s="48"/>
      <c r="P128" s="246">
        <f>O128*H128</f>
        <v>0</v>
      </c>
      <c r="Q128" s="246">
        <v>0.0097999999999999997</v>
      </c>
      <c r="R128" s="246">
        <f>Q128*H128</f>
        <v>0.0097999999999999997</v>
      </c>
      <c r="S128" s="246">
        <v>0</v>
      </c>
      <c r="T128" s="247">
        <f>S128*H128</f>
        <v>0</v>
      </c>
      <c r="AR128" s="25" t="s">
        <v>266</v>
      </c>
      <c r="AT128" s="25" t="s">
        <v>349</v>
      </c>
      <c r="AU128" s="25" t="s">
        <v>24</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235</v>
      </c>
      <c r="BM128" s="25" t="s">
        <v>7899</v>
      </c>
    </row>
    <row r="129" s="12" customFormat="1">
      <c r="B129" s="249"/>
      <c r="C129" s="250"/>
      <c r="D129" s="251" t="s">
        <v>237</v>
      </c>
      <c r="E129" s="252" t="s">
        <v>22</v>
      </c>
      <c r="F129" s="253" t="s">
        <v>7853</v>
      </c>
      <c r="G129" s="250"/>
      <c r="H129" s="254">
        <v>1</v>
      </c>
      <c r="I129" s="255"/>
      <c r="J129" s="250"/>
      <c r="K129" s="250"/>
      <c r="L129" s="256"/>
      <c r="M129" s="257"/>
      <c r="N129" s="258"/>
      <c r="O129" s="258"/>
      <c r="P129" s="258"/>
      <c r="Q129" s="258"/>
      <c r="R129" s="258"/>
      <c r="S129" s="258"/>
      <c r="T129" s="259"/>
      <c r="AT129" s="260" t="s">
        <v>237</v>
      </c>
      <c r="AU129" s="260" t="s">
        <v>24</v>
      </c>
      <c r="AV129" s="12" t="s">
        <v>87</v>
      </c>
      <c r="AW129" s="12" t="s">
        <v>42</v>
      </c>
      <c r="AX129" s="12" t="s">
        <v>79</v>
      </c>
      <c r="AY129" s="260" t="s">
        <v>228</v>
      </c>
    </row>
    <row r="130" s="13" customFormat="1">
      <c r="B130" s="271"/>
      <c r="C130" s="272"/>
      <c r="D130" s="251" t="s">
        <v>237</v>
      </c>
      <c r="E130" s="273" t="s">
        <v>22</v>
      </c>
      <c r="F130" s="274" t="s">
        <v>364</v>
      </c>
      <c r="G130" s="272"/>
      <c r="H130" s="275">
        <v>1</v>
      </c>
      <c r="I130" s="276"/>
      <c r="J130" s="272"/>
      <c r="K130" s="272"/>
      <c r="L130" s="277"/>
      <c r="M130" s="278"/>
      <c r="N130" s="279"/>
      <c r="O130" s="279"/>
      <c r="P130" s="279"/>
      <c r="Q130" s="279"/>
      <c r="R130" s="279"/>
      <c r="S130" s="279"/>
      <c r="T130" s="280"/>
      <c r="AT130" s="281" t="s">
        <v>237</v>
      </c>
      <c r="AU130" s="281" t="s">
        <v>24</v>
      </c>
      <c r="AV130" s="13" t="s">
        <v>235</v>
      </c>
      <c r="AW130" s="13" t="s">
        <v>42</v>
      </c>
      <c r="AX130" s="13" t="s">
        <v>24</v>
      </c>
      <c r="AY130" s="281" t="s">
        <v>228</v>
      </c>
    </row>
    <row r="131" s="1" customFormat="1" ht="16.5" customHeight="1">
      <c r="B131" s="47"/>
      <c r="C131" s="261" t="s">
        <v>325</v>
      </c>
      <c r="D131" s="261" t="s">
        <v>349</v>
      </c>
      <c r="E131" s="262" t="s">
        <v>7900</v>
      </c>
      <c r="F131" s="263" t="s">
        <v>7901</v>
      </c>
      <c r="G131" s="264" t="s">
        <v>499</v>
      </c>
      <c r="H131" s="265">
        <v>2</v>
      </c>
      <c r="I131" s="266"/>
      <c r="J131" s="267">
        <f>ROUND(I131*H131,2)</f>
        <v>0</v>
      </c>
      <c r="K131" s="263" t="s">
        <v>264</v>
      </c>
      <c r="L131" s="268"/>
      <c r="M131" s="269" t="s">
        <v>22</v>
      </c>
      <c r="N131" s="270" t="s">
        <v>50</v>
      </c>
      <c r="O131" s="48"/>
      <c r="P131" s="246">
        <f>O131*H131</f>
        <v>0</v>
      </c>
      <c r="Q131" s="246">
        <v>0.021000000000000001</v>
      </c>
      <c r="R131" s="246">
        <f>Q131*H131</f>
        <v>0.042000000000000003</v>
      </c>
      <c r="S131" s="246">
        <v>0</v>
      </c>
      <c r="T131" s="247">
        <f>S131*H131</f>
        <v>0</v>
      </c>
      <c r="AR131" s="25" t="s">
        <v>266</v>
      </c>
      <c r="AT131" s="25" t="s">
        <v>349</v>
      </c>
      <c r="AU131" s="25" t="s">
        <v>24</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235</v>
      </c>
      <c r="BM131" s="25" t="s">
        <v>7902</v>
      </c>
    </row>
    <row r="132" s="12" customFormat="1">
      <c r="B132" s="249"/>
      <c r="C132" s="250"/>
      <c r="D132" s="251" t="s">
        <v>237</v>
      </c>
      <c r="E132" s="252" t="s">
        <v>22</v>
      </c>
      <c r="F132" s="253" t="s">
        <v>7872</v>
      </c>
      <c r="G132" s="250"/>
      <c r="H132" s="254">
        <v>2</v>
      </c>
      <c r="I132" s="255"/>
      <c r="J132" s="250"/>
      <c r="K132" s="250"/>
      <c r="L132" s="256"/>
      <c r="M132" s="257"/>
      <c r="N132" s="258"/>
      <c r="O132" s="258"/>
      <c r="P132" s="258"/>
      <c r="Q132" s="258"/>
      <c r="R132" s="258"/>
      <c r="S132" s="258"/>
      <c r="T132" s="259"/>
      <c r="AT132" s="260" t="s">
        <v>237</v>
      </c>
      <c r="AU132" s="260" t="s">
        <v>24</v>
      </c>
      <c r="AV132" s="12" t="s">
        <v>87</v>
      </c>
      <c r="AW132" s="12" t="s">
        <v>42</v>
      </c>
      <c r="AX132" s="12" t="s">
        <v>79</v>
      </c>
      <c r="AY132" s="260" t="s">
        <v>228</v>
      </c>
    </row>
    <row r="133" s="13" customFormat="1">
      <c r="B133" s="271"/>
      <c r="C133" s="272"/>
      <c r="D133" s="251" t="s">
        <v>237</v>
      </c>
      <c r="E133" s="273" t="s">
        <v>22</v>
      </c>
      <c r="F133" s="274" t="s">
        <v>364</v>
      </c>
      <c r="G133" s="272"/>
      <c r="H133" s="275">
        <v>2</v>
      </c>
      <c r="I133" s="276"/>
      <c r="J133" s="272"/>
      <c r="K133" s="272"/>
      <c r="L133" s="277"/>
      <c r="M133" s="278"/>
      <c r="N133" s="279"/>
      <c r="O133" s="279"/>
      <c r="P133" s="279"/>
      <c r="Q133" s="279"/>
      <c r="R133" s="279"/>
      <c r="S133" s="279"/>
      <c r="T133" s="280"/>
      <c r="AT133" s="281" t="s">
        <v>237</v>
      </c>
      <c r="AU133" s="281" t="s">
        <v>24</v>
      </c>
      <c r="AV133" s="13" t="s">
        <v>235</v>
      </c>
      <c r="AW133" s="13" t="s">
        <v>42</v>
      </c>
      <c r="AX133" s="13" t="s">
        <v>24</v>
      </c>
      <c r="AY133" s="281" t="s">
        <v>228</v>
      </c>
    </row>
    <row r="134" s="1" customFormat="1" ht="16.5" customHeight="1">
      <c r="B134" s="47"/>
      <c r="C134" s="261" t="s">
        <v>9</v>
      </c>
      <c r="D134" s="261" t="s">
        <v>349</v>
      </c>
      <c r="E134" s="262" t="s">
        <v>7903</v>
      </c>
      <c r="F134" s="263" t="s">
        <v>7904</v>
      </c>
      <c r="G134" s="264" t="s">
        <v>499</v>
      </c>
      <c r="H134" s="265">
        <v>2</v>
      </c>
      <c r="I134" s="266"/>
      <c r="J134" s="267">
        <f>ROUND(I134*H134,2)</f>
        <v>0</v>
      </c>
      <c r="K134" s="263" t="s">
        <v>264</v>
      </c>
      <c r="L134" s="268"/>
      <c r="M134" s="269" t="s">
        <v>22</v>
      </c>
      <c r="N134" s="270" t="s">
        <v>50</v>
      </c>
      <c r="O134" s="48"/>
      <c r="P134" s="246">
        <f>O134*H134</f>
        <v>0</v>
      </c>
      <c r="Q134" s="246">
        <v>0.0060000000000000001</v>
      </c>
      <c r="R134" s="246">
        <f>Q134*H134</f>
        <v>0.012</v>
      </c>
      <c r="S134" s="246">
        <v>0</v>
      </c>
      <c r="T134" s="247">
        <f>S134*H134</f>
        <v>0</v>
      </c>
      <c r="AR134" s="25" t="s">
        <v>266</v>
      </c>
      <c r="AT134" s="25" t="s">
        <v>349</v>
      </c>
      <c r="AU134" s="25" t="s">
        <v>24</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235</v>
      </c>
      <c r="BM134" s="25" t="s">
        <v>7905</v>
      </c>
    </row>
    <row r="135" s="12" customFormat="1">
      <c r="B135" s="249"/>
      <c r="C135" s="250"/>
      <c r="D135" s="251" t="s">
        <v>237</v>
      </c>
      <c r="E135" s="252" t="s">
        <v>22</v>
      </c>
      <c r="F135" s="253" t="s">
        <v>7872</v>
      </c>
      <c r="G135" s="250"/>
      <c r="H135" s="254">
        <v>2</v>
      </c>
      <c r="I135" s="255"/>
      <c r="J135" s="250"/>
      <c r="K135" s="250"/>
      <c r="L135" s="256"/>
      <c r="M135" s="257"/>
      <c r="N135" s="258"/>
      <c r="O135" s="258"/>
      <c r="P135" s="258"/>
      <c r="Q135" s="258"/>
      <c r="R135" s="258"/>
      <c r="S135" s="258"/>
      <c r="T135" s="259"/>
      <c r="AT135" s="260" t="s">
        <v>237</v>
      </c>
      <c r="AU135" s="260" t="s">
        <v>24</v>
      </c>
      <c r="AV135" s="12" t="s">
        <v>87</v>
      </c>
      <c r="AW135" s="12" t="s">
        <v>42</v>
      </c>
      <c r="AX135" s="12" t="s">
        <v>79</v>
      </c>
      <c r="AY135" s="260" t="s">
        <v>228</v>
      </c>
    </row>
    <row r="136" s="13" customFormat="1">
      <c r="B136" s="271"/>
      <c r="C136" s="272"/>
      <c r="D136" s="251" t="s">
        <v>237</v>
      </c>
      <c r="E136" s="273" t="s">
        <v>22</v>
      </c>
      <c r="F136" s="274" t="s">
        <v>364</v>
      </c>
      <c r="G136" s="272"/>
      <c r="H136" s="275">
        <v>2</v>
      </c>
      <c r="I136" s="276"/>
      <c r="J136" s="272"/>
      <c r="K136" s="272"/>
      <c r="L136" s="277"/>
      <c r="M136" s="278"/>
      <c r="N136" s="279"/>
      <c r="O136" s="279"/>
      <c r="P136" s="279"/>
      <c r="Q136" s="279"/>
      <c r="R136" s="279"/>
      <c r="S136" s="279"/>
      <c r="T136" s="280"/>
      <c r="AT136" s="281" t="s">
        <v>237</v>
      </c>
      <c r="AU136" s="281" t="s">
        <v>24</v>
      </c>
      <c r="AV136" s="13" t="s">
        <v>235</v>
      </c>
      <c r="AW136" s="13" t="s">
        <v>42</v>
      </c>
      <c r="AX136" s="13" t="s">
        <v>24</v>
      </c>
      <c r="AY136" s="281" t="s">
        <v>228</v>
      </c>
    </row>
    <row r="137" s="1" customFormat="1" ht="16.5" customHeight="1">
      <c r="B137" s="47"/>
      <c r="C137" s="261" t="s">
        <v>335</v>
      </c>
      <c r="D137" s="261" t="s">
        <v>349</v>
      </c>
      <c r="E137" s="262" t="s">
        <v>7906</v>
      </c>
      <c r="F137" s="263" t="s">
        <v>7907</v>
      </c>
      <c r="G137" s="264" t="s">
        <v>499</v>
      </c>
      <c r="H137" s="265">
        <v>2</v>
      </c>
      <c r="I137" s="266"/>
      <c r="J137" s="267">
        <f>ROUND(I137*H137,2)</f>
        <v>0</v>
      </c>
      <c r="K137" s="263" t="s">
        <v>264</v>
      </c>
      <c r="L137" s="268"/>
      <c r="M137" s="269" t="s">
        <v>22</v>
      </c>
      <c r="N137" s="270" t="s">
        <v>50</v>
      </c>
      <c r="O137" s="48"/>
      <c r="P137" s="246">
        <f>O137*H137</f>
        <v>0</v>
      </c>
      <c r="Q137" s="246">
        <v>0.002</v>
      </c>
      <c r="R137" s="246">
        <f>Q137*H137</f>
        <v>0.0040000000000000001</v>
      </c>
      <c r="S137" s="246">
        <v>0</v>
      </c>
      <c r="T137" s="247">
        <f>S137*H137</f>
        <v>0</v>
      </c>
      <c r="AR137" s="25" t="s">
        <v>266</v>
      </c>
      <c r="AT137" s="25" t="s">
        <v>349</v>
      </c>
      <c r="AU137" s="25" t="s">
        <v>24</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235</v>
      </c>
      <c r="BM137" s="25" t="s">
        <v>7908</v>
      </c>
    </row>
    <row r="138" s="12" customFormat="1">
      <c r="B138" s="249"/>
      <c r="C138" s="250"/>
      <c r="D138" s="251" t="s">
        <v>237</v>
      </c>
      <c r="E138" s="252" t="s">
        <v>22</v>
      </c>
      <c r="F138" s="253" t="s">
        <v>7872</v>
      </c>
      <c r="G138" s="250"/>
      <c r="H138" s="254">
        <v>2</v>
      </c>
      <c r="I138" s="255"/>
      <c r="J138" s="250"/>
      <c r="K138" s="250"/>
      <c r="L138" s="256"/>
      <c r="M138" s="257"/>
      <c r="N138" s="258"/>
      <c r="O138" s="258"/>
      <c r="P138" s="258"/>
      <c r="Q138" s="258"/>
      <c r="R138" s="258"/>
      <c r="S138" s="258"/>
      <c r="T138" s="259"/>
      <c r="AT138" s="260" t="s">
        <v>237</v>
      </c>
      <c r="AU138" s="260" t="s">
        <v>24</v>
      </c>
      <c r="AV138" s="12" t="s">
        <v>87</v>
      </c>
      <c r="AW138" s="12" t="s">
        <v>42</v>
      </c>
      <c r="AX138" s="12" t="s">
        <v>79</v>
      </c>
      <c r="AY138" s="260" t="s">
        <v>228</v>
      </c>
    </row>
    <row r="139" s="13" customFormat="1">
      <c r="B139" s="271"/>
      <c r="C139" s="272"/>
      <c r="D139" s="251" t="s">
        <v>237</v>
      </c>
      <c r="E139" s="273" t="s">
        <v>22</v>
      </c>
      <c r="F139" s="274" t="s">
        <v>364</v>
      </c>
      <c r="G139" s="272"/>
      <c r="H139" s="275">
        <v>2</v>
      </c>
      <c r="I139" s="276"/>
      <c r="J139" s="272"/>
      <c r="K139" s="272"/>
      <c r="L139" s="277"/>
      <c r="M139" s="278"/>
      <c r="N139" s="279"/>
      <c r="O139" s="279"/>
      <c r="P139" s="279"/>
      <c r="Q139" s="279"/>
      <c r="R139" s="279"/>
      <c r="S139" s="279"/>
      <c r="T139" s="280"/>
      <c r="AT139" s="281" t="s">
        <v>237</v>
      </c>
      <c r="AU139" s="281" t="s">
        <v>24</v>
      </c>
      <c r="AV139" s="13" t="s">
        <v>235</v>
      </c>
      <c r="AW139" s="13" t="s">
        <v>42</v>
      </c>
      <c r="AX139" s="13" t="s">
        <v>24</v>
      </c>
      <c r="AY139" s="281" t="s">
        <v>228</v>
      </c>
    </row>
    <row r="140" s="1" customFormat="1" ht="16.5" customHeight="1">
      <c r="B140" s="47"/>
      <c r="C140" s="261" t="s">
        <v>340</v>
      </c>
      <c r="D140" s="261" t="s">
        <v>349</v>
      </c>
      <c r="E140" s="262" t="s">
        <v>7909</v>
      </c>
      <c r="F140" s="263" t="s">
        <v>7910</v>
      </c>
      <c r="G140" s="264" t="s">
        <v>499</v>
      </c>
      <c r="H140" s="265">
        <v>1</v>
      </c>
      <c r="I140" s="266"/>
      <c r="J140" s="267">
        <f>ROUND(I140*H140,2)</f>
        <v>0</v>
      </c>
      <c r="K140" s="263" t="s">
        <v>264</v>
      </c>
      <c r="L140" s="268"/>
      <c r="M140" s="269" t="s">
        <v>22</v>
      </c>
      <c r="N140" s="270" t="s">
        <v>50</v>
      </c>
      <c r="O140" s="48"/>
      <c r="P140" s="246">
        <f>O140*H140</f>
        <v>0</v>
      </c>
      <c r="Q140" s="246">
        <v>0.002</v>
      </c>
      <c r="R140" s="246">
        <f>Q140*H140</f>
        <v>0.002</v>
      </c>
      <c r="S140" s="246">
        <v>0</v>
      </c>
      <c r="T140" s="247">
        <f>S140*H140</f>
        <v>0</v>
      </c>
      <c r="AR140" s="25" t="s">
        <v>266</v>
      </c>
      <c r="AT140" s="25" t="s">
        <v>349</v>
      </c>
      <c r="AU140" s="25" t="s">
        <v>24</v>
      </c>
      <c r="AY140" s="25" t="s">
        <v>228</v>
      </c>
      <c r="BE140" s="248">
        <f>IF(N140="základní",J140,0)</f>
        <v>0</v>
      </c>
      <c r="BF140" s="248">
        <f>IF(N140="snížená",J140,0)</f>
        <v>0</v>
      </c>
      <c r="BG140" s="248">
        <f>IF(N140="zákl. přenesená",J140,0)</f>
        <v>0</v>
      </c>
      <c r="BH140" s="248">
        <f>IF(N140="sníž. přenesená",J140,0)</f>
        <v>0</v>
      </c>
      <c r="BI140" s="248">
        <f>IF(N140="nulová",J140,0)</f>
        <v>0</v>
      </c>
      <c r="BJ140" s="25" t="s">
        <v>24</v>
      </c>
      <c r="BK140" s="248">
        <f>ROUND(I140*H140,2)</f>
        <v>0</v>
      </c>
      <c r="BL140" s="25" t="s">
        <v>235</v>
      </c>
      <c r="BM140" s="25" t="s">
        <v>7911</v>
      </c>
    </row>
    <row r="141" s="12" customFormat="1">
      <c r="B141" s="249"/>
      <c r="C141" s="250"/>
      <c r="D141" s="251" t="s">
        <v>237</v>
      </c>
      <c r="E141" s="252" t="s">
        <v>22</v>
      </c>
      <c r="F141" s="253" t="s">
        <v>7853</v>
      </c>
      <c r="G141" s="250"/>
      <c r="H141" s="254">
        <v>1</v>
      </c>
      <c r="I141" s="255"/>
      <c r="J141" s="250"/>
      <c r="K141" s="250"/>
      <c r="L141" s="256"/>
      <c r="M141" s="257"/>
      <c r="N141" s="258"/>
      <c r="O141" s="258"/>
      <c r="P141" s="258"/>
      <c r="Q141" s="258"/>
      <c r="R141" s="258"/>
      <c r="S141" s="258"/>
      <c r="T141" s="259"/>
      <c r="AT141" s="260" t="s">
        <v>237</v>
      </c>
      <c r="AU141" s="260" t="s">
        <v>24</v>
      </c>
      <c r="AV141" s="12" t="s">
        <v>87</v>
      </c>
      <c r="AW141" s="12" t="s">
        <v>42</v>
      </c>
      <c r="AX141" s="12" t="s">
        <v>79</v>
      </c>
      <c r="AY141" s="260" t="s">
        <v>228</v>
      </c>
    </row>
    <row r="142" s="13" customFormat="1">
      <c r="B142" s="271"/>
      <c r="C142" s="272"/>
      <c r="D142" s="251" t="s">
        <v>237</v>
      </c>
      <c r="E142" s="273" t="s">
        <v>22</v>
      </c>
      <c r="F142" s="274" t="s">
        <v>364</v>
      </c>
      <c r="G142" s="272"/>
      <c r="H142" s="275">
        <v>1</v>
      </c>
      <c r="I142" s="276"/>
      <c r="J142" s="272"/>
      <c r="K142" s="272"/>
      <c r="L142" s="277"/>
      <c r="M142" s="278"/>
      <c r="N142" s="279"/>
      <c r="O142" s="279"/>
      <c r="P142" s="279"/>
      <c r="Q142" s="279"/>
      <c r="R142" s="279"/>
      <c r="S142" s="279"/>
      <c r="T142" s="280"/>
      <c r="AT142" s="281" t="s">
        <v>237</v>
      </c>
      <c r="AU142" s="281" t="s">
        <v>24</v>
      </c>
      <c r="AV142" s="13" t="s">
        <v>235</v>
      </c>
      <c r="AW142" s="13" t="s">
        <v>42</v>
      </c>
      <c r="AX142" s="13" t="s">
        <v>24</v>
      </c>
      <c r="AY142" s="281" t="s">
        <v>228</v>
      </c>
    </row>
    <row r="143" s="11" customFormat="1" ht="37.44" customHeight="1">
      <c r="B143" s="221"/>
      <c r="C143" s="222"/>
      <c r="D143" s="223" t="s">
        <v>78</v>
      </c>
      <c r="E143" s="224" t="s">
        <v>2473</v>
      </c>
      <c r="F143" s="224" t="s">
        <v>2474</v>
      </c>
      <c r="G143" s="222"/>
      <c r="H143" s="222"/>
      <c r="I143" s="225"/>
      <c r="J143" s="226">
        <f>BK143</f>
        <v>0</v>
      </c>
      <c r="K143" s="222"/>
      <c r="L143" s="227"/>
      <c r="M143" s="228"/>
      <c r="N143" s="229"/>
      <c r="O143" s="229"/>
      <c r="P143" s="230">
        <f>SUM(P144:P177)</f>
        <v>0</v>
      </c>
      <c r="Q143" s="229"/>
      <c r="R143" s="230">
        <f>SUM(R144:R177)</f>
        <v>1.74335</v>
      </c>
      <c r="S143" s="229"/>
      <c r="T143" s="231">
        <f>SUM(T144:T177)</f>
        <v>0</v>
      </c>
      <c r="AR143" s="232" t="s">
        <v>87</v>
      </c>
      <c r="AT143" s="233" t="s">
        <v>78</v>
      </c>
      <c r="AU143" s="233" t="s">
        <v>79</v>
      </c>
      <c r="AY143" s="232" t="s">
        <v>228</v>
      </c>
      <c r="BK143" s="234">
        <f>SUM(BK144:BK177)</f>
        <v>0</v>
      </c>
    </row>
    <row r="144" s="1" customFormat="1" ht="16.5" customHeight="1">
      <c r="B144" s="47"/>
      <c r="C144" s="237" t="s">
        <v>344</v>
      </c>
      <c r="D144" s="237" t="s">
        <v>230</v>
      </c>
      <c r="E144" s="238" t="s">
        <v>2490</v>
      </c>
      <c r="F144" s="239" t="s">
        <v>2491</v>
      </c>
      <c r="G144" s="240" t="s">
        <v>328</v>
      </c>
      <c r="H144" s="241">
        <v>33</v>
      </c>
      <c r="I144" s="242"/>
      <c r="J144" s="243">
        <f>ROUND(I144*H144,2)</f>
        <v>0</v>
      </c>
      <c r="K144" s="239" t="s">
        <v>234</v>
      </c>
      <c r="L144" s="73"/>
      <c r="M144" s="244" t="s">
        <v>22</v>
      </c>
      <c r="N144" s="245" t="s">
        <v>50</v>
      </c>
      <c r="O144" s="48"/>
      <c r="P144" s="246">
        <f>O144*H144</f>
        <v>0</v>
      </c>
      <c r="Q144" s="246">
        <v>0.0061000000000000004</v>
      </c>
      <c r="R144" s="246">
        <f>Q144*H144</f>
        <v>0.20130000000000001</v>
      </c>
      <c r="S144" s="246">
        <v>0</v>
      </c>
      <c r="T144" s="247">
        <f>S144*H144</f>
        <v>0</v>
      </c>
      <c r="AR144" s="25" t="s">
        <v>304</v>
      </c>
      <c r="AT144" s="25" t="s">
        <v>230</v>
      </c>
      <c r="AU144" s="25" t="s">
        <v>24</v>
      </c>
      <c r="AY144" s="25" t="s">
        <v>228</v>
      </c>
      <c r="BE144" s="248">
        <f>IF(N144="základní",J144,0)</f>
        <v>0</v>
      </c>
      <c r="BF144" s="248">
        <f>IF(N144="snížená",J144,0)</f>
        <v>0</v>
      </c>
      <c r="BG144" s="248">
        <f>IF(N144="zákl. přenesená",J144,0)</f>
        <v>0</v>
      </c>
      <c r="BH144" s="248">
        <f>IF(N144="sníž. přenesená",J144,0)</f>
        <v>0</v>
      </c>
      <c r="BI144" s="248">
        <f>IF(N144="nulová",J144,0)</f>
        <v>0</v>
      </c>
      <c r="BJ144" s="25" t="s">
        <v>24</v>
      </c>
      <c r="BK144" s="248">
        <f>ROUND(I144*H144,2)</f>
        <v>0</v>
      </c>
      <c r="BL144" s="25" t="s">
        <v>304</v>
      </c>
      <c r="BM144" s="25" t="s">
        <v>7912</v>
      </c>
    </row>
    <row r="145" s="12" customFormat="1">
      <c r="B145" s="249"/>
      <c r="C145" s="250"/>
      <c r="D145" s="251" t="s">
        <v>237</v>
      </c>
      <c r="E145" s="252" t="s">
        <v>22</v>
      </c>
      <c r="F145" s="253" t="s">
        <v>7913</v>
      </c>
      <c r="G145" s="250"/>
      <c r="H145" s="254">
        <v>33</v>
      </c>
      <c r="I145" s="255"/>
      <c r="J145" s="250"/>
      <c r="K145" s="250"/>
      <c r="L145" s="256"/>
      <c r="M145" s="257"/>
      <c r="N145" s="258"/>
      <c r="O145" s="258"/>
      <c r="P145" s="258"/>
      <c r="Q145" s="258"/>
      <c r="R145" s="258"/>
      <c r="S145" s="258"/>
      <c r="T145" s="259"/>
      <c r="AT145" s="260" t="s">
        <v>237</v>
      </c>
      <c r="AU145" s="260" t="s">
        <v>24</v>
      </c>
      <c r="AV145" s="12" t="s">
        <v>87</v>
      </c>
      <c r="AW145" s="12" t="s">
        <v>42</v>
      </c>
      <c r="AX145" s="12" t="s">
        <v>79</v>
      </c>
      <c r="AY145" s="260" t="s">
        <v>228</v>
      </c>
    </row>
    <row r="146" s="13" customFormat="1">
      <c r="B146" s="271"/>
      <c r="C146" s="272"/>
      <c r="D146" s="251" t="s">
        <v>237</v>
      </c>
      <c r="E146" s="273" t="s">
        <v>22</v>
      </c>
      <c r="F146" s="274" t="s">
        <v>364</v>
      </c>
      <c r="G146" s="272"/>
      <c r="H146" s="275">
        <v>33</v>
      </c>
      <c r="I146" s="276"/>
      <c r="J146" s="272"/>
      <c r="K146" s="272"/>
      <c r="L146" s="277"/>
      <c r="M146" s="278"/>
      <c r="N146" s="279"/>
      <c r="O146" s="279"/>
      <c r="P146" s="279"/>
      <c r="Q146" s="279"/>
      <c r="R146" s="279"/>
      <c r="S146" s="279"/>
      <c r="T146" s="280"/>
      <c r="AT146" s="281" t="s">
        <v>237</v>
      </c>
      <c r="AU146" s="281" t="s">
        <v>24</v>
      </c>
      <c r="AV146" s="13" t="s">
        <v>235</v>
      </c>
      <c r="AW146" s="13" t="s">
        <v>42</v>
      </c>
      <c r="AX146" s="13" t="s">
        <v>24</v>
      </c>
      <c r="AY146" s="281" t="s">
        <v>228</v>
      </c>
    </row>
    <row r="147" s="1" customFormat="1" ht="16.5" customHeight="1">
      <c r="B147" s="47"/>
      <c r="C147" s="237" t="s">
        <v>348</v>
      </c>
      <c r="D147" s="237" t="s">
        <v>230</v>
      </c>
      <c r="E147" s="238" t="s">
        <v>2493</v>
      </c>
      <c r="F147" s="239" t="s">
        <v>2494</v>
      </c>
      <c r="G147" s="240" t="s">
        <v>328</v>
      </c>
      <c r="H147" s="241">
        <v>66</v>
      </c>
      <c r="I147" s="242"/>
      <c r="J147" s="243">
        <f>ROUND(I147*H147,2)</f>
        <v>0</v>
      </c>
      <c r="K147" s="239" t="s">
        <v>234</v>
      </c>
      <c r="L147" s="73"/>
      <c r="M147" s="244" t="s">
        <v>22</v>
      </c>
      <c r="N147" s="245" t="s">
        <v>50</v>
      </c>
      <c r="O147" s="48"/>
      <c r="P147" s="246">
        <f>O147*H147</f>
        <v>0</v>
      </c>
      <c r="Q147" s="246">
        <v>0.0229</v>
      </c>
      <c r="R147" s="246">
        <f>Q147*H147</f>
        <v>1.5114000000000001</v>
      </c>
      <c r="S147" s="246">
        <v>0</v>
      </c>
      <c r="T147" s="247">
        <f>S147*H147</f>
        <v>0</v>
      </c>
      <c r="AR147" s="25" t="s">
        <v>304</v>
      </c>
      <c r="AT147" s="25" t="s">
        <v>230</v>
      </c>
      <c r="AU147" s="25" t="s">
        <v>24</v>
      </c>
      <c r="AY147" s="25" t="s">
        <v>228</v>
      </c>
      <c r="BE147" s="248">
        <f>IF(N147="základní",J147,0)</f>
        <v>0</v>
      </c>
      <c r="BF147" s="248">
        <f>IF(N147="snížená",J147,0)</f>
        <v>0</v>
      </c>
      <c r="BG147" s="248">
        <f>IF(N147="zákl. přenesená",J147,0)</f>
        <v>0</v>
      </c>
      <c r="BH147" s="248">
        <f>IF(N147="sníž. přenesená",J147,0)</f>
        <v>0</v>
      </c>
      <c r="BI147" s="248">
        <f>IF(N147="nulová",J147,0)</f>
        <v>0</v>
      </c>
      <c r="BJ147" s="25" t="s">
        <v>24</v>
      </c>
      <c r="BK147" s="248">
        <f>ROUND(I147*H147,2)</f>
        <v>0</v>
      </c>
      <c r="BL147" s="25" t="s">
        <v>304</v>
      </c>
      <c r="BM147" s="25" t="s">
        <v>7914</v>
      </c>
    </row>
    <row r="148" s="12" customFormat="1">
      <c r="B148" s="249"/>
      <c r="C148" s="250"/>
      <c r="D148" s="251" t="s">
        <v>237</v>
      </c>
      <c r="E148" s="252" t="s">
        <v>22</v>
      </c>
      <c r="F148" s="253" t="s">
        <v>7915</v>
      </c>
      <c r="G148" s="250"/>
      <c r="H148" s="254">
        <v>66</v>
      </c>
      <c r="I148" s="255"/>
      <c r="J148" s="250"/>
      <c r="K148" s="250"/>
      <c r="L148" s="256"/>
      <c r="M148" s="257"/>
      <c r="N148" s="258"/>
      <c r="O148" s="258"/>
      <c r="P148" s="258"/>
      <c r="Q148" s="258"/>
      <c r="R148" s="258"/>
      <c r="S148" s="258"/>
      <c r="T148" s="259"/>
      <c r="AT148" s="260" t="s">
        <v>237</v>
      </c>
      <c r="AU148" s="260" t="s">
        <v>24</v>
      </c>
      <c r="AV148" s="12" t="s">
        <v>87</v>
      </c>
      <c r="AW148" s="12" t="s">
        <v>42</v>
      </c>
      <c r="AX148" s="12" t="s">
        <v>79</v>
      </c>
      <c r="AY148" s="260" t="s">
        <v>228</v>
      </c>
    </row>
    <row r="149" s="13" customFormat="1">
      <c r="B149" s="271"/>
      <c r="C149" s="272"/>
      <c r="D149" s="251" t="s">
        <v>237</v>
      </c>
      <c r="E149" s="273" t="s">
        <v>22</v>
      </c>
      <c r="F149" s="274" t="s">
        <v>364</v>
      </c>
      <c r="G149" s="272"/>
      <c r="H149" s="275">
        <v>66</v>
      </c>
      <c r="I149" s="276"/>
      <c r="J149" s="272"/>
      <c r="K149" s="272"/>
      <c r="L149" s="277"/>
      <c r="M149" s="278"/>
      <c r="N149" s="279"/>
      <c r="O149" s="279"/>
      <c r="P149" s="279"/>
      <c r="Q149" s="279"/>
      <c r="R149" s="279"/>
      <c r="S149" s="279"/>
      <c r="T149" s="280"/>
      <c r="AT149" s="281" t="s">
        <v>237</v>
      </c>
      <c r="AU149" s="281" t="s">
        <v>24</v>
      </c>
      <c r="AV149" s="13" t="s">
        <v>235</v>
      </c>
      <c r="AW149" s="13" t="s">
        <v>42</v>
      </c>
      <c r="AX149" s="13" t="s">
        <v>24</v>
      </c>
      <c r="AY149" s="281" t="s">
        <v>228</v>
      </c>
    </row>
    <row r="150" s="1" customFormat="1" ht="16.5" customHeight="1">
      <c r="B150" s="47"/>
      <c r="C150" s="237" t="s">
        <v>353</v>
      </c>
      <c r="D150" s="237" t="s">
        <v>230</v>
      </c>
      <c r="E150" s="238" t="s">
        <v>7916</v>
      </c>
      <c r="F150" s="239" t="s">
        <v>7917</v>
      </c>
      <c r="G150" s="240" t="s">
        <v>499</v>
      </c>
      <c r="H150" s="241">
        <v>1</v>
      </c>
      <c r="I150" s="242"/>
      <c r="J150" s="243">
        <f>ROUND(I150*H150,2)</f>
        <v>0</v>
      </c>
      <c r="K150" s="239" t="s">
        <v>234</v>
      </c>
      <c r="L150" s="73"/>
      <c r="M150" s="244" t="s">
        <v>22</v>
      </c>
      <c r="N150" s="245" t="s">
        <v>50</v>
      </c>
      <c r="O150" s="48"/>
      <c r="P150" s="246">
        <f>O150*H150</f>
        <v>0</v>
      </c>
      <c r="Q150" s="246">
        <v>0.00027</v>
      </c>
      <c r="R150" s="246">
        <f>Q150*H150</f>
        <v>0.00027</v>
      </c>
      <c r="S150" s="246">
        <v>0</v>
      </c>
      <c r="T150" s="247">
        <f>S150*H150</f>
        <v>0</v>
      </c>
      <c r="AR150" s="25" t="s">
        <v>304</v>
      </c>
      <c r="AT150" s="25" t="s">
        <v>230</v>
      </c>
      <c r="AU150" s="25" t="s">
        <v>24</v>
      </c>
      <c r="AY150" s="25" t="s">
        <v>228</v>
      </c>
      <c r="BE150" s="248">
        <f>IF(N150="základní",J150,0)</f>
        <v>0</v>
      </c>
      <c r="BF150" s="248">
        <f>IF(N150="snížená",J150,0)</f>
        <v>0</v>
      </c>
      <c r="BG150" s="248">
        <f>IF(N150="zákl. přenesená",J150,0)</f>
        <v>0</v>
      </c>
      <c r="BH150" s="248">
        <f>IF(N150="sníž. přenesená",J150,0)</f>
        <v>0</v>
      </c>
      <c r="BI150" s="248">
        <f>IF(N150="nulová",J150,0)</f>
        <v>0</v>
      </c>
      <c r="BJ150" s="25" t="s">
        <v>24</v>
      </c>
      <c r="BK150" s="248">
        <f>ROUND(I150*H150,2)</f>
        <v>0</v>
      </c>
      <c r="BL150" s="25" t="s">
        <v>304</v>
      </c>
      <c r="BM150" s="25" t="s">
        <v>7918</v>
      </c>
    </row>
    <row r="151" s="12" customFormat="1">
      <c r="B151" s="249"/>
      <c r="C151" s="250"/>
      <c r="D151" s="251" t="s">
        <v>237</v>
      </c>
      <c r="E151" s="252" t="s">
        <v>22</v>
      </c>
      <c r="F151" s="253" t="s">
        <v>7853</v>
      </c>
      <c r="G151" s="250"/>
      <c r="H151" s="254">
        <v>1</v>
      </c>
      <c r="I151" s="255"/>
      <c r="J151" s="250"/>
      <c r="K151" s="250"/>
      <c r="L151" s="256"/>
      <c r="M151" s="257"/>
      <c r="N151" s="258"/>
      <c r="O151" s="258"/>
      <c r="P151" s="258"/>
      <c r="Q151" s="258"/>
      <c r="R151" s="258"/>
      <c r="S151" s="258"/>
      <c r="T151" s="259"/>
      <c r="AT151" s="260" t="s">
        <v>237</v>
      </c>
      <c r="AU151" s="260" t="s">
        <v>24</v>
      </c>
      <c r="AV151" s="12" t="s">
        <v>87</v>
      </c>
      <c r="AW151" s="12" t="s">
        <v>42</v>
      </c>
      <c r="AX151" s="12" t="s">
        <v>79</v>
      </c>
      <c r="AY151" s="260" t="s">
        <v>228</v>
      </c>
    </row>
    <row r="152" s="13" customFormat="1">
      <c r="B152" s="271"/>
      <c r="C152" s="272"/>
      <c r="D152" s="251" t="s">
        <v>237</v>
      </c>
      <c r="E152" s="273" t="s">
        <v>22</v>
      </c>
      <c r="F152" s="274" t="s">
        <v>364</v>
      </c>
      <c r="G152" s="272"/>
      <c r="H152" s="275">
        <v>1</v>
      </c>
      <c r="I152" s="276"/>
      <c r="J152" s="272"/>
      <c r="K152" s="272"/>
      <c r="L152" s="277"/>
      <c r="M152" s="278"/>
      <c r="N152" s="279"/>
      <c r="O152" s="279"/>
      <c r="P152" s="279"/>
      <c r="Q152" s="279"/>
      <c r="R152" s="279"/>
      <c r="S152" s="279"/>
      <c r="T152" s="280"/>
      <c r="AT152" s="281" t="s">
        <v>237</v>
      </c>
      <c r="AU152" s="281" t="s">
        <v>24</v>
      </c>
      <c r="AV152" s="13" t="s">
        <v>235</v>
      </c>
      <c r="AW152" s="13" t="s">
        <v>42</v>
      </c>
      <c r="AX152" s="13" t="s">
        <v>24</v>
      </c>
      <c r="AY152" s="281" t="s">
        <v>228</v>
      </c>
    </row>
    <row r="153" s="1" customFormat="1" ht="16.5" customHeight="1">
      <c r="B153" s="47"/>
      <c r="C153" s="237" t="s">
        <v>358</v>
      </c>
      <c r="D153" s="237" t="s">
        <v>230</v>
      </c>
      <c r="E153" s="238" t="s">
        <v>7919</v>
      </c>
      <c r="F153" s="239" t="s">
        <v>7920</v>
      </c>
      <c r="G153" s="240" t="s">
        <v>499</v>
      </c>
      <c r="H153" s="241">
        <v>1</v>
      </c>
      <c r="I153" s="242"/>
      <c r="J153" s="243">
        <f>ROUND(I153*H153,2)</f>
        <v>0</v>
      </c>
      <c r="K153" s="239" t="s">
        <v>234</v>
      </c>
      <c r="L153" s="73"/>
      <c r="M153" s="244" t="s">
        <v>22</v>
      </c>
      <c r="N153" s="245" t="s">
        <v>50</v>
      </c>
      <c r="O153" s="48"/>
      <c r="P153" s="246">
        <f>O153*H153</f>
        <v>0</v>
      </c>
      <c r="Q153" s="246">
        <v>2.0000000000000002E-05</v>
      </c>
      <c r="R153" s="246">
        <f>Q153*H153</f>
        <v>2.0000000000000002E-05</v>
      </c>
      <c r="S153" s="246">
        <v>0</v>
      </c>
      <c r="T153" s="247">
        <f>S153*H153</f>
        <v>0</v>
      </c>
      <c r="AR153" s="25" t="s">
        <v>304</v>
      </c>
      <c r="AT153" s="25" t="s">
        <v>230</v>
      </c>
      <c r="AU153" s="25" t="s">
        <v>24</v>
      </c>
      <c r="AY153" s="25" t="s">
        <v>228</v>
      </c>
      <c r="BE153" s="248">
        <f>IF(N153="základní",J153,0)</f>
        <v>0</v>
      </c>
      <c r="BF153" s="248">
        <f>IF(N153="snížená",J153,0)</f>
        <v>0</v>
      </c>
      <c r="BG153" s="248">
        <f>IF(N153="zákl. přenesená",J153,0)</f>
        <v>0</v>
      </c>
      <c r="BH153" s="248">
        <f>IF(N153="sníž. přenesená",J153,0)</f>
        <v>0</v>
      </c>
      <c r="BI153" s="248">
        <f>IF(N153="nulová",J153,0)</f>
        <v>0</v>
      </c>
      <c r="BJ153" s="25" t="s">
        <v>24</v>
      </c>
      <c r="BK153" s="248">
        <f>ROUND(I153*H153,2)</f>
        <v>0</v>
      </c>
      <c r="BL153" s="25" t="s">
        <v>304</v>
      </c>
      <c r="BM153" s="25" t="s">
        <v>7921</v>
      </c>
    </row>
    <row r="154" s="12" customFormat="1">
      <c r="B154" s="249"/>
      <c r="C154" s="250"/>
      <c r="D154" s="251" t="s">
        <v>237</v>
      </c>
      <c r="E154" s="252" t="s">
        <v>22</v>
      </c>
      <c r="F154" s="253" t="s">
        <v>7853</v>
      </c>
      <c r="G154" s="250"/>
      <c r="H154" s="254">
        <v>1</v>
      </c>
      <c r="I154" s="255"/>
      <c r="J154" s="250"/>
      <c r="K154" s="250"/>
      <c r="L154" s="256"/>
      <c r="M154" s="257"/>
      <c r="N154" s="258"/>
      <c r="O154" s="258"/>
      <c r="P154" s="258"/>
      <c r="Q154" s="258"/>
      <c r="R154" s="258"/>
      <c r="S154" s="258"/>
      <c r="T154" s="259"/>
      <c r="AT154" s="260" t="s">
        <v>237</v>
      </c>
      <c r="AU154" s="260" t="s">
        <v>24</v>
      </c>
      <c r="AV154" s="12" t="s">
        <v>87</v>
      </c>
      <c r="AW154" s="12" t="s">
        <v>42</v>
      </c>
      <c r="AX154" s="12" t="s">
        <v>79</v>
      </c>
      <c r="AY154" s="260" t="s">
        <v>228</v>
      </c>
    </row>
    <row r="155" s="13" customFormat="1">
      <c r="B155" s="271"/>
      <c r="C155" s="272"/>
      <c r="D155" s="251" t="s">
        <v>237</v>
      </c>
      <c r="E155" s="273" t="s">
        <v>22</v>
      </c>
      <c r="F155" s="274" t="s">
        <v>364</v>
      </c>
      <c r="G155" s="272"/>
      <c r="H155" s="275">
        <v>1</v>
      </c>
      <c r="I155" s="276"/>
      <c r="J155" s="272"/>
      <c r="K155" s="272"/>
      <c r="L155" s="277"/>
      <c r="M155" s="278"/>
      <c r="N155" s="279"/>
      <c r="O155" s="279"/>
      <c r="P155" s="279"/>
      <c r="Q155" s="279"/>
      <c r="R155" s="279"/>
      <c r="S155" s="279"/>
      <c r="T155" s="280"/>
      <c r="AT155" s="281" t="s">
        <v>237</v>
      </c>
      <c r="AU155" s="281" t="s">
        <v>24</v>
      </c>
      <c r="AV155" s="13" t="s">
        <v>235</v>
      </c>
      <c r="AW155" s="13" t="s">
        <v>42</v>
      </c>
      <c r="AX155" s="13" t="s">
        <v>24</v>
      </c>
      <c r="AY155" s="281" t="s">
        <v>228</v>
      </c>
    </row>
    <row r="156" s="1" customFormat="1" ht="16.5" customHeight="1">
      <c r="B156" s="47"/>
      <c r="C156" s="237" t="s">
        <v>365</v>
      </c>
      <c r="D156" s="237" t="s">
        <v>230</v>
      </c>
      <c r="E156" s="238" t="s">
        <v>2575</v>
      </c>
      <c r="F156" s="239" t="s">
        <v>7922</v>
      </c>
      <c r="G156" s="240" t="s">
        <v>328</v>
      </c>
      <c r="H156" s="241">
        <v>33</v>
      </c>
      <c r="I156" s="242"/>
      <c r="J156" s="243">
        <f>ROUND(I156*H156,2)</f>
        <v>0</v>
      </c>
      <c r="K156" s="239" t="s">
        <v>234</v>
      </c>
      <c r="L156" s="73"/>
      <c r="M156" s="244" t="s">
        <v>22</v>
      </c>
      <c r="N156" s="245" t="s">
        <v>50</v>
      </c>
      <c r="O156" s="48"/>
      <c r="P156" s="246">
        <f>O156*H156</f>
        <v>0</v>
      </c>
      <c r="Q156" s="246">
        <v>0.00019000000000000001</v>
      </c>
      <c r="R156" s="246">
        <f>Q156*H156</f>
        <v>0.0062700000000000004</v>
      </c>
      <c r="S156" s="246">
        <v>0</v>
      </c>
      <c r="T156" s="247">
        <f>S156*H156</f>
        <v>0</v>
      </c>
      <c r="AR156" s="25" t="s">
        <v>304</v>
      </c>
      <c r="AT156" s="25" t="s">
        <v>230</v>
      </c>
      <c r="AU156" s="25" t="s">
        <v>24</v>
      </c>
      <c r="AY156" s="25" t="s">
        <v>228</v>
      </c>
      <c r="BE156" s="248">
        <f>IF(N156="základní",J156,0)</f>
        <v>0</v>
      </c>
      <c r="BF156" s="248">
        <f>IF(N156="snížená",J156,0)</f>
        <v>0</v>
      </c>
      <c r="BG156" s="248">
        <f>IF(N156="zákl. přenesená",J156,0)</f>
        <v>0</v>
      </c>
      <c r="BH156" s="248">
        <f>IF(N156="sníž. přenesená",J156,0)</f>
        <v>0</v>
      </c>
      <c r="BI156" s="248">
        <f>IF(N156="nulová",J156,0)</f>
        <v>0</v>
      </c>
      <c r="BJ156" s="25" t="s">
        <v>24</v>
      </c>
      <c r="BK156" s="248">
        <f>ROUND(I156*H156,2)</f>
        <v>0</v>
      </c>
      <c r="BL156" s="25" t="s">
        <v>304</v>
      </c>
      <c r="BM156" s="25" t="s">
        <v>7923</v>
      </c>
    </row>
    <row r="157" s="12" customFormat="1">
      <c r="B157" s="249"/>
      <c r="C157" s="250"/>
      <c r="D157" s="251" t="s">
        <v>237</v>
      </c>
      <c r="E157" s="252" t="s">
        <v>22</v>
      </c>
      <c r="F157" s="253" t="s">
        <v>7913</v>
      </c>
      <c r="G157" s="250"/>
      <c r="H157" s="254">
        <v>33</v>
      </c>
      <c r="I157" s="255"/>
      <c r="J157" s="250"/>
      <c r="K157" s="250"/>
      <c r="L157" s="256"/>
      <c r="M157" s="257"/>
      <c r="N157" s="258"/>
      <c r="O157" s="258"/>
      <c r="P157" s="258"/>
      <c r="Q157" s="258"/>
      <c r="R157" s="258"/>
      <c r="S157" s="258"/>
      <c r="T157" s="259"/>
      <c r="AT157" s="260" t="s">
        <v>237</v>
      </c>
      <c r="AU157" s="260" t="s">
        <v>24</v>
      </c>
      <c r="AV157" s="12" t="s">
        <v>87</v>
      </c>
      <c r="AW157" s="12" t="s">
        <v>42</v>
      </c>
      <c r="AX157" s="12" t="s">
        <v>79</v>
      </c>
      <c r="AY157" s="260" t="s">
        <v>228</v>
      </c>
    </row>
    <row r="158" s="13" customFormat="1">
      <c r="B158" s="271"/>
      <c r="C158" s="272"/>
      <c r="D158" s="251" t="s">
        <v>237</v>
      </c>
      <c r="E158" s="273" t="s">
        <v>22</v>
      </c>
      <c r="F158" s="274" t="s">
        <v>364</v>
      </c>
      <c r="G158" s="272"/>
      <c r="H158" s="275">
        <v>33</v>
      </c>
      <c r="I158" s="276"/>
      <c r="J158" s="272"/>
      <c r="K158" s="272"/>
      <c r="L158" s="277"/>
      <c r="M158" s="278"/>
      <c r="N158" s="279"/>
      <c r="O158" s="279"/>
      <c r="P158" s="279"/>
      <c r="Q158" s="279"/>
      <c r="R158" s="279"/>
      <c r="S158" s="279"/>
      <c r="T158" s="280"/>
      <c r="AT158" s="281" t="s">
        <v>237</v>
      </c>
      <c r="AU158" s="281" t="s">
        <v>24</v>
      </c>
      <c r="AV158" s="13" t="s">
        <v>235</v>
      </c>
      <c r="AW158" s="13" t="s">
        <v>42</v>
      </c>
      <c r="AX158" s="13" t="s">
        <v>24</v>
      </c>
      <c r="AY158" s="281" t="s">
        <v>228</v>
      </c>
    </row>
    <row r="159" s="1" customFormat="1" ht="16.5" customHeight="1">
      <c r="B159" s="47"/>
      <c r="C159" s="237" t="s">
        <v>370</v>
      </c>
      <c r="D159" s="237" t="s">
        <v>230</v>
      </c>
      <c r="E159" s="238" t="s">
        <v>2578</v>
      </c>
      <c r="F159" s="239" t="s">
        <v>7924</v>
      </c>
      <c r="G159" s="240" t="s">
        <v>328</v>
      </c>
      <c r="H159" s="241">
        <v>66</v>
      </c>
      <c r="I159" s="242"/>
      <c r="J159" s="243">
        <f>ROUND(I159*H159,2)</f>
        <v>0</v>
      </c>
      <c r="K159" s="239" t="s">
        <v>234</v>
      </c>
      <c r="L159" s="73"/>
      <c r="M159" s="244" t="s">
        <v>22</v>
      </c>
      <c r="N159" s="245" t="s">
        <v>50</v>
      </c>
      <c r="O159" s="48"/>
      <c r="P159" s="246">
        <f>O159*H159</f>
        <v>0</v>
      </c>
      <c r="Q159" s="246">
        <v>0.00035</v>
      </c>
      <c r="R159" s="246">
        <f>Q159*H159</f>
        <v>0.023099999999999999</v>
      </c>
      <c r="S159" s="246">
        <v>0</v>
      </c>
      <c r="T159" s="247">
        <f>S159*H159</f>
        <v>0</v>
      </c>
      <c r="AR159" s="25" t="s">
        <v>304</v>
      </c>
      <c r="AT159" s="25" t="s">
        <v>230</v>
      </c>
      <c r="AU159" s="25" t="s">
        <v>24</v>
      </c>
      <c r="AY159" s="25" t="s">
        <v>228</v>
      </c>
      <c r="BE159" s="248">
        <f>IF(N159="základní",J159,0)</f>
        <v>0</v>
      </c>
      <c r="BF159" s="248">
        <f>IF(N159="snížená",J159,0)</f>
        <v>0</v>
      </c>
      <c r="BG159" s="248">
        <f>IF(N159="zákl. přenesená",J159,0)</f>
        <v>0</v>
      </c>
      <c r="BH159" s="248">
        <f>IF(N159="sníž. přenesená",J159,0)</f>
        <v>0</v>
      </c>
      <c r="BI159" s="248">
        <f>IF(N159="nulová",J159,0)</f>
        <v>0</v>
      </c>
      <c r="BJ159" s="25" t="s">
        <v>24</v>
      </c>
      <c r="BK159" s="248">
        <f>ROUND(I159*H159,2)</f>
        <v>0</v>
      </c>
      <c r="BL159" s="25" t="s">
        <v>304</v>
      </c>
      <c r="BM159" s="25" t="s">
        <v>7925</v>
      </c>
    </row>
    <row r="160" s="12" customFormat="1">
      <c r="B160" s="249"/>
      <c r="C160" s="250"/>
      <c r="D160" s="251" t="s">
        <v>237</v>
      </c>
      <c r="E160" s="252" t="s">
        <v>22</v>
      </c>
      <c r="F160" s="253" t="s">
        <v>7915</v>
      </c>
      <c r="G160" s="250"/>
      <c r="H160" s="254">
        <v>66</v>
      </c>
      <c r="I160" s="255"/>
      <c r="J160" s="250"/>
      <c r="K160" s="250"/>
      <c r="L160" s="256"/>
      <c r="M160" s="257"/>
      <c r="N160" s="258"/>
      <c r="O160" s="258"/>
      <c r="P160" s="258"/>
      <c r="Q160" s="258"/>
      <c r="R160" s="258"/>
      <c r="S160" s="258"/>
      <c r="T160" s="259"/>
      <c r="AT160" s="260" t="s">
        <v>237</v>
      </c>
      <c r="AU160" s="260" t="s">
        <v>24</v>
      </c>
      <c r="AV160" s="12" t="s">
        <v>87</v>
      </c>
      <c r="AW160" s="12" t="s">
        <v>42</v>
      </c>
      <c r="AX160" s="12" t="s">
        <v>79</v>
      </c>
      <c r="AY160" s="260" t="s">
        <v>228</v>
      </c>
    </row>
    <row r="161" s="13" customFormat="1">
      <c r="B161" s="271"/>
      <c r="C161" s="272"/>
      <c r="D161" s="251" t="s">
        <v>237</v>
      </c>
      <c r="E161" s="273" t="s">
        <v>22</v>
      </c>
      <c r="F161" s="274" t="s">
        <v>364</v>
      </c>
      <c r="G161" s="272"/>
      <c r="H161" s="275">
        <v>66</v>
      </c>
      <c r="I161" s="276"/>
      <c r="J161" s="272"/>
      <c r="K161" s="272"/>
      <c r="L161" s="277"/>
      <c r="M161" s="278"/>
      <c r="N161" s="279"/>
      <c r="O161" s="279"/>
      <c r="P161" s="279"/>
      <c r="Q161" s="279"/>
      <c r="R161" s="279"/>
      <c r="S161" s="279"/>
      <c r="T161" s="280"/>
      <c r="AT161" s="281" t="s">
        <v>237</v>
      </c>
      <c r="AU161" s="281" t="s">
        <v>24</v>
      </c>
      <c r="AV161" s="13" t="s">
        <v>235</v>
      </c>
      <c r="AW161" s="13" t="s">
        <v>42</v>
      </c>
      <c r="AX161" s="13" t="s">
        <v>24</v>
      </c>
      <c r="AY161" s="281" t="s">
        <v>228</v>
      </c>
    </row>
    <row r="162" s="1" customFormat="1" ht="16.5" customHeight="1">
      <c r="B162" s="47"/>
      <c r="C162" s="237" t="s">
        <v>379</v>
      </c>
      <c r="D162" s="237" t="s">
        <v>230</v>
      </c>
      <c r="E162" s="238" t="s">
        <v>2581</v>
      </c>
      <c r="F162" s="239" t="s">
        <v>2582</v>
      </c>
      <c r="G162" s="240" t="s">
        <v>328</v>
      </c>
      <c r="H162" s="241">
        <v>99</v>
      </c>
      <c r="I162" s="242"/>
      <c r="J162" s="243">
        <f>ROUND(I162*H162,2)</f>
        <v>0</v>
      </c>
      <c r="K162" s="239" t="s">
        <v>234</v>
      </c>
      <c r="L162" s="73"/>
      <c r="M162" s="244" t="s">
        <v>22</v>
      </c>
      <c r="N162" s="245" t="s">
        <v>50</v>
      </c>
      <c r="O162" s="48"/>
      <c r="P162" s="246">
        <f>O162*H162</f>
        <v>0</v>
      </c>
      <c r="Q162" s="246">
        <v>1.0000000000000001E-05</v>
      </c>
      <c r="R162" s="246">
        <f>Q162*H162</f>
        <v>0.00098999999999999999</v>
      </c>
      <c r="S162" s="246">
        <v>0</v>
      </c>
      <c r="T162" s="247">
        <f>S162*H162</f>
        <v>0</v>
      </c>
      <c r="AR162" s="25" t="s">
        <v>304</v>
      </c>
      <c r="AT162" s="25" t="s">
        <v>230</v>
      </c>
      <c r="AU162" s="25" t="s">
        <v>24</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304</v>
      </c>
      <c r="BM162" s="25" t="s">
        <v>7926</v>
      </c>
    </row>
    <row r="163" s="12" customFormat="1">
      <c r="B163" s="249"/>
      <c r="C163" s="250"/>
      <c r="D163" s="251" t="s">
        <v>237</v>
      </c>
      <c r="E163" s="252" t="s">
        <v>22</v>
      </c>
      <c r="F163" s="253" t="s">
        <v>7927</v>
      </c>
      <c r="G163" s="250"/>
      <c r="H163" s="254">
        <v>99</v>
      </c>
      <c r="I163" s="255"/>
      <c r="J163" s="250"/>
      <c r="K163" s="250"/>
      <c r="L163" s="256"/>
      <c r="M163" s="257"/>
      <c r="N163" s="258"/>
      <c r="O163" s="258"/>
      <c r="P163" s="258"/>
      <c r="Q163" s="258"/>
      <c r="R163" s="258"/>
      <c r="S163" s="258"/>
      <c r="T163" s="259"/>
      <c r="AT163" s="260" t="s">
        <v>237</v>
      </c>
      <c r="AU163" s="260" t="s">
        <v>24</v>
      </c>
      <c r="AV163" s="12" t="s">
        <v>87</v>
      </c>
      <c r="AW163" s="12" t="s">
        <v>42</v>
      </c>
      <c r="AX163" s="12" t="s">
        <v>79</v>
      </c>
      <c r="AY163" s="260" t="s">
        <v>228</v>
      </c>
    </row>
    <row r="164" s="13" customFormat="1">
      <c r="B164" s="271"/>
      <c r="C164" s="272"/>
      <c r="D164" s="251" t="s">
        <v>237</v>
      </c>
      <c r="E164" s="273" t="s">
        <v>22</v>
      </c>
      <c r="F164" s="274" t="s">
        <v>364</v>
      </c>
      <c r="G164" s="272"/>
      <c r="H164" s="275">
        <v>99</v>
      </c>
      <c r="I164" s="276"/>
      <c r="J164" s="272"/>
      <c r="K164" s="272"/>
      <c r="L164" s="277"/>
      <c r="M164" s="278"/>
      <c r="N164" s="279"/>
      <c r="O164" s="279"/>
      <c r="P164" s="279"/>
      <c r="Q164" s="279"/>
      <c r="R164" s="279"/>
      <c r="S164" s="279"/>
      <c r="T164" s="280"/>
      <c r="AT164" s="281" t="s">
        <v>237</v>
      </c>
      <c r="AU164" s="281" t="s">
        <v>24</v>
      </c>
      <c r="AV164" s="13" t="s">
        <v>235</v>
      </c>
      <c r="AW164" s="13" t="s">
        <v>42</v>
      </c>
      <c r="AX164" s="13" t="s">
        <v>24</v>
      </c>
      <c r="AY164" s="281" t="s">
        <v>228</v>
      </c>
    </row>
    <row r="165" s="1" customFormat="1" ht="16.5" customHeight="1">
      <c r="B165" s="47"/>
      <c r="C165" s="237" t="s">
        <v>384</v>
      </c>
      <c r="D165" s="237" t="s">
        <v>230</v>
      </c>
      <c r="E165" s="238" t="s">
        <v>7928</v>
      </c>
      <c r="F165" s="239" t="s">
        <v>7929</v>
      </c>
      <c r="G165" s="240" t="s">
        <v>328</v>
      </c>
      <c r="H165" s="241">
        <v>33</v>
      </c>
      <c r="I165" s="242"/>
      <c r="J165" s="243">
        <f>ROUND(I165*H165,2)</f>
        <v>0</v>
      </c>
      <c r="K165" s="239" t="s">
        <v>264</v>
      </c>
      <c r="L165" s="73"/>
      <c r="M165" s="244" t="s">
        <v>22</v>
      </c>
      <c r="N165" s="245" t="s">
        <v>50</v>
      </c>
      <c r="O165" s="48"/>
      <c r="P165" s="246">
        <f>O165*H165</f>
        <v>0</v>
      </c>
      <c r="Q165" s="246">
        <v>0</v>
      </c>
      <c r="R165" s="246">
        <f>Q165*H165</f>
        <v>0</v>
      </c>
      <c r="S165" s="246">
        <v>0</v>
      </c>
      <c r="T165" s="247">
        <f>S165*H165</f>
        <v>0</v>
      </c>
      <c r="AR165" s="25" t="s">
        <v>304</v>
      </c>
      <c r="AT165" s="25" t="s">
        <v>230</v>
      </c>
      <c r="AU165" s="25" t="s">
        <v>24</v>
      </c>
      <c r="AY165" s="25" t="s">
        <v>228</v>
      </c>
      <c r="BE165" s="248">
        <f>IF(N165="základní",J165,0)</f>
        <v>0</v>
      </c>
      <c r="BF165" s="248">
        <f>IF(N165="snížená",J165,0)</f>
        <v>0</v>
      </c>
      <c r="BG165" s="248">
        <f>IF(N165="zákl. přenesená",J165,0)</f>
        <v>0</v>
      </c>
      <c r="BH165" s="248">
        <f>IF(N165="sníž. přenesená",J165,0)</f>
        <v>0</v>
      </c>
      <c r="BI165" s="248">
        <f>IF(N165="nulová",J165,0)</f>
        <v>0</v>
      </c>
      <c r="BJ165" s="25" t="s">
        <v>24</v>
      </c>
      <c r="BK165" s="248">
        <f>ROUND(I165*H165,2)</f>
        <v>0</v>
      </c>
      <c r="BL165" s="25" t="s">
        <v>304</v>
      </c>
      <c r="BM165" s="25" t="s">
        <v>7930</v>
      </c>
    </row>
    <row r="166" s="12" customFormat="1">
      <c r="B166" s="249"/>
      <c r="C166" s="250"/>
      <c r="D166" s="251" t="s">
        <v>237</v>
      </c>
      <c r="E166" s="252" t="s">
        <v>22</v>
      </c>
      <c r="F166" s="253" t="s">
        <v>7913</v>
      </c>
      <c r="G166" s="250"/>
      <c r="H166" s="254">
        <v>33</v>
      </c>
      <c r="I166" s="255"/>
      <c r="J166" s="250"/>
      <c r="K166" s="250"/>
      <c r="L166" s="256"/>
      <c r="M166" s="257"/>
      <c r="N166" s="258"/>
      <c r="O166" s="258"/>
      <c r="P166" s="258"/>
      <c r="Q166" s="258"/>
      <c r="R166" s="258"/>
      <c r="S166" s="258"/>
      <c r="T166" s="259"/>
      <c r="AT166" s="260" t="s">
        <v>237</v>
      </c>
      <c r="AU166" s="260" t="s">
        <v>24</v>
      </c>
      <c r="AV166" s="12" t="s">
        <v>87</v>
      </c>
      <c r="AW166" s="12" t="s">
        <v>42</v>
      </c>
      <c r="AX166" s="12" t="s">
        <v>79</v>
      </c>
      <c r="AY166" s="260" t="s">
        <v>228</v>
      </c>
    </row>
    <row r="167" s="13" customFormat="1">
      <c r="B167" s="271"/>
      <c r="C167" s="272"/>
      <c r="D167" s="251" t="s">
        <v>237</v>
      </c>
      <c r="E167" s="273" t="s">
        <v>22</v>
      </c>
      <c r="F167" s="274" t="s">
        <v>364</v>
      </c>
      <c r="G167" s="272"/>
      <c r="H167" s="275">
        <v>33</v>
      </c>
      <c r="I167" s="276"/>
      <c r="J167" s="272"/>
      <c r="K167" s="272"/>
      <c r="L167" s="277"/>
      <c r="M167" s="278"/>
      <c r="N167" s="279"/>
      <c r="O167" s="279"/>
      <c r="P167" s="279"/>
      <c r="Q167" s="279"/>
      <c r="R167" s="279"/>
      <c r="S167" s="279"/>
      <c r="T167" s="280"/>
      <c r="AT167" s="281" t="s">
        <v>237</v>
      </c>
      <c r="AU167" s="281" t="s">
        <v>24</v>
      </c>
      <c r="AV167" s="13" t="s">
        <v>235</v>
      </c>
      <c r="AW167" s="13" t="s">
        <v>42</v>
      </c>
      <c r="AX167" s="13" t="s">
        <v>24</v>
      </c>
      <c r="AY167" s="281" t="s">
        <v>228</v>
      </c>
    </row>
    <row r="168" s="1" customFormat="1" ht="16.5" customHeight="1">
      <c r="B168" s="47"/>
      <c r="C168" s="237" t="s">
        <v>388</v>
      </c>
      <c r="D168" s="237" t="s">
        <v>230</v>
      </c>
      <c r="E168" s="238" t="s">
        <v>7931</v>
      </c>
      <c r="F168" s="239" t="s">
        <v>7932</v>
      </c>
      <c r="G168" s="240" t="s">
        <v>328</v>
      </c>
      <c r="H168" s="241">
        <v>33</v>
      </c>
      <c r="I168" s="242"/>
      <c r="J168" s="243">
        <f>ROUND(I168*H168,2)</f>
        <v>0</v>
      </c>
      <c r="K168" s="239" t="s">
        <v>264</v>
      </c>
      <c r="L168" s="73"/>
      <c r="M168" s="244" t="s">
        <v>22</v>
      </c>
      <c r="N168" s="245" t="s">
        <v>50</v>
      </c>
      <c r="O168" s="48"/>
      <c r="P168" s="246">
        <f>O168*H168</f>
        <v>0</v>
      </c>
      <c r="Q168" s="246">
        <v>0</v>
      </c>
      <c r="R168" s="246">
        <f>Q168*H168</f>
        <v>0</v>
      </c>
      <c r="S168" s="246">
        <v>0</v>
      </c>
      <c r="T168" s="247">
        <f>S168*H168</f>
        <v>0</v>
      </c>
      <c r="AR168" s="25" t="s">
        <v>304</v>
      </c>
      <c r="AT168" s="25" t="s">
        <v>230</v>
      </c>
      <c r="AU168" s="25" t="s">
        <v>24</v>
      </c>
      <c r="AY168" s="25" t="s">
        <v>228</v>
      </c>
      <c r="BE168" s="248">
        <f>IF(N168="základní",J168,0)</f>
        <v>0</v>
      </c>
      <c r="BF168" s="248">
        <f>IF(N168="snížená",J168,0)</f>
        <v>0</v>
      </c>
      <c r="BG168" s="248">
        <f>IF(N168="zákl. přenesená",J168,0)</f>
        <v>0</v>
      </c>
      <c r="BH168" s="248">
        <f>IF(N168="sníž. přenesená",J168,0)</f>
        <v>0</v>
      </c>
      <c r="BI168" s="248">
        <f>IF(N168="nulová",J168,0)</f>
        <v>0</v>
      </c>
      <c r="BJ168" s="25" t="s">
        <v>24</v>
      </c>
      <c r="BK168" s="248">
        <f>ROUND(I168*H168,2)</f>
        <v>0</v>
      </c>
      <c r="BL168" s="25" t="s">
        <v>304</v>
      </c>
      <c r="BM168" s="25" t="s">
        <v>7933</v>
      </c>
    </row>
    <row r="169" s="12" customFormat="1">
      <c r="B169" s="249"/>
      <c r="C169" s="250"/>
      <c r="D169" s="251" t="s">
        <v>237</v>
      </c>
      <c r="E169" s="252" t="s">
        <v>22</v>
      </c>
      <c r="F169" s="253" t="s">
        <v>7913</v>
      </c>
      <c r="G169" s="250"/>
      <c r="H169" s="254">
        <v>33</v>
      </c>
      <c r="I169" s="255"/>
      <c r="J169" s="250"/>
      <c r="K169" s="250"/>
      <c r="L169" s="256"/>
      <c r="M169" s="257"/>
      <c r="N169" s="258"/>
      <c r="O169" s="258"/>
      <c r="P169" s="258"/>
      <c r="Q169" s="258"/>
      <c r="R169" s="258"/>
      <c r="S169" s="258"/>
      <c r="T169" s="259"/>
      <c r="AT169" s="260" t="s">
        <v>237</v>
      </c>
      <c r="AU169" s="260" t="s">
        <v>24</v>
      </c>
      <c r="AV169" s="12" t="s">
        <v>87</v>
      </c>
      <c r="AW169" s="12" t="s">
        <v>42</v>
      </c>
      <c r="AX169" s="12" t="s">
        <v>79</v>
      </c>
      <c r="AY169" s="260" t="s">
        <v>228</v>
      </c>
    </row>
    <row r="170" s="13" customFormat="1">
      <c r="B170" s="271"/>
      <c r="C170" s="272"/>
      <c r="D170" s="251" t="s">
        <v>237</v>
      </c>
      <c r="E170" s="273" t="s">
        <v>22</v>
      </c>
      <c r="F170" s="274" t="s">
        <v>364</v>
      </c>
      <c r="G170" s="272"/>
      <c r="H170" s="275">
        <v>33</v>
      </c>
      <c r="I170" s="276"/>
      <c r="J170" s="272"/>
      <c r="K170" s="272"/>
      <c r="L170" s="277"/>
      <c r="M170" s="278"/>
      <c r="N170" s="279"/>
      <c r="O170" s="279"/>
      <c r="P170" s="279"/>
      <c r="Q170" s="279"/>
      <c r="R170" s="279"/>
      <c r="S170" s="279"/>
      <c r="T170" s="280"/>
      <c r="AT170" s="281" t="s">
        <v>237</v>
      </c>
      <c r="AU170" s="281" t="s">
        <v>24</v>
      </c>
      <c r="AV170" s="13" t="s">
        <v>235</v>
      </c>
      <c r="AW170" s="13" t="s">
        <v>42</v>
      </c>
      <c r="AX170" s="13" t="s">
        <v>24</v>
      </c>
      <c r="AY170" s="281" t="s">
        <v>228</v>
      </c>
    </row>
    <row r="171" s="1" customFormat="1" ht="16.5" customHeight="1">
      <c r="B171" s="47"/>
      <c r="C171" s="237" t="s">
        <v>393</v>
      </c>
      <c r="D171" s="237" t="s">
        <v>230</v>
      </c>
      <c r="E171" s="238" t="s">
        <v>7934</v>
      </c>
      <c r="F171" s="239" t="s">
        <v>7935</v>
      </c>
      <c r="G171" s="240" t="s">
        <v>328</v>
      </c>
      <c r="H171" s="241">
        <v>33</v>
      </c>
      <c r="I171" s="242"/>
      <c r="J171" s="243">
        <f>ROUND(I171*H171,2)</f>
        <v>0</v>
      </c>
      <c r="K171" s="239" t="s">
        <v>264</v>
      </c>
      <c r="L171" s="73"/>
      <c r="M171" s="244" t="s">
        <v>22</v>
      </c>
      <c r="N171" s="245" t="s">
        <v>50</v>
      </c>
      <c r="O171" s="48"/>
      <c r="P171" s="246">
        <f>O171*H171</f>
        <v>0</v>
      </c>
      <c r="Q171" s="246">
        <v>0</v>
      </c>
      <c r="R171" s="246">
        <f>Q171*H171</f>
        <v>0</v>
      </c>
      <c r="S171" s="246">
        <v>0</v>
      </c>
      <c r="T171" s="247">
        <f>S171*H171</f>
        <v>0</v>
      </c>
      <c r="AR171" s="25" t="s">
        <v>304</v>
      </c>
      <c r="AT171" s="25" t="s">
        <v>230</v>
      </c>
      <c r="AU171" s="25" t="s">
        <v>24</v>
      </c>
      <c r="AY171" s="25" t="s">
        <v>228</v>
      </c>
      <c r="BE171" s="248">
        <f>IF(N171="základní",J171,0)</f>
        <v>0</v>
      </c>
      <c r="BF171" s="248">
        <f>IF(N171="snížená",J171,0)</f>
        <v>0</v>
      </c>
      <c r="BG171" s="248">
        <f>IF(N171="zákl. přenesená",J171,0)</f>
        <v>0</v>
      </c>
      <c r="BH171" s="248">
        <f>IF(N171="sníž. přenesená",J171,0)</f>
        <v>0</v>
      </c>
      <c r="BI171" s="248">
        <f>IF(N171="nulová",J171,0)</f>
        <v>0</v>
      </c>
      <c r="BJ171" s="25" t="s">
        <v>24</v>
      </c>
      <c r="BK171" s="248">
        <f>ROUND(I171*H171,2)</f>
        <v>0</v>
      </c>
      <c r="BL171" s="25" t="s">
        <v>304</v>
      </c>
      <c r="BM171" s="25" t="s">
        <v>7936</v>
      </c>
    </row>
    <row r="172" s="12" customFormat="1">
      <c r="B172" s="249"/>
      <c r="C172" s="250"/>
      <c r="D172" s="251" t="s">
        <v>237</v>
      </c>
      <c r="E172" s="252" t="s">
        <v>22</v>
      </c>
      <c r="F172" s="253" t="s">
        <v>7913</v>
      </c>
      <c r="G172" s="250"/>
      <c r="H172" s="254">
        <v>33</v>
      </c>
      <c r="I172" s="255"/>
      <c r="J172" s="250"/>
      <c r="K172" s="250"/>
      <c r="L172" s="256"/>
      <c r="M172" s="257"/>
      <c r="N172" s="258"/>
      <c r="O172" s="258"/>
      <c r="P172" s="258"/>
      <c r="Q172" s="258"/>
      <c r="R172" s="258"/>
      <c r="S172" s="258"/>
      <c r="T172" s="259"/>
      <c r="AT172" s="260" t="s">
        <v>237</v>
      </c>
      <c r="AU172" s="260" t="s">
        <v>24</v>
      </c>
      <c r="AV172" s="12" t="s">
        <v>87</v>
      </c>
      <c r="AW172" s="12" t="s">
        <v>42</v>
      </c>
      <c r="AX172" s="12" t="s">
        <v>79</v>
      </c>
      <c r="AY172" s="260" t="s">
        <v>228</v>
      </c>
    </row>
    <row r="173" s="13" customFormat="1">
      <c r="B173" s="271"/>
      <c r="C173" s="272"/>
      <c r="D173" s="251" t="s">
        <v>237</v>
      </c>
      <c r="E173" s="273" t="s">
        <v>22</v>
      </c>
      <c r="F173" s="274" t="s">
        <v>364</v>
      </c>
      <c r="G173" s="272"/>
      <c r="H173" s="275">
        <v>33</v>
      </c>
      <c r="I173" s="276"/>
      <c r="J173" s="272"/>
      <c r="K173" s="272"/>
      <c r="L173" s="277"/>
      <c r="M173" s="278"/>
      <c r="N173" s="279"/>
      <c r="O173" s="279"/>
      <c r="P173" s="279"/>
      <c r="Q173" s="279"/>
      <c r="R173" s="279"/>
      <c r="S173" s="279"/>
      <c r="T173" s="280"/>
      <c r="AT173" s="281" t="s">
        <v>237</v>
      </c>
      <c r="AU173" s="281" t="s">
        <v>24</v>
      </c>
      <c r="AV173" s="13" t="s">
        <v>235</v>
      </c>
      <c r="AW173" s="13" t="s">
        <v>42</v>
      </c>
      <c r="AX173" s="13" t="s">
        <v>24</v>
      </c>
      <c r="AY173" s="281" t="s">
        <v>228</v>
      </c>
    </row>
    <row r="174" s="1" customFormat="1" ht="16.5" customHeight="1">
      <c r="B174" s="47"/>
      <c r="C174" s="237" t="s">
        <v>398</v>
      </c>
      <c r="D174" s="237" t="s">
        <v>230</v>
      </c>
      <c r="E174" s="238" t="s">
        <v>7937</v>
      </c>
      <c r="F174" s="239" t="s">
        <v>7938</v>
      </c>
      <c r="G174" s="240" t="s">
        <v>499</v>
      </c>
      <c r="H174" s="241">
        <v>66</v>
      </c>
      <c r="I174" s="242"/>
      <c r="J174" s="243">
        <f>ROUND(I174*H174,2)</f>
        <v>0</v>
      </c>
      <c r="K174" s="239" t="s">
        <v>264</v>
      </c>
      <c r="L174" s="73"/>
      <c r="M174" s="244" t="s">
        <v>22</v>
      </c>
      <c r="N174" s="245" t="s">
        <v>50</v>
      </c>
      <c r="O174" s="48"/>
      <c r="P174" s="246">
        <f>O174*H174</f>
        <v>0</v>
      </c>
      <c r="Q174" s="246">
        <v>0</v>
      </c>
      <c r="R174" s="246">
        <f>Q174*H174</f>
        <v>0</v>
      </c>
      <c r="S174" s="246">
        <v>0</v>
      </c>
      <c r="T174" s="247">
        <f>S174*H174</f>
        <v>0</v>
      </c>
      <c r="AR174" s="25" t="s">
        <v>304</v>
      </c>
      <c r="AT174" s="25" t="s">
        <v>230</v>
      </c>
      <c r="AU174" s="25" t="s">
        <v>24</v>
      </c>
      <c r="AY174" s="25" t="s">
        <v>228</v>
      </c>
      <c r="BE174" s="248">
        <f>IF(N174="základní",J174,0)</f>
        <v>0</v>
      </c>
      <c r="BF174" s="248">
        <f>IF(N174="snížená",J174,0)</f>
        <v>0</v>
      </c>
      <c r="BG174" s="248">
        <f>IF(N174="zákl. přenesená",J174,0)</f>
        <v>0</v>
      </c>
      <c r="BH174" s="248">
        <f>IF(N174="sníž. přenesená",J174,0)</f>
        <v>0</v>
      </c>
      <c r="BI174" s="248">
        <f>IF(N174="nulová",J174,0)</f>
        <v>0</v>
      </c>
      <c r="BJ174" s="25" t="s">
        <v>24</v>
      </c>
      <c r="BK174" s="248">
        <f>ROUND(I174*H174,2)</f>
        <v>0</v>
      </c>
      <c r="BL174" s="25" t="s">
        <v>304</v>
      </c>
      <c r="BM174" s="25" t="s">
        <v>7939</v>
      </c>
    </row>
    <row r="175" s="12" customFormat="1">
      <c r="B175" s="249"/>
      <c r="C175" s="250"/>
      <c r="D175" s="251" t="s">
        <v>237</v>
      </c>
      <c r="E175" s="252" t="s">
        <v>22</v>
      </c>
      <c r="F175" s="253" t="s">
        <v>7940</v>
      </c>
      <c r="G175" s="250"/>
      <c r="H175" s="254">
        <v>66</v>
      </c>
      <c r="I175" s="255"/>
      <c r="J175" s="250"/>
      <c r="K175" s="250"/>
      <c r="L175" s="256"/>
      <c r="M175" s="257"/>
      <c r="N175" s="258"/>
      <c r="O175" s="258"/>
      <c r="P175" s="258"/>
      <c r="Q175" s="258"/>
      <c r="R175" s="258"/>
      <c r="S175" s="258"/>
      <c r="T175" s="259"/>
      <c r="AT175" s="260" t="s">
        <v>237</v>
      </c>
      <c r="AU175" s="260" t="s">
        <v>24</v>
      </c>
      <c r="AV175" s="12" t="s">
        <v>87</v>
      </c>
      <c r="AW175" s="12" t="s">
        <v>42</v>
      </c>
      <c r="AX175" s="12" t="s">
        <v>79</v>
      </c>
      <c r="AY175" s="260" t="s">
        <v>228</v>
      </c>
    </row>
    <row r="176" s="13" customFormat="1">
      <c r="B176" s="271"/>
      <c r="C176" s="272"/>
      <c r="D176" s="251" t="s">
        <v>237</v>
      </c>
      <c r="E176" s="273" t="s">
        <v>22</v>
      </c>
      <c r="F176" s="274" t="s">
        <v>364</v>
      </c>
      <c r="G176" s="272"/>
      <c r="H176" s="275">
        <v>66</v>
      </c>
      <c r="I176" s="276"/>
      <c r="J176" s="272"/>
      <c r="K176" s="272"/>
      <c r="L176" s="277"/>
      <c r="M176" s="278"/>
      <c r="N176" s="279"/>
      <c r="O176" s="279"/>
      <c r="P176" s="279"/>
      <c r="Q176" s="279"/>
      <c r="R176" s="279"/>
      <c r="S176" s="279"/>
      <c r="T176" s="280"/>
      <c r="AT176" s="281" t="s">
        <v>237</v>
      </c>
      <c r="AU176" s="281" t="s">
        <v>24</v>
      </c>
      <c r="AV176" s="13" t="s">
        <v>235</v>
      </c>
      <c r="AW176" s="13" t="s">
        <v>42</v>
      </c>
      <c r="AX176" s="13" t="s">
        <v>24</v>
      </c>
      <c r="AY176" s="281" t="s">
        <v>228</v>
      </c>
    </row>
    <row r="177" s="1" customFormat="1" ht="16.5" customHeight="1">
      <c r="B177" s="47"/>
      <c r="C177" s="237" t="s">
        <v>403</v>
      </c>
      <c r="D177" s="237" t="s">
        <v>230</v>
      </c>
      <c r="E177" s="238" t="s">
        <v>2584</v>
      </c>
      <c r="F177" s="239" t="s">
        <v>2585</v>
      </c>
      <c r="G177" s="240" t="s">
        <v>913</v>
      </c>
      <c r="H177" s="306"/>
      <c r="I177" s="242"/>
      <c r="J177" s="243">
        <f>ROUND(I177*H177,2)</f>
        <v>0</v>
      </c>
      <c r="K177" s="239" t="s">
        <v>234</v>
      </c>
      <c r="L177" s="73"/>
      <c r="M177" s="244" t="s">
        <v>22</v>
      </c>
      <c r="N177" s="310" t="s">
        <v>50</v>
      </c>
      <c r="O177" s="311"/>
      <c r="P177" s="312">
        <f>O177*H177</f>
        <v>0</v>
      </c>
      <c r="Q177" s="312">
        <v>0</v>
      </c>
      <c r="R177" s="312">
        <f>Q177*H177</f>
        <v>0</v>
      </c>
      <c r="S177" s="312">
        <v>0</v>
      </c>
      <c r="T177" s="313">
        <f>S177*H177</f>
        <v>0</v>
      </c>
      <c r="AR177" s="25" t="s">
        <v>304</v>
      </c>
      <c r="AT177" s="25" t="s">
        <v>230</v>
      </c>
      <c r="AU177" s="25" t="s">
        <v>24</v>
      </c>
      <c r="AY177" s="25" t="s">
        <v>228</v>
      </c>
      <c r="BE177" s="248">
        <f>IF(N177="základní",J177,0)</f>
        <v>0</v>
      </c>
      <c r="BF177" s="248">
        <f>IF(N177="snížená",J177,0)</f>
        <v>0</v>
      </c>
      <c r="BG177" s="248">
        <f>IF(N177="zákl. přenesená",J177,0)</f>
        <v>0</v>
      </c>
      <c r="BH177" s="248">
        <f>IF(N177="sníž. přenesená",J177,0)</f>
        <v>0</v>
      </c>
      <c r="BI177" s="248">
        <f>IF(N177="nulová",J177,0)</f>
        <v>0</v>
      </c>
      <c r="BJ177" s="25" t="s">
        <v>24</v>
      </c>
      <c r="BK177" s="248">
        <f>ROUND(I177*H177,2)</f>
        <v>0</v>
      </c>
      <c r="BL177" s="25" t="s">
        <v>304</v>
      </c>
      <c r="BM177" s="25" t="s">
        <v>7941</v>
      </c>
    </row>
    <row r="178" s="1" customFormat="1" ht="6.96" customHeight="1">
      <c r="B178" s="68"/>
      <c r="C178" s="69"/>
      <c r="D178" s="69"/>
      <c r="E178" s="69"/>
      <c r="F178" s="69"/>
      <c r="G178" s="69"/>
      <c r="H178" s="69"/>
      <c r="I178" s="180"/>
      <c r="J178" s="69"/>
      <c r="K178" s="69"/>
      <c r="L178" s="73"/>
    </row>
  </sheetData>
  <sheetProtection sheet="1" autoFilter="0" formatColumns="0" formatRows="0" objects="1" scenarios="1" spinCount="100000" saltValue="4ZfUf5bu8Wsy6iWolQeVTVzAp+mn/f2mqvbzJfq74Uv/2RxkiztBYQa6ydCe3e7i//r3/kr75AcxOgk5+K8YmQ==" hashValue="YZTmyc4WPzZP25qyim1Y58A5cBTHL03z8cUoK5toy3C5qlhWsJDo5ohf+xorFvfvKCeWCrvsVJq/UpxtfQdh1A==" algorithmName="SHA-512" password="CC35"/>
  <autoFilter ref="C78:K177"/>
  <mergeCells count="10">
    <mergeCell ref="E7:H7"/>
    <mergeCell ref="E9:H9"/>
    <mergeCell ref="E24:H24"/>
    <mergeCell ref="E45:H45"/>
    <mergeCell ref="E47:H47"/>
    <mergeCell ref="J51:J52"/>
    <mergeCell ref="E69:H69"/>
    <mergeCell ref="E71:H71"/>
    <mergeCell ref="G1:H1"/>
    <mergeCell ref="L2:V2"/>
  </mergeCells>
  <hyperlinks>
    <hyperlink ref="F1:G1" location="C2" display="1) Krycí list soupisu"/>
    <hyperlink ref="G1:H1" location="C54" display="2) Rekapitulace"/>
    <hyperlink ref="J1" location="C78"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8.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147</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7942</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99.75" customHeight="1">
      <c r="B24" s="162"/>
      <c r="C24" s="163"/>
      <c r="D24" s="163"/>
      <c r="E24" s="45" t="s">
        <v>7383</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ROUND(J84,2)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ROUND(SUM(BE84:BE345), 2)</f>
        <v>0</v>
      </c>
      <c r="G30" s="48"/>
      <c r="H30" s="48"/>
      <c r="I30" s="172">
        <v>0.20999999999999999</v>
      </c>
      <c r="J30" s="171">
        <f>ROUND(ROUND((SUM(BE84:BE345)), 2)*I30, 2)</f>
        <v>0</v>
      </c>
      <c r="K30" s="52"/>
    </row>
    <row r="31" s="1" customFormat="1" ht="14.4" customHeight="1">
      <c r="B31" s="47"/>
      <c r="C31" s="48"/>
      <c r="D31" s="48"/>
      <c r="E31" s="56" t="s">
        <v>51</v>
      </c>
      <c r="F31" s="171">
        <f>ROUND(SUM(BF84:BF345), 2)</f>
        <v>0</v>
      </c>
      <c r="G31" s="48"/>
      <c r="H31" s="48"/>
      <c r="I31" s="172">
        <v>0.14999999999999999</v>
      </c>
      <c r="J31" s="171">
        <f>ROUND(ROUND((SUM(BF84:BF345)), 2)*I31, 2)</f>
        <v>0</v>
      </c>
      <c r="K31" s="52"/>
    </row>
    <row r="32" hidden="1" s="1" customFormat="1" ht="14.4" customHeight="1">
      <c r="B32" s="47"/>
      <c r="C32" s="48"/>
      <c r="D32" s="48"/>
      <c r="E32" s="56" t="s">
        <v>52</v>
      </c>
      <c r="F32" s="171">
        <f>ROUND(SUM(BG84:BG345), 2)</f>
        <v>0</v>
      </c>
      <c r="G32" s="48"/>
      <c r="H32" s="48"/>
      <c r="I32" s="172">
        <v>0.20999999999999999</v>
      </c>
      <c r="J32" s="171">
        <v>0</v>
      </c>
      <c r="K32" s="52"/>
    </row>
    <row r="33" hidden="1" s="1" customFormat="1" ht="14.4" customHeight="1">
      <c r="B33" s="47"/>
      <c r="C33" s="48"/>
      <c r="D33" s="48"/>
      <c r="E33" s="56" t="s">
        <v>53</v>
      </c>
      <c r="F33" s="171">
        <f>ROUND(SUM(BH84:BH345), 2)</f>
        <v>0</v>
      </c>
      <c r="G33" s="48"/>
      <c r="H33" s="48"/>
      <c r="I33" s="172">
        <v>0.14999999999999999</v>
      </c>
      <c r="J33" s="171">
        <v>0</v>
      </c>
      <c r="K33" s="52"/>
    </row>
    <row r="34" hidden="1" s="1" customFormat="1" ht="14.4" customHeight="1">
      <c r="B34" s="47"/>
      <c r="C34" s="48"/>
      <c r="D34" s="48"/>
      <c r="E34" s="56" t="s">
        <v>54</v>
      </c>
      <c r="F34" s="171">
        <f>ROUND(SUM(BI84:BI345),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 xml:space="preserve">SO05 - SO 05 - Areálový rozvod kanalizace </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J84</f>
        <v>0</v>
      </c>
      <c r="K56" s="52"/>
      <c r="AU56" s="25" t="s">
        <v>184</v>
      </c>
    </row>
    <row r="57" s="8" customFormat="1" ht="24.96" customHeight="1">
      <c r="B57" s="191"/>
      <c r="C57" s="192"/>
      <c r="D57" s="193" t="s">
        <v>185</v>
      </c>
      <c r="E57" s="194"/>
      <c r="F57" s="194"/>
      <c r="G57" s="194"/>
      <c r="H57" s="194"/>
      <c r="I57" s="195"/>
      <c r="J57" s="196">
        <f>J85</f>
        <v>0</v>
      </c>
      <c r="K57" s="197"/>
    </row>
    <row r="58" s="9" customFormat="1" ht="19.92" customHeight="1">
      <c r="B58" s="198"/>
      <c r="C58" s="199"/>
      <c r="D58" s="200" t="s">
        <v>186</v>
      </c>
      <c r="E58" s="201"/>
      <c r="F58" s="201"/>
      <c r="G58" s="201"/>
      <c r="H58" s="201"/>
      <c r="I58" s="202"/>
      <c r="J58" s="203">
        <f>J86</f>
        <v>0</v>
      </c>
      <c r="K58" s="204"/>
    </row>
    <row r="59" s="9" customFormat="1" ht="19.92" customHeight="1">
      <c r="B59" s="198"/>
      <c r="C59" s="199"/>
      <c r="D59" s="200" t="s">
        <v>189</v>
      </c>
      <c r="E59" s="201"/>
      <c r="F59" s="201"/>
      <c r="G59" s="201"/>
      <c r="H59" s="201"/>
      <c r="I59" s="202"/>
      <c r="J59" s="203">
        <f>J199</f>
        <v>0</v>
      </c>
      <c r="K59" s="204"/>
    </row>
    <row r="60" s="9" customFormat="1" ht="19.92" customHeight="1">
      <c r="B60" s="198"/>
      <c r="C60" s="199"/>
      <c r="D60" s="200" t="s">
        <v>7943</v>
      </c>
      <c r="E60" s="201"/>
      <c r="F60" s="201"/>
      <c r="G60" s="201"/>
      <c r="H60" s="201"/>
      <c r="I60" s="202"/>
      <c r="J60" s="203">
        <f>J219</f>
        <v>0</v>
      </c>
      <c r="K60" s="204"/>
    </row>
    <row r="61" s="9" customFormat="1" ht="19.92" customHeight="1">
      <c r="B61" s="198"/>
      <c r="C61" s="199"/>
      <c r="D61" s="200" t="s">
        <v>191</v>
      </c>
      <c r="E61" s="201"/>
      <c r="F61" s="201"/>
      <c r="G61" s="201"/>
      <c r="H61" s="201"/>
      <c r="I61" s="202"/>
      <c r="J61" s="203">
        <f>J240</f>
        <v>0</v>
      </c>
      <c r="K61" s="204"/>
    </row>
    <row r="62" s="9" customFormat="1" ht="19.92" customHeight="1">
      <c r="B62" s="198"/>
      <c r="C62" s="199"/>
      <c r="D62" s="200" t="s">
        <v>192</v>
      </c>
      <c r="E62" s="201"/>
      <c r="F62" s="201"/>
      <c r="G62" s="201"/>
      <c r="H62" s="201"/>
      <c r="I62" s="202"/>
      <c r="J62" s="203">
        <f>J329</f>
        <v>0</v>
      </c>
      <c r="K62" s="204"/>
    </row>
    <row r="63" s="9" customFormat="1" ht="19.92" customHeight="1">
      <c r="B63" s="198"/>
      <c r="C63" s="199"/>
      <c r="D63" s="200" t="s">
        <v>193</v>
      </c>
      <c r="E63" s="201"/>
      <c r="F63" s="201"/>
      <c r="G63" s="201"/>
      <c r="H63" s="201"/>
      <c r="I63" s="202"/>
      <c r="J63" s="203">
        <f>J336</f>
        <v>0</v>
      </c>
      <c r="K63" s="204"/>
    </row>
    <row r="64" s="9" customFormat="1" ht="19.92" customHeight="1">
      <c r="B64" s="198"/>
      <c r="C64" s="199"/>
      <c r="D64" s="200" t="s">
        <v>194</v>
      </c>
      <c r="E64" s="201"/>
      <c r="F64" s="201"/>
      <c r="G64" s="201"/>
      <c r="H64" s="201"/>
      <c r="I64" s="202"/>
      <c r="J64" s="203">
        <f>J344</f>
        <v>0</v>
      </c>
      <c r="K64" s="204"/>
    </row>
    <row r="65" s="1" customFormat="1" ht="21.84" customHeight="1">
      <c r="B65" s="47"/>
      <c r="C65" s="48"/>
      <c r="D65" s="48"/>
      <c r="E65" s="48"/>
      <c r="F65" s="48"/>
      <c r="G65" s="48"/>
      <c r="H65" s="48"/>
      <c r="I65" s="158"/>
      <c r="J65" s="48"/>
      <c r="K65" s="52"/>
    </row>
    <row r="66" s="1" customFormat="1" ht="6.96" customHeight="1">
      <c r="B66" s="68"/>
      <c r="C66" s="69"/>
      <c r="D66" s="69"/>
      <c r="E66" s="69"/>
      <c r="F66" s="69"/>
      <c r="G66" s="69"/>
      <c r="H66" s="69"/>
      <c r="I66" s="180"/>
      <c r="J66" s="69"/>
      <c r="K66" s="70"/>
    </row>
    <row r="70" s="1" customFormat="1" ht="6.96" customHeight="1">
      <c r="B70" s="71"/>
      <c r="C70" s="72"/>
      <c r="D70" s="72"/>
      <c r="E70" s="72"/>
      <c r="F70" s="72"/>
      <c r="G70" s="72"/>
      <c r="H70" s="72"/>
      <c r="I70" s="183"/>
      <c r="J70" s="72"/>
      <c r="K70" s="72"/>
      <c r="L70" s="73"/>
    </row>
    <row r="71" s="1" customFormat="1" ht="36.96" customHeight="1">
      <c r="B71" s="47"/>
      <c r="C71" s="74" t="s">
        <v>212</v>
      </c>
      <c r="D71" s="75"/>
      <c r="E71" s="75"/>
      <c r="F71" s="75"/>
      <c r="G71" s="75"/>
      <c r="H71" s="75"/>
      <c r="I71" s="205"/>
      <c r="J71" s="75"/>
      <c r="K71" s="75"/>
      <c r="L71" s="73"/>
    </row>
    <row r="72" s="1" customFormat="1" ht="6.96" customHeight="1">
      <c r="B72" s="47"/>
      <c r="C72" s="75"/>
      <c r="D72" s="75"/>
      <c r="E72" s="75"/>
      <c r="F72" s="75"/>
      <c r="G72" s="75"/>
      <c r="H72" s="75"/>
      <c r="I72" s="205"/>
      <c r="J72" s="75"/>
      <c r="K72" s="75"/>
      <c r="L72" s="73"/>
    </row>
    <row r="73" s="1" customFormat="1" ht="14.4" customHeight="1">
      <c r="B73" s="47"/>
      <c r="C73" s="77" t="s">
        <v>18</v>
      </c>
      <c r="D73" s="75"/>
      <c r="E73" s="75"/>
      <c r="F73" s="75"/>
      <c r="G73" s="75"/>
      <c r="H73" s="75"/>
      <c r="I73" s="205"/>
      <c r="J73" s="75"/>
      <c r="K73" s="75"/>
      <c r="L73" s="73"/>
    </row>
    <row r="74" s="1" customFormat="1" ht="16.5" customHeight="1">
      <c r="B74" s="47"/>
      <c r="C74" s="75"/>
      <c r="D74" s="75"/>
      <c r="E74" s="206" t="str">
        <f>E7</f>
        <v>NOVÁ PSYCHIATRIE - NEMOCNICE TÁBOR (staveniště A)</v>
      </c>
      <c r="F74" s="77"/>
      <c r="G74" s="77"/>
      <c r="H74" s="77"/>
      <c r="I74" s="205"/>
      <c r="J74" s="75"/>
      <c r="K74" s="75"/>
      <c r="L74" s="73"/>
    </row>
    <row r="75" s="1" customFormat="1" ht="14.4" customHeight="1">
      <c r="B75" s="47"/>
      <c r="C75" s="77" t="s">
        <v>175</v>
      </c>
      <c r="D75" s="75"/>
      <c r="E75" s="75"/>
      <c r="F75" s="75"/>
      <c r="G75" s="75"/>
      <c r="H75" s="75"/>
      <c r="I75" s="205"/>
      <c r="J75" s="75"/>
      <c r="K75" s="75"/>
      <c r="L75" s="73"/>
    </row>
    <row r="76" s="1" customFormat="1" ht="17.25" customHeight="1">
      <c r="B76" s="47"/>
      <c r="C76" s="75"/>
      <c r="D76" s="75"/>
      <c r="E76" s="83" t="str">
        <f>E9</f>
        <v xml:space="preserve">SO05 - SO 05 - Areálový rozvod kanalizace </v>
      </c>
      <c r="F76" s="75"/>
      <c r="G76" s="75"/>
      <c r="H76" s="75"/>
      <c r="I76" s="205"/>
      <c r="J76" s="75"/>
      <c r="K76" s="75"/>
      <c r="L76" s="73"/>
    </row>
    <row r="77" s="1" customFormat="1" ht="6.96" customHeight="1">
      <c r="B77" s="47"/>
      <c r="C77" s="75"/>
      <c r="D77" s="75"/>
      <c r="E77" s="75"/>
      <c r="F77" s="75"/>
      <c r="G77" s="75"/>
      <c r="H77" s="75"/>
      <c r="I77" s="205"/>
      <c r="J77" s="75"/>
      <c r="K77" s="75"/>
      <c r="L77" s="73"/>
    </row>
    <row r="78" s="1" customFormat="1" ht="18" customHeight="1">
      <c r="B78" s="47"/>
      <c r="C78" s="77" t="s">
        <v>25</v>
      </c>
      <c r="D78" s="75"/>
      <c r="E78" s="75"/>
      <c r="F78" s="209" t="str">
        <f>F12</f>
        <v>Tábor</v>
      </c>
      <c r="G78" s="75"/>
      <c r="H78" s="75"/>
      <c r="I78" s="210" t="s">
        <v>27</v>
      </c>
      <c r="J78" s="86" t="str">
        <f>IF(J12="","",J12)</f>
        <v>4. 5. 2015</v>
      </c>
      <c r="K78" s="75"/>
      <c r="L78" s="73"/>
    </row>
    <row r="79" s="1" customFormat="1" ht="6.96" customHeight="1">
      <c r="B79" s="47"/>
      <c r="C79" s="75"/>
      <c r="D79" s="75"/>
      <c r="E79" s="75"/>
      <c r="F79" s="75"/>
      <c r="G79" s="75"/>
      <c r="H79" s="75"/>
      <c r="I79" s="205"/>
      <c r="J79" s="75"/>
      <c r="K79" s="75"/>
      <c r="L79" s="73"/>
    </row>
    <row r="80" s="1" customFormat="1">
      <c r="B80" s="47"/>
      <c r="C80" s="77" t="s">
        <v>31</v>
      </c>
      <c r="D80" s="75"/>
      <c r="E80" s="75"/>
      <c r="F80" s="209" t="str">
        <f>E15</f>
        <v>Nemocnice Tábor,a.s.Kpt. Jaroše 2000 390 02 Tábor</v>
      </c>
      <c r="G80" s="75"/>
      <c r="H80" s="75"/>
      <c r="I80" s="210" t="s">
        <v>39</v>
      </c>
      <c r="J80" s="209" t="str">
        <f>E21</f>
        <v>Atelier H1 Ing.arch.J.Hochman, K Biřičce, HK</v>
      </c>
      <c r="K80" s="75"/>
      <c r="L80" s="73"/>
    </row>
    <row r="81" s="1" customFormat="1" ht="14.4" customHeight="1">
      <c r="B81" s="47"/>
      <c r="C81" s="77" t="s">
        <v>37</v>
      </c>
      <c r="D81" s="75"/>
      <c r="E81" s="75"/>
      <c r="F81" s="209" t="str">
        <f>IF(E18="","",E18)</f>
        <v/>
      </c>
      <c r="G81" s="75"/>
      <c r="H81" s="75"/>
      <c r="I81" s="205"/>
      <c r="J81" s="75"/>
      <c r="K81" s="75"/>
      <c r="L81" s="73"/>
    </row>
    <row r="82" s="1" customFormat="1" ht="10.32" customHeight="1">
      <c r="B82" s="47"/>
      <c r="C82" s="75"/>
      <c r="D82" s="75"/>
      <c r="E82" s="75"/>
      <c r="F82" s="75"/>
      <c r="G82" s="75"/>
      <c r="H82" s="75"/>
      <c r="I82" s="205"/>
      <c r="J82" s="75"/>
      <c r="K82" s="75"/>
      <c r="L82" s="73"/>
    </row>
    <row r="83" s="10" customFormat="1" ht="29.28" customHeight="1">
      <c r="B83" s="211"/>
      <c r="C83" s="212" t="s">
        <v>213</v>
      </c>
      <c r="D83" s="213" t="s">
        <v>64</v>
      </c>
      <c r="E83" s="213" t="s">
        <v>60</v>
      </c>
      <c r="F83" s="213" t="s">
        <v>214</v>
      </c>
      <c r="G83" s="213" t="s">
        <v>215</v>
      </c>
      <c r="H83" s="213" t="s">
        <v>216</v>
      </c>
      <c r="I83" s="214" t="s">
        <v>217</v>
      </c>
      <c r="J83" s="213" t="s">
        <v>182</v>
      </c>
      <c r="K83" s="215" t="s">
        <v>218</v>
      </c>
      <c r="L83" s="216"/>
      <c r="M83" s="103" t="s">
        <v>219</v>
      </c>
      <c r="N83" s="104" t="s">
        <v>49</v>
      </c>
      <c r="O83" s="104" t="s">
        <v>220</v>
      </c>
      <c r="P83" s="104" t="s">
        <v>221</v>
      </c>
      <c r="Q83" s="104" t="s">
        <v>222</v>
      </c>
      <c r="R83" s="104" t="s">
        <v>223</v>
      </c>
      <c r="S83" s="104" t="s">
        <v>224</v>
      </c>
      <c r="T83" s="105" t="s">
        <v>225</v>
      </c>
    </row>
    <row r="84" s="1" customFormat="1" ht="29.28" customHeight="1">
      <c r="B84" s="47"/>
      <c r="C84" s="109" t="s">
        <v>183</v>
      </c>
      <c r="D84" s="75"/>
      <c r="E84" s="75"/>
      <c r="F84" s="75"/>
      <c r="G84" s="75"/>
      <c r="H84" s="75"/>
      <c r="I84" s="205"/>
      <c r="J84" s="217">
        <f>BK84</f>
        <v>0</v>
      </c>
      <c r="K84" s="75"/>
      <c r="L84" s="73"/>
      <c r="M84" s="106"/>
      <c r="N84" s="107"/>
      <c r="O84" s="107"/>
      <c r="P84" s="218">
        <f>P85</f>
        <v>0</v>
      </c>
      <c r="Q84" s="107"/>
      <c r="R84" s="218">
        <f>R85</f>
        <v>131.70969425999999</v>
      </c>
      <c r="S84" s="107"/>
      <c r="T84" s="219">
        <f>T85</f>
        <v>0</v>
      </c>
      <c r="AT84" s="25" t="s">
        <v>78</v>
      </c>
      <c r="AU84" s="25" t="s">
        <v>184</v>
      </c>
      <c r="BK84" s="220">
        <f>BK85</f>
        <v>0</v>
      </c>
    </row>
    <row r="85" s="11" customFormat="1" ht="37.44" customHeight="1">
      <c r="B85" s="221"/>
      <c r="C85" s="222"/>
      <c r="D85" s="223" t="s">
        <v>78</v>
      </c>
      <c r="E85" s="224" t="s">
        <v>226</v>
      </c>
      <c r="F85" s="224" t="s">
        <v>227</v>
      </c>
      <c r="G85" s="222"/>
      <c r="H85" s="222"/>
      <c r="I85" s="225"/>
      <c r="J85" s="226">
        <f>BK85</f>
        <v>0</v>
      </c>
      <c r="K85" s="222"/>
      <c r="L85" s="227"/>
      <c r="M85" s="228"/>
      <c r="N85" s="229"/>
      <c r="O85" s="229"/>
      <c r="P85" s="230">
        <f>P86+P199+P219+P240+P329+P336+P344</f>
        <v>0</v>
      </c>
      <c r="Q85" s="229"/>
      <c r="R85" s="230">
        <f>R86+R199+R219+R240+R329+R336+R344</f>
        <v>131.70969425999999</v>
      </c>
      <c r="S85" s="229"/>
      <c r="T85" s="231">
        <f>T86+T199+T219+T240+T329+T336+T344</f>
        <v>0</v>
      </c>
      <c r="AR85" s="232" t="s">
        <v>24</v>
      </c>
      <c r="AT85" s="233" t="s">
        <v>78</v>
      </c>
      <c r="AU85" s="233" t="s">
        <v>79</v>
      </c>
      <c r="AY85" s="232" t="s">
        <v>228</v>
      </c>
      <c r="BK85" s="234">
        <f>BK86+BK199+BK219+BK240+BK329+BK336+BK344</f>
        <v>0</v>
      </c>
    </row>
    <row r="86" s="11" customFormat="1" ht="19.92" customHeight="1">
      <c r="B86" s="221"/>
      <c r="C86" s="222"/>
      <c r="D86" s="223" t="s">
        <v>78</v>
      </c>
      <c r="E86" s="235" t="s">
        <v>24</v>
      </c>
      <c r="F86" s="235" t="s">
        <v>229</v>
      </c>
      <c r="G86" s="222"/>
      <c r="H86" s="222"/>
      <c r="I86" s="225"/>
      <c r="J86" s="236">
        <f>BK86</f>
        <v>0</v>
      </c>
      <c r="K86" s="222"/>
      <c r="L86" s="227"/>
      <c r="M86" s="228"/>
      <c r="N86" s="229"/>
      <c r="O86" s="229"/>
      <c r="P86" s="230">
        <f>SUM(P87:P198)</f>
        <v>0</v>
      </c>
      <c r="Q86" s="229"/>
      <c r="R86" s="230">
        <f>SUM(R87:R198)</f>
        <v>69.071162759999993</v>
      </c>
      <c r="S86" s="229"/>
      <c r="T86" s="231">
        <f>SUM(T87:T198)</f>
        <v>0</v>
      </c>
      <c r="AR86" s="232" t="s">
        <v>24</v>
      </c>
      <c r="AT86" s="233" t="s">
        <v>78</v>
      </c>
      <c r="AU86" s="233" t="s">
        <v>24</v>
      </c>
      <c r="AY86" s="232" t="s">
        <v>228</v>
      </c>
      <c r="BK86" s="234">
        <f>SUM(BK87:BK198)</f>
        <v>0</v>
      </c>
    </row>
    <row r="87" s="1" customFormat="1" ht="25.5" customHeight="1">
      <c r="B87" s="47"/>
      <c r="C87" s="237" t="s">
        <v>24</v>
      </c>
      <c r="D87" s="237" t="s">
        <v>230</v>
      </c>
      <c r="E87" s="238" t="s">
        <v>7944</v>
      </c>
      <c r="F87" s="239" t="s">
        <v>7945</v>
      </c>
      <c r="G87" s="240" t="s">
        <v>263</v>
      </c>
      <c r="H87" s="241">
        <v>15.75</v>
      </c>
      <c r="I87" s="242"/>
      <c r="J87" s="243">
        <f>ROUND(I87*H87,2)</f>
        <v>0</v>
      </c>
      <c r="K87" s="239" t="s">
        <v>234</v>
      </c>
      <c r="L87" s="73"/>
      <c r="M87" s="244" t="s">
        <v>22</v>
      </c>
      <c r="N87" s="245" t="s">
        <v>50</v>
      </c>
      <c r="O87" s="48"/>
      <c r="P87" s="246">
        <f>O87*H87</f>
        <v>0</v>
      </c>
      <c r="Q87" s="246">
        <v>0</v>
      </c>
      <c r="R87" s="246">
        <f>Q87*H87</f>
        <v>0</v>
      </c>
      <c r="S87" s="246">
        <v>0</v>
      </c>
      <c r="T87" s="247">
        <f>S87*H87</f>
        <v>0</v>
      </c>
      <c r="AR87" s="25" t="s">
        <v>235</v>
      </c>
      <c r="AT87" s="25" t="s">
        <v>230</v>
      </c>
      <c r="AU87" s="25" t="s">
        <v>87</v>
      </c>
      <c r="AY87" s="25" t="s">
        <v>228</v>
      </c>
      <c r="BE87" s="248">
        <f>IF(N87="základní",J87,0)</f>
        <v>0</v>
      </c>
      <c r="BF87" s="248">
        <f>IF(N87="snížená",J87,0)</f>
        <v>0</v>
      </c>
      <c r="BG87" s="248">
        <f>IF(N87="zákl. přenesená",J87,0)</f>
        <v>0</v>
      </c>
      <c r="BH87" s="248">
        <f>IF(N87="sníž. přenesená",J87,0)</f>
        <v>0</v>
      </c>
      <c r="BI87" s="248">
        <f>IF(N87="nulová",J87,0)</f>
        <v>0</v>
      </c>
      <c r="BJ87" s="25" t="s">
        <v>24</v>
      </c>
      <c r="BK87" s="248">
        <f>ROUND(I87*H87,2)</f>
        <v>0</v>
      </c>
      <c r="BL87" s="25" t="s">
        <v>235</v>
      </c>
      <c r="BM87" s="25" t="s">
        <v>7946</v>
      </c>
    </row>
    <row r="88" s="12" customFormat="1">
      <c r="B88" s="249"/>
      <c r="C88" s="250"/>
      <c r="D88" s="251" t="s">
        <v>237</v>
      </c>
      <c r="E88" s="252" t="s">
        <v>22</v>
      </c>
      <c r="F88" s="253" t="s">
        <v>7947</v>
      </c>
      <c r="G88" s="250"/>
      <c r="H88" s="254">
        <v>15.75</v>
      </c>
      <c r="I88" s="255"/>
      <c r="J88" s="250"/>
      <c r="K88" s="250"/>
      <c r="L88" s="256"/>
      <c r="M88" s="257"/>
      <c r="N88" s="258"/>
      <c r="O88" s="258"/>
      <c r="P88" s="258"/>
      <c r="Q88" s="258"/>
      <c r="R88" s="258"/>
      <c r="S88" s="258"/>
      <c r="T88" s="259"/>
      <c r="AT88" s="260" t="s">
        <v>237</v>
      </c>
      <c r="AU88" s="260" t="s">
        <v>87</v>
      </c>
      <c r="AV88" s="12" t="s">
        <v>87</v>
      </c>
      <c r="AW88" s="12" t="s">
        <v>42</v>
      </c>
      <c r="AX88" s="12" t="s">
        <v>24</v>
      </c>
      <c r="AY88" s="260" t="s">
        <v>228</v>
      </c>
    </row>
    <row r="89" s="1" customFormat="1" ht="25.5" customHeight="1">
      <c r="B89" s="47"/>
      <c r="C89" s="237" t="s">
        <v>87</v>
      </c>
      <c r="D89" s="237" t="s">
        <v>230</v>
      </c>
      <c r="E89" s="238" t="s">
        <v>7948</v>
      </c>
      <c r="F89" s="239" t="s">
        <v>7949</v>
      </c>
      <c r="G89" s="240" t="s">
        <v>263</v>
      </c>
      <c r="H89" s="241">
        <v>6.75</v>
      </c>
      <c r="I89" s="242"/>
      <c r="J89" s="243">
        <f>ROUND(I89*H89,2)</f>
        <v>0</v>
      </c>
      <c r="K89" s="239" t="s">
        <v>234</v>
      </c>
      <c r="L89" s="73"/>
      <c r="M89" s="244" t="s">
        <v>22</v>
      </c>
      <c r="N89" s="245" t="s">
        <v>50</v>
      </c>
      <c r="O89" s="48"/>
      <c r="P89" s="246">
        <f>O89*H89</f>
        <v>0</v>
      </c>
      <c r="Q89" s="246">
        <v>0</v>
      </c>
      <c r="R89" s="246">
        <f>Q89*H89</f>
        <v>0</v>
      </c>
      <c r="S89" s="246">
        <v>0</v>
      </c>
      <c r="T89" s="247">
        <f>S89*H89</f>
        <v>0</v>
      </c>
      <c r="AR89" s="25" t="s">
        <v>235</v>
      </c>
      <c r="AT89" s="25" t="s">
        <v>230</v>
      </c>
      <c r="AU89" s="25" t="s">
        <v>87</v>
      </c>
      <c r="AY89" s="25" t="s">
        <v>228</v>
      </c>
      <c r="BE89" s="248">
        <f>IF(N89="základní",J89,0)</f>
        <v>0</v>
      </c>
      <c r="BF89" s="248">
        <f>IF(N89="snížená",J89,0)</f>
        <v>0</v>
      </c>
      <c r="BG89" s="248">
        <f>IF(N89="zákl. přenesená",J89,0)</f>
        <v>0</v>
      </c>
      <c r="BH89" s="248">
        <f>IF(N89="sníž. přenesená",J89,0)</f>
        <v>0</v>
      </c>
      <c r="BI89" s="248">
        <f>IF(N89="nulová",J89,0)</f>
        <v>0</v>
      </c>
      <c r="BJ89" s="25" t="s">
        <v>24</v>
      </c>
      <c r="BK89" s="248">
        <f>ROUND(I89*H89,2)</f>
        <v>0</v>
      </c>
      <c r="BL89" s="25" t="s">
        <v>235</v>
      </c>
      <c r="BM89" s="25" t="s">
        <v>7950</v>
      </c>
    </row>
    <row r="90" s="12" customFormat="1">
      <c r="B90" s="249"/>
      <c r="C90" s="250"/>
      <c r="D90" s="251" t="s">
        <v>237</v>
      </c>
      <c r="E90" s="252" t="s">
        <v>22</v>
      </c>
      <c r="F90" s="253" t="s">
        <v>7951</v>
      </c>
      <c r="G90" s="250"/>
      <c r="H90" s="254">
        <v>6.75</v>
      </c>
      <c r="I90" s="255"/>
      <c r="J90" s="250"/>
      <c r="K90" s="250"/>
      <c r="L90" s="256"/>
      <c r="M90" s="257"/>
      <c r="N90" s="258"/>
      <c r="O90" s="258"/>
      <c r="P90" s="258"/>
      <c r="Q90" s="258"/>
      <c r="R90" s="258"/>
      <c r="S90" s="258"/>
      <c r="T90" s="259"/>
      <c r="AT90" s="260" t="s">
        <v>237</v>
      </c>
      <c r="AU90" s="260" t="s">
        <v>87</v>
      </c>
      <c r="AV90" s="12" t="s">
        <v>87</v>
      </c>
      <c r="AW90" s="12" t="s">
        <v>42</v>
      </c>
      <c r="AX90" s="12" t="s">
        <v>24</v>
      </c>
      <c r="AY90" s="260" t="s">
        <v>228</v>
      </c>
    </row>
    <row r="91" s="12" customFormat="1">
      <c r="B91" s="249"/>
      <c r="C91" s="250"/>
      <c r="D91" s="251" t="s">
        <v>237</v>
      </c>
      <c r="E91" s="252" t="s">
        <v>22</v>
      </c>
      <c r="F91" s="253" t="s">
        <v>7947</v>
      </c>
      <c r="G91" s="250"/>
      <c r="H91" s="254">
        <v>15.75</v>
      </c>
      <c r="I91" s="255"/>
      <c r="J91" s="250"/>
      <c r="K91" s="250"/>
      <c r="L91" s="256"/>
      <c r="M91" s="257"/>
      <c r="N91" s="258"/>
      <c r="O91" s="258"/>
      <c r="P91" s="258"/>
      <c r="Q91" s="258"/>
      <c r="R91" s="258"/>
      <c r="S91" s="258"/>
      <c r="T91" s="259"/>
      <c r="AT91" s="260" t="s">
        <v>237</v>
      </c>
      <c r="AU91" s="260" t="s">
        <v>87</v>
      </c>
      <c r="AV91" s="12" t="s">
        <v>87</v>
      </c>
      <c r="AW91" s="12" t="s">
        <v>42</v>
      </c>
      <c r="AX91" s="12" t="s">
        <v>79</v>
      </c>
      <c r="AY91" s="260" t="s">
        <v>228</v>
      </c>
    </row>
    <row r="92" s="1" customFormat="1" ht="25.5" customHeight="1">
      <c r="B92" s="47"/>
      <c r="C92" s="237" t="s">
        <v>101</v>
      </c>
      <c r="D92" s="237" t="s">
        <v>230</v>
      </c>
      <c r="E92" s="238" t="s">
        <v>7952</v>
      </c>
      <c r="F92" s="239" t="s">
        <v>7953</v>
      </c>
      <c r="G92" s="240" t="s">
        <v>263</v>
      </c>
      <c r="H92" s="241">
        <v>6.75</v>
      </c>
      <c r="I92" s="242"/>
      <c r="J92" s="243">
        <f>ROUND(I92*H92,2)</f>
        <v>0</v>
      </c>
      <c r="K92" s="239" t="s">
        <v>234</v>
      </c>
      <c r="L92" s="73"/>
      <c r="M92" s="244" t="s">
        <v>22</v>
      </c>
      <c r="N92" s="245" t="s">
        <v>50</v>
      </c>
      <c r="O92" s="48"/>
      <c r="P92" s="246">
        <f>O92*H92</f>
        <v>0</v>
      </c>
      <c r="Q92" s="246">
        <v>0</v>
      </c>
      <c r="R92" s="246">
        <f>Q92*H92</f>
        <v>0</v>
      </c>
      <c r="S92" s="246">
        <v>0</v>
      </c>
      <c r="T92" s="247">
        <f>S92*H92</f>
        <v>0</v>
      </c>
      <c r="AR92" s="25" t="s">
        <v>235</v>
      </c>
      <c r="AT92" s="25" t="s">
        <v>230</v>
      </c>
      <c r="AU92" s="25" t="s">
        <v>87</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235</v>
      </c>
      <c r="BM92" s="25" t="s">
        <v>7954</v>
      </c>
    </row>
    <row r="93" s="12" customFormat="1">
      <c r="B93" s="249"/>
      <c r="C93" s="250"/>
      <c r="D93" s="251" t="s">
        <v>237</v>
      </c>
      <c r="E93" s="252" t="s">
        <v>22</v>
      </c>
      <c r="F93" s="253" t="s">
        <v>7951</v>
      </c>
      <c r="G93" s="250"/>
      <c r="H93" s="254">
        <v>6.75</v>
      </c>
      <c r="I93" s="255"/>
      <c r="J93" s="250"/>
      <c r="K93" s="250"/>
      <c r="L93" s="256"/>
      <c r="M93" s="257"/>
      <c r="N93" s="258"/>
      <c r="O93" s="258"/>
      <c r="P93" s="258"/>
      <c r="Q93" s="258"/>
      <c r="R93" s="258"/>
      <c r="S93" s="258"/>
      <c r="T93" s="259"/>
      <c r="AT93" s="260" t="s">
        <v>237</v>
      </c>
      <c r="AU93" s="260" t="s">
        <v>87</v>
      </c>
      <c r="AV93" s="12" t="s">
        <v>87</v>
      </c>
      <c r="AW93" s="12" t="s">
        <v>42</v>
      </c>
      <c r="AX93" s="12" t="s">
        <v>24</v>
      </c>
      <c r="AY93" s="260" t="s">
        <v>228</v>
      </c>
    </row>
    <row r="94" s="1" customFormat="1" ht="25.5" customHeight="1">
      <c r="B94" s="47"/>
      <c r="C94" s="237" t="s">
        <v>235</v>
      </c>
      <c r="D94" s="237" t="s">
        <v>230</v>
      </c>
      <c r="E94" s="238" t="s">
        <v>7955</v>
      </c>
      <c r="F94" s="239" t="s">
        <v>7956</v>
      </c>
      <c r="G94" s="240" t="s">
        <v>263</v>
      </c>
      <c r="H94" s="241">
        <v>15.75</v>
      </c>
      <c r="I94" s="242"/>
      <c r="J94" s="243">
        <f>ROUND(I94*H94,2)</f>
        <v>0</v>
      </c>
      <c r="K94" s="239" t="s">
        <v>234</v>
      </c>
      <c r="L94" s="73"/>
      <c r="M94" s="244" t="s">
        <v>22</v>
      </c>
      <c r="N94" s="245" t="s">
        <v>50</v>
      </c>
      <c r="O94" s="48"/>
      <c r="P94" s="246">
        <f>O94*H94</f>
        <v>0</v>
      </c>
      <c r="Q94" s="246">
        <v>0</v>
      </c>
      <c r="R94" s="246">
        <f>Q94*H94</f>
        <v>0</v>
      </c>
      <c r="S94" s="246">
        <v>0</v>
      </c>
      <c r="T94" s="247">
        <f>S94*H94</f>
        <v>0</v>
      </c>
      <c r="AR94" s="25" t="s">
        <v>235</v>
      </c>
      <c r="AT94" s="25" t="s">
        <v>230</v>
      </c>
      <c r="AU94" s="25" t="s">
        <v>87</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235</v>
      </c>
      <c r="BM94" s="25" t="s">
        <v>7957</v>
      </c>
    </row>
    <row r="95" s="12" customFormat="1">
      <c r="B95" s="249"/>
      <c r="C95" s="250"/>
      <c r="D95" s="251" t="s">
        <v>237</v>
      </c>
      <c r="E95" s="252" t="s">
        <v>22</v>
      </c>
      <c r="F95" s="253" t="s">
        <v>7947</v>
      </c>
      <c r="G95" s="250"/>
      <c r="H95" s="254">
        <v>15.75</v>
      </c>
      <c r="I95" s="255"/>
      <c r="J95" s="250"/>
      <c r="K95" s="250"/>
      <c r="L95" s="256"/>
      <c r="M95" s="257"/>
      <c r="N95" s="258"/>
      <c r="O95" s="258"/>
      <c r="P95" s="258"/>
      <c r="Q95" s="258"/>
      <c r="R95" s="258"/>
      <c r="S95" s="258"/>
      <c r="T95" s="259"/>
      <c r="AT95" s="260" t="s">
        <v>237</v>
      </c>
      <c r="AU95" s="260" t="s">
        <v>87</v>
      </c>
      <c r="AV95" s="12" t="s">
        <v>87</v>
      </c>
      <c r="AW95" s="12" t="s">
        <v>42</v>
      </c>
      <c r="AX95" s="12" t="s">
        <v>24</v>
      </c>
      <c r="AY95" s="260" t="s">
        <v>228</v>
      </c>
    </row>
    <row r="96" s="1" customFormat="1" ht="16.5" customHeight="1">
      <c r="B96" s="47"/>
      <c r="C96" s="237" t="s">
        <v>251</v>
      </c>
      <c r="D96" s="237" t="s">
        <v>230</v>
      </c>
      <c r="E96" s="238" t="s">
        <v>7958</v>
      </c>
      <c r="F96" s="239" t="s">
        <v>7959</v>
      </c>
      <c r="G96" s="240" t="s">
        <v>328</v>
      </c>
      <c r="H96" s="241">
        <v>2</v>
      </c>
      <c r="I96" s="242"/>
      <c r="J96" s="243">
        <f>ROUND(I96*H96,2)</f>
        <v>0</v>
      </c>
      <c r="K96" s="239" t="s">
        <v>234</v>
      </c>
      <c r="L96" s="73"/>
      <c r="M96" s="244" t="s">
        <v>22</v>
      </c>
      <c r="N96" s="245" t="s">
        <v>50</v>
      </c>
      <c r="O96" s="48"/>
      <c r="P96" s="246">
        <f>O96*H96</f>
        <v>0</v>
      </c>
      <c r="Q96" s="246">
        <v>0.0086800000000000002</v>
      </c>
      <c r="R96" s="246">
        <f>Q96*H96</f>
        <v>0.01736</v>
      </c>
      <c r="S96" s="246">
        <v>0</v>
      </c>
      <c r="T96" s="247">
        <f>S96*H96</f>
        <v>0</v>
      </c>
      <c r="AR96" s="25" t="s">
        <v>235</v>
      </c>
      <c r="AT96" s="25" t="s">
        <v>230</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7960</v>
      </c>
    </row>
    <row r="97" s="12" customFormat="1">
      <c r="B97" s="249"/>
      <c r="C97" s="250"/>
      <c r="D97" s="251" t="s">
        <v>237</v>
      </c>
      <c r="E97" s="252" t="s">
        <v>22</v>
      </c>
      <c r="F97" s="253" t="s">
        <v>7961</v>
      </c>
      <c r="G97" s="250"/>
      <c r="H97" s="254">
        <v>2</v>
      </c>
      <c r="I97" s="255"/>
      <c r="J97" s="250"/>
      <c r="K97" s="250"/>
      <c r="L97" s="256"/>
      <c r="M97" s="257"/>
      <c r="N97" s="258"/>
      <c r="O97" s="258"/>
      <c r="P97" s="258"/>
      <c r="Q97" s="258"/>
      <c r="R97" s="258"/>
      <c r="S97" s="258"/>
      <c r="T97" s="259"/>
      <c r="AT97" s="260" t="s">
        <v>237</v>
      </c>
      <c r="AU97" s="260" t="s">
        <v>87</v>
      </c>
      <c r="AV97" s="12" t="s">
        <v>87</v>
      </c>
      <c r="AW97" s="12" t="s">
        <v>42</v>
      </c>
      <c r="AX97" s="12" t="s">
        <v>79</v>
      </c>
      <c r="AY97" s="260" t="s">
        <v>228</v>
      </c>
    </row>
    <row r="98" s="13" customFormat="1">
      <c r="B98" s="271"/>
      <c r="C98" s="272"/>
      <c r="D98" s="251" t="s">
        <v>237</v>
      </c>
      <c r="E98" s="273" t="s">
        <v>22</v>
      </c>
      <c r="F98" s="274" t="s">
        <v>364</v>
      </c>
      <c r="G98" s="272"/>
      <c r="H98" s="275">
        <v>2</v>
      </c>
      <c r="I98" s="276"/>
      <c r="J98" s="272"/>
      <c r="K98" s="272"/>
      <c r="L98" s="277"/>
      <c r="M98" s="278"/>
      <c r="N98" s="279"/>
      <c r="O98" s="279"/>
      <c r="P98" s="279"/>
      <c r="Q98" s="279"/>
      <c r="R98" s="279"/>
      <c r="S98" s="279"/>
      <c r="T98" s="280"/>
      <c r="AT98" s="281" t="s">
        <v>237</v>
      </c>
      <c r="AU98" s="281" t="s">
        <v>87</v>
      </c>
      <c r="AV98" s="13" t="s">
        <v>235</v>
      </c>
      <c r="AW98" s="13" t="s">
        <v>42</v>
      </c>
      <c r="AX98" s="13" t="s">
        <v>24</v>
      </c>
      <c r="AY98" s="281" t="s">
        <v>228</v>
      </c>
    </row>
    <row r="99" s="1" customFormat="1" ht="16.5" customHeight="1">
      <c r="B99" s="47"/>
      <c r="C99" s="237" t="s">
        <v>255</v>
      </c>
      <c r="D99" s="237" t="s">
        <v>230</v>
      </c>
      <c r="E99" s="238" t="s">
        <v>7962</v>
      </c>
      <c r="F99" s="239" t="s">
        <v>7963</v>
      </c>
      <c r="G99" s="240" t="s">
        <v>328</v>
      </c>
      <c r="H99" s="241">
        <v>3</v>
      </c>
      <c r="I99" s="242"/>
      <c r="J99" s="243">
        <f>ROUND(I99*H99,2)</f>
        <v>0</v>
      </c>
      <c r="K99" s="239" t="s">
        <v>234</v>
      </c>
      <c r="L99" s="73"/>
      <c r="M99" s="244" t="s">
        <v>22</v>
      </c>
      <c r="N99" s="245" t="s">
        <v>50</v>
      </c>
      <c r="O99" s="48"/>
      <c r="P99" s="246">
        <f>O99*H99</f>
        <v>0</v>
      </c>
      <c r="Q99" s="246">
        <v>0.036900000000000002</v>
      </c>
      <c r="R99" s="246">
        <f>Q99*H99</f>
        <v>0.11070000000000001</v>
      </c>
      <c r="S99" s="246">
        <v>0</v>
      </c>
      <c r="T99" s="247">
        <f>S99*H99</f>
        <v>0</v>
      </c>
      <c r="AR99" s="25" t="s">
        <v>235</v>
      </c>
      <c r="AT99" s="25" t="s">
        <v>230</v>
      </c>
      <c r="AU99" s="25" t="s">
        <v>87</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235</v>
      </c>
      <c r="BM99" s="25" t="s">
        <v>7964</v>
      </c>
    </row>
    <row r="100" s="12" customFormat="1">
      <c r="B100" s="249"/>
      <c r="C100" s="250"/>
      <c r="D100" s="251" t="s">
        <v>237</v>
      </c>
      <c r="E100" s="252" t="s">
        <v>22</v>
      </c>
      <c r="F100" s="253" t="s">
        <v>7965</v>
      </c>
      <c r="G100" s="250"/>
      <c r="H100" s="254">
        <v>3</v>
      </c>
      <c r="I100" s="255"/>
      <c r="J100" s="250"/>
      <c r="K100" s="250"/>
      <c r="L100" s="256"/>
      <c r="M100" s="257"/>
      <c r="N100" s="258"/>
      <c r="O100" s="258"/>
      <c r="P100" s="258"/>
      <c r="Q100" s="258"/>
      <c r="R100" s="258"/>
      <c r="S100" s="258"/>
      <c r="T100" s="259"/>
      <c r="AT100" s="260" t="s">
        <v>237</v>
      </c>
      <c r="AU100" s="260" t="s">
        <v>87</v>
      </c>
      <c r="AV100" s="12" t="s">
        <v>87</v>
      </c>
      <c r="AW100" s="12" t="s">
        <v>42</v>
      </c>
      <c r="AX100" s="12" t="s">
        <v>79</v>
      </c>
      <c r="AY100" s="260" t="s">
        <v>228</v>
      </c>
    </row>
    <row r="101" s="13" customFormat="1">
      <c r="B101" s="271"/>
      <c r="C101" s="272"/>
      <c r="D101" s="251" t="s">
        <v>237</v>
      </c>
      <c r="E101" s="273" t="s">
        <v>22</v>
      </c>
      <c r="F101" s="274" t="s">
        <v>364</v>
      </c>
      <c r="G101" s="272"/>
      <c r="H101" s="275">
        <v>3</v>
      </c>
      <c r="I101" s="276"/>
      <c r="J101" s="272"/>
      <c r="K101" s="272"/>
      <c r="L101" s="277"/>
      <c r="M101" s="278"/>
      <c r="N101" s="279"/>
      <c r="O101" s="279"/>
      <c r="P101" s="279"/>
      <c r="Q101" s="279"/>
      <c r="R101" s="279"/>
      <c r="S101" s="279"/>
      <c r="T101" s="280"/>
      <c r="AT101" s="281" t="s">
        <v>237</v>
      </c>
      <c r="AU101" s="281" t="s">
        <v>87</v>
      </c>
      <c r="AV101" s="13" t="s">
        <v>235</v>
      </c>
      <c r="AW101" s="13" t="s">
        <v>42</v>
      </c>
      <c r="AX101" s="13" t="s">
        <v>24</v>
      </c>
      <c r="AY101" s="281" t="s">
        <v>228</v>
      </c>
    </row>
    <row r="102" s="1" customFormat="1" ht="16.5" customHeight="1">
      <c r="B102" s="47"/>
      <c r="C102" s="237" t="s">
        <v>260</v>
      </c>
      <c r="D102" s="237" t="s">
        <v>230</v>
      </c>
      <c r="E102" s="238" t="s">
        <v>7403</v>
      </c>
      <c r="F102" s="239" t="s">
        <v>7404</v>
      </c>
      <c r="G102" s="240" t="s">
        <v>233</v>
      </c>
      <c r="H102" s="241">
        <v>12.581</v>
      </c>
      <c r="I102" s="242"/>
      <c r="J102" s="243">
        <f>ROUND(I102*H102,2)</f>
        <v>0</v>
      </c>
      <c r="K102" s="239" t="s">
        <v>234</v>
      </c>
      <c r="L102" s="73"/>
      <c r="M102" s="244" t="s">
        <v>22</v>
      </c>
      <c r="N102" s="245" t="s">
        <v>50</v>
      </c>
      <c r="O102" s="48"/>
      <c r="P102" s="246">
        <f>O102*H102</f>
        <v>0</v>
      </c>
      <c r="Q102" s="246">
        <v>0</v>
      </c>
      <c r="R102" s="246">
        <f>Q102*H102</f>
        <v>0</v>
      </c>
      <c r="S102" s="246">
        <v>0</v>
      </c>
      <c r="T102" s="247">
        <f>S102*H102</f>
        <v>0</v>
      </c>
      <c r="AR102" s="25" t="s">
        <v>235</v>
      </c>
      <c r="AT102" s="25" t="s">
        <v>230</v>
      </c>
      <c r="AU102" s="25" t="s">
        <v>87</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235</v>
      </c>
      <c r="BM102" s="25" t="s">
        <v>7966</v>
      </c>
    </row>
    <row r="103" s="12" customFormat="1">
      <c r="B103" s="249"/>
      <c r="C103" s="250"/>
      <c r="D103" s="251" t="s">
        <v>237</v>
      </c>
      <c r="E103" s="252" t="s">
        <v>22</v>
      </c>
      <c r="F103" s="253" t="s">
        <v>7967</v>
      </c>
      <c r="G103" s="250"/>
      <c r="H103" s="254">
        <v>8.8000000000000007</v>
      </c>
      <c r="I103" s="255"/>
      <c r="J103" s="250"/>
      <c r="K103" s="250"/>
      <c r="L103" s="256"/>
      <c r="M103" s="257"/>
      <c r="N103" s="258"/>
      <c r="O103" s="258"/>
      <c r="P103" s="258"/>
      <c r="Q103" s="258"/>
      <c r="R103" s="258"/>
      <c r="S103" s="258"/>
      <c r="T103" s="259"/>
      <c r="AT103" s="260" t="s">
        <v>237</v>
      </c>
      <c r="AU103" s="260" t="s">
        <v>87</v>
      </c>
      <c r="AV103" s="12" t="s">
        <v>87</v>
      </c>
      <c r="AW103" s="12" t="s">
        <v>42</v>
      </c>
      <c r="AX103" s="12" t="s">
        <v>79</v>
      </c>
      <c r="AY103" s="260" t="s">
        <v>228</v>
      </c>
    </row>
    <row r="104" s="12" customFormat="1">
      <c r="B104" s="249"/>
      <c r="C104" s="250"/>
      <c r="D104" s="251" t="s">
        <v>237</v>
      </c>
      <c r="E104" s="252" t="s">
        <v>22</v>
      </c>
      <c r="F104" s="253" t="s">
        <v>7968</v>
      </c>
      <c r="G104" s="250"/>
      <c r="H104" s="254">
        <v>1.3500000000000001</v>
      </c>
      <c r="I104" s="255"/>
      <c r="J104" s="250"/>
      <c r="K104" s="250"/>
      <c r="L104" s="256"/>
      <c r="M104" s="257"/>
      <c r="N104" s="258"/>
      <c r="O104" s="258"/>
      <c r="P104" s="258"/>
      <c r="Q104" s="258"/>
      <c r="R104" s="258"/>
      <c r="S104" s="258"/>
      <c r="T104" s="259"/>
      <c r="AT104" s="260" t="s">
        <v>237</v>
      </c>
      <c r="AU104" s="260" t="s">
        <v>87</v>
      </c>
      <c r="AV104" s="12" t="s">
        <v>87</v>
      </c>
      <c r="AW104" s="12" t="s">
        <v>42</v>
      </c>
      <c r="AX104" s="12" t="s">
        <v>79</v>
      </c>
      <c r="AY104" s="260" t="s">
        <v>228</v>
      </c>
    </row>
    <row r="105" s="12" customFormat="1">
      <c r="B105" s="249"/>
      <c r="C105" s="250"/>
      <c r="D105" s="251" t="s">
        <v>237</v>
      </c>
      <c r="E105" s="252" t="s">
        <v>22</v>
      </c>
      <c r="F105" s="253" t="s">
        <v>7969</v>
      </c>
      <c r="G105" s="250"/>
      <c r="H105" s="254">
        <v>2.431</v>
      </c>
      <c r="I105" s="255"/>
      <c r="J105" s="250"/>
      <c r="K105" s="250"/>
      <c r="L105" s="256"/>
      <c r="M105" s="257"/>
      <c r="N105" s="258"/>
      <c r="O105" s="258"/>
      <c r="P105" s="258"/>
      <c r="Q105" s="258"/>
      <c r="R105" s="258"/>
      <c r="S105" s="258"/>
      <c r="T105" s="259"/>
      <c r="AT105" s="260" t="s">
        <v>237</v>
      </c>
      <c r="AU105" s="260" t="s">
        <v>87</v>
      </c>
      <c r="AV105" s="12" t="s">
        <v>87</v>
      </c>
      <c r="AW105" s="12" t="s">
        <v>42</v>
      </c>
      <c r="AX105" s="12" t="s">
        <v>79</v>
      </c>
      <c r="AY105" s="260" t="s">
        <v>228</v>
      </c>
    </row>
    <row r="106" s="13" customFormat="1">
      <c r="B106" s="271"/>
      <c r="C106" s="272"/>
      <c r="D106" s="251" t="s">
        <v>237</v>
      </c>
      <c r="E106" s="273" t="s">
        <v>22</v>
      </c>
      <c r="F106" s="274" t="s">
        <v>364</v>
      </c>
      <c r="G106" s="272"/>
      <c r="H106" s="275">
        <v>12.581</v>
      </c>
      <c r="I106" s="276"/>
      <c r="J106" s="272"/>
      <c r="K106" s="272"/>
      <c r="L106" s="277"/>
      <c r="M106" s="278"/>
      <c r="N106" s="279"/>
      <c r="O106" s="279"/>
      <c r="P106" s="279"/>
      <c r="Q106" s="279"/>
      <c r="R106" s="279"/>
      <c r="S106" s="279"/>
      <c r="T106" s="280"/>
      <c r="AT106" s="281" t="s">
        <v>237</v>
      </c>
      <c r="AU106" s="281" t="s">
        <v>87</v>
      </c>
      <c r="AV106" s="13" t="s">
        <v>235</v>
      </c>
      <c r="AW106" s="13" t="s">
        <v>42</v>
      </c>
      <c r="AX106" s="13" t="s">
        <v>24</v>
      </c>
      <c r="AY106" s="281" t="s">
        <v>228</v>
      </c>
    </row>
    <row r="107" s="1" customFormat="1" ht="16.5" customHeight="1">
      <c r="B107" s="47"/>
      <c r="C107" s="237" t="s">
        <v>266</v>
      </c>
      <c r="D107" s="237" t="s">
        <v>230</v>
      </c>
      <c r="E107" s="238" t="s">
        <v>2334</v>
      </c>
      <c r="F107" s="239" t="s">
        <v>2335</v>
      </c>
      <c r="G107" s="240" t="s">
        <v>233</v>
      </c>
      <c r="H107" s="241">
        <v>1</v>
      </c>
      <c r="I107" s="242"/>
      <c r="J107" s="243">
        <f>ROUND(I107*H107,2)</f>
        <v>0</v>
      </c>
      <c r="K107" s="239" t="s">
        <v>234</v>
      </c>
      <c r="L107" s="73"/>
      <c r="M107" s="244" t="s">
        <v>22</v>
      </c>
      <c r="N107" s="245" t="s">
        <v>50</v>
      </c>
      <c r="O107" s="48"/>
      <c r="P107" s="246">
        <f>O107*H107</f>
        <v>0</v>
      </c>
      <c r="Q107" s="246">
        <v>0</v>
      </c>
      <c r="R107" s="246">
        <f>Q107*H107</f>
        <v>0</v>
      </c>
      <c r="S107" s="246">
        <v>0</v>
      </c>
      <c r="T107" s="247">
        <f>S107*H107</f>
        <v>0</v>
      </c>
      <c r="AR107" s="25" t="s">
        <v>235</v>
      </c>
      <c r="AT107" s="25" t="s">
        <v>230</v>
      </c>
      <c r="AU107" s="25" t="s">
        <v>87</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235</v>
      </c>
      <c r="BM107" s="25" t="s">
        <v>7970</v>
      </c>
    </row>
    <row r="108" s="12" customFormat="1">
      <c r="B108" s="249"/>
      <c r="C108" s="250"/>
      <c r="D108" s="251" t="s">
        <v>237</v>
      </c>
      <c r="E108" s="252" t="s">
        <v>22</v>
      </c>
      <c r="F108" s="253" t="s">
        <v>7971</v>
      </c>
      <c r="G108" s="250"/>
      <c r="H108" s="254">
        <v>1</v>
      </c>
      <c r="I108" s="255"/>
      <c r="J108" s="250"/>
      <c r="K108" s="250"/>
      <c r="L108" s="256"/>
      <c r="M108" s="257"/>
      <c r="N108" s="258"/>
      <c r="O108" s="258"/>
      <c r="P108" s="258"/>
      <c r="Q108" s="258"/>
      <c r="R108" s="258"/>
      <c r="S108" s="258"/>
      <c r="T108" s="259"/>
      <c r="AT108" s="260" t="s">
        <v>237</v>
      </c>
      <c r="AU108" s="260" t="s">
        <v>87</v>
      </c>
      <c r="AV108" s="12" t="s">
        <v>87</v>
      </c>
      <c r="AW108" s="12" t="s">
        <v>42</v>
      </c>
      <c r="AX108" s="12" t="s">
        <v>79</v>
      </c>
      <c r="AY108" s="260" t="s">
        <v>228</v>
      </c>
    </row>
    <row r="109" s="13" customFormat="1">
      <c r="B109" s="271"/>
      <c r="C109" s="272"/>
      <c r="D109" s="251" t="s">
        <v>237</v>
      </c>
      <c r="E109" s="273" t="s">
        <v>22</v>
      </c>
      <c r="F109" s="274" t="s">
        <v>364</v>
      </c>
      <c r="G109" s="272"/>
      <c r="H109" s="275">
        <v>1</v>
      </c>
      <c r="I109" s="276"/>
      <c r="J109" s="272"/>
      <c r="K109" s="272"/>
      <c r="L109" s="277"/>
      <c r="M109" s="278"/>
      <c r="N109" s="279"/>
      <c r="O109" s="279"/>
      <c r="P109" s="279"/>
      <c r="Q109" s="279"/>
      <c r="R109" s="279"/>
      <c r="S109" s="279"/>
      <c r="T109" s="280"/>
      <c r="AT109" s="281" t="s">
        <v>237</v>
      </c>
      <c r="AU109" s="281" t="s">
        <v>87</v>
      </c>
      <c r="AV109" s="13" t="s">
        <v>235</v>
      </c>
      <c r="AW109" s="13" t="s">
        <v>42</v>
      </c>
      <c r="AX109" s="13" t="s">
        <v>24</v>
      </c>
      <c r="AY109" s="281" t="s">
        <v>228</v>
      </c>
    </row>
    <row r="110" s="1" customFormat="1" ht="16.5" customHeight="1">
      <c r="B110" s="47"/>
      <c r="C110" s="237" t="s">
        <v>271</v>
      </c>
      <c r="D110" s="237" t="s">
        <v>230</v>
      </c>
      <c r="E110" s="238" t="s">
        <v>7972</v>
      </c>
      <c r="F110" s="239" t="s">
        <v>7973</v>
      </c>
      <c r="G110" s="240" t="s">
        <v>233</v>
      </c>
      <c r="H110" s="241">
        <v>125.41200000000001</v>
      </c>
      <c r="I110" s="242"/>
      <c r="J110" s="243">
        <f>ROUND(I110*H110,2)</f>
        <v>0</v>
      </c>
      <c r="K110" s="239" t="s">
        <v>234</v>
      </c>
      <c r="L110" s="73"/>
      <c r="M110" s="244" t="s">
        <v>22</v>
      </c>
      <c r="N110" s="245" t="s">
        <v>50</v>
      </c>
      <c r="O110" s="48"/>
      <c r="P110" s="246">
        <f>O110*H110</f>
        <v>0</v>
      </c>
      <c r="Q110" s="246">
        <v>0</v>
      </c>
      <c r="R110" s="246">
        <f>Q110*H110</f>
        <v>0</v>
      </c>
      <c r="S110" s="246">
        <v>0</v>
      </c>
      <c r="T110" s="247">
        <f>S110*H110</f>
        <v>0</v>
      </c>
      <c r="AR110" s="25" t="s">
        <v>235</v>
      </c>
      <c r="AT110" s="25" t="s">
        <v>230</v>
      </c>
      <c r="AU110" s="25" t="s">
        <v>87</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235</v>
      </c>
      <c r="BM110" s="25" t="s">
        <v>7974</v>
      </c>
    </row>
    <row r="111" s="12" customFormat="1">
      <c r="B111" s="249"/>
      <c r="C111" s="250"/>
      <c r="D111" s="251" t="s">
        <v>237</v>
      </c>
      <c r="E111" s="252" t="s">
        <v>22</v>
      </c>
      <c r="F111" s="253" t="s">
        <v>7975</v>
      </c>
      <c r="G111" s="250"/>
      <c r="H111" s="254">
        <v>33.825000000000003</v>
      </c>
      <c r="I111" s="255"/>
      <c r="J111" s="250"/>
      <c r="K111" s="250"/>
      <c r="L111" s="256"/>
      <c r="M111" s="257"/>
      <c r="N111" s="258"/>
      <c r="O111" s="258"/>
      <c r="P111" s="258"/>
      <c r="Q111" s="258"/>
      <c r="R111" s="258"/>
      <c r="S111" s="258"/>
      <c r="T111" s="259"/>
      <c r="AT111" s="260" t="s">
        <v>237</v>
      </c>
      <c r="AU111" s="260" t="s">
        <v>87</v>
      </c>
      <c r="AV111" s="12" t="s">
        <v>87</v>
      </c>
      <c r="AW111" s="12" t="s">
        <v>42</v>
      </c>
      <c r="AX111" s="12" t="s">
        <v>79</v>
      </c>
      <c r="AY111" s="260" t="s">
        <v>228</v>
      </c>
    </row>
    <row r="112" s="12" customFormat="1">
      <c r="B112" s="249"/>
      <c r="C112" s="250"/>
      <c r="D112" s="251" t="s">
        <v>237</v>
      </c>
      <c r="E112" s="252" t="s">
        <v>22</v>
      </c>
      <c r="F112" s="253" t="s">
        <v>7976</v>
      </c>
      <c r="G112" s="250"/>
      <c r="H112" s="254">
        <v>21.725000000000001</v>
      </c>
      <c r="I112" s="255"/>
      <c r="J112" s="250"/>
      <c r="K112" s="250"/>
      <c r="L112" s="256"/>
      <c r="M112" s="257"/>
      <c r="N112" s="258"/>
      <c r="O112" s="258"/>
      <c r="P112" s="258"/>
      <c r="Q112" s="258"/>
      <c r="R112" s="258"/>
      <c r="S112" s="258"/>
      <c r="T112" s="259"/>
      <c r="AT112" s="260" t="s">
        <v>237</v>
      </c>
      <c r="AU112" s="260" t="s">
        <v>87</v>
      </c>
      <c r="AV112" s="12" t="s">
        <v>87</v>
      </c>
      <c r="AW112" s="12" t="s">
        <v>42</v>
      </c>
      <c r="AX112" s="12" t="s">
        <v>79</v>
      </c>
      <c r="AY112" s="260" t="s">
        <v>228</v>
      </c>
    </row>
    <row r="113" s="12" customFormat="1">
      <c r="B113" s="249"/>
      <c r="C113" s="250"/>
      <c r="D113" s="251" t="s">
        <v>237</v>
      </c>
      <c r="E113" s="252" t="s">
        <v>22</v>
      </c>
      <c r="F113" s="253" t="s">
        <v>7977</v>
      </c>
      <c r="G113" s="250"/>
      <c r="H113" s="254">
        <v>7.8540000000000001</v>
      </c>
      <c r="I113" s="255"/>
      <c r="J113" s="250"/>
      <c r="K113" s="250"/>
      <c r="L113" s="256"/>
      <c r="M113" s="257"/>
      <c r="N113" s="258"/>
      <c r="O113" s="258"/>
      <c r="P113" s="258"/>
      <c r="Q113" s="258"/>
      <c r="R113" s="258"/>
      <c r="S113" s="258"/>
      <c r="T113" s="259"/>
      <c r="AT113" s="260" t="s">
        <v>237</v>
      </c>
      <c r="AU113" s="260" t="s">
        <v>87</v>
      </c>
      <c r="AV113" s="12" t="s">
        <v>87</v>
      </c>
      <c r="AW113" s="12" t="s">
        <v>42</v>
      </c>
      <c r="AX113" s="12" t="s">
        <v>79</v>
      </c>
      <c r="AY113" s="260" t="s">
        <v>228</v>
      </c>
    </row>
    <row r="114" s="12" customFormat="1">
      <c r="B114" s="249"/>
      <c r="C114" s="250"/>
      <c r="D114" s="251" t="s">
        <v>237</v>
      </c>
      <c r="E114" s="252" t="s">
        <v>22</v>
      </c>
      <c r="F114" s="253" t="s">
        <v>7978</v>
      </c>
      <c r="G114" s="250"/>
      <c r="H114" s="254">
        <v>35.997999999999998</v>
      </c>
      <c r="I114" s="255"/>
      <c r="J114" s="250"/>
      <c r="K114" s="250"/>
      <c r="L114" s="256"/>
      <c r="M114" s="257"/>
      <c r="N114" s="258"/>
      <c r="O114" s="258"/>
      <c r="P114" s="258"/>
      <c r="Q114" s="258"/>
      <c r="R114" s="258"/>
      <c r="S114" s="258"/>
      <c r="T114" s="259"/>
      <c r="AT114" s="260" t="s">
        <v>237</v>
      </c>
      <c r="AU114" s="260" t="s">
        <v>87</v>
      </c>
      <c r="AV114" s="12" t="s">
        <v>87</v>
      </c>
      <c r="AW114" s="12" t="s">
        <v>42</v>
      </c>
      <c r="AX114" s="12" t="s">
        <v>79</v>
      </c>
      <c r="AY114" s="260" t="s">
        <v>228</v>
      </c>
    </row>
    <row r="115" s="12" customFormat="1">
      <c r="B115" s="249"/>
      <c r="C115" s="250"/>
      <c r="D115" s="251" t="s">
        <v>237</v>
      </c>
      <c r="E115" s="252" t="s">
        <v>22</v>
      </c>
      <c r="F115" s="253" t="s">
        <v>7979</v>
      </c>
      <c r="G115" s="250"/>
      <c r="H115" s="254">
        <v>10.872</v>
      </c>
      <c r="I115" s="255"/>
      <c r="J115" s="250"/>
      <c r="K115" s="250"/>
      <c r="L115" s="256"/>
      <c r="M115" s="257"/>
      <c r="N115" s="258"/>
      <c r="O115" s="258"/>
      <c r="P115" s="258"/>
      <c r="Q115" s="258"/>
      <c r="R115" s="258"/>
      <c r="S115" s="258"/>
      <c r="T115" s="259"/>
      <c r="AT115" s="260" t="s">
        <v>237</v>
      </c>
      <c r="AU115" s="260" t="s">
        <v>87</v>
      </c>
      <c r="AV115" s="12" t="s">
        <v>87</v>
      </c>
      <c r="AW115" s="12" t="s">
        <v>42</v>
      </c>
      <c r="AX115" s="12" t="s">
        <v>79</v>
      </c>
      <c r="AY115" s="260" t="s">
        <v>228</v>
      </c>
    </row>
    <row r="116" s="12" customFormat="1">
      <c r="B116" s="249"/>
      <c r="C116" s="250"/>
      <c r="D116" s="251" t="s">
        <v>237</v>
      </c>
      <c r="E116" s="252" t="s">
        <v>22</v>
      </c>
      <c r="F116" s="253" t="s">
        <v>7980</v>
      </c>
      <c r="G116" s="250"/>
      <c r="H116" s="254">
        <v>8.1539999999999999</v>
      </c>
      <c r="I116" s="255"/>
      <c r="J116" s="250"/>
      <c r="K116" s="250"/>
      <c r="L116" s="256"/>
      <c r="M116" s="257"/>
      <c r="N116" s="258"/>
      <c r="O116" s="258"/>
      <c r="P116" s="258"/>
      <c r="Q116" s="258"/>
      <c r="R116" s="258"/>
      <c r="S116" s="258"/>
      <c r="T116" s="259"/>
      <c r="AT116" s="260" t="s">
        <v>237</v>
      </c>
      <c r="AU116" s="260" t="s">
        <v>87</v>
      </c>
      <c r="AV116" s="12" t="s">
        <v>87</v>
      </c>
      <c r="AW116" s="12" t="s">
        <v>42</v>
      </c>
      <c r="AX116" s="12" t="s">
        <v>79</v>
      </c>
      <c r="AY116" s="260" t="s">
        <v>228</v>
      </c>
    </row>
    <row r="117" s="12" customFormat="1">
      <c r="B117" s="249"/>
      <c r="C117" s="250"/>
      <c r="D117" s="251" t="s">
        <v>237</v>
      </c>
      <c r="E117" s="252" t="s">
        <v>22</v>
      </c>
      <c r="F117" s="253" t="s">
        <v>7981</v>
      </c>
      <c r="G117" s="250"/>
      <c r="H117" s="254">
        <v>5.9400000000000004</v>
      </c>
      <c r="I117" s="255"/>
      <c r="J117" s="250"/>
      <c r="K117" s="250"/>
      <c r="L117" s="256"/>
      <c r="M117" s="257"/>
      <c r="N117" s="258"/>
      <c r="O117" s="258"/>
      <c r="P117" s="258"/>
      <c r="Q117" s="258"/>
      <c r="R117" s="258"/>
      <c r="S117" s="258"/>
      <c r="T117" s="259"/>
      <c r="AT117" s="260" t="s">
        <v>237</v>
      </c>
      <c r="AU117" s="260" t="s">
        <v>87</v>
      </c>
      <c r="AV117" s="12" t="s">
        <v>87</v>
      </c>
      <c r="AW117" s="12" t="s">
        <v>42</v>
      </c>
      <c r="AX117" s="12" t="s">
        <v>79</v>
      </c>
      <c r="AY117" s="260" t="s">
        <v>228</v>
      </c>
    </row>
    <row r="118" s="12" customFormat="1">
      <c r="B118" s="249"/>
      <c r="C118" s="250"/>
      <c r="D118" s="251" t="s">
        <v>237</v>
      </c>
      <c r="E118" s="252" t="s">
        <v>22</v>
      </c>
      <c r="F118" s="253" t="s">
        <v>7982</v>
      </c>
      <c r="G118" s="250"/>
      <c r="H118" s="254">
        <v>1.044</v>
      </c>
      <c r="I118" s="255"/>
      <c r="J118" s="250"/>
      <c r="K118" s="250"/>
      <c r="L118" s="256"/>
      <c r="M118" s="257"/>
      <c r="N118" s="258"/>
      <c r="O118" s="258"/>
      <c r="P118" s="258"/>
      <c r="Q118" s="258"/>
      <c r="R118" s="258"/>
      <c r="S118" s="258"/>
      <c r="T118" s="259"/>
      <c r="AT118" s="260" t="s">
        <v>237</v>
      </c>
      <c r="AU118" s="260" t="s">
        <v>87</v>
      </c>
      <c r="AV118" s="12" t="s">
        <v>87</v>
      </c>
      <c r="AW118" s="12" t="s">
        <v>42</v>
      </c>
      <c r="AX118" s="12" t="s">
        <v>79</v>
      </c>
      <c r="AY118" s="260" t="s">
        <v>228</v>
      </c>
    </row>
    <row r="119" s="13" customFormat="1">
      <c r="B119" s="271"/>
      <c r="C119" s="272"/>
      <c r="D119" s="251" t="s">
        <v>237</v>
      </c>
      <c r="E119" s="273" t="s">
        <v>22</v>
      </c>
      <c r="F119" s="274" t="s">
        <v>364</v>
      </c>
      <c r="G119" s="272"/>
      <c r="H119" s="275">
        <v>125.41200000000001</v>
      </c>
      <c r="I119" s="276"/>
      <c r="J119" s="272"/>
      <c r="K119" s="272"/>
      <c r="L119" s="277"/>
      <c r="M119" s="278"/>
      <c r="N119" s="279"/>
      <c r="O119" s="279"/>
      <c r="P119" s="279"/>
      <c r="Q119" s="279"/>
      <c r="R119" s="279"/>
      <c r="S119" s="279"/>
      <c r="T119" s="280"/>
      <c r="AT119" s="281" t="s">
        <v>237</v>
      </c>
      <c r="AU119" s="281" t="s">
        <v>87</v>
      </c>
      <c r="AV119" s="13" t="s">
        <v>235</v>
      </c>
      <c r="AW119" s="13" t="s">
        <v>42</v>
      </c>
      <c r="AX119" s="13" t="s">
        <v>24</v>
      </c>
      <c r="AY119" s="281" t="s">
        <v>228</v>
      </c>
    </row>
    <row r="120" s="1" customFormat="1" ht="16.5" customHeight="1">
      <c r="B120" s="47"/>
      <c r="C120" s="237" t="s">
        <v>29</v>
      </c>
      <c r="D120" s="237" t="s">
        <v>230</v>
      </c>
      <c r="E120" s="238" t="s">
        <v>7983</v>
      </c>
      <c r="F120" s="239" t="s">
        <v>7984</v>
      </c>
      <c r="G120" s="240" t="s">
        <v>233</v>
      </c>
      <c r="H120" s="241">
        <v>21.792999999999999</v>
      </c>
      <c r="I120" s="242"/>
      <c r="J120" s="243">
        <f>ROUND(I120*H120,2)</f>
        <v>0</v>
      </c>
      <c r="K120" s="239" t="s">
        <v>234</v>
      </c>
      <c r="L120" s="73"/>
      <c r="M120" s="244" t="s">
        <v>22</v>
      </c>
      <c r="N120" s="245" t="s">
        <v>50</v>
      </c>
      <c r="O120" s="48"/>
      <c r="P120" s="246">
        <f>O120*H120</f>
        <v>0</v>
      </c>
      <c r="Q120" s="246">
        <v>0</v>
      </c>
      <c r="R120" s="246">
        <f>Q120*H120</f>
        <v>0</v>
      </c>
      <c r="S120" s="246">
        <v>0</v>
      </c>
      <c r="T120" s="247">
        <f>S120*H120</f>
        <v>0</v>
      </c>
      <c r="AR120" s="25" t="s">
        <v>235</v>
      </c>
      <c r="AT120" s="25" t="s">
        <v>230</v>
      </c>
      <c r="AU120" s="25" t="s">
        <v>87</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235</v>
      </c>
      <c r="BM120" s="25" t="s">
        <v>7985</v>
      </c>
    </row>
    <row r="121" s="12" customFormat="1">
      <c r="B121" s="249"/>
      <c r="C121" s="250"/>
      <c r="D121" s="251" t="s">
        <v>237</v>
      </c>
      <c r="E121" s="252" t="s">
        <v>22</v>
      </c>
      <c r="F121" s="253" t="s">
        <v>7986</v>
      </c>
      <c r="G121" s="250"/>
      <c r="H121" s="254">
        <v>2.976</v>
      </c>
      <c r="I121" s="255"/>
      <c r="J121" s="250"/>
      <c r="K121" s="250"/>
      <c r="L121" s="256"/>
      <c r="M121" s="257"/>
      <c r="N121" s="258"/>
      <c r="O121" s="258"/>
      <c r="P121" s="258"/>
      <c r="Q121" s="258"/>
      <c r="R121" s="258"/>
      <c r="S121" s="258"/>
      <c r="T121" s="259"/>
      <c r="AT121" s="260" t="s">
        <v>237</v>
      </c>
      <c r="AU121" s="260" t="s">
        <v>87</v>
      </c>
      <c r="AV121" s="12" t="s">
        <v>87</v>
      </c>
      <c r="AW121" s="12" t="s">
        <v>42</v>
      </c>
      <c r="AX121" s="12" t="s">
        <v>79</v>
      </c>
      <c r="AY121" s="260" t="s">
        <v>228</v>
      </c>
    </row>
    <row r="122" s="12" customFormat="1">
      <c r="B122" s="249"/>
      <c r="C122" s="250"/>
      <c r="D122" s="251" t="s">
        <v>237</v>
      </c>
      <c r="E122" s="252" t="s">
        <v>22</v>
      </c>
      <c r="F122" s="253" t="s">
        <v>7987</v>
      </c>
      <c r="G122" s="250"/>
      <c r="H122" s="254">
        <v>3.4409999999999998</v>
      </c>
      <c r="I122" s="255"/>
      <c r="J122" s="250"/>
      <c r="K122" s="250"/>
      <c r="L122" s="256"/>
      <c r="M122" s="257"/>
      <c r="N122" s="258"/>
      <c r="O122" s="258"/>
      <c r="P122" s="258"/>
      <c r="Q122" s="258"/>
      <c r="R122" s="258"/>
      <c r="S122" s="258"/>
      <c r="T122" s="259"/>
      <c r="AT122" s="260" t="s">
        <v>237</v>
      </c>
      <c r="AU122" s="260" t="s">
        <v>87</v>
      </c>
      <c r="AV122" s="12" t="s">
        <v>87</v>
      </c>
      <c r="AW122" s="12" t="s">
        <v>42</v>
      </c>
      <c r="AX122" s="12" t="s">
        <v>79</v>
      </c>
      <c r="AY122" s="260" t="s">
        <v>228</v>
      </c>
    </row>
    <row r="123" s="12" customFormat="1">
      <c r="B123" s="249"/>
      <c r="C123" s="250"/>
      <c r="D123" s="251" t="s">
        <v>237</v>
      </c>
      <c r="E123" s="252" t="s">
        <v>22</v>
      </c>
      <c r="F123" s="253" t="s">
        <v>7988</v>
      </c>
      <c r="G123" s="250"/>
      <c r="H123" s="254">
        <v>15.375999999999999</v>
      </c>
      <c r="I123" s="255"/>
      <c r="J123" s="250"/>
      <c r="K123" s="250"/>
      <c r="L123" s="256"/>
      <c r="M123" s="257"/>
      <c r="N123" s="258"/>
      <c r="O123" s="258"/>
      <c r="P123" s="258"/>
      <c r="Q123" s="258"/>
      <c r="R123" s="258"/>
      <c r="S123" s="258"/>
      <c r="T123" s="259"/>
      <c r="AT123" s="260" t="s">
        <v>237</v>
      </c>
      <c r="AU123" s="260" t="s">
        <v>87</v>
      </c>
      <c r="AV123" s="12" t="s">
        <v>87</v>
      </c>
      <c r="AW123" s="12" t="s">
        <v>42</v>
      </c>
      <c r="AX123" s="12" t="s">
        <v>79</v>
      </c>
      <c r="AY123" s="260" t="s">
        <v>228</v>
      </c>
    </row>
    <row r="124" s="13" customFormat="1">
      <c r="B124" s="271"/>
      <c r="C124" s="272"/>
      <c r="D124" s="251" t="s">
        <v>237</v>
      </c>
      <c r="E124" s="273" t="s">
        <v>22</v>
      </c>
      <c r="F124" s="274" t="s">
        <v>364</v>
      </c>
      <c r="G124" s="272"/>
      <c r="H124" s="275">
        <v>21.792999999999999</v>
      </c>
      <c r="I124" s="276"/>
      <c r="J124" s="272"/>
      <c r="K124" s="272"/>
      <c r="L124" s="277"/>
      <c r="M124" s="278"/>
      <c r="N124" s="279"/>
      <c r="O124" s="279"/>
      <c r="P124" s="279"/>
      <c r="Q124" s="279"/>
      <c r="R124" s="279"/>
      <c r="S124" s="279"/>
      <c r="T124" s="280"/>
      <c r="AT124" s="281" t="s">
        <v>237</v>
      </c>
      <c r="AU124" s="281" t="s">
        <v>87</v>
      </c>
      <c r="AV124" s="13" t="s">
        <v>235</v>
      </c>
      <c r="AW124" s="13" t="s">
        <v>42</v>
      </c>
      <c r="AX124" s="13" t="s">
        <v>24</v>
      </c>
      <c r="AY124" s="281" t="s">
        <v>228</v>
      </c>
    </row>
    <row r="125" s="1" customFormat="1" ht="16.5" customHeight="1">
      <c r="B125" s="47"/>
      <c r="C125" s="237" t="s">
        <v>279</v>
      </c>
      <c r="D125" s="237" t="s">
        <v>230</v>
      </c>
      <c r="E125" s="238" t="s">
        <v>7989</v>
      </c>
      <c r="F125" s="239" t="s">
        <v>7990</v>
      </c>
      <c r="G125" s="240" t="s">
        <v>263</v>
      </c>
      <c r="H125" s="241">
        <v>222.41399999999999</v>
      </c>
      <c r="I125" s="242"/>
      <c r="J125" s="243">
        <f>ROUND(I125*H125,2)</f>
        <v>0</v>
      </c>
      <c r="K125" s="239" t="s">
        <v>234</v>
      </c>
      <c r="L125" s="73"/>
      <c r="M125" s="244" t="s">
        <v>22</v>
      </c>
      <c r="N125" s="245" t="s">
        <v>50</v>
      </c>
      <c r="O125" s="48"/>
      <c r="P125" s="246">
        <f>O125*H125</f>
        <v>0</v>
      </c>
      <c r="Q125" s="246">
        <v>0.00084000000000000003</v>
      </c>
      <c r="R125" s="246">
        <f>Q125*H125</f>
        <v>0.18682776000000001</v>
      </c>
      <c r="S125" s="246">
        <v>0</v>
      </c>
      <c r="T125" s="247">
        <f>S125*H125</f>
        <v>0</v>
      </c>
      <c r="AR125" s="25" t="s">
        <v>235</v>
      </c>
      <c r="AT125" s="25" t="s">
        <v>230</v>
      </c>
      <c r="AU125" s="25" t="s">
        <v>87</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235</v>
      </c>
      <c r="BM125" s="25" t="s">
        <v>7991</v>
      </c>
    </row>
    <row r="126" s="12" customFormat="1">
      <c r="B126" s="249"/>
      <c r="C126" s="250"/>
      <c r="D126" s="251" t="s">
        <v>237</v>
      </c>
      <c r="E126" s="252" t="s">
        <v>22</v>
      </c>
      <c r="F126" s="253" t="s">
        <v>7992</v>
      </c>
      <c r="G126" s="250"/>
      <c r="H126" s="254">
        <v>39.5</v>
      </c>
      <c r="I126" s="255"/>
      <c r="J126" s="250"/>
      <c r="K126" s="250"/>
      <c r="L126" s="256"/>
      <c r="M126" s="257"/>
      <c r="N126" s="258"/>
      <c r="O126" s="258"/>
      <c r="P126" s="258"/>
      <c r="Q126" s="258"/>
      <c r="R126" s="258"/>
      <c r="S126" s="258"/>
      <c r="T126" s="259"/>
      <c r="AT126" s="260" t="s">
        <v>237</v>
      </c>
      <c r="AU126" s="260" t="s">
        <v>87</v>
      </c>
      <c r="AV126" s="12" t="s">
        <v>87</v>
      </c>
      <c r="AW126" s="12" t="s">
        <v>42</v>
      </c>
      <c r="AX126" s="12" t="s">
        <v>79</v>
      </c>
      <c r="AY126" s="260" t="s">
        <v>228</v>
      </c>
    </row>
    <row r="127" s="12" customFormat="1">
      <c r="B127" s="249"/>
      <c r="C127" s="250"/>
      <c r="D127" s="251" t="s">
        <v>237</v>
      </c>
      <c r="E127" s="252" t="s">
        <v>22</v>
      </c>
      <c r="F127" s="253" t="s">
        <v>7993</v>
      </c>
      <c r="G127" s="250"/>
      <c r="H127" s="254">
        <v>14.279999999999999</v>
      </c>
      <c r="I127" s="255"/>
      <c r="J127" s="250"/>
      <c r="K127" s="250"/>
      <c r="L127" s="256"/>
      <c r="M127" s="257"/>
      <c r="N127" s="258"/>
      <c r="O127" s="258"/>
      <c r="P127" s="258"/>
      <c r="Q127" s="258"/>
      <c r="R127" s="258"/>
      <c r="S127" s="258"/>
      <c r="T127" s="259"/>
      <c r="AT127" s="260" t="s">
        <v>237</v>
      </c>
      <c r="AU127" s="260" t="s">
        <v>87</v>
      </c>
      <c r="AV127" s="12" t="s">
        <v>87</v>
      </c>
      <c r="AW127" s="12" t="s">
        <v>42</v>
      </c>
      <c r="AX127" s="12" t="s">
        <v>79</v>
      </c>
      <c r="AY127" s="260" t="s">
        <v>228</v>
      </c>
    </row>
    <row r="128" s="12" customFormat="1">
      <c r="B128" s="249"/>
      <c r="C128" s="250"/>
      <c r="D128" s="251" t="s">
        <v>237</v>
      </c>
      <c r="E128" s="252" t="s">
        <v>22</v>
      </c>
      <c r="F128" s="253" t="s">
        <v>7994</v>
      </c>
      <c r="G128" s="250"/>
      <c r="H128" s="254">
        <v>65.450000000000003</v>
      </c>
      <c r="I128" s="255"/>
      <c r="J128" s="250"/>
      <c r="K128" s="250"/>
      <c r="L128" s="256"/>
      <c r="M128" s="257"/>
      <c r="N128" s="258"/>
      <c r="O128" s="258"/>
      <c r="P128" s="258"/>
      <c r="Q128" s="258"/>
      <c r="R128" s="258"/>
      <c r="S128" s="258"/>
      <c r="T128" s="259"/>
      <c r="AT128" s="260" t="s">
        <v>237</v>
      </c>
      <c r="AU128" s="260" t="s">
        <v>87</v>
      </c>
      <c r="AV128" s="12" t="s">
        <v>87</v>
      </c>
      <c r="AW128" s="12" t="s">
        <v>42</v>
      </c>
      <c r="AX128" s="12" t="s">
        <v>79</v>
      </c>
      <c r="AY128" s="260" t="s">
        <v>228</v>
      </c>
    </row>
    <row r="129" s="12" customFormat="1">
      <c r="B129" s="249"/>
      <c r="C129" s="250"/>
      <c r="D129" s="251" t="s">
        <v>237</v>
      </c>
      <c r="E129" s="252" t="s">
        <v>22</v>
      </c>
      <c r="F129" s="253" t="s">
        <v>7995</v>
      </c>
      <c r="G129" s="250"/>
      <c r="H129" s="254">
        <v>2.645</v>
      </c>
      <c r="I129" s="255"/>
      <c r="J129" s="250"/>
      <c r="K129" s="250"/>
      <c r="L129" s="256"/>
      <c r="M129" s="257"/>
      <c r="N129" s="258"/>
      <c r="O129" s="258"/>
      <c r="P129" s="258"/>
      <c r="Q129" s="258"/>
      <c r="R129" s="258"/>
      <c r="S129" s="258"/>
      <c r="T129" s="259"/>
      <c r="AT129" s="260" t="s">
        <v>237</v>
      </c>
      <c r="AU129" s="260" t="s">
        <v>87</v>
      </c>
      <c r="AV129" s="12" t="s">
        <v>87</v>
      </c>
      <c r="AW129" s="12" t="s">
        <v>42</v>
      </c>
      <c r="AX129" s="12" t="s">
        <v>79</v>
      </c>
      <c r="AY129" s="260" t="s">
        <v>228</v>
      </c>
    </row>
    <row r="130" s="12" customFormat="1">
      <c r="B130" s="249"/>
      <c r="C130" s="250"/>
      <c r="D130" s="251" t="s">
        <v>237</v>
      </c>
      <c r="E130" s="252" t="s">
        <v>22</v>
      </c>
      <c r="F130" s="253" t="s">
        <v>7996</v>
      </c>
      <c r="G130" s="250"/>
      <c r="H130" s="254">
        <v>3.0590000000000002</v>
      </c>
      <c r="I130" s="255"/>
      <c r="J130" s="250"/>
      <c r="K130" s="250"/>
      <c r="L130" s="256"/>
      <c r="M130" s="257"/>
      <c r="N130" s="258"/>
      <c r="O130" s="258"/>
      <c r="P130" s="258"/>
      <c r="Q130" s="258"/>
      <c r="R130" s="258"/>
      <c r="S130" s="258"/>
      <c r="T130" s="259"/>
      <c r="AT130" s="260" t="s">
        <v>237</v>
      </c>
      <c r="AU130" s="260" t="s">
        <v>87</v>
      </c>
      <c r="AV130" s="12" t="s">
        <v>87</v>
      </c>
      <c r="AW130" s="12" t="s">
        <v>42</v>
      </c>
      <c r="AX130" s="12" t="s">
        <v>79</v>
      </c>
      <c r="AY130" s="260" t="s">
        <v>228</v>
      </c>
    </row>
    <row r="131" s="12" customFormat="1">
      <c r="B131" s="249"/>
      <c r="C131" s="250"/>
      <c r="D131" s="251" t="s">
        <v>237</v>
      </c>
      <c r="E131" s="252" t="s">
        <v>22</v>
      </c>
      <c r="F131" s="253" t="s">
        <v>7997</v>
      </c>
      <c r="G131" s="250"/>
      <c r="H131" s="254">
        <v>39.68</v>
      </c>
      <c r="I131" s="255"/>
      <c r="J131" s="250"/>
      <c r="K131" s="250"/>
      <c r="L131" s="256"/>
      <c r="M131" s="257"/>
      <c r="N131" s="258"/>
      <c r="O131" s="258"/>
      <c r="P131" s="258"/>
      <c r="Q131" s="258"/>
      <c r="R131" s="258"/>
      <c r="S131" s="258"/>
      <c r="T131" s="259"/>
      <c r="AT131" s="260" t="s">
        <v>237</v>
      </c>
      <c r="AU131" s="260" t="s">
        <v>87</v>
      </c>
      <c r="AV131" s="12" t="s">
        <v>87</v>
      </c>
      <c r="AW131" s="12" t="s">
        <v>42</v>
      </c>
      <c r="AX131" s="12" t="s">
        <v>79</v>
      </c>
      <c r="AY131" s="260" t="s">
        <v>228</v>
      </c>
    </row>
    <row r="132" s="12" customFormat="1">
      <c r="B132" s="249"/>
      <c r="C132" s="250"/>
      <c r="D132" s="251" t="s">
        <v>237</v>
      </c>
      <c r="E132" s="252" t="s">
        <v>22</v>
      </c>
      <c r="F132" s="253" t="s">
        <v>7998</v>
      </c>
      <c r="G132" s="250"/>
      <c r="H132" s="254">
        <v>24.16</v>
      </c>
      <c r="I132" s="255"/>
      <c r="J132" s="250"/>
      <c r="K132" s="250"/>
      <c r="L132" s="256"/>
      <c r="M132" s="257"/>
      <c r="N132" s="258"/>
      <c r="O132" s="258"/>
      <c r="P132" s="258"/>
      <c r="Q132" s="258"/>
      <c r="R132" s="258"/>
      <c r="S132" s="258"/>
      <c r="T132" s="259"/>
      <c r="AT132" s="260" t="s">
        <v>237</v>
      </c>
      <c r="AU132" s="260" t="s">
        <v>87</v>
      </c>
      <c r="AV132" s="12" t="s">
        <v>87</v>
      </c>
      <c r="AW132" s="12" t="s">
        <v>42</v>
      </c>
      <c r="AX132" s="12" t="s">
        <v>79</v>
      </c>
      <c r="AY132" s="260" t="s">
        <v>228</v>
      </c>
    </row>
    <row r="133" s="12" customFormat="1">
      <c r="B133" s="249"/>
      <c r="C133" s="250"/>
      <c r="D133" s="251" t="s">
        <v>237</v>
      </c>
      <c r="E133" s="252" t="s">
        <v>22</v>
      </c>
      <c r="F133" s="253" t="s">
        <v>7999</v>
      </c>
      <c r="G133" s="250"/>
      <c r="H133" s="254">
        <v>18.120000000000001</v>
      </c>
      <c r="I133" s="255"/>
      <c r="J133" s="250"/>
      <c r="K133" s="250"/>
      <c r="L133" s="256"/>
      <c r="M133" s="257"/>
      <c r="N133" s="258"/>
      <c r="O133" s="258"/>
      <c r="P133" s="258"/>
      <c r="Q133" s="258"/>
      <c r="R133" s="258"/>
      <c r="S133" s="258"/>
      <c r="T133" s="259"/>
      <c r="AT133" s="260" t="s">
        <v>237</v>
      </c>
      <c r="AU133" s="260" t="s">
        <v>87</v>
      </c>
      <c r="AV133" s="12" t="s">
        <v>87</v>
      </c>
      <c r="AW133" s="12" t="s">
        <v>42</v>
      </c>
      <c r="AX133" s="12" t="s">
        <v>79</v>
      </c>
      <c r="AY133" s="260" t="s">
        <v>228</v>
      </c>
    </row>
    <row r="134" s="12" customFormat="1">
      <c r="B134" s="249"/>
      <c r="C134" s="250"/>
      <c r="D134" s="251" t="s">
        <v>237</v>
      </c>
      <c r="E134" s="252" t="s">
        <v>22</v>
      </c>
      <c r="F134" s="253" t="s">
        <v>8000</v>
      </c>
      <c r="G134" s="250"/>
      <c r="H134" s="254">
        <v>13.199999999999999</v>
      </c>
      <c r="I134" s="255"/>
      <c r="J134" s="250"/>
      <c r="K134" s="250"/>
      <c r="L134" s="256"/>
      <c r="M134" s="257"/>
      <c r="N134" s="258"/>
      <c r="O134" s="258"/>
      <c r="P134" s="258"/>
      <c r="Q134" s="258"/>
      <c r="R134" s="258"/>
      <c r="S134" s="258"/>
      <c r="T134" s="259"/>
      <c r="AT134" s="260" t="s">
        <v>237</v>
      </c>
      <c r="AU134" s="260" t="s">
        <v>87</v>
      </c>
      <c r="AV134" s="12" t="s">
        <v>87</v>
      </c>
      <c r="AW134" s="12" t="s">
        <v>42</v>
      </c>
      <c r="AX134" s="12" t="s">
        <v>79</v>
      </c>
      <c r="AY134" s="260" t="s">
        <v>228</v>
      </c>
    </row>
    <row r="135" s="12" customFormat="1">
      <c r="B135" s="249"/>
      <c r="C135" s="250"/>
      <c r="D135" s="251" t="s">
        <v>237</v>
      </c>
      <c r="E135" s="252" t="s">
        <v>22</v>
      </c>
      <c r="F135" s="253" t="s">
        <v>8001</v>
      </c>
      <c r="G135" s="250"/>
      <c r="H135" s="254">
        <v>2.3199999999999998</v>
      </c>
      <c r="I135" s="255"/>
      <c r="J135" s="250"/>
      <c r="K135" s="250"/>
      <c r="L135" s="256"/>
      <c r="M135" s="257"/>
      <c r="N135" s="258"/>
      <c r="O135" s="258"/>
      <c r="P135" s="258"/>
      <c r="Q135" s="258"/>
      <c r="R135" s="258"/>
      <c r="S135" s="258"/>
      <c r="T135" s="259"/>
      <c r="AT135" s="260" t="s">
        <v>237</v>
      </c>
      <c r="AU135" s="260" t="s">
        <v>87</v>
      </c>
      <c r="AV135" s="12" t="s">
        <v>87</v>
      </c>
      <c r="AW135" s="12" t="s">
        <v>42</v>
      </c>
      <c r="AX135" s="12" t="s">
        <v>79</v>
      </c>
      <c r="AY135" s="260" t="s">
        <v>228</v>
      </c>
    </row>
    <row r="136" s="13" customFormat="1">
      <c r="B136" s="271"/>
      <c r="C136" s="272"/>
      <c r="D136" s="251" t="s">
        <v>237</v>
      </c>
      <c r="E136" s="273" t="s">
        <v>22</v>
      </c>
      <c r="F136" s="274" t="s">
        <v>364</v>
      </c>
      <c r="G136" s="272"/>
      <c r="H136" s="275">
        <v>222.41399999999999</v>
      </c>
      <c r="I136" s="276"/>
      <c r="J136" s="272"/>
      <c r="K136" s="272"/>
      <c r="L136" s="277"/>
      <c r="M136" s="278"/>
      <c r="N136" s="279"/>
      <c r="O136" s="279"/>
      <c r="P136" s="279"/>
      <c r="Q136" s="279"/>
      <c r="R136" s="279"/>
      <c r="S136" s="279"/>
      <c r="T136" s="280"/>
      <c r="AT136" s="281" t="s">
        <v>237</v>
      </c>
      <c r="AU136" s="281" t="s">
        <v>87</v>
      </c>
      <c r="AV136" s="13" t="s">
        <v>235</v>
      </c>
      <c r="AW136" s="13" t="s">
        <v>42</v>
      </c>
      <c r="AX136" s="13" t="s">
        <v>24</v>
      </c>
      <c r="AY136" s="281" t="s">
        <v>228</v>
      </c>
    </row>
    <row r="137" s="1" customFormat="1" ht="16.5" customHeight="1">
      <c r="B137" s="47"/>
      <c r="C137" s="237" t="s">
        <v>284</v>
      </c>
      <c r="D137" s="237" t="s">
        <v>230</v>
      </c>
      <c r="E137" s="238" t="s">
        <v>8002</v>
      </c>
      <c r="F137" s="239" t="s">
        <v>8003</v>
      </c>
      <c r="G137" s="240" t="s">
        <v>263</v>
      </c>
      <c r="H137" s="241">
        <v>61.5</v>
      </c>
      <c r="I137" s="242"/>
      <c r="J137" s="243">
        <f>ROUND(I137*H137,2)</f>
        <v>0</v>
      </c>
      <c r="K137" s="239" t="s">
        <v>234</v>
      </c>
      <c r="L137" s="73"/>
      <c r="M137" s="244" t="s">
        <v>22</v>
      </c>
      <c r="N137" s="245" t="s">
        <v>50</v>
      </c>
      <c r="O137" s="48"/>
      <c r="P137" s="246">
        <f>O137*H137</f>
        <v>0</v>
      </c>
      <c r="Q137" s="246">
        <v>0.00084999999999999995</v>
      </c>
      <c r="R137" s="246">
        <f>Q137*H137</f>
        <v>0.052274999999999995</v>
      </c>
      <c r="S137" s="246">
        <v>0</v>
      </c>
      <c r="T137" s="247">
        <f>S137*H137</f>
        <v>0</v>
      </c>
      <c r="AR137" s="25" t="s">
        <v>235</v>
      </c>
      <c r="AT137" s="25" t="s">
        <v>230</v>
      </c>
      <c r="AU137" s="25" t="s">
        <v>87</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235</v>
      </c>
      <c r="BM137" s="25" t="s">
        <v>8004</v>
      </c>
    </row>
    <row r="138" s="12" customFormat="1">
      <c r="B138" s="249"/>
      <c r="C138" s="250"/>
      <c r="D138" s="251" t="s">
        <v>237</v>
      </c>
      <c r="E138" s="252" t="s">
        <v>22</v>
      </c>
      <c r="F138" s="253" t="s">
        <v>8005</v>
      </c>
      <c r="G138" s="250"/>
      <c r="H138" s="254">
        <v>61.5</v>
      </c>
      <c r="I138" s="255"/>
      <c r="J138" s="250"/>
      <c r="K138" s="250"/>
      <c r="L138" s="256"/>
      <c r="M138" s="257"/>
      <c r="N138" s="258"/>
      <c r="O138" s="258"/>
      <c r="P138" s="258"/>
      <c r="Q138" s="258"/>
      <c r="R138" s="258"/>
      <c r="S138" s="258"/>
      <c r="T138" s="259"/>
      <c r="AT138" s="260" t="s">
        <v>237</v>
      </c>
      <c r="AU138" s="260" t="s">
        <v>87</v>
      </c>
      <c r="AV138" s="12" t="s">
        <v>87</v>
      </c>
      <c r="AW138" s="12" t="s">
        <v>42</v>
      </c>
      <c r="AX138" s="12" t="s">
        <v>24</v>
      </c>
      <c r="AY138" s="260" t="s">
        <v>228</v>
      </c>
    </row>
    <row r="139" s="1" customFormat="1" ht="16.5" customHeight="1">
      <c r="B139" s="47"/>
      <c r="C139" s="237" t="s">
        <v>289</v>
      </c>
      <c r="D139" s="237" t="s">
        <v>230</v>
      </c>
      <c r="E139" s="238" t="s">
        <v>8006</v>
      </c>
      <c r="F139" s="239" t="s">
        <v>8007</v>
      </c>
      <c r="G139" s="240" t="s">
        <v>263</v>
      </c>
      <c r="H139" s="241">
        <v>222.41399999999999</v>
      </c>
      <c r="I139" s="242"/>
      <c r="J139" s="243">
        <f>ROUND(I139*H139,2)</f>
        <v>0</v>
      </c>
      <c r="K139" s="239" t="s">
        <v>234</v>
      </c>
      <c r="L139" s="73"/>
      <c r="M139" s="244" t="s">
        <v>22</v>
      </c>
      <c r="N139" s="245" t="s">
        <v>50</v>
      </c>
      <c r="O139" s="48"/>
      <c r="P139" s="246">
        <f>O139*H139</f>
        <v>0</v>
      </c>
      <c r="Q139" s="246">
        <v>0</v>
      </c>
      <c r="R139" s="246">
        <f>Q139*H139</f>
        <v>0</v>
      </c>
      <c r="S139" s="246">
        <v>0</v>
      </c>
      <c r="T139" s="247">
        <f>S139*H139</f>
        <v>0</v>
      </c>
      <c r="AR139" s="25" t="s">
        <v>235</v>
      </c>
      <c r="AT139" s="25" t="s">
        <v>230</v>
      </c>
      <c r="AU139" s="25" t="s">
        <v>87</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235</v>
      </c>
      <c r="BM139" s="25" t="s">
        <v>8008</v>
      </c>
    </row>
    <row r="140" s="12" customFormat="1">
      <c r="B140" s="249"/>
      <c r="C140" s="250"/>
      <c r="D140" s="251" t="s">
        <v>237</v>
      </c>
      <c r="E140" s="252" t="s">
        <v>22</v>
      </c>
      <c r="F140" s="253" t="s">
        <v>7992</v>
      </c>
      <c r="G140" s="250"/>
      <c r="H140" s="254">
        <v>39.5</v>
      </c>
      <c r="I140" s="255"/>
      <c r="J140" s="250"/>
      <c r="K140" s="250"/>
      <c r="L140" s="256"/>
      <c r="M140" s="257"/>
      <c r="N140" s="258"/>
      <c r="O140" s="258"/>
      <c r="P140" s="258"/>
      <c r="Q140" s="258"/>
      <c r="R140" s="258"/>
      <c r="S140" s="258"/>
      <c r="T140" s="259"/>
      <c r="AT140" s="260" t="s">
        <v>237</v>
      </c>
      <c r="AU140" s="260" t="s">
        <v>87</v>
      </c>
      <c r="AV140" s="12" t="s">
        <v>87</v>
      </c>
      <c r="AW140" s="12" t="s">
        <v>42</v>
      </c>
      <c r="AX140" s="12" t="s">
        <v>79</v>
      </c>
      <c r="AY140" s="260" t="s">
        <v>228</v>
      </c>
    </row>
    <row r="141" s="12" customFormat="1">
      <c r="B141" s="249"/>
      <c r="C141" s="250"/>
      <c r="D141" s="251" t="s">
        <v>237</v>
      </c>
      <c r="E141" s="252" t="s">
        <v>22</v>
      </c>
      <c r="F141" s="253" t="s">
        <v>7993</v>
      </c>
      <c r="G141" s="250"/>
      <c r="H141" s="254">
        <v>14.279999999999999</v>
      </c>
      <c r="I141" s="255"/>
      <c r="J141" s="250"/>
      <c r="K141" s="250"/>
      <c r="L141" s="256"/>
      <c r="M141" s="257"/>
      <c r="N141" s="258"/>
      <c r="O141" s="258"/>
      <c r="P141" s="258"/>
      <c r="Q141" s="258"/>
      <c r="R141" s="258"/>
      <c r="S141" s="258"/>
      <c r="T141" s="259"/>
      <c r="AT141" s="260" t="s">
        <v>237</v>
      </c>
      <c r="AU141" s="260" t="s">
        <v>87</v>
      </c>
      <c r="AV141" s="12" t="s">
        <v>87</v>
      </c>
      <c r="AW141" s="12" t="s">
        <v>42</v>
      </c>
      <c r="AX141" s="12" t="s">
        <v>79</v>
      </c>
      <c r="AY141" s="260" t="s">
        <v>228</v>
      </c>
    </row>
    <row r="142" s="12" customFormat="1">
      <c r="B142" s="249"/>
      <c r="C142" s="250"/>
      <c r="D142" s="251" t="s">
        <v>237</v>
      </c>
      <c r="E142" s="252" t="s">
        <v>22</v>
      </c>
      <c r="F142" s="253" t="s">
        <v>7994</v>
      </c>
      <c r="G142" s="250"/>
      <c r="H142" s="254">
        <v>65.450000000000003</v>
      </c>
      <c r="I142" s="255"/>
      <c r="J142" s="250"/>
      <c r="K142" s="250"/>
      <c r="L142" s="256"/>
      <c r="M142" s="257"/>
      <c r="N142" s="258"/>
      <c r="O142" s="258"/>
      <c r="P142" s="258"/>
      <c r="Q142" s="258"/>
      <c r="R142" s="258"/>
      <c r="S142" s="258"/>
      <c r="T142" s="259"/>
      <c r="AT142" s="260" t="s">
        <v>237</v>
      </c>
      <c r="AU142" s="260" t="s">
        <v>87</v>
      </c>
      <c r="AV142" s="12" t="s">
        <v>87</v>
      </c>
      <c r="AW142" s="12" t="s">
        <v>42</v>
      </c>
      <c r="AX142" s="12" t="s">
        <v>79</v>
      </c>
      <c r="AY142" s="260" t="s">
        <v>228</v>
      </c>
    </row>
    <row r="143" s="12" customFormat="1">
      <c r="B143" s="249"/>
      <c r="C143" s="250"/>
      <c r="D143" s="251" t="s">
        <v>237</v>
      </c>
      <c r="E143" s="252" t="s">
        <v>22</v>
      </c>
      <c r="F143" s="253" t="s">
        <v>7995</v>
      </c>
      <c r="G143" s="250"/>
      <c r="H143" s="254">
        <v>2.645</v>
      </c>
      <c r="I143" s="255"/>
      <c r="J143" s="250"/>
      <c r="K143" s="250"/>
      <c r="L143" s="256"/>
      <c r="M143" s="257"/>
      <c r="N143" s="258"/>
      <c r="O143" s="258"/>
      <c r="P143" s="258"/>
      <c r="Q143" s="258"/>
      <c r="R143" s="258"/>
      <c r="S143" s="258"/>
      <c r="T143" s="259"/>
      <c r="AT143" s="260" t="s">
        <v>237</v>
      </c>
      <c r="AU143" s="260" t="s">
        <v>87</v>
      </c>
      <c r="AV143" s="12" t="s">
        <v>87</v>
      </c>
      <c r="AW143" s="12" t="s">
        <v>42</v>
      </c>
      <c r="AX143" s="12" t="s">
        <v>79</v>
      </c>
      <c r="AY143" s="260" t="s">
        <v>228</v>
      </c>
    </row>
    <row r="144" s="12" customFormat="1">
      <c r="B144" s="249"/>
      <c r="C144" s="250"/>
      <c r="D144" s="251" t="s">
        <v>237</v>
      </c>
      <c r="E144" s="252" t="s">
        <v>22</v>
      </c>
      <c r="F144" s="253" t="s">
        <v>7996</v>
      </c>
      <c r="G144" s="250"/>
      <c r="H144" s="254">
        <v>3.0590000000000002</v>
      </c>
      <c r="I144" s="255"/>
      <c r="J144" s="250"/>
      <c r="K144" s="250"/>
      <c r="L144" s="256"/>
      <c r="M144" s="257"/>
      <c r="N144" s="258"/>
      <c r="O144" s="258"/>
      <c r="P144" s="258"/>
      <c r="Q144" s="258"/>
      <c r="R144" s="258"/>
      <c r="S144" s="258"/>
      <c r="T144" s="259"/>
      <c r="AT144" s="260" t="s">
        <v>237</v>
      </c>
      <c r="AU144" s="260" t="s">
        <v>87</v>
      </c>
      <c r="AV144" s="12" t="s">
        <v>87</v>
      </c>
      <c r="AW144" s="12" t="s">
        <v>42</v>
      </c>
      <c r="AX144" s="12" t="s">
        <v>79</v>
      </c>
      <c r="AY144" s="260" t="s">
        <v>228</v>
      </c>
    </row>
    <row r="145" s="12" customFormat="1">
      <c r="B145" s="249"/>
      <c r="C145" s="250"/>
      <c r="D145" s="251" t="s">
        <v>237</v>
      </c>
      <c r="E145" s="252" t="s">
        <v>22</v>
      </c>
      <c r="F145" s="253" t="s">
        <v>7997</v>
      </c>
      <c r="G145" s="250"/>
      <c r="H145" s="254">
        <v>39.68</v>
      </c>
      <c r="I145" s="255"/>
      <c r="J145" s="250"/>
      <c r="K145" s="250"/>
      <c r="L145" s="256"/>
      <c r="M145" s="257"/>
      <c r="N145" s="258"/>
      <c r="O145" s="258"/>
      <c r="P145" s="258"/>
      <c r="Q145" s="258"/>
      <c r="R145" s="258"/>
      <c r="S145" s="258"/>
      <c r="T145" s="259"/>
      <c r="AT145" s="260" t="s">
        <v>237</v>
      </c>
      <c r="AU145" s="260" t="s">
        <v>87</v>
      </c>
      <c r="AV145" s="12" t="s">
        <v>87</v>
      </c>
      <c r="AW145" s="12" t="s">
        <v>42</v>
      </c>
      <c r="AX145" s="12" t="s">
        <v>79</v>
      </c>
      <c r="AY145" s="260" t="s">
        <v>228</v>
      </c>
    </row>
    <row r="146" s="12" customFormat="1">
      <c r="B146" s="249"/>
      <c r="C146" s="250"/>
      <c r="D146" s="251" t="s">
        <v>237</v>
      </c>
      <c r="E146" s="252" t="s">
        <v>22</v>
      </c>
      <c r="F146" s="253" t="s">
        <v>7998</v>
      </c>
      <c r="G146" s="250"/>
      <c r="H146" s="254">
        <v>24.16</v>
      </c>
      <c r="I146" s="255"/>
      <c r="J146" s="250"/>
      <c r="K146" s="250"/>
      <c r="L146" s="256"/>
      <c r="M146" s="257"/>
      <c r="N146" s="258"/>
      <c r="O146" s="258"/>
      <c r="P146" s="258"/>
      <c r="Q146" s="258"/>
      <c r="R146" s="258"/>
      <c r="S146" s="258"/>
      <c r="T146" s="259"/>
      <c r="AT146" s="260" t="s">
        <v>237</v>
      </c>
      <c r="AU146" s="260" t="s">
        <v>87</v>
      </c>
      <c r="AV146" s="12" t="s">
        <v>87</v>
      </c>
      <c r="AW146" s="12" t="s">
        <v>42</v>
      </c>
      <c r="AX146" s="12" t="s">
        <v>79</v>
      </c>
      <c r="AY146" s="260" t="s">
        <v>228</v>
      </c>
    </row>
    <row r="147" s="12" customFormat="1">
      <c r="B147" s="249"/>
      <c r="C147" s="250"/>
      <c r="D147" s="251" t="s">
        <v>237</v>
      </c>
      <c r="E147" s="252" t="s">
        <v>22</v>
      </c>
      <c r="F147" s="253" t="s">
        <v>7999</v>
      </c>
      <c r="G147" s="250"/>
      <c r="H147" s="254">
        <v>18.120000000000001</v>
      </c>
      <c r="I147" s="255"/>
      <c r="J147" s="250"/>
      <c r="K147" s="250"/>
      <c r="L147" s="256"/>
      <c r="M147" s="257"/>
      <c r="N147" s="258"/>
      <c r="O147" s="258"/>
      <c r="P147" s="258"/>
      <c r="Q147" s="258"/>
      <c r="R147" s="258"/>
      <c r="S147" s="258"/>
      <c r="T147" s="259"/>
      <c r="AT147" s="260" t="s">
        <v>237</v>
      </c>
      <c r="AU147" s="260" t="s">
        <v>87</v>
      </c>
      <c r="AV147" s="12" t="s">
        <v>87</v>
      </c>
      <c r="AW147" s="12" t="s">
        <v>42</v>
      </c>
      <c r="AX147" s="12" t="s">
        <v>79</v>
      </c>
      <c r="AY147" s="260" t="s">
        <v>228</v>
      </c>
    </row>
    <row r="148" s="12" customFormat="1">
      <c r="B148" s="249"/>
      <c r="C148" s="250"/>
      <c r="D148" s="251" t="s">
        <v>237</v>
      </c>
      <c r="E148" s="252" t="s">
        <v>22</v>
      </c>
      <c r="F148" s="253" t="s">
        <v>8000</v>
      </c>
      <c r="G148" s="250"/>
      <c r="H148" s="254">
        <v>13.199999999999999</v>
      </c>
      <c r="I148" s="255"/>
      <c r="J148" s="250"/>
      <c r="K148" s="250"/>
      <c r="L148" s="256"/>
      <c r="M148" s="257"/>
      <c r="N148" s="258"/>
      <c r="O148" s="258"/>
      <c r="P148" s="258"/>
      <c r="Q148" s="258"/>
      <c r="R148" s="258"/>
      <c r="S148" s="258"/>
      <c r="T148" s="259"/>
      <c r="AT148" s="260" t="s">
        <v>237</v>
      </c>
      <c r="AU148" s="260" t="s">
        <v>87</v>
      </c>
      <c r="AV148" s="12" t="s">
        <v>87</v>
      </c>
      <c r="AW148" s="12" t="s">
        <v>42</v>
      </c>
      <c r="AX148" s="12" t="s">
        <v>79</v>
      </c>
      <c r="AY148" s="260" t="s">
        <v>228</v>
      </c>
    </row>
    <row r="149" s="12" customFormat="1">
      <c r="B149" s="249"/>
      <c r="C149" s="250"/>
      <c r="D149" s="251" t="s">
        <v>237</v>
      </c>
      <c r="E149" s="252" t="s">
        <v>22</v>
      </c>
      <c r="F149" s="253" t="s">
        <v>8001</v>
      </c>
      <c r="G149" s="250"/>
      <c r="H149" s="254">
        <v>2.3199999999999998</v>
      </c>
      <c r="I149" s="255"/>
      <c r="J149" s="250"/>
      <c r="K149" s="250"/>
      <c r="L149" s="256"/>
      <c r="M149" s="257"/>
      <c r="N149" s="258"/>
      <c r="O149" s="258"/>
      <c r="P149" s="258"/>
      <c r="Q149" s="258"/>
      <c r="R149" s="258"/>
      <c r="S149" s="258"/>
      <c r="T149" s="259"/>
      <c r="AT149" s="260" t="s">
        <v>237</v>
      </c>
      <c r="AU149" s="260" t="s">
        <v>87</v>
      </c>
      <c r="AV149" s="12" t="s">
        <v>87</v>
      </c>
      <c r="AW149" s="12" t="s">
        <v>42</v>
      </c>
      <c r="AX149" s="12" t="s">
        <v>79</v>
      </c>
      <c r="AY149" s="260" t="s">
        <v>228</v>
      </c>
    </row>
    <row r="150" s="13" customFormat="1">
      <c r="B150" s="271"/>
      <c r="C150" s="272"/>
      <c r="D150" s="251" t="s">
        <v>237</v>
      </c>
      <c r="E150" s="273" t="s">
        <v>22</v>
      </c>
      <c r="F150" s="274" t="s">
        <v>364</v>
      </c>
      <c r="G150" s="272"/>
      <c r="H150" s="275">
        <v>222.41399999999999</v>
      </c>
      <c r="I150" s="276"/>
      <c r="J150" s="272"/>
      <c r="K150" s="272"/>
      <c r="L150" s="277"/>
      <c r="M150" s="278"/>
      <c r="N150" s="279"/>
      <c r="O150" s="279"/>
      <c r="P150" s="279"/>
      <c r="Q150" s="279"/>
      <c r="R150" s="279"/>
      <c r="S150" s="279"/>
      <c r="T150" s="280"/>
      <c r="AT150" s="281" t="s">
        <v>237</v>
      </c>
      <c r="AU150" s="281" t="s">
        <v>87</v>
      </c>
      <c r="AV150" s="13" t="s">
        <v>235</v>
      </c>
      <c r="AW150" s="13" t="s">
        <v>42</v>
      </c>
      <c r="AX150" s="13" t="s">
        <v>24</v>
      </c>
      <c r="AY150" s="281" t="s">
        <v>228</v>
      </c>
    </row>
    <row r="151" s="1" customFormat="1" ht="16.5" customHeight="1">
      <c r="B151" s="47"/>
      <c r="C151" s="237" t="s">
        <v>295</v>
      </c>
      <c r="D151" s="237" t="s">
        <v>230</v>
      </c>
      <c r="E151" s="238" t="s">
        <v>8009</v>
      </c>
      <c r="F151" s="239" t="s">
        <v>8010</v>
      </c>
      <c r="G151" s="240" t="s">
        <v>263</v>
      </c>
      <c r="H151" s="241">
        <v>61.5</v>
      </c>
      <c r="I151" s="242"/>
      <c r="J151" s="243">
        <f>ROUND(I151*H151,2)</f>
        <v>0</v>
      </c>
      <c r="K151" s="239" t="s">
        <v>234</v>
      </c>
      <c r="L151" s="73"/>
      <c r="M151" s="244" t="s">
        <v>22</v>
      </c>
      <c r="N151" s="245" t="s">
        <v>50</v>
      </c>
      <c r="O151" s="48"/>
      <c r="P151" s="246">
        <f>O151*H151</f>
        <v>0</v>
      </c>
      <c r="Q151" s="246">
        <v>0</v>
      </c>
      <c r="R151" s="246">
        <f>Q151*H151</f>
        <v>0</v>
      </c>
      <c r="S151" s="246">
        <v>0</v>
      </c>
      <c r="T151" s="247">
        <f>S151*H151</f>
        <v>0</v>
      </c>
      <c r="AR151" s="25" t="s">
        <v>235</v>
      </c>
      <c r="AT151" s="25" t="s">
        <v>230</v>
      </c>
      <c r="AU151" s="25" t="s">
        <v>87</v>
      </c>
      <c r="AY151" s="25" t="s">
        <v>228</v>
      </c>
      <c r="BE151" s="248">
        <f>IF(N151="základní",J151,0)</f>
        <v>0</v>
      </c>
      <c r="BF151" s="248">
        <f>IF(N151="snížená",J151,0)</f>
        <v>0</v>
      </c>
      <c r="BG151" s="248">
        <f>IF(N151="zákl. přenesená",J151,0)</f>
        <v>0</v>
      </c>
      <c r="BH151" s="248">
        <f>IF(N151="sníž. přenesená",J151,0)</f>
        <v>0</v>
      </c>
      <c r="BI151" s="248">
        <f>IF(N151="nulová",J151,0)</f>
        <v>0</v>
      </c>
      <c r="BJ151" s="25" t="s">
        <v>24</v>
      </c>
      <c r="BK151" s="248">
        <f>ROUND(I151*H151,2)</f>
        <v>0</v>
      </c>
      <c r="BL151" s="25" t="s">
        <v>235</v>
      </c>
      <c r="BM151" s="25" t="s">
        <v>8011</v>
      </c>
    </row>
    <row r="152" s="12" customFormat="1">
      <c r="B152" s="249"/>
      <c r="C152" s="250"/>
      <c r="D152" s="251" t="s">
        <v>237</v>
      </c>
      <c r="E152" s="252" t="s">
        <v>22</v>
      </c>
      <c r="F152" s="253" t="s">
        <v>8012</v>
      </c>
      <c r="G152" s="250"/>
      <c r="H152" s="254">
        <v>61.5</v>
      </c>
      <c r="I152" s="255"/>
      <c r="J152" s="250"/>
      <c r="K152" s="250"/>
      <c r="L152" s="256"/>
      <c r="M152" s="257"/>
      <c r="N152" s="258"/>
      <c r="O152" s="258"/>
      <c r="P152" s="258"/>
      <c r="Q152" s="258"/>
      <c r="R152" s="258"/>
      <c r="S152" s="258"/>
      <c r="T152" s="259"/>
      <c r="AT152" s="260" t="s">
        <v>237</v>
      </c>
      <c r="AU152" s="260" t="s">
        <v>87</v>
      </c>
      <c r="AV152" s="12" t="s">
        <v>87</v>
      </c>
      <c r="AW152" s="12" t="s">
        <v>42</v>
      </c>
      <c r="AX152" s="12" t="s">
        <v>79</v>
      </c>
      <c r="AY152" s="260" t="s">
        <v>228</v>
      </c>
    </row>
    <row r="153" s="13" customFormat="1">
      <c r="B153" s="271"/>
      <c r="C153" s="272"/>
      <c r="D153" s="251" t="s">
        <v>237</v>
      </c>
      <c r="E153" s="273" t="s">
        <v>22</v>
      </c>
      <c r="F153" s="274" t="s">
        <v>364</v>
      </c>
      <c r="G153" s="272"/>
      <c r="H153" s="275">
        <v>61.5</v>
      </c>
      <c r="I153" s="276"/>
      <c r="J153" s="272"/>
      <c r="K153" s="272"/>
      <c r="L153" s="277"/>
      <c r="M153" s="278"/>
      <c r="N153" s="279"/>
      <c r="O153" s="279"/>
      <c r="P153" s="279"/>
      <c r="Q153" s="279"/>
      <c r="R153" s="279"/>
      <c r="S153" s="279"/>
      <c r="T153" s="280"/>
      <c r="AT153" s="281" t="s">
        <v>237</v>
      </c>
      <c r="AU153" s="281" t="s">
        <v>87</v>
      </c>
      <c r="AV153" s="13" t="s">
        <v>235</v>
      </c>
      <c r="AW153" s="13" t="s">
        <v>42</v>
      </c>
      <c r="AX153" s="13" t="s">
        <v>24</v>
      </c>
      <c r="AY153" s="281" t="s">
        <v>228</v>
      </c>
    </row>
    <row r="154" s="1" customFormat="1" ht="16.5" customHeight="1">
      <c r="B154" s="47"/>
      <c r="C154" s="237" t="s">
        <v>10</v>
      </c>
      <c r="D154" s="237" t="s">
        <v>230</v>
      </c>
      <c r="E154" s="238" t="s">
        <v>272</v>
      </c>
      <c r="F154" s="239" t="s">
        <v>273</v>
      </c>
      <c r="G154" s="240" t="s">
        <v>233</v>
      </c>
      <c r="H154" s="241">
        <v>147.20500000000001</v>
      </c>
      <c r="I154" s="242"/>
      <c r="J154" s="243">
        <f>ROUND(I154*H154,2)</f>
        <v>0</v>
      </c>
      <c r="K154" s="239" t="s">
        <v>234</v>
      </c>
      <c r="L154" s="73"/>
      <c r="M154" s="244" t="s">
        <v>22</v>
      </c>
      <c r="N154" s="245" t="s">
        <v>50</v>
      </c>
      <c r="O154" s="48"/>
      <c r="P154" s="246">
        <f>O154*H154</f>
        <v>0</v>
      </c>
      <c r="Q154" s="246">
        <v>0</v>
      </c>
      <c r="R154" s="246">
        <f>Q154*H154</f>
        <v>0</v>
      </c>
      <c r="S154" s="246">
        <v>0</v>
      </c>
      <c r="T154" s="247">
        <f>S154*H154</f>
        <v>0</v>
      </c>
      <c r="AR154" s="25" t="s">
        <v>235</v>
      </c>
      <c r="AT154" s="25" t="s">
        <v>230</v>
      </c>
      <c r="AU154" s="25" t="s">
        <v>87</v>
      </c>
      <c r="AY154" s="25" t="s">
        <v>228</v>
      </c>
      <c r="BE154" s="248">
        <f>IF(N154="základní",J154,0)</f>
        <v>0</v>
      </c>
      <c r="BF154" s="248">
        <f>IF(N154="snížená",J154,0)</f>
        <v>0</v>
      </c>
      <c r="BG154" s="248">
        <f>IF(N154="zákl. přenesená",J154,0)</f>
        <v>0</v>
      </c>
      <c r="BH154" s="248">
        <f>IF(N154="sníž. přenesená",J154,0)</f>
        <v>0</v>
      </c>
      <c r="BI154" s="248">
        <f>IF(N154="nulová",J154,0)</f>
        <v>0</v>
      </c>
      <c r="BJ154" s="25" t="s">
        <v>24</v>
      </c>
      <c r="BK154" s="248">
        <f>ROUND(I154*H154,2)</f>
        <v>0</v>
      </c>
      <c r="BL154" s="25" t="s">
        <v>235</v>
      </c>
      <c r="BM154" s="25" t="s">
        <v>8013</v>
      </c>
    </row>
    <row r="155" s="12" customFormat="1">
      <c r="B155" s="249"/>
      <c r="C155" s="250"/>
      <c r="D155" s="251" t="s">
        <v>237</v>
      </c>
      <c r="E155" s="252" t="s">
        <v>22</v>
      </c>
      <c r="F155" s="253" t="s">
        <v>8014</v>
      </c>
      <c r="G155" s="250"/>
      <c r="H155" s="254">
        <v>147.20500000000001</v>
      </c>
      <c r="I155" s="255"/>
      <c r="J155" s="250"/>
      <c r="K155" s="250"/>
      <c r="L155" s="256"/>
      <c r="M155" s="257"/>
      <c r="N155" s="258"/>
      <c r="O155" s="258"/>
      <c r="P155" s="258"/>
      <c r="Q155" s="258"/>
      <c r="R155" s="258"/>
      <c r="S155" s="258"/>
      <c r="T155" s="259"/>
      <c r="AT155" s="260" t="s">
        <v>237</v>
      </c>
      <c r="AU155" s="260" t="s">
        <v>87</v>
      </c>
      <c r="AV155" s="12" t="s">
        <v>87</v>
      </c>
      <c r="AW155" s="12" t="s">
        <v>42</v>
      </c>
      <c r="AX155" s="12" t="s">
        <v>79</v>
      </c>
      <c r="AY155" s="260" t="s">
        <v>228</v>
      </c>
    </row>
    <row r="156" s="13" customFormat="1">
      <c r="B156" s="271"/>
      <c r="C156" s="272"/>
      <c r="D156" s="251" t="s">
        <v>237</v>
      </c>
      <c r="E156" s="273" t="s">
        <v>22</v>
      </c>
      <c r="F156" s="274" t="s">
        <v>364</v>
      </c>
      <c r="G156" s="272"/>
      <c r="H156" s="275">
        <v>147.20500000000001</v>
      </c>
      <c r="I156" s="276"/>
      <c r="J156" s="272"/>
      <c r="K156" s="272"/>
      <c r="L156" s="277"/>
      <c r="M156" s="278"/>
      <c r="N156" s="279"/>
      <c r="O156" s="279"/>
      <c r="P156" s="279"/>
      <c r="Q156" s="279"/>
      <c r="R156" s="279"/>
      <c r="S156" s="279"/>
      <c r="T156" s="280"/>
      <c r="AT156" s="281" t="s">
        <v>237</v>
      </c>
      <c r="AU156" s="281" t="s">
        <v>87</v>
      </c>
      <c r="AV156" s="13" t="s">
        <v>235</v>
      </c>
      <c r="AW156" s="13" t="s">
        <v>42</v>
      </c>
      <c r="AX156" s="13" t="s">
        <v>24</v>
      </c>
      <c r="AY156" s="281" t="s">
        <v>228</v>
      </c>
    </row>
    <row r="157" s="1" customFormat="1" ht="16.5" customHeight="1">
      <c r="B157" s="47"/>
      <c r="C157" s="237" t="s">
        <v>304</v>
      </c>
      <c r="D157" s="237" t="s">
        <v>230</v>
      </c>
      <c r="E157" s="238" t="s">
        <v>8015</v>
      </c>
      <c r="F157" s="239" t="s">
        <v>8016</v>
      </c>
      <c r="G157" s="240" t="s">
        <v>233</v>
      </c>
      <c r="H157" s="241">
        <v>1</v>
      </c>
      <c r="I157" s="242"/>
      <c r="J157" s="243">
        <f>ROUND(I157*H157,2)</f>
        <v>0</v>
      </c>
      <c r="K157" s="239" t="s">
        <v>234</v>
      </c>
      <c r="L157" s="73"/>
      <c r="M157" s="244" t="s">
        <v>22</v>
      </c>
      <c r="N157" s="245" t="s">
        <v>50</v>
      </c>
      <c r="O157" s="48"/>
      <c r="P157" s="246">
        <f>O157*H157</f>
        <v>0</v>
      </c>
      <c r="Q157" s="246">
        <v>0</v>
      </c>
      <c r="R157" s="246">
        <f>Q157*H157</f>
        <v>0</v>
      </c>
      <c r="S157" s="246">
        <v>0</v>
      </c>
      <c r="T157" s="247">
        <f>S157*H157</f>
        <v>0</v>
      </c>
      <c r="AR157" s="25" t="s">
        <v>235</v>
      </c>
      <c r="AT157" s="25" t="s">
        <v>230</v>
      </c>
      <c r="AU157" s="25" t="s">
        <v>87</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235</v>
      </c>
      <c r="BM157" s="25" t="s">
        <v>8017</v>
      </c>
    </row>
    <row r="158" s="12" customFormat="1">
      <c r="B158" s="249"/>
      <c r="C158" s="250"/>
      <c r="D158" s="251" t="s">
        <v>237</v>
      </c>
      <c r="E158" s="252" t="s">
        <v>22</v>
      </c>
      <c r="F158" s="253" t="s">
        <v>8018</v>
      </c>
      <c r="G158" s="250"/>
      <c r="H158" s="254">
        <v>1</v>
      </c>
      <c r="I158" s="255"/>
      <c r="J158" s="250"/>
      <c r="K158" s="250"/>
      <c r="L158" s="256"/>
      <c r="M158" s="257"/>
      <c r="N158" s="258"/>
      <c r="O158" s="258"/>
      <c r="P158" s="258"/>
      <c r="Q158" s="258"/>
      <c r="R158" s="258"/>
      <c r="S158" s="258"/>
      <c r="T158" s="259"/>
      <c r="AT158" s="260" t="s">
        <v>237</v>
      </c>
      <c r="AU158" s="260" t="s">
        <v>87</v>
      </c>
      <c r="AV158" s="12" t="s">
        <v>87</v>
      </c>
      <c r="AW158" s="12" t="s">
        <v>42</v>
      </c>
      <c r="AX158" s="12" t="s">
        <v>24</v>
      </c>
      <c r="AY158" s="260" t="s">
        <v>228</v>
      </c>
    </row>
    <row r="159" s="13" customFormat="1">
      <c r="B159" s="271"/>
      <c r="C159" s="272"/>
      <c r="D159" s="251" t="s">
        <v>237</v>
      </c>
      <c r="E159" s="273" t="s">
        <v>22</v>
      </c>
      <c r="F159" s="274" t="s">
        <v>364</v>
      </c>
      <c r="G159" s="272"/>
      <c r="H159" s="275">
        <v>1</v>
      </c>
      <c r="I159" s="276"/>
      <c r="J159" s="272"/>
      <c r="K159" s="272"/>
      <c r="L159" s="277"/>
      <c r="M159" s="278"/>
      <c r="N159" s="279"/>
      <c r="O159" s="279"/>
      <c r="P159" s="279"/>
      <c r="Q159" s="279"/>
      <c r="R159" s="279"/>
      <c r="S159" s="279"/>
      <c r="T159" s="280"/>
      <c r="AT159" s="281" t="s">
        <v>237</v>
      </c>
      <c r="AU159" s="281" t="s">
        <v>87</v>
      </c>
      <c r="AV159" s="13" t="s">
        <v>235</v>
      </c>
      <c r="AW159" s="13" t="s">
        <v>42</v>
      </c>
      <c r="AX159" s="13" t="s">
        <v>79</v>
      </c>
      <c r="AY159" s="281" t="s">
        <v>228</v>
      </c>
    </row>
    <row r="160" s="1" customFormat="1" ht="16.5" customHeight="1">
      <c r="B160" s="47"/>
      <c r="C160" s="237" t="s">
        <v>308</v>
      </c>
      <c r="D160" s="237" t="s">
        <v>230</v>
      </c>
      <c r="E160" s="238" t="s">
        <v>280</v>
      </c>
      <c r="F160" s="239" t="s">
        <v>281</v>
      </c>
      <c r="G160" s="240" t="s">
        <v>233</v>
      </c>
      <c r="H160" s="241">
        <v>59.622999999999998</v>
      </c>
      <c r="I160" s="242"/>
      <c r="J160" s="243">
        <f>ROUND(I160*H160,2)</f>
        <v>0</v>
      </c>
      <c r="K160" s="239" t="s">
        <v>234</v>
      </c>
      <c r="L160" s="73"/>
      <c r="M160" s="244" t="s">
        <v>22</v>
      </c>
      <c r="N160" s="245" t="s">
        <v>50</v>
      </c>
      <c r="O160" s="48"/>
      <c r="P160" s="246">
        <f>O160*H160</f>
        <v>0</v>
      </c>
      <c r="Q160" s="246">
        <v>0</v>
      </c>
      <c r="R160" s="246">
        <f>Q160*H160</f>
        <v>0</v>
      </c>
      <c r="S160" s="246">
        <v>0</v>
      </c>
      <c r="T160" s="247">
        <f>S160*H160</f>
        <v>0</v>
      </c>
      <c r="AR160" s="25" t="s">
        <v>235</v>
      </c>
      <c r="AT160" s="25" t="s">
        <v>230</v>
      </c>
      <c r="AU160" s="25" t="s">
        <v>87</v>
      </c>
      <c r="AY160" s="25" t="s">
        <v>228</v>
      </c>
      <c r="BE160" s="248">
        <f>IF(N160="základní",J160,0)</f>
        <v>0</v>
      </c>
      <c r="BF160" s="248">
        <f>IF(N160="snížená",J160,0)</f>
        <v>0</v>
      </c>
      <c r="BG160" s="248">
        <f>IF(N160="zákl. přenesená",J160,0)</f>
        <v>0</v>
      </c>
      <c r="BH160" s="248">
        <f>IF(N160="sníž. přenesená",J160,0)</f>
        <v>0</v>
      </c>
      <c r="BI160" s="248">
        <f>IF(N160="nulová",J160,0)</f>
        <v>0</v>
      </c>
      <c r="BJ160" s="25" t="s">
        <v>24</v>
      </c>
      <c r="BK160" s="248">
        <f>ROUND(I160*H160,2)</f>
        <v>0</v>
      </c>
      <c r="BL160" s="25" t="s">
        <v>235</v>
      </c>
      <c r="BM160" s="25" t="s">
        <v>8019</v>
      </c>
    </row>
    <row r="161" s="14" customFormat="1">
      <c r="B161" s="285"/>
      <c r="C161" s="286"/>
      <c r="D161" s="251" t="s">
        <v>237</v>
      </c>
      <c r="E161" s="287" t="s">
        <v>22</v>
      </c>
      <c r="F161" s="288" t="s">
        <v>8020</v>
      </c>
      <c r="G161" s="286"/>
      <c r="H161" s="287" t="s">
        <v>22</v>
      </c>
      <c r="I161" s="289"/>
      <c r="J161" s="286"/>
      <c r="K161" s="286"/>
      <c r="L161" s="290"/>
      <c r="M161" s="291"/>
      <c r="N161" s="292"/>
      <c r="O161" s="292"/>
      <c r="P161" s="292"/>
      <c r="Q161" s="292"/>
      <c r="R161" s="292"/>
      <c r="S161" s="292"/>
      <c r="T161" s="293"/>
      <c r="AT161" s="294" t="s">
        <v>237</v>
      </c>
      <c r="AU161" s="294" t="s">
        <v>87</v>
      </c>
      <c r="AV161" s="14" t="s">
        <v>24</v>
      </c>
      <c r="AW161" s="14" t="s">
        <v>42</v>
      </c>
      <c r="AX161" s="14" t="s">
        <v>79</v>
      </c>
      <c r="AY161" s="294" t="s">
        <v>228</v>
      </c>
    </row>
    <row r="162" s="12" customFormat="1">
      <c r="B162" s="249"/>
      <c r="C162" s="250"/>
      <c r="D162" s="251" t="s">
        <v>237</v>
      </c>
      <c r="E162" s="252" t="s">
        <v>22</v>
      </c>
      <c r="F162" s="253" t="s">
        <v>8021</v>
      </c>
      <c r="G162" s="250"/>
      <c r="H162" s="254">
        <v>3.6600000000000001</v>
      </c>
      <c r="I162" s="255"/>
      <c r="J162" s="250"/>
      <c r="K162" s="250"/>
      <c r="L162" s="256"/>
      <c r="M162" s="257"/>
      <c r="N162" s="258"/>
      <c r="O162" s="258"/>
      <c r="P162" s="258"/>
      <c r="Q162" s="258"/>
      <c r="R162" s="258"/>
      <c r="S162" s="258"/>
      <c r="T162" s="259"/>
      <c r="AT162" s="260" t="s">
        <v>237</v>
      </c>
      <c r="AU162" s="260" t="s">
        <v>87</v>
      </c>
      <c r="AV162" s="12" t="s">
        <v>87</v>
      </c>
      <c r="AW162" s="12" t="s">
        <v>42</v>
      </c>
      <c r="AX162" s="12" t="s">
        <v>79</v>
      </c>
      <c r="AY162" s="260" t="s">
        <v>228</v>
      </c>
    </row>
    <row r="163" s="12" customFormat="1">
      <c r="B163" s="249"/>
      <c r="C163" s="250"/>
      <c r="D163" s="251" t="s">
        <v>237</v>
      </c>
      <c r="E163" s="252" t="s">
        <v>22</v>
      </c>
      <c r="F163" s="253" t="s">
        <v>8022</v>
      </c>
      <c r="G163" s="250"/>
      <c r="H163" s="254">
        <v>0.80000000000000004</v>
      </c>
      <c r="I163" s="255"/>
      <c r="J163" s="250"/>
      <c r="K163" s="250"/>
      <c r="L163" s="256"/>
      <c r="M163" s="257"/>
      <c r="N163" s="258"/>
      <c r="O163" s="258"/>
      <c r="P163" s="258"/>
      <c r="Q163" s="258"/>
      <c r="R163" s="258"/>
      <c r="S163" s="258"/>
      <c r="T163" s="259"/>
      <c r="AT163" s="260" t="s">
        <v>237</v>
      </c>
      <c r="AU163" s="260" t="s">
        <v>87</v>
      </c>
      <c r="AV163" s="12" t="s">
        <v>87</v>
      </c>
      <c r="AW163" s="12" t="s">
        <v>42</v>
      </c>
      <c r="AX163" s="12" t="s">
        <v>79</v>
      </c>
      <c r="AY163" s="260" t="s">
        <v>228</v>
      </c>
    </row>
    <row r="164" s="12" customFormat="1">
      <c r="B164" s="249"/>
      <c r="C164" s="250"/>
      <c r="D164" s="251" t="s">
        <v>237</v>
      </c>
      <c r="E164" s="252" t="s">
        <v>22</v>
      </c>
      <c r="F164" s="253" t="s">
        <v>8023</v>
      </c>
      <c r="G164" s="250"/>
      <c r="H164" s="254">
        <v>6.71</v>
      </c>
      <c r="I164" s="255"/>
      <c r="J164" s="250"/>
      <c r="K164" s="250"/>
      <c r="L164" s="256"/>
      <c r="M164" s="257"/>
      <c r="N164" s="258"/>
      <c r="O164" s="258"/>
      <c r="P164" s="258"/>
      <c r="Q164" s="258"/>
      <c r="R164" s="258"/>
      <c r="S164" s="258"/>
      <c r="T164" s="259"/>
      <c r="AT164" s="260" t="s">
        <v>237</v>
      </c>
      <c r="AU164" s="260" t="s">
        <v>87</v>
      </c>
      <c r="AV164" s="12" t="s">
        <v>87</v>
      </c>
      <c r="AW164" s="12" t="s">
        <v>42</v>
      </c>
      <c r="AX164" s="12" t="s">
        <v>79</v>
      </c>
      <c r="AY164" s="260" t="s">
        <v>228</v>
      </c>
    </row>
    <row r="165" s="12" customFormat="1">
      <c r="B165" s="249"/>
      <c r="C165" s="250"/>
      <c r="D165" s="251" t="s">
        <v>237</v>
      </c>
      <c r="E165" s="252" t="s">
        <v>22</v>
      </c>
      <c r="F165" s="253" t="s">
        <v>8024</v>
      </c>
      <c r="G165" s="250"/>
      <c r="H165" s="254">
        <v>2.7999999999999998</v>
      </c>
      <c r="I165" s="255"/>
      <c r="J165" s="250"/>
      <c r="K165" s="250"/>
      <c r="L165" s="256"/>
      <c r="M165" s="257"/>
      <c r="N165" s="258"/>
      <c r="O165" s="258"/>
      <c r="P165" s="258"/>
      <c r="Q165" s="258"/>
      <c r="R165" s="258"/>
      <c r="S165" s="258"/>
      <c r="T165" s="259"/>
      <c r="AT165" s="260" t="s">
        <v>237</v>
      </c>
      <c r="AU165" s="260" t="s">
        <v>87</v>
      </c>
      <c r="AV165" s="12" t="s">
        <v>87</v>
      </c>
      <c r="AW165" s="12" t="s">
        <v>42</v>
      </c>
      <c r="AX165" s="12" t="s">
        <v>79</v>
      </c>
      <c r="AY165" s="260" t="s">
        <v>228</v>
      </c>
    </row>
    <row r="166" s="12" customFormat="1">
      <c r="B166" s="249"/>
      <c r="C166" s="250"/>
      <c r="D166" s="251" t="s">
        <v>237</v>
      </c>
      <c r="E166" s="252" t="s">
        <v>22</v>
      </c>
      <c r="F166" s="253" t="s">
        <v>8025</v>
      </c>
      <c r="G166" s="250"/>
      <c r="H166" s="254">
        <v>32.939999999999998</v>
      </c>
      <c r="I166" s="255"/>
      <c r="J166" s="250"/>
      <c r="K166" s="250"/>
      <c r="L166" s="256"/>
      <c r="M166" s="257"/>
      <c r="N166" s="258"/>
      <c r="O166" s="258"/>
      <c r="P166" s="258"/>
      <c r="Q166" s="258"/>
      <c r="R166" s="258"/>
      <c r="S166" s="258"/>
      <c r="T166" s="259"/>
      <c r="AT166" s="260" t="s">
        <v>237</v>
      </c>
      <c r="AU166" s="260" t="s">
        <v>87</v>
      </c>
      <c r="AV166" s="12" t="s">
        <v>87</v>
      </c>
      <c r="AW166" s="12" t="s">
        <v>42</v>
      </c>
      <c r="AX166" s="12" t="s">
        <v>79</v>
      </c>
      <c r="AY166" s="260" t="s">
        <v>228</v>
      </c>
    </row>
    <row r="167" s="12" customFormat="1">
      <c r="B167" s="249"/>
      <c r="C167" s="250"/>
      <c r="D167" s="251" t="s">
        <v>237</v>
      </c>
      <c r="E167" s="252" t="s">
        <v>22</v>
      </c>
      <c r="F167" s="253" t="s">
        <v>8026</v>
      </c>
      <c r="G167" s="250"/>
      <c r="H167" s="254">
        <v>8.1999999999999993</v>
      </c>
      <c r="I167" s="255"/>
      <c r="J167" s="250"/>
      <c r="K167" s="250"/>
      <c r="L167" s="256"/>
      <c r="M167" s="257"/>
      <c r="N167" s="258"/>
      <c r="O167" s="258"/>
      <c r="P167" s="258"/>
      <c r="Q167" s="258"/>
      <c r="R167" s="258"/>
      <c r="S167" s="258"/>
      <c r="T167" s="259"/>
      <c r="AT167" s="260" t="s">
        <v>237</v>
      </c>
      <c r="AU167" s="260" t="s">
        <v>87</v>
      </c>
      <c r="AV167" s="12" t="s">
        <v>87</v>
      </c>
      <c r="AW167" s="12" t="s">
        <v>42</v>
      </c>
      <c r="AX167" s="12" t="s">
        <v>79</v>
      </c>
      <c r="AY167" s="260" t="s">
        <v>228</v>
      </c>
    </row>
    <row r="168" s="12" customFormat="1">
      <c r="B168" s="249"/>
      <c r="C168" s="250"/>
      <c r="D168" s="251" t="s">
        <v>237</v>
      </c>
      <c r="E168" s="252" t="s">
        <v>22</v>
      </c>
      <c r="F168" s="253" t="s">
        <v>8027</v>
      </c>
      <c r="G168" s="250"/>
      <c r="H168" s="254">
        <v>2.9929999999999999</v>
      </c>
      <c r="I168" s="255"/>
      <c r="J168" s="250"/>
      <c r="K168" s="250"/>
      <c r="L168" s="256"/>
      <c r="M168" s="257"/>
      <c r="N168" s="258"/>
      <c r="O168" s="258"/>
      <c r="P168" s="258"/>
      <c r="Q168" s="258"/>
      <c r="R168" s="258"/>
      <c r="S168" s="258"/>
      <c r="T168" s="259"/>
      <c r="AT168" s="260" t="s">
        <v>237</v>
      </c>
      <c r="AU168" s="260" t="s">
        <v>87</v>
      </c>
      <c r="AV168" s="12" t="s">
        <v>87</v>
      </c>
      <c r="AW168" s="12" t="s">
        <v>42</v>
      </c>
      <c r="AX168" s="12" t="s">
        <v>79</v>
      </c>
      <c r="AY168" s="260" t="s">
        <v>228</v>
      </c>
    </row>
    <row r="169" s="12" customFormat="1">
      <c r="B169" s="249"/>
      <c r="C169" s="250"/>
      <c r="D169" s="251" t="s">
        <v>237</v>
      </c>
      <c r="E169" s="252" t="s">
        <v>22</v>
      </c>
      <c r="F169" s="253" t="s">
        <v>8028</v>
      </c>
      <c r="G169" s="250"/>
      <c r="H169" s="254">
        <v>1.52</v>
      </c>
      <c r="I169" s="255"/>
      <c r="J169" s="250"/>
      <c r="K169" s="250"/>
      <c r="L169" s="256"/>
      <c r="M169" s="257"/>
      <c r="N169" s="258"/>
      <c r="O169" s="258"/>
      <c r="P169" s="258"/>
      <c r="Q169" s="258"/>
      <c r="R169" s="258"/>
      <c r="S169" s="258"/>
      <c r="T169" s="259"/>
      <c r="AT169" s="260" t="s">
        <v>237</v>
      </c>
      <c r="AU169" s="260" t="s">
        <v>87</v>
      </c>
      <c r="AV169" s="12" t="s">
        <v>87</v>
      </c>
      <c r="AW169" s="12" t="s">
        <v>42</v>
      </c>
      <c r="AX169" s="12" t="s">
        <v>79</v>
      </c>
      <c r="AY169" s="260" t="s">
        <v>228</v>
      </c>
    </row>
    <row r="170" s="13" customFormat="1">
      <c r="B170" s="271"/>
      <c r="C170" s="272"/>
      <c r="D170" s="251" t="s">
        <v>237</v>
      </c>
      <c r="E170" s="273" t="s">
        <v>22</v>
      </c>
      <c r="F170" s="274" t="s">
        <v>364</v>
      </c>
      <c r="G170" s="272"/>
      <c r="H170" s="275">
        <v>59.622999999999998</v>
      </c>
      <c r="I170" s="276"/>
      <c r="J170" s="272"/>
      <c r="K170" s="272"/>
      <c r="L170" s="277"/>
      <c r="M170" s="278"/>
      <c r="N170" s="279"/>
      <c r="O170" s="279"/>
      <c r="P170" s="279"/>
      <c r="Q170" s="279"/>
      <c r="R170" s="279"/>
      <c r="S170" s="279"/>
      <c r="T170" s="280"/>
      <c r="AT170" s="281" t="s">
        <v>237</v>
      </c>
      <c r="AU170" s="281" t="s">
        <v>87</v>
      </c>
      <c r="AV170" s="13" t="s">
        <v>235</v>
      </c>
      <c r="AW170" s="13" t="s">
        <v>42</v>
      </c>
      <c r="AX170" s="13" t="s">
        <v>24</v>
      </c>
      <c r="AY170" s="281" t="s">
        <v>228</v>
      </c>
    </row>
    <row r="171" s="1" customFormat="1" ht="16.5" customHeight="1">
      <c r="B171" s="47"/>
      <c r="C171" s="237" t="s">
        <v>313</v>
      </c>
      <c r="D171" s="237" t="s">
        <v>230</v>
      </c>
      <c r="E171" s="238" t="s">
        <v>285</v>
      </c>
      <c r="F171" s="239" t="s">
        <v>286</v>
      </c>
      <c r="G171" s="240" t="s">
        <v>233</v>
      </c>
      <c r="H171" s="241">
        <v>1</v>
      </c>
      <c r="I171" s="242"/>
      <c r="J171" s="243">
        <f>ROUND(I171*H171,2)</f>
        <v>0</v>
      </c>
      <c r="K171" s="239" t="s">
        <v>234</v>
      </c>
      <c r="L171" s="73"/>
      <c r="M171" s="244" t="s">
        <v>22</v>
      </c>
      <c r="N171" s="245" t="s">
        <v>50</v>
      </c>
      <c r="O171" s="48"/>
      <c r="P171" s="246">
        <f>O171*H171</f>
        <v>0</v>
      </c>
      <c r="Q171" s="246">
        <v>0</v>
      </c>
      <c r="R171" s="246">
        <f>Q171*H171</f>
        <v>0</v>
      </c>
      <c r="S171" s="246">
        <v>0</v>
      </c>
      <c r="T171" s="247">
        <f>S171*H171</f>
        <v>0</v>
      </c>
      <c r="AR171" s="25" t="s">
        <v>235</v>
      </c>
      <c r="AT171" s="25" t="s">
        <v>230</v>
      </c>
      <c r="AU171" s="25" t="s">
        <v>87</v>
      </c>
      <c r="AY171" s="25" t="s">
        <v>228</v>
      </c>
      <c r="BE171" s="248">
        <f>IF(N171="základní",J171,0)</f>
        <v>0</v>
      </c>
      <c r="BF171" s="248">
        <f>IF(N171="snížená",J171,0)</f>
        <v>0</v>
      </c>
      <c r="BG171" s="248">
        <f>IF(N171="zákl. přenesená",J171,0)</f>
        <v>0</v>
      </c>
      <c r="BH171" s="248">
        <f>IF(N171="sníž. přenesená",J171,0)</f>
        <v>0</v>
      </c>
      <c r="BI171" s="248">
        <f>IF(N171="nulová",J171,0)</f>
        <v>0</v>
      </c>
      <c r="BJ171" s="25" t="s">
        <v>24</v>
      </c>
      <c r="BK171" s="248">
        <f>ROUND(I171*H171,2)</f>
        <v>0</v>
      </c>
      <c r="BL171" s="25" t="s">
        <v>235</v>
      </c>
      <c r="BM171" s="25" t="s">
        <v>8029</v>
      </c>
    </row>
    <row r="172" s="12" customFormat="1">
      <c r="B172" s="249"/>
      <c r="C172" s="250"/>
      <c r="D172" s="251" t="s">
        <v>237</v>
      </c>
      <c r="E172" s="252" t="s">
        <v>22</v>
      </c>
      <c r="F172" s="253" t="s">
        <v>8018</v>
      </c>
      <c r="G172" s="250"/>
      <c r="H172" s="254">
        <v>1</v>
      </c>
      <c r="I172" s="255"/>
      <c r="J172" s="250"/>
      <c r="K172" s="250"/>
      <c r="L172" s="256"/>
      <c r="M172" s="257"/>
      <c r="N172" s="258"/>
      <c r="O172" s="258"/>
      <c r="P172" s="258"/>
      <c r="Q172" s="258"/>
      <c r="R172" s="258"/>
      <c r="S172" s="258"/>
      <c r="T172" s="259"/>
      <c r="AT172" s="260" t="s">
        <v>237</v>
      </c>
      <c r="AU172" s="260" t="s">
        <v>87</v>
      </c>
      <c r="AV172" s="12" t="s">
        <v>87</v>
      </c>
      <c r="AW172" s="12" t="s">
        <v>42</v>
      </c>
      <c r="AX172" s="12" t="s">
        <v>24</v>
      </c>
      <c r="AY172" s="260" t="s">
        <v>228</v>
      </c>
    </row>
    <row r="173" s="1" customFormat="1" ht="16.5" customHeight="1">
      <c r="B173" s="47"/>
      <c r="C173" s="237" t="s">
        <v>319</v>
      </c>
      <c r="D173" s="237" t="s">
        <v>230</v>
      </c>
      <c r="E173" s="238" t="s">
        <v>2353</v>
      </c>
      <c r="F173" s="239" t="s">
        <v>2354</v>
      </c>
      <c r="G173" s="240" t="s">
        <v>233</v>
      </c>
      <c r="H173" s="241">
        <v>59.622999999999998</v>
      </c>
      <c r="I173" s="242"/>
      <c r="J173" s="243">
        <f>ROUND(I173*H173,2)</f>
        <v>0</v>
      </c>
      <c r="K173" s="239" t="s">
        <v>234</v>
      </c>
      <c r="L173" s="73"/>
      <c r="M173" s="244" t="s">
        <v>22</v>
      </c>
      <c r="N173" s="245" t="s">
        <v>50</v>
      </c>
      <c r="O173" s="48"/>
      <c r="P173" s="246">
        <f>O173*H173</f>
        <v>0</v>
      </c>
      <c r="Q173" s="246">
        <v>0</v>
      </c>
      <c r="R173" s="246">
        <f>Q173*H173</f>
        <v>0</v>
      </c>
      <c r="S173" s="246">
        <v>0</v>
      </c>
      <c r="T173" s="247">
        <f>S173*H173</f>
        <v>0</v>
      </c>
      <c r="AR173" s="25" t="s">
        <v>235</v>
      </c>
      <c r="AT173" s="25" t="s">
        <v>230</v>
      </c>
      <c r="AU173" s="25" t="s">
        <v>87</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235</v>
      </c>
      <c r="BM173" s="25" t="s">
        <v>8030</v>
      </c>
    </row>
    <row r="174" s="12" customFormat="1">
      <c r="B174" s="249"/>
      <c r="C174" s="250"/>
      <c r="D174" s="251" t="s">
        <v>237</v>
      </c>
      <c r="E174" s="252" t="s">
        <v>22</v>
      </c>
      <c r="F174" s="253" t="s">
        <v>8031</v>
      </c>
      <c r="G174" s="250"/>
      <c r="H174" s="254">
        <v>59.622999999999998</v>
      </c>
      <c r="I174" s="255"/>
      <c r="J174" s="250"/>
      <c r="K174" s="250"/>
      <c r="L174" s="256"/>
      <c r="M174" s="257"/>
      <c r="N174" s="258"/>
      <c r="O174" s="258"/>
      <c r="P174" s="258"/>
      <c r="Q174" s="258"/>
      <c r="R174" s="258"/>
      <c r="S174" s="258"/>
      <c r="T174" s="259"/>
      <c r="AT174" s="260" t="s">
        <v>237</v>
      </c>
      <c r="AU174" s="260" t="s">
        <v>87</v>
      </c>
      <c r="AV174" s="12" t="s">
        <v>87</v>
      </c>
      <c r="AW174" s="12" t="s">
        <v>42</v>
      </c>
      <c r="AX174" s="12" t="s">
        <v>79</v>
      </c>
      <c r="AY174" s="260" t="s">
        <v>228</v>
      </c>
    </row>
    <row r="175" s="13" customFormat="1">
      <c r="B175" s="271"/>
      <c r="C175" s="272"/>
      <c r="D175" s="251" t="s">
        <v>237</v>
      </c>
      <c r="E175" s="273" t="s">
        <v>22</v>
      </c>
      <c r="F175" s="274" t="s">
        <v>364</v>
      </c>
      <c r="G175" s="272"/>
      <c r="H175" s="275">
        <v>59.622999999999998</v>
      </c>
      <c r="I175" s="276"/>
      <c r="J175" s="272"/>
      <c r="K175" s="272"/>
      <c r="L175" s="277"/>
      <c r="M175" s="278"/>
      <c r="N175" s="279"/>
      <c r="O175" s="279"/>
      <c r="P175" s="279"/>
      <c r="Q175" s="279"/>
      <c r="R175" s="279"/>
      <c r="S175" s="279"/>
      <c r="T175" s="280"/>
      <c r="AT175" s="281" t="s">
        <v>237</v>
      </c>
      <c r="AU175" s="281" t="s">
        <v>87</v>
      </c>
      <c r="AV175" s="13" t="s">
        <v>235</v>
      </c>
      <c r="AW175" s="13" t="s">
        <v>42</v>
      </c>
      <c r="AX175" s="13" t="s">
        <v>24</v>
      </c>
      <c r="AY175" s="281" t="s">
        <v>228</v>
      </c>
    </row>
    <row r="176" s="1" customFormat="1" ht="16.5" customHeight="1">
      <c r="B176" s="47"/>
      <c r="C176" s="237" t="s">
        <v>325</v>
      </c>
      <c r="D176" s="237" t="s">
        <v>230</v>
      </c>
      <c r="E176" s="238" t="s">
        <v>8032</v>
      </c>
      <c r="F176" s="239" t="s">
        <v>8033</v>
      </c>
      <c r="G176" s="240" t="s">
        <v>233</v>
      </c>
      <c r="H176" s="241">
        <v>1</v>
      </c>
      <c r="I176" s="242"/>
      <c r="J176" s="243">
        <f>ROUND(I176*H176,2)</f>
        <v>0</v>
      </c>
      <c r="K176" s="239" t="s">
        <v>234</v>
      </c>
      <c r="L176" s="73"/>
      <c r="M176" s="244" t="s">
        <v>22</v>
      </c>
      <c r="N176" s="245" t="s">
        <v>50</v>
      </c>
      <c r="O176" s="48"/>
      <c r="P176" s="246">
        <f>O176*H176</f>
        <v>0</v>
      </c>
      <c r="Q176" s="246">
        <v>0</v>
      </c>
      <c r="R176" s="246">
        <f>Q176*H176</f>
        <v>0</v>
      </c>
      <c r="S176" s="246">
        <v>0</v>
      </c>
      <c r="T176" s="247">
        <f>S176*H176</f>
        <v>0</v>
      </c>
      <c r="AR176" s="25" t="s">
        <v>235</v>
      </c>
      <c r="AT176" s="25" t="s">
        <v>230</v>
      </c>
      <c r="AU176" s="25" t="s">
        <v>87</v>
      </c>
      <c r="AY176" s="25" t="s">
        <v>228</v>
      </c>
      <c r="BE176" s="248">
        <f>IF(N176="základní",J176,0)</f>
        <v>0</v>
      </c>
      <c r="BF176" s="248">
        <f>IF(N176="snížená",J176,0)</f>
        <v>0</v>
      </c>
      <c r="BG176" s="248">
        <f>IF(N176="zákl. přenesená",J176,0)</f>
        <v>0</v>
      </c>
      <c r="BH176" s="248">
        <f>IF(N176="sníž. přenesená",J176,0)</f>
        <v>0</v>
      </c>
      <c r="BI176" s="248">
        <f>IF(N176="nulová",J176,0)</f>
        <v>0</v>
      </c>
      <c r="BJ176" s="25" t="s">
        <v>24</v>
      </c>
      <c r="BK176" s="248">
        <f>ROUND(I176*H176,2)</f>
        <v>0</v>
      </c>
      <c r="BL176" s="25" t="s">
        <v>235</v>
      </c>
      <c r="BM176" s="25" t="s">
        <v>8034</v>
      </c>
    </row>
    <row r="177" s="12" customFormat="1">
      <c r="B177" s="249"/>
      <c r="C177" s="250"/>
      <c r="D177" s="251" t="s">
        <v>237</v>
      </c>
      <c r="E177" s="252" t="s">
        <v>22</v>
      </c>
      <c r="F177" s="253" t="s">
        <v>8018</v>
      </c>
      <c r="G177" s="250"/>
      <c r="H177" s="254">
        <v>1</v>
      </c>
      <c r="I177" s="255"/>
      <c r="J177" s="250"/>
      <c r="K177" s="250"/>
      <c r="L177" s="256"/>
      <c r="M177" s="257"/>
      <c r="N177" s="258"/>
      <c r="O177" s="258"/>
      <c r="P177" s="258"/>
      <c r="Q177" s="258"/>
      <c r="R177" s="258"/>
      <c r="S177" s="258"/>
      <c r="T177" s="259"/>
      <c r="AT177" s="260" t="s">
        <v>237</v>
      </c>
      <c r="AU177" s="260" t="s">
        <v>87</v>
      </c>
      <c r="AV177" s="12" t="s">
        <v>87</v>
      </c>
      <c r="AW177" s="12" t="s">
        <v>42</v>
      </c>
      <c r="AX177" s="12" t="s">
        <v>24</v>
      </c>
      <c r="AY177" s="260" t="s">
        <v>228</v>
      </c>
    </row>
    <row r="178" s="1" customFormat="1" ht="16.5" customHeight="1">
      <c r="B178" s="47"/>
      <c r="C178" s="237" t="s">
        <v>9</v>
      </c>
      <c r="D178" s="237" t="s">
        <v>230</v>
      </c>
      <c r="E178" s="238" t="s">
        <v>309</v>
      </c>
      <c r="F178" s="239" t="s">
        <v>310</v>
      </c>
      <c r="G178" s="240" t="s">
        <v>233</v>
      </c>
      <c r="H178" s="241">
        <v>60.622999999999998</v>
      </c>
      <c r="I178" s="242"/>
      <c r="J178" s="243">
        <f>ROUND(I178*H178,2)</f>
        <v>0</v>
      </c>
      <c r="K178" s="239" t="s">
        <v>234</v>
      </c>
      <c r="L178" s="73"/>
      <c r="M178" s="244" t="s">
        <v>22</v>
      </c>
      <c r="N178" s="245" t="s">
        <v>50</v>
      </c>
      <c r="O178" s="48"/>
      <c r="P178" s="246">
        <f>O178*H178</f>
        <v>0</v>
      </c>
      <c r="Q178" s="246">
        <v>0</v>
      </c>
      <c r="R178" s="246">
        <f>Q178*H178</f>
        <v>0</v>
      </c>
      <c r="S178" s="246">
        <v>0</v>
      </c>
      <c r="T178" s="247">
        <f>S178*H178</f>
        <v>0</v>
      </c>
      <c r="AR178" s="25" t="s">
        <v>235</v>
      </c>
      <c r="AT178" s="25" t="s">
        <v>230</v>
      </c>
      <c r="AU178" s="25" t="s">
        <v>87</v>
      </c>
      <c r="AY178" s="25" t="s">
        <v>228</v>
      </c>
      <c r="BE178" s="248">
        <f>IF(N178="základní",J178,0)</f>
        <v>0</v>
      </c>
      <c r="BF178" s="248">
        <f>IF(N178="snížená",J178,0)</f>
        <v>0</v>
      </c>
      <c r="BG178" s="248">
        <f>IF(N178="zákl. přenesená",J178,0)</f>
        <v>0</v>
      </c>
      <c r="BH178" s="248">
        <f>IF(N178="sníž. přenesená",J178,0)</f>
        <v>0</v>
      </c>
      <c r="BI178" s="248">
        <f>IF(N178="nulová",J178,0)</f>
        <v>0</v>
      </c>
      <c r="BJ178" s="25" t="s">
        <v>24</v>
      </c>
      <c r="BK178" s="248">
        <f>ROUND(I178*H178,2)</f>
        <v>0</v>
      </c>
      <c r="BL178" s="25" t="s">
        <v>235</v>
      </c>
      <c r="BM178" s="25" t="s">
        <v>8035</v>
      </c>
    </row>
    <row r="179" s="12" customFormat="1">
      <c r="B179" s="249"/>
      <c r="C179" s="250"/>
      <c r="D179" s="251" t="s">
        <v>237</v>
      </c>
      <c r="E179" s="252" t="s">
        <v>22</v>
      </c>
      <c r="F179" s="253" t="s">
        <v>8036</v>
      </c>
      <c r="G179" s="250"/>
      <c r="H179" s="254">
        <v>60.622999999999998</v>
      </c>
      <c r="I179" s="255"/>
      <c r="J179" s="250"/>
      <c r="K179" s="250"/>
      <c r="L179" s="256"/>
      <c r="M179" s="257"/>
      <c r="N179" s="258"/>
      <c r="O179" s="258"/>
      <c r="P179" s="258"/>
      <c r="Q179" s="258"/>
      <c r="R179" s="258"/>
      <c r="S179" s="258"/>
      <c r="T179" s="259"/>
      <c r="AT179" s="260" t="s">
        <v>237</v>
      </c>
      <c r="AU179" s="260" t="s">
        <v>87</v>
      </c>
      <c r="AV179" s="12" t="s">
        <v>87</v>
      </c>
      <c r="AW179" s="12" t="s">
        <v>42</v>
      </c>
      <c r="AX179" s="12" t="s">
        <v>79</v>
      </c>
      <c r="AY179" s="260" t="s">
        <v>228</v>
      </c>
    </row>
    <row r="180" s="13" customFormat="1">
      <c r="B180" s="271"/>
      <c r="C180" s="272"/>
      <c r="D180" s="251" t="s">
        <v>237</v>
      </c>
      <c r="E180" s="273" t="s">
        <v>22</v>
      </c>
      <c r="F180" s="274" t="s">
        <v>364</v>
      </c>
      <c r="G180" s="272"/>
      <c r="H180" s="275">
        <v>60.622999999999998</v>
      </c>
      <c r="I180" s="276"/>
      <c r="J180" s="272"/>
      <c r="K180" s="272"/>
      <c r="L180" s="277"/>
      <c r="M180" s="278"/>
      <c r="N180" s="279"/>
      <c r="O180" s="279"/>
      <c r="P180" s="279"/>
      <c r="Q180" s="279"/>
      <c r="R180" s="279"/>
      <c r="S180" s="279"/>
      <c r="T180" s="280"/>
      <c r="AT180" s="281" t="s">
        <v>237</v>
      </c>
      <c r="AU180" s="281" t="s">
        <v>87</v>
      </c>
      <c r="AV180" s="13" t="s">
        <v>235</v>
      </c>
      <c r="AW180" s="13" t="s">
        <v>42</v>
      </c>
      <c r="AX180" s="13" t="s">
        <v>24</v>
      </c>
      <c r="AY180" s="281" t="s">
        <v>228</v>
      </c>
    </row>
    <row r="181" s="1" customFormat="1" ht="16.5" customHeight="1">
      <c r="B181" s="47"/>
      <c r="C181" s="237" t="s">
        <v>335</v>
      </c>
      <c r="D181" s="237" t="s">
        <v>230</v>
      </c>
      <c r="E181" s="238" t="s">
        <v>8037</v>
      </c>
      <c r="F181" s="239" t="s">
        <v>8038</v>
      </c>
      <c r="G181" s="240" t="s">
        <v>233</v>
      </c>
      <c r="H181" s="241">
        <v>60.622999999999998</v>
      </c>
      <c r="I181" s="242"/>
      <c r="J181" s="243">
        <f>ROUND(I181*H181,2)</f>
        <v>0</v>
      </c>
      <c r="K181" s="239" t="s">
        <v>264</v>
      </c>
      <c r="L181" s="73"/>
      <c r="M181" s="244" t="s">
        <v>22</v>
      </c>
      <c r="N181" s="245" t="s">
        <v>50</v>
      </c>
      <c r="O181" s="48"/>
      <c r="P181" s="246">
        <f>O181*H181</f>
        <v>0</v>
      </c>
      <c r="Q181" s="246">
        <v>0</v>
      </c>
      <c r="R181" s="246">
        <f>Q181*H181</f>
        <v>0</v>
      </c>
      <c r="S181" s="246">
        <v>0</v>
      </c>
      <c r="T181" s="247">
        <f>S181*H181</f>
        <v>0</v>
      </c>
      <c r="AR181" s="25" t="s">
        <v>235</v>
      </c>
      <c r="AT181" s="25" t="s">
        <v>230</v>
      </c>
      <c r="AU181" s="25" t="s">
        <v>87</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235</v>
      </c>
      <c r="BM181" s="25" t="s">
        <v>8039</v>
      </c>
    </row>
    <row r="182" s="12" customFormat="1">
      <c r="B182" s="249"/>
      <c r="C182" s="250"/>
      <c r="D182" s="251" t="s">
        <v>237</v>
      </c>
      <c r="E182" s="252" t="s">
        <v>22</v>
      </c>
      <c r="F182" s="253" t="s">
        <v>8036</v>
      </c>
      <c r="G182" s="250"/>
      <c r="H182" s="254">
        <v>60.622999999999998</v>
      </c>
      <c r="I182" s="255"/>
      <c r="J182" s="250"/>
      <c r="K182" s="250"/>
      <c r="L182" s="256"/>
      <c r="M182" s="257"/>
      <c r="N182" s="258"/>
      <c r="O182" s="258"/>
      <c r="P182" s="258"/>
      <c r="Q182" s="258"/>
      <c r="R182" s="258"/>
      <c r="S182" s="258"/>
      <c r="T182" s="259"/>
      <c r="AT182" s="260" t="s">
        <v>237</v>
      </c>
      <c r="AU182" s="260" t="s">
        <v>87</v>
      </c>
      <c r="AV182" s="12" t="s">
        <v>87</v>
      </c>
      <c r="AW182" s="12" t="s">
        <v>42</v>
      </c>
      <c r="AX182" s="12" t="s">
        <v>79</v>
      </c>
      <c r="AY182" s="260" t="s">
        <v>228</v>
      </c>
    </row>
    <row r="183" s="13" customFormat="1">
      <c r="B183" s="271"/>
      <c r="C183" s="272"/>
      <c r="D183" s="251" t="s">
        <v>237</v>
      </c>
      <c r="E183" s="273" t="s">
        <v>22</v>
      </c>
      <c r="F183" s="274" t="s">
        <v>364</v>
      </c>
      <c r="G183" s="272"/>
      <c r="H183" s="275">
        <v>60.622999999999998</v>
      </c>
      <c r="I183" s="276"/>
      <c r="J183" s="272"/>
      <c r="K183" s="272"/>
      <c r="L183" s="277"/>
      <c r="M183" s="278"/>
      <c r="N183" s="279"/>
      <c r="O183" s="279"/>
      <c r="P183" s="279"/>
      <c r="Q183" s="279"/>
      <c r="R183" s="279"/>
      <c r="S183" s="279"/>
      <c r="T183" s="280"/>
      <c r="AT183" s="281" t="s">
        <v>237</v>
      </c>
      <c r="AU183" s="281" t="s">
        <v>87</v>
      </c>
      <c r="AV183" s="13" t="s">
        <v>235</v>
      </c>
      <c r="AW183" s="13" t="s">
        <v>42</v>
      </c>
      <c r="AX183" s="13" t="s">
        <v>24</v>
      </c>
      <c r="AY183" s="281" t="s">
        <v>228</v>
      </c>
    </row>
    <row r="184" s="1" customFormat="1" ht="16.5" customHeight="1">
      <c r="B184" s="47"/>
      <c r="C184" s="237" t="s">
        <v>340</v>
      </c>
      <c r="D184" s="237" t="s">
        <v>230</v>
      </c>
      <c r="E184" s="238" t="s">
        <v>2370</v>
      </c>
      <c r="F184" s="239" t="s">
        <v>2371</v>
      </c>
      <c r="G184" s="240" t="s">
        <v>233</v>
      </c>
      <c r="H184" s="241">
        <v>87.584999999999994</v>
      </c>
      <c r="I184" s="242"/>
      <c r="J184" s="243">
        <f>ROUND(I184*H184,2)</f>
        <v>0</v>
      </c>
      <c r="K184" s="239" t="s">
        <v>234</v>
      </c>
      <c r="L184" s="73"/>
      <c r="M184" s="244" t="s">
        <v>22</v>
      </c>
      <c r="N184" s="245" t="s">
        <v>50</v>
      </c>
      <c r="O184" s="48"/>
      <c r="P184" s="246">
        <f>O184*H184</f>
        <v>0</v>
      </c>
      <c r="Q184" s="246">
        <v>0</v>
      </c>
      <c r="R184" s="246">
        <f>Q184*H184</f>
        <v>0</v>
      </c>
      <c r="S184" s="246">
        <v>0</v>
      </c>
      <c r="T184" s="247">
        <f>S184*H184</f>
        <v>0</v>
      </c>
      <c r="AR184" s="25" t="s">
        <v>235</v>
      </c>
      <c r="AT184" s="25" t="s">
        <v>230</v>
      </c>
      <c r="AU184" s="25" t="s">
        <v>87</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235</v>
      </c>
      <c r="BM184" s="25" t="s">
        <v>8040</v>
      </c>
    </row>
    <row r="185" s="12" customFormat="1">
      <c r="B185" s="249"/>
      <c r="C185" s="250"/>
      <c r="D185" s="251" t="s">
        <v>237</v>
      </c>
      <c r="E185" s="252" t="s">
        <v>22</v>
      </c>
      <c r="F185" s="253" t="s">
        <v>8041</v>
      </c>
      <c r="G185" s="250"/>
      <c r="H185" s="254">
        <v>147.20500000000001</v>
      </c>
      <c r="I185" s="255"/>
      <c r="J185" s="250"/>
      <c r="K185" s="250"/>
      <c r="L185" s="256"/>
      <c r="M185" s="257"/>
      <c r="N185" s="258"/>
      <c r="O185" s="258"/>
      <c r="P185" s="258"/>
      <c r="Q185" s="258"/>
      <c r="R185" s="258"/>
      <c r="S185" s="258"/>
      <c r="T185" s="259"/>
      <c r="AT185" s="260" t="s">
        <v>237</v>
      </c>
      <c r="AU185" s="260" t="s">
        <v>87</v>
      </c>
      <c r="AV185" s="12" t="s">
        <v>87</v>
      </c>
      <c r="AW185" s="12" t="s">
        <v>42</v>
      </c>
      <c r="AX185" s="12" t="s">
        <v>79</v>
      </c>
      <c r="AY185" s="260" t="s">
        <v>228</v>
      </c>
    </row>
    <row r="186" s="12" customFormat="1">
      <c r="B186" s="249"/>
      <c r="C186" s="250"/>
      <c r="D186" s="251" t="s">
        <v>237</v>
      </c>
      <c r="E186" s="252" t="s">
        <v>22</v>
      </c>
      <c r="F186" s="253" t="s">
        <v>8042</v>
      </c>
      <c r="G186" s="250"/>
      <c r="H186" s="254">
        <v>-4.46</v>
      </c>
      <c r="I186" s="255"/>
      <c r="J186" s="250"/>
      <c r="K186" s="250"/>
      <c r="L186" s="256"/>
      <c r="M186" s="257"/>
      <c r="N186" s="258"/>
      <c r="O186" s="258"/>
      <c r="P186" s="258"/>
      <c r="Q186" s="258"/>
      <c r="R186" s="258"/>
      <c r="S186" s="258"/>
      <c r="T186" s="259"/>
      <c r="AT186" s="260" t="s">
        <v>237</v>
      </c>
      <c r="AU186" s="260" t="s">
        <v>87</v>
      </c>
      <c r="AV186" s="12" t="s">
        <v>87</v>
      </c>
      <c r="AW186" s="12" t="s">
        <v>42</v>
      </c>
      <c r="AX186" s="12" t="s">
        <v>79</v>
      </c>
      <c r="AY186" s="260" t="s">
        <v>228</v>
      </c>
    </row>
    <row r="187" s="12" customFormat="1">
      <c r="B187" s="249"/>
      <c r="C187" s="250"/>
      <c r="D187" s="251" t="s">
        <v>237</v>
      </c>
      <c r="E187" s="252" t="s">
        <v>22</v>
      </c>
      <c r="F187" s="253" t="s">
        <v>8043</v>
      </c>
      <c r="G187" s="250"/>
      <c r="H187" s="254">
        <v>-9.5099999999999998</v>
      </c>
      <c r="I187" s="255"/>
      <c r="J187" s="250"/>
      <c r="K187" s="250"/>
      <c r="L187" s="256"/>
      <c r="M187" s="257"/>
      <c r="N187" s="258"/>
      <c r="O187" s="258"/>
      <c r="P187" s="258"/>
      <c r="Q187" s="258"/>
      <c r="R187" s="258"/>
      <c r="S187" s="258"/>
      <c r="T187" s="259"/>
      <c r="AT187" s="260" t="s">
        <v>237</v>
      </c>
      <c r="AU187" s="260" t="s">
        <v>87</v>
      </c>
      <c r="AV187" s="12" t="s">
        <v>87</v>
      </c>
      <c r="AW187" s="12" t="s">
        <v>42</v>
      </c>
      <c r="AX187" s="12" t="s">
        <v>79</v>
      </c>
      <c r="AY187" s="260" t="s">
        <v>228</v>
      </c>
    </row>
    <row r="188" s="12" customFormat="1">
      <c r="B188" s="249"/>
      <c r="C188" s="250"/>
      <c r="D188" s="251" t="s">
        <v>237</v>
      </c>
      <c r="E188" s="252" t="s">
        <v>22</v>
      </c>
      <c r="F188" s="253" t="s">
        <v>8044</v>
      </c>
      <c r="G188" s="250"/>
      <c r="H188" s="254">
        <v>-41.140000000000001</v>
      </c>
      <c r="I188" s="255"/>
      <c r="J188" s="250"/>
      <c r="K188" s="250"/>
      <c r="L188" s="256"/>
      <c r="M188" s="257"/>
      <c r="N188" s="258"/>
      <c r="O188" s="258"/>
      <c r="P188" s="258"/>
      <c r="Q188" s="258"/>
      <c r="R188" s="258"/>
      <c r="S188" s="258"/>
      <c r="T188" s="259"/>
      <c r="AT188" s="260" t="s">
        <v>237</v>
      </c>
      <c r="AU188" s="260" t="s">
        <v>87</v>
      </c>
      <c r="AV188" s="12" t="s">
        <v>87</v>
      </c>
      <c r="AW188" s="12" t="s">
        <v>42</v>
      </c>
      <c r="AX188" s="12" t="s">
        <v>79</v>
      </c>
      <c r="AY188" s="260" t="s">
        <v>228</v>
      </c>
    </row>
    <row r="189" s="12" customFormat="1">
      <c r="B189" s="249"/>
      <c r="C189" s="250"/>
      <c r="D189" s="251" t="s">
        <v>237</v>
      </c>
      <c r="E189" s="252" t="s">
        <v>22</v>
      </c>
      <c r="F189" s="253" t="s">
        <v>8045</v>
      </c>
      <c r="G189" s="250"/>
      <c r="H189" s="254">
        <v>-2.9900000000000002</v>
      </c>
      <c r="I189" s="255"/>
      <c r="J189" s="250"/>
      <c r="K189" s="250"/>
      <c r="L189" s="256"/>
      <c r="M189" s="257"/>
      <c r="N189" s="258"/>
      <c r="O189" s="258"/>
      <c r="P189" s="258"/>
      <c r="Q189" s="258"/>
      <c r="R189" s="258"/>
      <c r="S189" s="258"/>
      <c r="T189" s="259"/>
      <c r="AT189" s="260" t="s">
        <v>237</v>
      </c>
      <c r="AU189" s="260" t="s">
        <v>87</v>
      </c>
      <c r="AV189" s="12" t="s">
        <v>87</v>
      </c>
      <c r="AW189" s="12" t="s">
        <v>42</v>
      </c>
      <c r="AX189" s="12" t="s">
        <v>79</v>
      </c>
      <c r="AY189" s="260" t="s">
        <v>228</v>
      </c>
    </row>
    <row r="190" s="12" customFormat="1">
      <c r="B190" s="249"/>
      <c r="C190" s="250"/>
      <c r="D190" s="251" t="s">
        <v>237</v>
      </c>
      <c r="E190" s="252" t="s">
        <v>22</v>
      </c>
      <c r="F190" s="253" t="s">
        <v>8046</v>
      </c>
      <c r="G190" s="250"/>
      <c r="H190" s="254">
        <v>-1.52</v>
      </c>
      <c r="I190" s="255"/>
      <c r="J190" s="250"/>
      <c r="K190" s="250"/>
      <c r="L190" s="256"/>
      <c r="M190" s="257"/>
      <c r="N190" s="258"/>
      <c r="O190" s="258"/>
      <c r="P190" s="258"/>
      <c r="Q190" s="258"/>
      <c r="R190" s="258"/>
      <c r="S190" s="258"/>
      <c r="T190" s="259"/>
      <c r="AT190" s="260" t="s">
        <v>237</v>
      </c>
      <c r="AU190" s="260" t="s">
        <v>87</v>
      </c>
      <c r="AV190" s="12" t="s">
        <v>87</v>
      </c>
      <c r="AW190" s="12" t="s">
        <v>42</v>
      </c>
      <c r="AX190" s="12" t="s">
        <v>79</v>
      </c>
      <c r="AY190" s="260" t="s">
        <v>228</v>
      </c>
    </row>
    <row r="191" s="13" customFormat="1">
      <c r="B191" s="271"/>
      <c r="C191" s="272"/>
      <c r="D191" s="251" t="s">
        <v>237</v>
      </c>
      <c r="E191" s="273" t="s">
        <v>22</v>
      </c>
      <c r="F191" s="274" t="s">
        <v>364</v>
      </c>
      <c r="G191" s="272"/>
      <c r="H191" s="275">
        <v>87.584999999999994</v>
      </c>
      <c r="I191" s="276"/>
      <c r="J191" s="272"/>
      <c r="K191" s="272"/>
      <c r="L191" s="277"/>
      <c r="M191" s="278"/>
      <c r="N191" s="279"/>
      <c r="O191" s="279"/>
      <c r="P191" s="279"/>
      <c r="Q191" s="279"/>
      <c r="R191" s="279"/>
      <c r="S191" s="279"/>
      <c r="T191" s="280"/>
      <c r="AT191" s="281" t="s">
        <v>237</v>
      </c>
      <c r="AU191" s="281" t="s">
        <v>87</v>
      </c>
      <c r="AV191" s="13" t="s">
        <v>235</v>
      </c>
      <c r="AW191" s="13" t="s">
        <v>42</v>
      </c>
      <c r="AX191" s="13" t="s">
        <v>24</v>
      </c>
      <c r="AY191" s="281" t="s">
        <v>228</v>
      </c>
    </row>
    <row r="192" s="1" customFormat="1" ht="16.5" customHeight="1">
      <c r="B192" s="47"/>
      <c r="C192" s="237" t="s">
        <v>344</v>
      </c>
      <c r="D192" s="237" t="s">
        <v>230</v>
      </c>
      <c r="E192" s="238" t="s">
        <v>8047</v>
      </c>
      <c r="F192" s="239" t="s">
        <v>8048</v>
      </c>
      <c r="G192" s="240" t="s">
        <v>233</v>
      </c>
      <c r="H192" s="241">
        <v>41.140000000000001</v>
      </c>
      <c r="I192" s="242"/>
      <c r="J192" s="243">
        <f>ROUND(I192*H192,2)</f>
        <v>0</v>
      </c>
      <c r="K192" s="239" t="s">
        <v>234</v>
      </c>
      <c r="L192" s="73"/>
      <c r="M192" s="244" t="s">
        <v>22</v>
      </c>
      <c r="N192" s="245" t="s">
        <v>50</v>
      </c>
      <c r="O192" s="48"/>
      <c r="P192" s="246">
        <f>O192*H192</f>
        <v>0</v>
      </c>
      <c r="Q192" s="246">
        <v>0</v>
      </c>
      <c r="R192" s="246">
        <f>Q192*H192</f>
        <v>0</v>
      </c>
      <c r="S192" s="246">
        <v>0</v>
      </c>
      <c r="T192" s="247">
        <f>S192*H192</f>
        <v>0</v>
      </c>
      <c r="AR192" s="25" t="s">
        <v>235</v>
      </c>
      <c r="AT192" s="25" t="s">
        <v>230</v>
      </c>
      <c r="AU192" s="25" t="s">
        <v>87</v>
      </c>
      <c r="AY192" s="25" t="s">
        <v>228</v>
      </c>
      <c r="BE192" s="248">
        <f>IF(N192="základní",J192,0)</f>
        <v>0</v>
      </c>
      <c r="BF192" s="248">
        <f>IF(N192="snížená",J192,0)</f>
        <v>0</v>
      </c>
      <c r="BG192" s="248">
        <f>IF(N192="zákl. přenesená",J192,0)</f>
        <v>0</v>
      </c>
      <c r="BH192" s="248">
        <f>IF(N192="sníž. přenesená",J192,0)</f>
        <v>0</v>
      </c>
      <c r="BI192" s="248">
        <f>IF(N192="nulová",J192,0)</f>
        <v>0</v>
      </c>
      <c r="BJ192" s="25" t="s">
        <v>24</v>
      </c>
      <c r="BK192" s="248">
        <f>ROUND(I192*H192,2)</f>
        <v>0</v>
      </c>
      <c r="BL192" s="25" t="s">
        <v>235</v>
      </c>
      <c r="BM192" s="25" t="s">
        <v>8049</v>
      </c>
    </row>
    <row r="193" s="12" customFormat="1">
      <c r="B193" s="249"/>
      <c r="C193" s="250"/>
      <c r="D193" s="251" t="s">
        <v>237</v>
      </c>
      <c r="E193" s="252" t="s">
        <v>22</v>
      </c>
      <c r="F193" s="253" t="s">
        <v>8050</v>
      </c>
      <c r="G193" s="250"/>
      <c r="H193" s="254">
        <v>32.939999999999998</v>
      </c>
      <c r="I193" s="255"/>
      <c r="J193" s="250"/>
      <c r="K193" s="250"/>
      <c r="L193" s="256"/>
      <c r="M193" s="257"/>
      <c r="N193" s="258"/>
      <c r="O193" s="258"/>
      <c r="P193" s="258"/>
      <c r="Q193" s="258"/>
      <c r="R193" s="258"/>
      <c r="S193" s="258"/>
      <c r="T193" s="259"/>
      <c r="AT193" s="260" t="s">
        <v>237</v>
      </c>
      <c r="AU193" s="260" t="s">
        <v>87</v>
      </c>
      <c r="AV193" s="12" t="s">
        <v>87</v>
      </c>
      <c r="AW193" s="12" t="s">
        <v>42</v>
      </c>
      <c r="AX193" s="12" t="s">
        <v>79</v>
      </c>
      <c r="AY193" s="260" t="s">
        <v>228</v>
      </c>
    </row>
    <row r="194" s="12" customFormat="1">
      <c r="B194" s="249"/>
      <c r="C194" s="250"/>
      <c r="D194" s="251" t="s">
        <v>237</v>
      </c>
      <c r="E194" s="252" t="s">
        <v>22</v>
      </c>
      <c r="F194" s="253" t="s">
        <v>8026</v>
      </c>
      <c r="G194" s="250"/>
      <c r="H194" s="254">
        <v>8.1999999999999993</v>
      </c>
      <c r="I194" s="255"/>
      <c r="J194" s="250"/>
      <c r="K194" s="250"/>
      <c r="L194" s="256"/>
      <c r="M194" s="257"/>
      <c r="N194" s="258"/>
      <c r="O194" s="258"/>
      <c r="P194" s="258"/>
      <c r="Q194" s="258"/>
      <c r="R194" s="258"/>
      <c r="S194" s="258"/>
      <c r="T194" s="259"/>
      <c r="AT194" s="260" t="s">
        <v>237</v>
      </c>
      <c r="AU194" s="260" t="s">
        <v>87</v>
      </c>
      <c r="AV194" s="12" t="s">
        <v>87</v>
      </c>
      <c r="AW194" s="12" t="s">
        <v>42</v>
      </c>
      <c r="AX194" s="12" t="s">
        <v>79</v>
      </c>
      <c r="AY194" s="260" t="s">
        <v>228</v>
      </c>
    </row>
    <row r="195" s="13" customFormat="1">
      <c r="B195" s="271"/>
      <c r="C195" s="272"/>
      <c r="D195" s="251" t="s">
        <v>237</v>
      </c>
      <c r="E195" s="273" t="s">
        <v>22</v>
      </c>
      <c r="F195" s="274" t="s">
        <v>364</v>
      </c>
      <c r="G195" s="272"/>
      <c r="H195" s="275">
        <v>41.140000000000001</v>
      </c>
      <c r="I195" s="276"/>
      <c r="J195" s="272"/>
      <c r="K195" s="272"/>
      <c r="L195" s="277"/>
      <c r="M195" s="278"/>
      <c r="N195" s="279"/>
      <c r="O195" s="279"/>
      <c r="P195" s="279"/>
      <c r="Q195" s="279"/>
      <c r="R195" s="279"/>
      <c r="S195" s="279"/>
      <c r="T195" s="280"/>
      <c r="AT195" s="281" t="s">
        <v>237</v>
      </c>
      <c r="AU195" s="281" t="s">
        <v>87</v>
      </c>
      <c r="AV195" s="13" t="s">
        <v>235</v>
      </c>
      <c r="AW195" s="13" t="s">
        <v>42</v>
      </c>
      <c r="AX195" s="13" t="s">
        <v>24</v>
      </c>
      <c r="AY195" s="281" t="s">
        <v>228</v>
      </c>
    </row>
    <row r="196" s="1" customFormat="1" ht="16.5" customHeight="1">
      <c r="B196" s="47"/>
      <c r="C196" s="261" t="s">
        <v>348</v>
      </c>
      <c r="D196" s="261" t="s">
        <v>349</v>
      </c>
      <c r="E196" s="262" t="s">
        <v>8051</v>
      </c>
      <c r="F196" s="263" t="s">
        <v>8052</v>
      </c>
      <c r="G196" s="264" t="s">
        <v>316</v>
      </c>
      <c r="H196" s="265">
        <v>68.703999999999994</v>
      </c>
      <c r="I196" s="266"/>
      <c r="J196" s="267">
        <f>ROUND(I196*H196,2)</f>
        <v>0</v>
      </c>
      <c r="K196" s="263" t="s">
        <v>234</v>
      </c>
      <c r="L196" s="268"/>
      <c r="M196" s="269" t="s">
        <v>22</v>
      </c>
      <c r="N196" s="270" t="s">
        <v>50</v>
      </c>
      <c r="O196" s="48"/>
      <c r="P196" s="246">
        <f>O196*H196</f>
        <v>0</v>
      </c>
      <c r="Q196" s="246">
        <v>1</v>
      </c>
      <c r="R196" s="246">
        <f>Q196*H196</f>
        <v>68.703999999999994</v>
      </c>
      <c r="S196" s="246">
        <v>0</v>
      </c>
      <c r="T196" s="247">
        <f>S196*H196</f>
        <v>0</v>
      </c>
      <c r="AR196" s="25" t="s">
        <v>266</v>
      </c>
      <c r="AT196" s="25" t="s">
        <v>349</v>
      </c>
      <c r="AU196" s="25" t="s">
        <v>87</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235</v>
      </c>
      <c r="BM196" s="25" t="s">
        <v>8053</v>
      </c>
    </row>
    <row r="197" s="12" customFormat="1">
      <c r="B197" s="249"/>
      <c r="C197" s="250"/>
      <c r="D197" s="251" t="s">
        <v>237</v>
      </c>
      <c r="E197" s="252" t="s">
        <v>22</v>
      </c>
      <c r="F197" s="253" t="s">
        <v>8054</v>
      </c>
      <c r="G197" s="250"/>
      <c r="H197" s="254">
        <v>68.703999999999994</v>
      </c>
      <c r="I197" s="255"/>
      <c r="J197" s="250"/>
      <c r="K197" s="250"/>
      <c r="L197" s="256"/>
      <c r="M197" s="257"/>
      <c r="N197" s="258"/>
      <c r="O197" s="258"/>
      <c r="P197" s="258"/>
      <c r="Q197" s="258"/>
      <c r="R197" s="258"/>
      <c r="S197" s="258"/>
      <c r="T197" s="259"/>
      <c r="AT197" s="260" t="s">
        <v>237</v>
      </c>
      <c r="AU197" s="260" t="s">
        <v>87</v>
      </c>
      <c r="AV197" s="12" t="s">
        <v>87</v>
      </c>
      <c r="AW197" s="12" t="s">
        <v>42</v>
      </c>
      <c r="AX197" s="12" t="s">
        <v>79</v>
      </c>
      <c r="AY197" s="260" t="s">
        <v>228</v>
      </c>
    </row>
    <row r="198" s="13" customFormat="1">
      <c r="B198" s="271"/>
      <c r="C198" s="272"/>
      <c r="D198" s="251" t="s">
        <v>237</v>
      </c>
      <c r="E198" s="273" t="s">
        <v>22</v>
      </c>
      <c r="F198" s="274" t="s">
        <v>364</v>
      </c>
      <c r="G198" s="272"/>
      <c r="H198" s="275">
        <v>68.703999999999994</v>
      </c>
      <c r="I198" s="276"/>
      <c r="J198" s="272"/>
      <c r="K198" s="272"/>
      <c r="L198" s="277"/>
      <c r="M198" s="278"/>
      <c r="N198" s="279"/>
      <c r="O198" s="279"/>
      <c r="P198" s="279"/>
      <c r="Q198" s="279"/>
      <c r="R198" s="279"/>
      <c r="S198" s="279"/>
      <c r="T198" s="280"/>
      <c r="AT198" s="281" t="s">
        <v>237</v>
      </c>
      <c r="AU198" s="281" t="s">
        <v>87</v>
      </c>
      <c r="AV198" s="13" t="s">
        <v>235</v>
      </c>
      <c r="AW198" s="13" t="s">
        <v>42</v>
      </c>
      <c r="AX198" s="13" t="s">
        <v>24</v>
      </c>
      <c r="AY198" s="281" t="s">
        <v>228</v>
      </c>
    </row>
    <row r="199" s="11" customFormat="1" ht="29.88" customHeight="1">
      <c r="B199" s="221"/>
      <c r="C199" s="222"/>
      <c r="D199" s="223" t="s">
        <v>78</v>
      </c>
      <c r="E199" s="235" t="s">
        <v>235</v>
      </c>
      <c r="F199" s="235" t="s">
        <v>495</v>
      </c>
      <c r="G199" s="222"/>
      <c r="H199" s="222"/>
      <c r="I199" s="225"/>
      <c r="J199" s="236">
        <f>BK199</f>
        <v>0</v>
      </c>
      <c r="K199" s="222"/>
      <c r="L199" s="227"/>
      <c r="M199" s="228"/>
      <c r="N199" s="229"/>
      <c r="O199" s="229"/>
      <c r="P199" s="230">
        <f>SUM(P200:P218)</f>
        <v>0</v>
      </c>
      <c r="Q199" s="229"/>
      <c r="R199" s="230">
        <f>SUM(R200:R218)</f>
        <v>18.487541499999999</v>
      </c>
      <c r="S199" s="229"/>
      <c r="T199" s="231">
        <f>SUM(T200:T218)</f>
        <v>0</v>
      </c>
      <c r="AR199" s="232" t="s">
        <v>24</v>
      </c>
      <c r="AT199" s="233" t="s">
        <v>78</v>
      </c>
      <c r="AU199" s="233" t="s">
        <v>24</v>
      </c>
      <c r="AY199" s="232" t="s">
        <v>228</v>
      </c>
      <c r="BK199" s="234">
        <f>SUM(BK200:BK218)</f>
        <v>0</v>
      </c>
    </row>
    <row r="200" s="1" customFormat="1" ht="16.5" customHeight="1">
      <c r="B200" s="47"/>
      <c r="C200" s="237" t="s">
        <v>353</v>
      </c>
      <c r="D200" s="237" t="s">
        <v>230</v>
      </c>
      <c r="E200" s="238" t="s">
        <v>2365</v>
      </c>
      <c r="F200" s="239" t="s">
        <v>2366</v>
      </c>
      <c r="G200" s="240" t="s">
        <v>233</v>
      </c>
      <c r="H200" s="241">
        <v>9.5099999999999998</v>
      </c>
      <c r="I200" s="242"/>
      <c r="J200" s="243">
        <f>ROUND(I200*H200,2)</f>
        <v>0</v>
      </c>
      <c r="K200" s="239" t="s">
        <v>234</v>
      </c>
      <c r="L200" s="73"/>
      <c r="M200" s="244" t="s">
        <v>22</v>
      </c>
      <c r="N200" s="245" t="s">
        <v>50</v>
      </c>
      <c r="O200" s="48"/>
      <c r="P200" s="246">
        <f>O200*H200</f>
        <v>0</v>
      </c>
      <c r="Q200" s="246">
        <v>1.8907700000000001</v>
      </c>
      <c r="R200" s="246">
        <f>Q200*H200</f>
        <v>17.9812227</v>
      </c>
      <c r="S200" s="246">
        <v>0</v>
      </c>
      <c r="T200" s="247">
        <f>S200*H200</f>
        <v>0</v>
      </c>
      <c r="AR200" s="25" t="s">
        <v>235</v>
      </c>
      <c r="AT200" s="25" t="s">
        <v>230</v>
      </c>
      <c r="AU200" s="25" t="s">
        <v>87</v>
      </c>
      <c r="AY200" s="25" t="s">
        <v>228</v>
      </c>
      <c r="BE200" s="248">
        <f>IF(N200="základní",J200,0)</f>
        <v>0</v>
      </c>
      <c r="BF200" s="248">
        <f>IF(N200="snížená",J200,0)</f>
        <v>0</v>
      </c>
      <c r="BG200" s="248">
        <f>IF(N200="zákl. přenesená",J200,0)</f>
        <v>0</v>
      </c>
      <c r="BH200" s="248">
        <f>IF(N200="sníž. přenesená",J200,0)</f>
        <v>0</v>
      </c>
      <c r="BI200" s="248">
        <f>IF(N200="nulová",J200,0)</f>
        <v>0</v>
      </c>
      <c r="BJ200" s="25" t="s">
        <v>24</v>
      </c>
      <c r="BK200" s="248">
        <f>ROUND(I200*H200,2)</f>
        <v>0</v>
      </c>
      <c r="BL200" s="25" t="s">
        <v>235</v>
      </c>
      <c r="BM200" s="25" t="s">
        <v>8055</v>
      </c>
    </row>
    <row r="201" s="12" customFormat="1">
      <c r="B201" s="249"/>
      <c r="C201" s="250"/>
      <c r="D201" s="251" t="s">
        <v>237</v>
      </c>
      <c r="E201" s="252" t="s">
        <v>22</v>
      </c>
      <c r="F201" s="253" t="s">
        <v>8056</v>
      </c>
      <c r="G201" s="250"/>
      <c r="H201" s="254">
        <v>6.71</v>
      </c>
      <c r="I201" s="255"/>
      <c r="J201" s="250"/>
      <c r="K201" s="250"/>
      <c r="L201" s="256"/>
      <c r="M201" s="257"/>
      <c r="N201" s="258"/>
      <c r="O201" s="258"/>
      <c r="P201" s="258"/>
      <c r="Q201" s="258"/>
      <c r="R201" s="258"/>
      <c r="S201" s="258"/>
      <c r="T201" s="259"/>
      <c r="AT201" s="260" t="s">
        <v>237</v>
      </c>
      <c r="AU201" s="260" t="s">
        <v>87</v>
      </c>
      <c r="AV201" s="12" t="s">
        <v>87</v>
      </c>
      <c r="AW201" s="12" t="s">
        <v>42</v>
      </c>
      <c r="AX201" s="12" t="s">
        <v>79</v>
      </c>
      <c r="AY201" s="260" t="s">
        <v>228</v>
      </c>
    </row>
    <row r="202" s="12" customFormat="1">
      <c r="B202" s="249"/>
      <c r="C202" s="250"/>
      <c r="D202" s="251" t="s">
        <v>237</v>
      </c>
      <c r="E202" s="252" t="s">
        <v>22</v>
      </c>
      <c r="F202" s="253" t="s">
        <v>8024</v>
      </c>
      <c r="G202" s="250"/>
      <c r="H202" s="254">
        <v>2.7999999999999998</v>
      </c>
      <c r="I202" s="255"/>
      <c r="J202" s="250"/>
      <c r="K202" s="250"/>
      <c r="L202" s="256"/>
      <c r="M202" s="257"/>
      <c r="N202" s="258"/>
      <c r="O202" s="258"/>
      <c r="P202" s="258"/>
      <c r="Q202" s="258"/>
      <c r="R202" s="258"/>
      <c r="S202" s="258"/>
      <c r="T202" s="259"/>
      <c r="AT202" s="260" t="s">
        <v>237</v>
      </c>
      <c r="AU202" s="260" t="s">
        <v>87</v>
      </c>
      <c r="AV202" s="12" t="s">
        <v>87</v>
      </c>
      <c r="AW202" s="12" t="s">
        <v>42</v>
      </c>
      <c r="AX202" s="12" t="s">
        <v>79</v>
      </c>
      <c r="AY202" s="260" t="s">
        <v>228</v>
      </c>
    </row>
    <row r="203" s="13" customFormat="1">
      <c r="B203" s="271"/>
      <c r="C203" s="272"/>
      <c r="D203" s="251" t="s">
        <v>237</v>
      </c>
      <c r="E203" s="273" t="s">
        <v>22</v>
      </c>
      <c r="F203" s="274" t="s">
        <v>364</v>
      </c>
      <c r="G203" s="272"/>
      <c r="H203" s="275">
        <v>9.5099999999999998</v>
      </c>
      <c r="I203" s="276"/>
      <c r="J203" s="272"/>
      <c r="K203" s="272"/>
      <c r="L203" s="277"/>
      <c r="M203" s="278"/>
      <c r="N203" s="279"/>
      <c r="O203" s="279"/>
      <c r="P203" s="279"/>
      <c r="Q203" s="279"/>
      <c r="R203" s="279"/>
      <c r="S203" s="279"/>
      <c r="T203" s="280"/>
      <c r="AT203" s="281" t="s">
        <v>237</v>
      </c>
      <c r="AU203" s="281" t="s">
        <v>87</v>
      </c>
      <c r="AV203" s="13" t="s">
        <v>235</v>
      </c>
      <c r="AW203" s="13" t="s">
        <v>42</v>
      </c>
      <c r="AX203" s="13" t="s">
        <v>24</v>
      </c>
      <c r="AY203" s="281" t="s">
        <v>228</v>
      </c>
    </row>
    <row r="204" s="1" customFormat="1" ht="16.5" customHeight="1">
      <c r="B204" s="47"/>
      <c r="C204" s="237" t="s">
        <v>358</v>
      </c>
      <c r="D204" s="237" t="s">
        <v>230</v>
      </c>
      <c r="E204" s="238" t="s">
        <v>8057</v>
      </c>
      <c r="F204" s="239" t="s">
        <v>8058</v>
      </c>
      <c r="G204" s="240" t="s">
        <v>499</v>
      </c>
      <c r="H204" s="241">
        <v>2</v>
      </c>
      <c r="I204" s="242"/>
      <c r="J204" s="243">
        <f>ROUND(I204*H204,2)</f>
        <v>0</v>
      </c>
      <c r="K204" s="239" t="s">
        <v>234</v>
      </c>
      <c r="L204" s="73"/>
      <c r="M204" s="244" t="s">
        <v>22</v>
      </c>
      <c r="N204" s="245" t="s">
        <v>50</v>
      </c>
      <c r="O204" s="48"/>
      <c r="P204" s="246">
        <f>O204*H204</f>
        <v>0</v>
      </c>
      <c r="Q204" s="246">
        <v>0.0066</v>
      </c>
      <c r="R204" s="246">
        <f>Q204*H204</f>
        <v>0.0132</v>
      </c>
      <c r="S204" s="246">
        <v>0</v>
      </c>
      <c r="T204" s="247">
        <f>S204*H204</f>
        <v>0</v>
      </c>
      <c r="AR204" s="25" t="s">
        <v>235</v>
      </c>
      <c r="AT204" s="25" t="s">
        <v>230</v>
      </c>
      <c r="AU204" s="25" t="s">
        <v>87</v>
      </c>
      <c r="AY204" s="25" t="s">
        <v>228</v>
      </c>
      <c r="BE204" s="248">
        <f>IF(N204="základní",J204,0)</f>
        <v>0</v>
      </c>
      <c r="BF204" s="248">
        <f>IF(N204="snížená",J204,0)</f>
        <v>0</v>
      </c>
      <c r="BG204" s="248">
        <f>IF(N204="zákl. přenesená",J204,0)</f>
        <v>0</v>
      </c>
      <c r="BH204" s="248">
        <f>IF(N204="sníž. přenesená",J204,0)</f>
        <v>0</v>
      </c>
      <c r="BI204" s="248">
        <f>IF(N204="nulová",J204,0)</f>
        <v>0</v>
      </c>
      <c r="BJ204" s="25" t="s">
        <v>24</v>
      </c>
      <c r="BK204" s="248">
        <f>ROUND(I204*H204,2)</f>
        <v>0</v>
      </c>
      <c r="BL204" s="25" t="s">
        <v>235</v>
      </c>
      <c r="BM204" s="25" t="s">
        <v>8059</v>
      </c>
    </row>
    <row r="205" s="12" customFormat="1">
      <c r="B205" s="249"/>
      <c r="C205" s="250"/>
      <c r="D205" s="251" t="s">
        <v>237</v>
      </c>
      <c r="E205" s="252" t="s">
        <v>22</v>
      </c>
      <c r="F205" s="253" t="s">
        <v>7872</v>
      </c>
      <c r="G205" s="250"/>
      <c r="H205" s="254">
        <v>2</v>
      </c>
      <c r="I205" s="255"/>
      <c r="J205" s="250"/>
      <c r="K205" s="250"/>
      <c r="L205" s="256"/>
      <c r="M205" s="257"/>
      <c r="N205" s="258"/>
      <c r="O205" s="258"/>
      <c r="P205" s="258"/>
      <c r="Q205" s="258"/>
      <c r="R205" s="258"/>
      <c r="S205" s="258"/>
      <c r="T205" s="259"/>
      <c r="AT205" s="260" t="s">
        <v>237</v>
      </c>
      <c r="AU205" s="260" t="s">
        <v>87</v>
      </c>
      <c r="AV205" s="12" t="s">
        <v>87</v>
      </c>
      <c r="AW205" s="12" t="s">
        <v>42</v>
      </c>
      <c r="AX205" s="12" t="s">
        <v>79</v>
      </c>
      <c r="AY205" s="260" t="s">
        <v>228</v>
      </c>
    </row>
    <row r="206" s="13" customFormat="1">
      <c r="B206" s="271"/>
      <c r="C206" s="272"/>
      <c r="D206" s="251" t="s">
        <v>237</v>
      </c>
      <c r="E206" s="273" t="s">
        <v>22</v>
      </c>
      <c r="F206" s="274" t="s">
        <v>364</v>
      </c>
      <c r="G206" s="272"/>
      <c r="H206" s="275">
        <v>2</v>
      </c>
      <c r="I206" s="276"/>
      <c r="J206" s="272"/>
      <c r="K206" s="272"/>
      <c r="L206" s="277"/>
      <c r="M206" s="278"/>
      <c r="N206" s="279"/>
      <c r="O206" s="279"/>
      <c r="P206" s="279"/>
      <c r="Q206" s="279"/>
      <c r="R206" s="279"/>
      <c r="S206" s="279"/>
      <c r="T206" s="280"/>
      <c r="AT206" s="281" t="s">
        <v>237</v>
      </c>
      <c r="AU206" s="281" t="s">
        <v>87</v>
      </c>
      <c r="AV206" s="13" t="s">
        <v>235</v>
      </c>
      <c r="AW206" s="13" t="s">
        <v>42</v>
      </c>
      <c r="AX206" s="13" t="s">
        <v>24</v>
      </c>
      <c r="AY206" s="281" t="s">
        <v>228</v>
      </c>
    </row>
    <row r="207" s="1" customFormat="1" ht="16.5" customHeight="1">
      <c r="B207" s="47"/>
      <c r="C207" s="261" t="s">
        <v>365</v>
      </c>
      <c r="D207" s="261" t="s">
        <v>349</v>
      </c>
      <c r="E207" s="262" t="s">
        <v>7900</v>
      </c>
      <c r="F207" s="263" t="s">
        <v>8060</v>
      </c>
      <c r="G207" s="264" t="s">
        <v>499</v>
      </c>
      <c r="H207" s="265">
        <v>1</v>
      </c>
      <c r="I207" s="266"/>
      <c r="J207" s="267">
        <f>ROUND(I207*H207,2)</f>
        <v>0</v>
      </c>
      <c r="K207" s="263" t="s">
        <v>264</v>
      </c>
      <c r="L207" s="268"/>
      <c r="M207" s="269" t="s">
        <v>22</v>
      </c>
      <c r="N207" s="270" t="s">
        <v>50</v>
      </c>
      <c r="O207" s="48"/>
      <c r="P207" s="246">
        <f>O207*H207</f>
        <v>0</v>
      </c>
      <c r="Q207" s="246">
        <v>0.053999999999999999</v>
      </c>
      <c r="R207" s="246">
        <f>Q207*H207</f>
        <v>0.053999999999999999</v>
      </c>
      <c r="S207" s="246">
        <v>0</v>
      </c>
      <c r="T207" s="247">
        <f>S207*H207</f>
        <v>0</v>
      </c>
      <c r="AR207" s="25" t="s">
        <v>266</v>
      </c>
      <c r="AT207" s="25" t="s">
        <v>349</v>
      </c>
      <c r="AU207" s="25" t="s">
        <v>87</v>
      </c>
      <c r="AY207" s="25" t="s">
        <v>228</v>
      </c>
      <c r="BE207" s="248">
        <f>IF(N207="základní",J207,0)</f>
        <v>0</v>
      </c>
      <c r="BF207" s="248">
        <f>IF(N207="snížená",J207,0)</f>
        <v>0</v>
      </c>
      <c r="BG207" s="248">
        <f>IF(N207="zákl. přenesená",J207,0)</f>
        <v>0</v>
      </c>
      <c r="BH207" s="248">
        <f>IF(N207="sníž. přenesená",J207,0)</f>
        <v>0</v>
      </c>
      <c r="BI207" s="248">
        <f>IF(N207="nulová",J207,0)</f>
        <v>0</v>
      </c>
      <c r="BJ207" s="25" t="s">
        <v>24</v>
      </c>
      <c r="BK207" s="248">
        <f>ROUND(I207*H207,2)</f>
        <v>0</v>
      </c>
      <c r="BL207" s="25" t="s">
        <v>235</v>
      </c>
      <c r="BM207" s="25" t="s">
        <v>8061</v>
      </c>
    </row>
    <row r="208" s="12" customFormat="1">
      <c r="B208" s="249"/>
      <c r="C208" s="250"/>
      <c r="D208" s="251" t="s">
        <v>237</v>
      </c>
      <c r="E208" s="252" t="s">
        <v>22</v>
      </c>
      <c r="F208" s="253" t="s">
        <v>7853</v>
      </c>
      <c r="G208" s="250"/>
      <c r="H208" s="254">
        <v>1</v>
      </c>
      <c r="I208" s="255"/>
      <c r="J208" s="250"/>
      <c r="K208" s="250"/>
      <c r="L208" s="256"/>
      <c r="M208" s="257"/>
      <c r="N208" s="258"/>
      <c r="O208" s="258"/>
      <c r="P208" s="258"/>
      <c r="Q208" s="258"/>
      <c r="R208" s="258"/>
      <c r="S208" s="258"/>
      <c r="T208" s="259"/>
      <c r="AT208" s="260" t="s">
        <v>237</v>
      </c>
      <c r="AU208" s="260" t="s">
        <v>87</v>
      </c>
      <c r="AV208" s="12" t="s">
        <v>87</v>
      </c>
      <c r="AW208" s="12" t="s">
        <v>42</v>
      </c>
      <c r="AX208" s="12" t="s">
        <v>79</v>
      </c>
      <c r="AY208" s="260" t="s">
        <v>228</v>
      </c>
    </row>
    <row r="209" s="13" customFormat="1">
      <c r="B209" s="271"/>
      <c r="C209" s="272"/>
      <c r="D209" s="251" t="s">
        <v>237</v>
      </c>
      <c r="E209" s="273" t="s">
        <v>22</v>
      </c>
      <c r="F209" s="274" t="s">
        <v>364</v>
      </c>
      <c r="G209" s="272"/>
      <c r="H209" s="275">
        <v>1</v>
      </c>
      <c r="I209" s="276"/>
      <c r="J209" s="272"/>
      <c r="K209" s="272"/>
      <c r="L209" s="277"/>
      <c r="M209" s="278"/>
      <c r="N209" s="279"/>
      <c r="O209" s="279"/>
      <c r="P209" s="279"/>
      <c r="Q209" s="279"/>
      <c r="R209" s="279"/>
      <c r="S209" s="279"/>
      <c r="T209" s="280"/>
      <c r="AT209" s="281" t="s">
        <v>237</v>
      </c>
      <c r="AU209" s="281" t="s">
        <v>87</v>
      </c>
      <c r="AV209" s="13" t="s">
        <v>235</v>
      </c>
      <c r="AW209" s="13" t="s">
        <v>42</v>
      </c>
      <c r="AX209" s="13" t="s">
        <v>24</v>
      </c>
      <c r="AY209" s="281" t="s">
        <v>228</v>
      </c>
    </row>
    <row r="210" s="1" customFormat="1" ht="16.5" customHeight="1">
      <c r="B210" s="47"/>
      <c r="C210" s="261" t="s">
        <v>370</v>
      </c>
      <c r="D210" s="261" t="s">
        <v>349</v>
      </c>
      <c r="E210" s="262" t="s">
        <v>7903</v>
      </c>
      <c r="F210" s="263" t="s">
        <v>8062</v>
      </c>
      <c r="G210" s="264" t="s">
        <v>499</v>
      </c>
      <c r="H210" s="265">
        <v>1</v>
      </c>
      <c r="I210" s="266"/>
      <c r="J210" s="267">
        <f>ROUND(I210*H210,2)</f>
        <v>0</v>
      </c>
      <c r="K210" s="263" t="s">
        <v>264</v>
      </c>
      <c r="L210" s="268"/>
      <c r="M210" s="269" t="s">
        <v>22</v>
      </c>
      <c r="N210" s="270" t="s">
        <v>50</v>
      </c>
      <c r="O210" s="48"/>
      <c r="P210" s="246">
        <f>O210*H210</f>
        <v>0</v>
      </c>
      <c r="Q210" s="246">
        <v>0.055</v>
      </c>
      <c r="R210" s="246">
        <f>Q210*H210</f>
        <v>0.055</v>
      </c>
      <c r="S210" s="246">
        <v>0</v>
      </c>
      <c r="T210" s="247">
        <f>S210*H210</f>
        <v>0</v>
      </c>
      <c r="AR210" s="25" t="s">
        <v>266</v>
      </c>
      <c r="AT210" s="25" t="s">
        <v>349</v>
      </c>
      <c r="AU210" s="25" t="s">
        <v>87</v>
      </c>
      <c r="AY210" s="25" t="s">
        <v>228</v>
      </c>
      <c r="BE210" s="248">
        <f>IF(N210="základní",J210,0)</f>
        <v>0</v>
      </c>
      <c r="BF210" s="248">
        <f>IF(N210="snížená",J210,0)</f>
        <v>0</v>
      </c>
      <c r="BG210" s="248">
        <f>IF(N210="zákl. přenesená",J210,0)</f>
        <v>0</v>
      </c>
      <c r="BH210" s="248">
        <f>IF(N210="sníž. přenesená",J210,0)</f>
        <v>0</v>
      </c>
      <c r="BI210" s="248">
        <f>IF(N210="nulová",J210,0)</f>
        <v>0</v>
      </c>
      <c r="BJ210" s="25" t="s">
        <v>24</v>
      </c>
      <c r="BK210" s="248">
        <f>ROUND(I210*H210,2)</f>
        <v>0</v>
      </c>
      <c r="BL210" s="25" t="s">
        <v>235</v>
      </c>
      <c r="BM210" s="25" t="s">
        <v>8063</v>
      </c>
    </row>
    <row r="211" s="12" customFormat="1">
      <c r="B211" s="249"/>
      <c r="C211" s="250"/>
      <c r="D211" s="251" t="s">
        <v>237</v>
      </c>
      <c r="E211" s="252" t="s">
        <v>22</v>
      </c>
      <c r="F211" s="253" t="s">
        <v>7853</v>
      </c>
      <c r="G211" s="250"/>
      <c r="H211" s="254">
        <v>1</v>
      </c>
      <c r="I211" s="255"/>
      <c r="J211" s="250"/>
      <c r="K211" s="250"/>
      <c r="L211" s="256"/>
      <c r="M211" s="257"/>
      <c r="N211" s="258"/>
      <c r="O211" s="258"/>
      <c r="P211" s="258"/>
      <c r="Q211" s="258"/>
      <c r="R211" s="258"/>
      <c r="S211" s="258"/>
      <c r="T211" s="259"/>
      <c r="AT211" s="260" t="s">
        <v>237</v>
      </c>
      <c r="AU211" s="260" t="s">
        <v>87</v>
      </c>
      <c r="AV211" s="12" t="s">
        <v>87</v>
      </c>
      <c r="AW211" s="12" t="s">
        <v>42</v>
      </c>
      <c r="AX211" s="12" t="s">
        <v>79</v>
      </c>
      <c r="AY211" s="260" t="s">
        <v>228</v>
      </c>
    </row>
    <row r="212" s="13" customFormat="1">
      <c r="B212" s="271"/>
      <c r="C212" s="272"/>
      <c r="D212" s="251" t="s">
        <v>237</v>
      </c>
      <c r="E212" s="273" t="s">
        <v>22</v>
      </c>
      <c r="F212" s="274" t="s">
        <v>364</v>
      </c>
      <c r="G212" s="272"/>
      <c r="H212" s="275">
        <v>1</v>
      </c>
      <c r="I212" s="276"/>
      <c r="J212" s="272"/>
      <c r="K212" s="272"/>
      <c r="L212" s="277"/>
      <c r="M212" s="278"/>
      <c r="N212" s="279"/>
      <c r="O212" s="279"/>
      <c r="P212" s="279"/>
      <c r="Q212" s="279"/>
      <c r="R212" s="279"/>
      <c r="S212" s="279"/>
      <c r="T212" s="280"/>
      <c r="AT212" s="281" t="s">
        <v>237</v>
      </c>
      <c r="AU212" s="281" t="s">
        <v>87</v>
      </c>
      <c r="AV212" s="13" t="s">
        <v>235</v>
      </c>
      <c r="AW212" s="13" t="s">
        <v>42</v>
      </c>
      <c r="AX212" s="13" t="s">
        <v>24</v>
      </c>
      <c r="AY212" s="281" t="s">
        <v>228</v>
      </c>
    </row>
    <row r="213" s="1" customFormat="1" ht="16.5" customHeight="1">
      <c r="B213" s="47"/>
      <c r="C213" s="237" t="s">
        <v>379</v>
      </c>
      <c r="D213" s="237" t="s">
        <v>230</v>
      </c>
      <c r="E213" s="238" t="s">
        <v>8064</v>
      </c>
      <c r="F213" s="239" t="s">
        <v>8065</v>
      </c>
      <c r="G213" s="240" t="s">
        <v>233</v>
      </c>
      <c r="H213" s="241">
        <v>0.16900000000000001</v>
      </c>
      <c r="I213" s="242"/>
      <c r="J213" s="243">
        <f>ROUND(I213*H213,2)</f>
        <v>0</v>
      </c>
      <c r="K213" s="239" t="s">
        <v>234</v>
      </c>
      <c r="L213" s="73"/>
      <c r="M213" s="244" t="s">
        <v>22</v>
      </c>
      <c r="N213" s="245" t="s">
        <v>50</v>
      </c>
      <c r="O213" s="48"/>
      <c r="P213" s="246">
        <f>O213*H213</f>
        <v>0</v>
      </c>
      <c r="Q213" s="246">
        <v>2.234</v>
      </c>
      <c r="R213" s="246">
        <f>Q213*H213</f>
        <v>0.37754600000000005</v>
      </c>
      <c r="S213" s="246">
        <v>0</v>
      </c>
      <c r="T213" s="247">
        <f>S213*H213</f>
        <v>0</v>
      </c>
      <c r="AR213" s="25" t="s">
        <v>235</v>
      </c>
      <c r="AT213" s="25" t="s">
        <v>230</v>
      </c>
      <c r="AU213" s="25" t="s">
        <v>87</v>
      </c>
      <c r="AY213" s="25" t="s">
        <v>228</v>
      </c>
      <c r="BE213" s="248">
        <f>IF(N213="základní",J213,0)</f>
        <v>0</v>
      </c>
      <c r="BF213" s="248">
        <f>IF(N213="snížená",J213,0)</f>
        <v>0</v>
      </c>
      <c r="BG213" s="248">
        <f>IF(N213="zákl. přenesená",J213,0)</f>
        <v>0</v>
      </c>
      <c r="BH213" s="248">
        <f>IF(N213="sníž. přenesená",J213,0)</f>
        <v>0</v>
      </c>
      <c r="BI213" s="248">
        <f>IF(N213="nulová",J213,0)</f>
        <v>0</v>
      </c>
      <c r="BJ213" s="25" t="s">
        <v>24</v>
      </c>
      <c r="BK213" s="248">
        <f>ROUND(I213*H213,2)</f>
        <v>0</v>
      </c>
      <c r="BL213" s="25" t="s">
        <v>235</v>
      </c>
      <c r="BM213" s="25" t="s">
        <v>8066</v>
      </c>
    </row>
    <row r="214" s="12" customFormat="1">
      <c r="B214" s="249"/>
      <c r="C214" s="250"/>
      <c r="D214" s="251" t="s">
        <v>237</v>
      </c>
      <c r="E214" s="252" t="s">
        <v>22</v>
      </c>
      <c r="F214" s="253" t="s">
        <v>8067</v>
      </c>
      <c r="G214" s="250"/>
      <c r="H214" s="254">
        <v>0.16900000000000001</v>
      </c>
      <c r="I214" s="255"/>
      <c r="J214" s="250"/>
      <c r="K214" s="250"/>
      <c r="L214" s="256"/>
      <c r="M214" s="257"/>
      <c r="N214" s="258"/>
      <c r="O214" s="258"/>
      <c r="P214" s="258"/>
      <c r="Q214" s="258"/>
      <c r="R214" s="258"/>
      <c r="S214" s="258"/>
      <c r="T214" s="259"/>
      <c r="AT214" s="260" t="s">
        <v>237</v>
      </c>
      <c r="AU214" s="260" t="s">
        <v>87</v>
      </c>
      <c r="AV214" s="12" t="s">
        <v>87</v>
      </c>
      <c r="AW214" s="12" t="s">
        <v>42</v>
      </c>
      <c r="AX214" s="12" t="s">
        <v>79</v>
      </c>
      <c r="AY214" s="260" t="s">
        <v>228</v>
      </c>
    </row>
    <row r="215" s="13" customFormat="1">
      <c r="B215" s="271"/>
      <c r="C215" s="272"/>
      <c r="D215" s="251" t="s">
        <v>237</v>
      </c>
      <c r="E215" s="273" t="s">
        <v>22</v>
      </c>
      <c r="F215" s="274" t="s">
        <v>364</v>
      </c>
      <c r="G215" s="272"/>
      <c r="H215" s="275">
        <v>0.16900000000000001</v>
      </c>
      <c r="I215" s="276"/>
      <c r="J215" s="272"/>
      <c r="K215" s="272"/>
      <c r="L215" s="277"/>
      <c r="M215" s="278"/>
      <c r="N215" s="279"/>
      <c r="O215" s="279"/>
      <c r="P215" s="279"/>
      <c r="Q215" s="279"/>
      <c r="R215" s="279"/>
      <c r="S215" s="279"/>
      <c r="T215" s="280"/>
      <c r="AT215" s="281" t="s">
        <v>237</v>
      </c>
      <c r="AU215" s="281" t="s">
        <v>87</v>
      </c>
      <c r="AV215" s="13" t="s">
        <v>235</v>
      </c>
      <c r="AW215" s="13" t="s">
        <v>42</v>
      </c>
      <c r="AX215" s="13" t="s">
        <v>24</v>
      </c>
      <c r="AY215" s="281" t="s">
        <v>228</v>
      </c>
    </row>
    <row r="216" s="1" customFormat="1" ht="16.5" customHeight="1">
      <c r="B216" s="47"/>
      <c r="C216" s="237" t="s">
        <v>384</v>
      </c>
      <c r="D216" s="237" t="s">
        <v>230</v>
      </c>
      <c r="E216" s="238" t="s">
        <v>8068</v>
      </c>
      <c r="F216" s="239" t="s">
        <v>8069</v>
      </c>
      <c r="G216" s="240" t="s">
        <v>263</v>
      </c>
      <c r="H216" s="241">
        <v>1.04</v>
      </c>
      <c r="I216" s="242"/>
      <c r="J216" s="243">
        <f>ROUND(I216*H216,2)</f>
        <v>0</v>
      </c>
      <c r="K216" s="239" t="s">
        <v>234</v>
      </c>
      <c r="L216" s="73"/>
      <c r="M216" s="244" t="s">
        <v>22</v>
      </c>
      <c r="N216" s="245" t="s">
        <v>50</v>
      </c>
      <c r="O216" s="48"/>
      <c r="P216" s="246">
        <f>O216*H216</f>
        <v>0</v>
      </c>
      <c r="Q216" s="246">
        <v>0.0063200000000000001</v>
      </c>
      <c r="R216" s="246">
        <f>Q216*H216</f>
        <v>0.0065728000000000002</v>
      </c>
      <c r="S216" s="246">
        <v>0</v>
      </c>
      <c r="T216" s="247">
        <f>S216*H216</f>
        <v>0</v>
      </c>
      <c r="AR216" s="25" t="s">
        <v>235</v>
      </c>
      <c r="AT216" s="25" t="s">
        <v>230</v>
      </c>
      <c r="AU216" s="25" t="s">
        <v>87</v>
      </c>
      <c r="AY216" s="25" t="s">
        <v>228</v>
      </c>
      <c r="BE216" s="248">
        <f>IF(N216="základní",J216,0)</f>
        <v>0</v>
      </c>
      <c r="BF216" s="248">
        <f>IF(N216="snížená",J216,0)</f>
        <v>0</v>
      </c>
      <c r="BG216" s="248">
        <f>IF(N216="zákl. přenesená",J216,0)</f>
        <v>0</v>
      </c>
      <c r="BH216" s="248">
        <f>IF(N216="sníž. přenesená",J216,0)</f>
        <v>0</v>
      </c>
      <c r="BI216" s="248">
        <f>IF(N216="nulová",J216,0)</f>
        <v>0</v>
      </c>
      <c r="BJ216" s="25" t="s">
        <v>24</v>
      </c>
      <c r="BK216" s="248">
        <f>ROUND(I216*H216,2)</f>
        <v>0</v>
      </c>
      <c r="BL216" s="25" t="s">
        <v>235</v>
      </c>
      <c r="BM216" s="25" t="s">
        <v>8070</v>
      </c>
    </row>
    <row r="217" s="12" customFormat="1">
      <c r="B217" s="249"/>
      <c r="C217" s="250"/>
      <c r="D217" s="251" t="s">
        <v>237</v>
      </c>
      <c r="E217" s="252" t="s">
        <v>22</v>
      </c>
      <c r="F217" s="253" t="s">
        <v>8071</v>
      </c>
      <c r="G217" s="250"/>
      <c r="H217" s="254">
        <v>1.04</v>
      </c>
      <c r="I217" s="255"/>
      <c r="J217" s="250"/>
      <c r="K217" s="250"/>
      <c r="L217" s="256"/>
      <c r="M217" s="257"/>
      <c r="N217" s="258"/>
      <c r="O217" s="258"/>
      <c r="P217" s="258"/>
      <c r="Q217" s="258"/>
      <c r="R217" s="258"/>
      <c r="S217" s="258"/>
      <c r="T217" s="259"/>
      <c r="AT217" s="260" t="s">
        <v>237</v>
      </c>
      <c r="AU217" s="260" t="s">
        <v>87</v>
      </c>
      <c r="AV217" s="12" t="s">
        <v>87</v>
      </c>
      <c r="AW217" s="12" t="s">
        <v>42</v>
      </c>
      <c r="AX217" s="12" t="s">
        <v>79</v>
      </c>
      <c r="AY217" s="260" t="s">
        <v>228</v>
      </c>
    </row>
    <row r="218" s="13" customFormat="1">
      <c r="B218" s="271"/>
      <c r="C218" s="272"/>
      <c r="D218" s="251" t="s">
        <v>237</v>
      </c>
      <c r="E218" s="273" t="s">
        <v>22</v>
      </c>
      <c r="F218" s="274" t="s">
        <v>364</v>
      </c>
      <c r="G218" s="272"/>
      <c r="H218" s="275">
        <v>1.04</v>
      </c>
      <c r="I218" s="276"/>
      <c r="J218" s="272"/>
      <c r="K218" s="272"/>
      <c r="L218" s="277"/>
      <c r="M218" s="278"/>
      <c r="N218" s="279"/>
      <c r="O218" s="279"/>
      <c r="P218" s="279"/>
      <c r="Q218" s="279"/>
      <c r="R218" s="279"/>
      <c r="S218" s="279"/>
      <c r="T218" s="280"/>
      <c r="AT218" s="281" t="s">
        <v>237</v>
      </c>
      <c r="AU218" s="281" t="s">
        <v>87</v>
      </c>
      <c r="AV218" s="13" t="s">
        <v>235</v>
      </c>
      <c r="AW218" s="13" t="s">
        <v>42</v>
      </c>
      <c r="AX218" s="13" t="s">
        <v>24</v>
      </c>
      <c r="AY218" s="281" t="s">
        <v>228</v>
      </c>
    </row>
    <row r="219" s="11" customFormat="1" ht="29.88" customHeight="1">
      <c r="B219" s="221"/>
      <c r="C219" s="222"/>
      <c r="D219" s="223" t="s">
        <v>78</v>
      </c>
      <c r="E219" s="235" t="s">
        <v>251</v>
      </c>
      <c r="F219" s="235" t="s">
        <v>8072</v>
      </c>
      <c r="G219" s="222"/>
      <c r="H219" s="222"/>
      <c r="I219" s="225"/>
      <c r="J219" s="236">
        <f>BK219</f>
        <v>0</v>
      </c>
      <c r="K219" s="222"/>
      <c r="L219" s="227"/>
      <c r="M219" s="228"/>
      <c r="N219" s="229"/>
      <c r="O219" s="229"/>
      <c r="P219" s="230">
        <f>SUM(P220:P239)</f>
        <v>0</v>
      </c>
      <c r="Q219" s="229"/>
      <c r="R219" s="230">
        <f>SUM(R220:R239)</f>
        <v>27.521595000000005</v>
      </c>
      <c r="S219" s="229"/>
      <c r="T219" s="231">
        <f>SUM(T220:T239)</f>
        <v>0</v>
      </c>
      <c r="AR219" s="232" t="s">
        <v>24</v>
      </c>
      <c r="AT219" s="233" t="s">
        <v>78</v>
      </c>
      <c r="AU219" s="233" t="s">
        <v>24</v>
      </c>
      <c r="AY219" s="232" t="s">
        <v>228</v>
      </c>
      <c r="BK219" s="234">
        <f>SUM(BK220:BK239)</f>
        <v>0</v>
      </c>
    </row>
    <row r="220" s="1" customFormat="1" ht="25.5" customHeight="1">
      <c r="B220" s="47"/>
      <c r="C220" s="237" t="s">
        <v>388</v>
      </c>
      <c r="D220" s="237" t="s">
        <v>230</v>
      </c>
      <c r="E220" s="238" t="s">
        <v>8073</v>
      </c>
      <c r="F220" s="239" t="s">
        <v>8074</v>
      </c>
      <c r="G220" s="240" t="s">
        <v>263</v>
      </c>
      <c r="H220" s="241">
        <v>15.75</v>
      </c>
      <c r="I220" s="242"/>
      <c r="J220" s="243">
        <f>ROUND(I220*H220,2)</f>
        <v>0</v>
      </c>
      <c r="K220" s="239" t="s">
        <v>234</v>
      </c>
      <c r="L220" s="73"/>
      <c r="M220" s="244" t="s">
        <v>22</v>
      </c>
      <c r="N220" s="245" t="s">
        <v>50</v>
      </c>
      <c r="O220" s="48"/>
      <c r="P220" s="246">
        <f>O220*H220</f>
        <v>0</v>
      </c>
      <c r="Q220" s="246">
        <v>0.25008000000000002</v>
      </c>
      <c r="R220" s="246">
        <f>Q220*H220</f>
        <v>3.9387600000000003</v>
      </c>
      <c r="S220" s="246">
        <v>0</v>
      </c>
      <c r="T220" s="247">
        <f>S220*H220</f>
        <v>0</v>
      </c>
      <c r="AR220" s="25" t="s">
        <v>235</v>
      </c>
      <c r="AT220" s="25" t="s">
        <v>230</v>
      </c>
      <c r="AU220" s="25" t="s">
        <v>87</v>
      </c>
      <c r="AY220" s="25" t="s">
        <v>228</v>
      </c>
      <c r="BE220" s="248">
        <f>IF(N220="základní",J220,0)</f>
        <v>0</v>
      </c>
      <c r="BF220" s="248">
        <f>IF(N220="snížená",J220,0)</f>
        <v>0</v>
      </c>
      <c r="BG220" s="248">
        <f>IF(N220="zákl. přenesená",J220,0)</f>
        <v>0</v>
      </c>
      <c r="BH220" s="248">
        <f>IF(N220="sníž. přenesená",J220,0)</f>
        <v>0</v>
      </c>
      <c r="BI220" s="248">
        <f>IF(N220="nulová",J220,0)</f>
        <v>0</v>
      </c>
      <c r="BJ220" s="25" t="s">
        <v>24</v>
      </c>
      <c r="BK220" s="248">
        <f>ROUND(I220*H220,2)</f>
        <v>0</v>
      </c>
      <c r="BL220" s="25" t="s">
        <v>235</v>
      </c>
      <c r="BM220" s="25" t="s">
        <v>8075</v>
      </c>
    </row>
    <row r="221" s="12" customFormat="1">
      <c r="B221" s="249"/>
      <c r="C221" s="250"/>
      <c r="D221" s="251" t="s">
        <v>237</v>
      </c>
      <c r="E221" s="252" t="s">
        <v>22</v>
      </c>
      <c r="F221" s="253" t="s">
        <v>7947</v>
      </c>
      <c r="G221" s="250"/>
      <c r="H221" s="254">
        <v>15.75</v>
      </c>
      <c r="I221" s="255"/>
      <c r="J221" s="250"/>
      <c r="K221" s="250"/>
      <c r="L221" s="256"/>
      <c r="M221" s="257"/>
      <c r="N221" s="258"/>
      <c r="O221" s="258"/>
      <c r="P221" s="258"/>
      <c r="Q221" s="258"/>
      <c r="R221" s="258"/>
      <c r="S221" s="258"/>
      <c r="T221" s="259"/>
      <c r="AT221" s="260" t="s">
        <v>237</v>
      </c>
      <c r="AU221" s="260" t="s">
        <v>87</v>
      </c>
      <c r="AV221" s="12" t="s">
        <v>87</v>
      </c>
      <c r="AW221" s="12" t="s">
        <v>42</v>
      </c>
      <c r="AX221" s="12" t="s">
        <v>79</v>
      </c>
      <c r="AY221" s="260" t="s">
        <v>228</v>
      </c>
    </row>
    <row r="222" s="13" customFormat="1">
      <c r="B222" s="271"/>
      <c r="C222" s="272"/>
      <c r="D222" s="251" t="s">
        <v>237</v>
      </c>
      <c r="E222" s="273" t="s">
        <v>22</v>
      </c>
      <c r="F222" s="274" t="s">
        <v>364</v>
      </c>
      <c r="G222" s="272"/>
      <c r="H222" s="275">
        <v>15.75</v>
      </c>
      <c r="I222" s="276"/>
      <c r="J222" s="272"/>
      <c r="K222" s="272"/>
      <c r="L222" s="277"/>
      <c r="M222" s="278"/>
      <c r="N222" s="279"/>
      <c r="O222" s="279"/>
      <c r="P222" s="279"/>
      <c r="Q222" s="279"/>
      <c r="R222" s="279"/>
      <c r="S222" s="279"/>
      <c r="T222" s="280"/>
      <c r="AT222" s="281" t="s">
        <v>237</v>
      </c>
      <c r="AU222" s="281" t="s">
        <v>87</v>
      </c>
      <c r="AV222" s="13" t="s">
        <v>235</v>
      </c>
      <c r="AW222" s="13" t="s">
        <v>42</v>
      </c>
      <c r="AX222" s="13" t="s">
        <v>24</v>
      </c>
      <c r="AY222" s="281" t="s">
        <v>228</v>
      </c>
    </row>
    <row r="223" s="1" customFormat="1" ht="25.5" customHeight="1">
      <c r="B223" s="47"/>
      <c r="C223" s="237" t="s">
        <v>393</v>
      </c>
      <c r="D223" s="237" t="s">
        <v>230</v>
      </c>
      <c r="E223" s="238" t="s">
        <v>8076</v>
      </c>
      <c r="F223" s="239" t="s">
        <v>8077</v>
      </c>
      <c r="G223" s="240" t="s">
        <v>263</v>
      </c>
      <c r="H223" s="241">
        <v>6.75</v>
      </c>
      <c r="I223" s="242"/>
      <c r="J223" s="243">
        <f>ROUND(I223*H223,2)</f>
        <v>0</v>
      </c>
      <c r="K223" s="239" t="s">
        <v>234</v>
      </c>
      <c r="L223" s="73"/>
      <c r="M223" s="244" t="s">
        <v>22</v>
      </c>
      <c r="N223" s="245" t="s">
        <v>50</v>
      </c>
      <c r="O223" s="48"/>
      <c r="P223" s="246">
        <f>O223*H223</f>
        <v>0</v>
      </c>
      <c r="Q223" s="246">
        <v>0.37536000000000003</v>
      </c>
      <c r="R223" s="246">
        <f>Q223*H223</f>
        <v>2.5336800000000004</v>
      </c>
      <c r="S223" s="246">
        <v>0</v>
      </c>
      <c r="T223" s="247">
        <f>S223*H223</f>
        <v>0</v>
      </c>
      <c r="AR223" s="25" t="s">
        <v>235</v>
      </c>
      <c r="AT223" s="25" t="s">
        <v>230</v>
      </c>
      <c r="AU223" s="25" t="s">
        <v>87</v>
      </c>
      <c r="AY223" s="25" t="s">
        <v>228</v>
      </c>
      <c r="BE223" s="248">
        <f>IF(N223="základní",J223,0)</f>
        <v>0</v>
      </c>
      <c r="BF223" s="248">
        <f>IF(N223="snížená",J223,0)</f>
        <v>0</v>
      </c>
      <c r="BG223" s="248">
        <f>IF(N223="zákl. přenesená",J223,0)</f>
        <v>0</v>
      </c>
      <c r="BH223" s="248">
        <f>IF(N223="sníž. přenesená",J223,0)</f>
        <v>0</v>
      </c>
      <c r="BI223" s="248">
        <f>IF(N223="nulová",J223,0)</f>
        <v>0</v>
      </c>
      <c r="BJ223" s="25" t="s">
        <v>24</v>
      </c>
      <c r="BK223" s="248">
        <f>ROUND(I223*H223,2)</f>
        <v>0</v>
      </c>
      <c r="BL223" s="25" t="s">
        <v>235</v>
      </c>
      <c r="BM223" s="25" t="s">
        <v>8078</v>
      </c>
    </row>
    <row r="224" s="12" customFormat="1">
      <c r="B224" s="249"/>
      <c r="C224" s="250"/>
      <c r="D224" s="251" t="s">
        <v>237</v>
      </c>
      <c r="E224" s="252" t="s">
        <v>22</v>
      </c>
      <c r="F224" s="253" t="s">
        <v>7951</v>
      </c>
      <c r="G224" s="250"/>
      <c r="H224" s="254">
        <v>6.75</v>
      </c>
      <c r="I224" s="255"/>
      <c r="J224" s="250"/>
      <c r="K224" s="250"/>
      <c r="L224" s="256"/>
      <c r="M224" s="257"/>
      <c r="N224" s="258"/>
      <c r="O224" s="258"/>
      <c r="P224" s="258"/>
      <c r="Q224" s="258"/>
      <c r="R224" s="258"/>
      <c r="S224" s="258"/>
      <c r="T224" s="259"/>
      <c r="AT224" s="260" t="s">
        <v>237</v>
      </c>
      <c r="AU224" s="260" t="s">
        <v>87</v>
      </c>
      <c r="AV224" s="12" t="s">
        <v>87</v>
      </c>
      <c r="AW224" s="12" t="s">
        <v>42</v>
      </c>
      <c r="AX224" s="12" t="s">
        <v>79</v>
      </c>
      <c r="AY224" s="260" t="s">
        <v>228</v>
      </c>
    </row>
    <row r="225" s="13" customFormat="1">
      <c r="B225" s="271"/>
      <c r="C225" s="272"/>
      <c r="D225" s="251" t="s">
        <v>237</v>
      </c>
      <c r="E225" s="273" t="s">
        <v>22</v>
      </c>
      <c r="F225" s="274" t="s">
        <v>364</v>
      </c>
      <c r="G225" s="272"/>
      <c r="H225" s="275">
        <v>6.75</v>
      </c>
      <c r="I225" s="276"/>
      <c r="J225" s="272"/>
      <c r="K225" s="272"/>
      <c r="L225" s="277"/>
      <c r="M225" s="278"/>
      <c r="N225" s="279"/>
      <c r="O225" s="279"/>
      <c r="P225" s="279"/>
      <c r="Q225" s="279"/>
      <c r="R225" s="279"/>
      <c r="S225" s="279"/>
      <c r="T225" s="280"/>
      <c r="AT225" s="281" t="s">
        <v>237</v>
      </c>
      <c r="AU225" s="281" t="s">
        <v>87</v>
      </c>
      <c r="AV225" s="13" t="s">
        <v>235</v>
      </c>
      <c r="AW225" s="13" t="s">
        <v>42</v>
      </c>
      <c r="AX225" s="13" t="s">
        <v>24</v>
      </c>
      <c r="AY225" s="281" t="s">
        <v>228</v>
      </c>
    </row>
    <row r="226" s="1" customFormat="1" ht="25.5" customHeight="1">
      <c r="B226" s="47"/>
      <c r="C226" s="237" t="s">
        <v>398</v>
      </c>
      <c r="D226" s="237" t="s">
        <v>230</v>
      </c>
      <c r="E226" s="238" t="s">
        <v>8079</v>
      </c>
      <c r="F226" s="239" t="s">
        <v>8080</v>
      </c>
      <c r="G226" s="240" t="s">
        <v>263</v>
      </c>
      <c r="H226" s="241">
        <v>22.5</v>
      </c>
      <c r="I226" s="242"/>
      <c r="J226" s="243">
        <f>ROUND(I226*H226,2)</f>
        <v>0</v>
      </c>
      <c r="K226" s="239" t="s">
        <v>234</v>
      </c>
      <c r="L226" s="73"/>
      <c r="M226" s="244" t="s">
        <v>22</v>
      </c>
      <c r="N226" s="245" t="s">
        <v>50</v>
      </c>
      <c r="O226" s="48"/>
      <c r="P226" s="246">
        <f>O226*H226</f>
        <v>0</v>
      </c>
      <c r="Q226" s="246">
        <v>0.40481</v>
      </c>
      <c r="R226" s="246">
        <f>Q226*H226</f>
        <v>9.1082250000000009</v>
      </c>
      <c r="S226" s="246">
        <v>0</v>
      </c>
      <c r="T226" s="247">
        <f>S226*H226</f>
        <v>0</v>
      </c>
      <c r="AR226" s="25" t="s">
        <v>235</v>
      </c>
      <c r="AT226" s="25" t="s">
        <v>230</v>
      </c>
      <c r="AU226" s="25" t="s">
        <v>87</v>
      </c>
      <c r="AY226" s="25" t="s">
        <v>228</v>
      </c>
      <c r="BE226" s="248">
        <f>IF(N226="základní",J226,0)</f>
        <v>0</v>
      </c>
      <c r="BF226" s="248">
        <f>IF(N226="snížená",J226,0)</f>
        <v>0</v>
      </c>
      <c r="BG226" s="248">
        <f>IF(N226="zákl. přenesená",J226,0)</f>
        <v>0</v>
      </c>
      <c r="BH226" s="248">
        <f>IF(N226="sníž. přenesená",J226,0)</f>
        <v>0</v>
      </c>
      <c r="BI226" s="248">
        <f>IF(N226="nulová",J226,0)</f>
        <v>0</v>
      </c>
      <c r="BJ226" s="25" t="s">
        <v>24</v>
      </c>
      <c r="BK226" s="248">
        <f>ROUND(I226*H226,2)</f>
        <v>0</v>
      </c>
      <c r="BL226" s="25" t="s">
        <v>235</v>
      </c>
      <c r="BM226" s="25" t="s">
        <v>8081</v>
      </c>
    </row>
    <row r="227" s="12" customFormat="1">
      <c r="B227" s="249"/>
      <c r="C227" s="250"/>
      <c r="D227" s="251" t="s">
        <v>237</v>
      </c>
      <c r="E227" s="252" t="s">
        <v>22</v>
      </c>
      <c r="F227" s="253" t="s">
        <v>7951</v>
      </c>
      <c r="G227" s="250"/>
      <c r="H227" s="254">
        <v>6.75</v>
      </c>
      <c r="I227" s="255"/>
      <c r="J227" s="250"/>
      <c r="K227" s="250"/>
      <c r="L227" s="256"/>
      <c r="M227" s="257"/>
      <c r="N227" s="258"/>
      <c r="O227" s="258"/>
      <c r="P227" s="258"/>
      <c r="Q227" s="258"/>
      <c r="R227" s="258"/>
      <c r="S227" s="258"/>
      <c r="T227" s="259"/>
      <c r="AT227" s="260" t="s">
        <v>237</v>
      </c>
      <c r="AU227" s="260" t="s">
        <v>87</v>
      </c>
      <c r="AV227" s="12" t="s">
        <v>87</v>
      </c>
      <c r="AW227" s="12" t="s">
        <v>42</v>
      </c>
      <c r="AX227" s="12" t="s">
        <v>79</v>
      </c>
      <c r="AY227" s="260" t="s">
        <v>228</v>
      </c>
    </row>
    <row r="228" s="12" customFormat="1">
      <c r="B228" s="249"/>
      <c r="C228" s="250"/>
      <c r="D228" s="251" t="s">
        <v>237</v>
      </c>
      <c r="E228" s="252" t="s">
        <v>22</v>
      </c>
      <c r="F228" s="253" t="s">
        <v>7947</v>
      </c>
      <c r="G228" s="250"/>
      <c r="H228" s="254">
        <v>15.75</v>
      </c>
      <c r="I228" s="255"/>
      <c r="J228" s="250"/>
      <c r="K228" s="250"/>
      <c r="L228" s="256"/>
      <c r="M228" s="257"/>
      <c r="N228" s="258"/>
      <c r="O228" s="258"/>
      <c r="P228" s="258"/>
      <c r="Q228" s="258"/>
      <c r="R228" s="258"/>
      <c r="S228" s="258"/>
      <c r="T228" s="259"/>
      <c r="AT228" s="260" t="s">
        <v>237</v>
      </c>
      <c r="AU228" s="260" t="s">
        <v>87</v>
      </c>
      <c r="AV228" s="12" t="s">
        <v>87</v>
      </c>
      <c r="AW228" s="12" t="s">
        <v>42</v>
      </c>
      <c r="AX228" s="12" t="s">
        <v>79</v>
      </c>
      <c r="AY228" s="260" t="s">
        <v>228</v>
      </c>
    </row>
    <row r="229" s="13" customFormat="1">
      <c r="B229" s="271"/>
      <c r="C229" s="272"/>
      <c r="D229" s="251" t="s">
        <v>237</v>
      </c>
      <c r="E229" s="273" t="s">
        <v>22</v>
      </c>
      <c r="F229" s="274" t="s">
        <v>364</v>
      </c>
      <c r="G229" s="272"/>
      <c r="H229" s="275">
        <v>22.5</v>
      </c>
      <c r="I229" s="276"/>
      <c r="J229" s="272"/>
      <c r="K229" s="272"/>
      <c r="L229" s="277"/>
      <c r="M229" s="278"/>
      <c r="N229" s="279"/>
      <c r="O229" s="279"/>
      <c r="P229" s="279"/>
      <c r="Q229" s="279"/>
      <c r="R229" s="279"/>
      <c r="S229" s="279"/>
      <c r="T229" s="280"/>
      <c r="AT229" s="281" t="s">
        <v>237</v>
      </c>
      <c r="AU229" s="281" t="s">
        <v>87</v>
      </c>
      <c r="AV229" s="13" t="s">
        <v>235</v>
      </c>
      <c r="AW229" s="13" t="s">
        <v>42</v>
      </c>
      <c r="AX229" s="13" t="s">
        <v>24</v>
      </c>
      <c r="AY229" s="281" t="s">
        <v>228</v>
      </c>
    </row>
    <row r="230" s="1" customFormat="1" ht="25.5" customHeight="1">
      <c r="B230" s="47"/>
      <c r="C230" s="237" t="s">
        <v>403</v>
      </c>
      <c r="D230" s="237" t="s">
        <v>230</v>
      </c>
      <c r="E230" s="238" t="s">
        <v>8082</v>
      </c>
      <c r="F230" s="239" t="s">
        <v>8083</v>
      </c>
      <c r="G230" s="240" t="s">
        <v>263</v>
      </c>
      <c r="H230" s="241">
        <v>22.5</v>
      </c>
      <c r="I230" s="242"/>
      <c r="J230" s="243">
        <f>ROUND(I230*H230,2)</f>
        <v>0</v>
      </c>
      <c r="K230" s="239" t="s">
        <v>234</v>
      </c>
      <c r="L230" s="73"/>
      <c r="M230" s="244" t="s">
        <v>22</v>
      </c>
      <c r="N230" s="245" t="s">
        <v>50</v>
      </c>
      <c r="O230" s="48"/>
      <c r="P230" s="246">
        <f>O230*H230</f>
        <v>0</v>
      </c>
      <c r="Q230" s="246">
        <v>0.34762999999999999</v>
      </c>
      <c r="R230" s="246">
        <f>Q230*H230</f>
        <v>7.8216749999999999</v>
      </c>
      <c r="S230" s="246">
        <v>0</v>
      </c>
      <c r="T230" s="247">
        <f>S230*H230</f>
        <v>0</v>
      </c>
      <c r="AR230" s="25" t="s">
        <v>235</v>
      </c>
      <c r="AT230" s="25" t="s">
        <v>230</v>
      </c>
      <c r="AU230" s="25" t="s">
        <v>87</v>
      </c>
      <c r="AY230" s="25" t="s">
        <v>228</v>
      </c>
      <c r="BE230" s="248">
        <f>IF(N230="základní",J230,0)</f>
        <v>0</v>
      </c>
      <c r="BF230" s="248">
        <f>IF(N230="snížená",J230,0)</f>
        <v>0</v>
      </c>
      <c r="BG230" s="248">
        <f>IF(N230="zákl. přenesená",J230,0)</f>
        <v>0</v>
      </c>
      <c r="BH230" s="248">
        <f>IF(N230="sníž. přenesená",J230,0)</f>
        <v>0</v>
      </c>
      <c r="BI230" s="248">
        <f>IF(N230="nulová",J230,0)</f>
        <v>0</v>
      </c>
      <c r="BJ230" s="25" t="s">
        <v>24</v>
      </c>
      <c r="BK230" s="248">
        <f>ROUND(I230*H230,2)</f>
        <v>0</v>
      </c>
      <c r="BL230" s="25" t="s">
        <v>235</v>
      </c>
      <c r="BM230" s="25" t="s">
        <v>8084</v>
      </c>
    </row>
    <row r="231" s="12" customFormat="1">
      <c r="B231" s="249"/>
      <c r="C231" s="250"/>
      <c r="D231" s="251" t="s">
        <v>237</v>
      </c>
      <c r="E231" s="252" t="s">
        <v>22</v>
      </c>
      <c r="F231" s="253" t="s">
        <v>7951</v>
      </c>
      <c r="G231" s="250"/>
      <c r="H231" s="254">
        <v>6.75</v>
      </c>
      <c r="I231" s="255"/>
      <c r="J231" s="250"/>
      <c r="K231" s="250"/>
      <c r="L231" s="256"/>
      <c r="M231" s="257"/>
      <c r="N231" s="258"/>
      <c r="O231" s="258"/>
      <c r="P231" s="258"/>
      <c r="Q231" s="258"/>
      <c r="R231" s="258"/>
      <c r="S231" s="258"/>
      <c r="T231" s="259"/>
      <c r="AT231" s="260" t="s">
        <v>237</v>
      </c>
      <c r="AU231" s="260" t="s">
        <v>87</v>
      </c>
      <c r="AV231" s="12" t="s">
        <v>87</v>
      </c>
      <c r="AW231" s="12" t="s">
        <v>42</v>
      </c>
      <c r="AX231" s="12" t="s">
        <v>79</v>
      </c>
      <c r="AY231" s="260" t="s">
        <v>228</v>
      </c>
    </row>
    <row r="232" s="12" customFormat="1">
      <c r="B232" s="249"/>
      <c r="C232" s="250"/>
      <c r="D232" s="251" t="s">
        <v>237</v>
      </c>
      <c r="E232" s="252" t="s">
        <v>22</v>
      </c>
      <c r="F232" s="253" t="s">
        <v>7947</v>
      </c>
      <c r="G232" s="250"/>
      <c r="H232" s="254">
        <v>15.75</v>
      </c>
      <c r="I232" s="255"/>
      <c r="J232" s="250"/>
      <c r="K232" s="250"/>
      <c r="L232" s="256"/>
      <c r="M232" s="257"/>
      <c r="N232" s="258"/>
      <c r="O232" s="258"/>
      <c r="P232" s="258"/>
      <c r="Q232" s="258"/>
      <c r="R232" s="258"/>
      <c r="S232" s="258"/>
      <c r="T232" s="259"/>
      <c r="AT232" s="260" t="s">
        <v>237</v>
      </c>
      <c r="AU232" s="260" t="s">
        <v>87</v>
      </c>
      <c r="AV232" s="12" t="s">
        <v>87</v>
      </c>
      <c r="AW232" s="12" t="s">
        <v>42</v>
      </c>
      <c r="AX232" s="12" t="s">
        <v>79</v>
      </c>
      <c r="AY232" s="260" t="s">
        <v>228</v>
      </c>
    </row>
    <row r="233" s="13" customFormat="1">
      <c r="B233" s="271"/>
      <c r="C233" s="272"/>
      <c r="D233" s="251" t="s">
        <v>237</v>
      </c>
      <c r="E233" s="273" t="s">
        <v>22</v>
      </c>
      <c r="F233" s="274" t="s">
        <v>364</v>
      </c>
      <c r="G233" s="272"/>
      <c r="H233" s="275">
        <v>22.5</v>
      </c>
      <c r="I233" s="276"/>
      <c r="J233" s="272"/>
      <c r="K233" s="272"/>
      <c r="L233" s="277"/>
      <c r="M233" s="278"/>
      <c r="N233" s="279"/>
      <c r="O233" s="279"/>
      <c r="P233" s="279"/>
      <c r="Q233" s="279"/>
      <c r="R233" s="279"/>
      <c r="S233" s="279"/>
      <c r="T233" s="280"/>
      <c r="AT233" s="281" t="s">
        <v>237</v>
      </c>
      <c r="AU233" s="281" t="s">
        <v>87</v>
      </c>
      <c r="AV233" s="13" t="s">
        <v>235</v>
      </c>
      <c r="AW233" s="13" t="s">
        <v>42</v>
      </c>
      <c r="AX233" s="13" t="s">
        <v>24</v>
      </c>
      <c r="AY233" s="281" t="s">
        <v>228</v>
      </c>
    </row>
    <row r="234" s="1" customFormat="1" ht="25.5" customHeight="1">
      <c r="B234" s="47"/>
      <c r="C234" s="237" t="s">
        <v>407</v>
      </c>
      <c r="D234" s="237" t="s">
        <v>230</v>
      </c>
      <c r="E234" s="238" t="s">
        <v>8085</v>
      </c>
      <c r="F234" s="239" t="s">
        <v>8086</v>
      </c>
      <c r="G234" s="240" t="s">
        <v>263</v>
      </c>
      <c r="H234" s="241">
        <v>15.75</v>
      </c>
      <c r="I234" s="242"/>
      <c r="J234" s="243">
        <f>ROUND(I234*H234,2)</f>
        <v>0</v>
      </c>
      <c r="K234" s="239" t="s">
        <v>234</v>
      </c>
      <c r="L234" s="73"/>
      <c r="M234" s="244" t="s">
        <v>22</v>
      </c>
      <c r="N234" s="245" t="s">
        <v>50</v>
      </c>
      <c r="O234" s="48"/>
      <c r="P234" s="246">
        <f>O234*H234</f>
        <v>0</v>
      </c>
      <c r="Q234" s="246">
        <v>0.13188</v>
      </c>
      <c r="R234" s="246">
        <f>Q234*H234</f>
        <v>2.0771099999999998</v>
      </c>
      <c r="S234" s="246">
        <v>0</v>
      </c>
      <c r="T234" s="247">
        <f>S234*H234</f>
        <v>0</v>
      </c>
      <c r="AR234" s="25" t="s">
        <v>235</v>
      </c>
      <c r="AT234" s="25" t="s">
        <v>230</v>
      </c>
      <c r="AU234" s="25" t="s">
        <v>87</v>
      </c>
      <c r="AY234" s="25" t="s">
        <v>228</v>
      </c>
      <c r="BE234" s="248">
        <f>IF(N234="základní",J234,0)</f>
        <v>0</v>
      </c>
      <c r="BF234" s="248">
        <f>IF(N234="snížená",J234,0)</f>
        <v>0</v>
      </c>
      <c r="BG234" s="248">
        <f>IF(N234="zákl. přenesená",J234,0)</f>
        <v>0</v>
      </c>
      <c r="BH234" s="248">
        <f>IF(N234="sníž. přenesená",J234,0)</f>
        <v>0</v>
      </c>
      <c r="BI234" s="248">
        <f>IF(N234="nulová",J234,0)</f>
        <v>0</v>
      </c>
      <c r="BJ234" s="25" t="s">
        <v>24</v>
      </c>
      <c r="BK234" s="248">
        <f>ROUND(I234*H234,2)</f>
        <v>0</v>
      </c>
      <c r="BL234" s="25" t="s">
        <v>235</v>
      </c>
      <c r="BM234" s="25" t="s">
        <v>8087</v>
      </c>
    </row>
    <row r="235" s="12" customFormat="1">
      <c r="B235" s="249"/>
      <c r="C235" s="250"/>
      <c r="D235" s="251" t="s">
        <v>237</v>
      </c>
      <c r="E235" s="252" t="s">
        <v>22</v>
      </c>
      <c r="F235" s="253" t="s">
        <v>7947</v>
      </c>
      <c r="G235" s="250"/>
      <c r="H235" s="254">
        <v>15.75</v>
      </c>
      <c r="I235" s="255"/>
      <c r="J235" s="250"/>
      <c r="K235" s="250"/>
      <c r="L235" s="256"/>
      <c r="M235" s="257"/>
      <c r="N235" s="258"/>
      <c r="O235" s="258"/>
      <c r="P235" s="258"/>
      <c r="Q235" s="258"/>
      <c r="R235" s="258"/>
      <c r="S235" s="258"/>
      <c r="T235" s="259"/>
      <c r="AT235" s="260" t="s">
        <v>237</v>
      </c>
      <c r="AU235" s="260" t="s">
        <v>87</v>
      </c>
      <c r="AV235" s="12" t="s">
        <v>87</v>
      </c>
      <c r="AW235" s="12" t="s">
        <v>42</v>
      </c>
      <c r="AX235" s="12" t="s">
        <v>79</v>
      </c>
      <c r="AY235" s="260" t="s">
        <v>228</v>
      </c>
    </row>
    <row r="236" s="13" customFormat="1">
      <c r="B236" s="271"/>
      <c r="C236" s="272"/>
      <c r="D236" s="251" t="s">
        <v>237</v>
      </c>
      <c r="E236" s="273" t="s">
        <v>22</v>
      </c>
      <c r="F236" s="274" t="s">
        <v>364</v>
      </c>
      <c r="G236" s="272"/>
      <c r="H236" s="275">
        <v>15.75</v>
      </c>
      <c r="I236" s="276"/>
      <c r="J236" s="272"/>
      <c r="K236" s="272"/>
      <c r="L236" s="277"/>
      <c r="M236" s="278"/>
      <c r="N236" s="279"/>
      <c r="O236" s="279"/>
      <c r="P236" s="279"/>
      <c r="Q236" s="279"/>
      <c r="R236" s="279"/>
      <c r="S236" s="279"/>
      <c r="T236" s="280"/>
      <c r="AT236" s="281" t="s">
        <v>237</v>
      </c>
      <c r="AU236" s="281" t="s">
        <v>87</v>
      </c>
      <c r="AV236" s="13" t="s">
        <v>235</v>
      </c>
      <c r="AW236" s="13" t="s">
        <v>42</v>
      </c>
      <c r="AX236" s="13" t="s">
        <v>24</v>
      </c>
      <c r="AY236" s="281" t="s">
        <v>228</v>
      </c>
    </row>
    <row r="237" s="1" customFormat="1" ht="25.5" customHeight="1">
      <c r="B237" s="47"/>
      <c r="C237" s="237" t="s">
        <v>413</v>
      </c>
      <c r="D237" s="237" t="s">
        <v>230</v>
      </c>
      <c r="E237" s="238" t="s">
        <v>8088</v>
      </c>
      <c r="F237" s="239" t="s">
        <v>8089</v>
      </c>
      <c r="G237" s="240" t="s">
        <v>263</v>
      </c>
      <c r="H237" s="241">
        <v>15.75</v>
      </c>
      <c r="I237" s="242"/>
      <c r="J237" s="243">
        <f>ROUND(I237*H237,2)</f>
        <v>0</v>
      </c>
      <c r="K237" s="239" t="s">
        <v>234</v>
      </c>
      <c r="L237" s="73"/>
      <c r="M237" s="244" t="s">
        <v>22</v>
      </c>
      <c r="N237" s="245" t="s">
        <v>50</v>
      </c>
      <c r="O237" s="48"/>
      <c r="P237" s="246">
        <f>O237*H237</f>
        <v>0</v>
      </c>
      <c r="Q237" s="246">
        <v>0.12966</v>
      </c>
      <c r="R237" s="246">
        <f>Q237*H237</f>
        <v>2.0421450000000001</v>
      </c>
      <c r="S237" s="246">
        <v>0</v>
      </c>
      <c r="T237" s="247">
        <f>S237*H237</f>
        <v>0</v>
      </c>
      <c r="AR237" s="25" t="s">
        <v>235</v>
      </c>
      <c r="AT237" s="25" t="s">
        <v>230</v>
      </c>
      <c r="AU237" s="25" t="s">
        <v>87</v>
      </c>
      <c r="AY237" s="25" t="s">
        <v>228</v>
      </c>
      <c r="BE237" s="248">
        <f>IF(N237="základní",J237,0)</f>
        <v>0</v>
      </c>
      <c r="BF237" s="248">
        <f>IF(N237="snížená",J237,0)</f>
        <v>0</v>
      </c>
      <c r="BG237" s="248">
        <f>IF(N237="zákl. přenesená",J237,0)</f>
        <v>0</v>
      </c>
      <c r="BH237" s="248">
        <f>IF(N237="sníž. přenesená",J237,0)</f>
        <v>0</v>
      </c>
      <c r="BI237" s="248">
        <f>IF(N237="nulová",J237,0)</f>
        <v>0</v>
      </c>
      <c r="BJ237" s="25" t="s">
        <v>24</v>
      </c>
      <c r="BK237" s="248">
        <f>ROUND(I237*H237,2)</f>
        <v>0</v>
      </c>
      <c r="BL237" s="25" t="s">
        <v>235</v>
      </c>
      <c r="BM237" s="25" t="s">
        <v>8090</v>
      </c>
    </row>
    <row r="238" s="12" customFormat="1">
      <c r="B238" s="249"/>
      <c r="C238" s="250"/>
      <c r="D238" s="251" t="s">
        <v>237</v>
      </c>
      <c r="E238" s="252" t="s">
        <v>22</v>
      </c>
      <c r="F238" s="253" t="s">
        <v>7947</v>
      </c>
      <c r="G238" s="250"/>
      <c r="H238" s="254">
        <v>15.75</v>
      </c>
      <c r="I238" s="255"/>
      <c r="J238" s="250"/>
      <c r="K238" s="250"/>
      <c r="L238" s="256"/>
      <c r="M238" s="257"/>
      <c r="N238" s="258"/>
      <c r="O238" s="258"/>
      <c r="P238" s="258"/>
      <c r="Q238" s="258"/>
      <c r="R238" s="258"/>
      <c r="S238" s="258"/>
      <c r="T238" s="259"/>
      <c r="AT238" s="260" t="s">
        <v>237</v>
      </c>
      <c r="AU238" s="260" t="s">
        <v>87</v>
      </c>
      <c r="AV238" s="12" t="s">
        <v>87</v>
      </c>
      <c r="AW238" s="12" t="s">
        <v>42</v>
      </c>
      <c r="AX238" s="12" t="s">
        <v>79</v>
      </c>
      <c r="AY238" s="260" t="s">
        <v>228</v>
      </c>
    </row>
    <row r="239" s="13" customFormat="1">
      <c r="B239" s="271"/>
      <c r="C239" s="272"/>
      <c r="D239" s="251" t="s">
        <v>237</v>
      </c>
      <c r="E239" s="273" t="s">
        <v>22</v>
      </c>
      <c r="F239" s="274" t="s">
        <v>364</v>
      </c>
      <c r="G239" s="272"/>
      <c r="H239" s="275">
        <v>15.75</v>
      </c>
      <c r="I239" s="276"/>
      <c r="J239" s="272"/>
      <c r="K239" s="272"/>
      <c r="L239" s="277"/>
      <c r="M239" s="278"/>
      <c r="N239" s="279"/>
      <c r="O239" s="279"/>
      <c r="P239" s="279"/>
      <c r="Q239" s="279"/>
      <c r="R239" s="279"/>
      <c r="S239" s="279"/>
      <c r="T239" s="280"/>
      <c r="AT239" s="281" t="s">
        <v>237</v>
      </c>
      <c r="AU239" s="281" t="s">
        <v>87</v>
      </c>
      <c r="AV239" s="13" t="s">
        <v>235</v>
      </c>
      <c r="AW239" s="13" t="s">
        <v>42</v>
      </c>
      <c r="AX239" s="13" t="s">
        <v>24</v>
      </c>
      <c r="AY239" s="281" t="s">
        <v>228</v>
      </c>
    </row>
    <row r="240" s="11" customFormat="1" ht="29.88" customHeight="1">
      <c r="B240" s="221"/>
      <c r="C240" s="222"/>
      <c r="D240" s="223" t="s">
        <v>78</v>
      </c>
      <c r="E240" s="235" t="s">
        <v>266</v>
      </c>
      <c r="F240" s="235" t="s">
        <v>754</v>
      </c>
      <c r="G240" s="222"/>
      <c r="H240" s="222"/>
      <c r="I240" s="225"/>
      <c r="J240" s="236">
        <f>BK240</f>
        <v>0</v>
      </c>
      <c r="K240" s="222"/>
      <c r="L240" s="227"/>
      <c r="M240" s="228"/>
      <c r="N240" s="229"/>
      <c r="O240" s="229"/>
      <c r="P240" s="230">
        <f>SUM(P241:P328)</f>
        <v>0</v>
      </c>
      <c r="Q240" s="229"/>
      <c r="R240" s="230">
        <f>SUM(R241:R328)</f>
        <v>16.629080000000002</v>
      </c>
      <c r="S240" s="229"/>
      <c r="T240" s="231">
        <f>SUM(T241:T328)</f>
        <v>0</v>
      </c>
      <c r="AR240" s="232" t="s">
        <v>24</v>
      </c>
      <c r="AT240" s="233" t="s">
        <v>78</v>
      </c>
      <c r="AU240" s="233" t="s">
        <v>24</v>
      </c>
      <c r="AY240" s="232" t="s">
        <v>228</v>
      </c>
      <c r="BK240" s="234">
        <f>SUM(BK241:BK328)</f>
        <v>0</v>
      </c>
    </row>
    <row r="241" s="1" customFormat="1" ht="16.5" customHeight="1">
      <c r="B241" s="47"/>
      <c r="C241" s="237" t="s">
        <v>421</v>
      </c>
      <c r="D241" s="237" t="s">
        <v>230</v>
      </c>
      <c r="E241" s="238" t="s">
        <v>8091</v>
      </c>
      <c r="F241" s="239" t="s">
        <v>8092</v>
      </c>
      <c r="G241" s="240" t="s">
        <v>328</v>
      </c>
      <c r="H241" s="241">
        <v>20</v>
      </c>
      <c r="I241" s="242"/>
      <c r="J241" s="243">
        <f>ROUND(I241*H241,2)</f>
        <v>0</v>
      </c>
      <c r="K241" s="239" t="s">
        <v>234</v>
      </c>
      <c r="L241" s="73"/>
      <c r="M241" s="244" t="s">
        <v>22</v>
      </c>
      <c r="N241" s="245" t="s">
        <v>50</v>
      </c>
      <c r="O241" s="48"/>
      <c r="P241" s="246">
        <f>O241*H241</f>
        <v>0</v>
      </c>
      <c r="Q241" s="246">
        <v>0</v>
      </c>
      <c r="R241" s="246">
        <f>Q241*H241</f>
        <v>0</v>
      </c>
      <c r="S241" s="246">
        <v>0</v>
      </c>
      <c r="T241" s="247">
        <f>S241*H241</f>
        <v>0</v>
      </c>
      <c r="AR241" s="25" t="s">
        <v>235</v>
      </c>
      <c r="AT241" s="25" t="s">
        <v>230</v>
      </c>
      <c r="AU241" s="25" t="s">
        <v>87</v>
      </c>
      <c r="AY241" s="25" t="s">
        <v>228</v>
      </c>
      <c r="BE241" s="248">
        <f>IF(N241="základní",J241,0)</f>
        <v>0</v>
      </c>
      <c r="BF241" s="248">
        <f>IF(N241="snížená",J241,0)</f>
        <v>0</v>
      </c>
      <c r="BG241" s="248">
        <f>IF(N241="zákl. přenesená",J241,0)</f>
        <v>0</v>
      </c>
      <c r="BH241" s="248">
        <f>IF(N241="sníž. přenesená",J241,0)</f>
        <v>0</v>
      </c>
      <c r="BI241" s="248">
        <f>IF(N241="nulová",J241,0)</f>
        <v>0</v>
      </c>
      <c r="BJ241" s="25" t="s">
        <v>24</v>
      </c>
      <c r="BK241" s="248">
        <f>ROUND(I241*H241,2)</f>
        <v>0</v>
      </c>
      <c r="BL241" s="25" t="s">
        <v>235</v>
      </c>
      <c r="BM241" s="25" t="s">
        <v>8093</v>
      </c>
    </row>
    <row r="242" s="12" customFormat="1">
      <c r="B242" s="249"/>
      <c r="C242" s="250"/>
      <c r="D242" s="251" t="s">
        <v>237</v>
      </c>
      <c r="E242" s="252" t="s">
        <v>22</v>
      </c>
      <c r="F242" s="253" t="s">
        <v>8094</v>
      </c>
      <c r="G242" s="250"/>
      <c r="H242" s="254">
        <v>20</v>
      </c>
      <c r="I242" s="255"/>
      <c r="J242" s="250"/>
      <c r="K242" s="250"/>
      <c r="L242" s="256"/>
      <c r="M242" s="257"/>
      <c r="N242" s="258"/>
      <c r="O242" s="258"/>
      <c r="P242" s="258"/>
      <c r="Q242" s="258"/>
      <c r="R242" s="258"/>
      <c r="S242" s="258"/>
      <c r="T242" s="259"/>
      <c r="AT242" s="260" t="s">
        <v>237</v>
      </c>
      <c r="AU242" s="260" t="s">
        <v>87</v>
      </c>
      <c r="AV242" s="12" t="s">
        <v>87</v>
      </c>
      <c r="AW242" s="12" t="s">
        <v>42</v>
      </c>
      <c r="AX242" s="12" t="s">
        <v>79</v>
      </c>
      <c r="AY242" s="260" t="s">
        <v>228</v>
      </c>
    </row>
    <row r="243" s="13" customFormat="1">
      <c r="B243" s="271"/>
      <c r="C243" s="272"/>
      <c r="D243" s="251" t="s">
        <v>237</v>
      </c>
      <c r="E243" s="273" t="s">
        <v>22</v>
      </c>
      <c r="F243" s="274" t="s">
        <v>364</v>
      </c>
      <c r="G243" s="272"/>
      <c r="H243" s="275">
        <v>20</v>
      </c>
      <c r="I243" s="276"/>
      <c r="J243" s="272"/>
      <c r="K243" s="272"/>
      <c r="L243" s="277"/>
      <c r="M243" s="278"/>
      <c r="N243" s="279"/>
      <c r="O243" s="279"/>
      <c r="P243" s="279"/>
      <c r="Q243" s="279"/>
      <c r="R243" s="279"/>
      <c r="S243" s="279"/>
      <c r="T243" s="280"/>
      <c r="AT243" s="281" t="s">
        <v>237</v>
      </c>
      <c r="AU243" s="281" t="s">
        <v>87</v>
      </c>
      <c r="AV243" s="13" t="s">
        <v>235</v>
      </c>
      <c r="AW243" s="13" t="s">
        <v>42</v>
      </c>
      <c r="AX243" s="13" t="s">
        <v>24</v>
      </c>
      <c r="AY243" s="281" t="s">
        <v>228</v>
      </c>
    </row>
    <row r="244" s="1" customFormat="1" ht="16.5" customHeight="1">
      <c r="B244" s="47"/>
      <c r="C244" s="237" t="s">
        <v>428</v>
      </c>
      <c r="D244" s="237" t="s">
        <v>230</v>
      </c>
      <c r="E244" s="238" t="s">
        <v>8095</v>
      </c>
      <c r="F244" s="239" t="s">
        <v>8096</v>
      </c>
      <c r="G244" s="240" t="s">
        <v>328</v>
      </c>
      <c r="H244" s="241">
        <v>61</v>
      </c>
      <c r="I244" s="242"/>
      <c r="J244" s="243">
        <f>ROUND(I244*H244,2)</f>
        <v>0</v>
      </c>
      <c r="K244" s="239" t="s">
        <v>234</v>
      </c>
      <c r="L244" s="73"/>
      <c r="M244" s="244" t="s">
        <v>22</v>
      </c>
      <c r="N244" s="245" t="s">
        <v>50</v>
      </c>
      <c r="O244" s="48"/>
      <c r="P244" s="246">
        <f>O244*H244</f>
        <v>0</v>
      </c>
      <c r="Q244" s="246">
        <v>0</v>
      </c>
      <c r="R244" s="246">
        <f>Q244*H244</f>
        <v>0</v>
      </c>
      <c r="S244" s="246">
        <v>0</v>
      </c>
      <c r="T244" s="247">
        <f>S244*H244</f>
        <v>0</v>
      </c>
      <c r="AR244" s="25" t="s">
        <v>235</v>
      </c>
      <c r="AT244" s="25" t="s">
        <v>230</v>
      </c>
      <c r="AU244" s="25" t="s">
        <v>87</v>
      </c>
      <c r="AY244" s="25" t="s">
        <v>228</v>
      </c>
      <c r="BE244" s="248">
        <f>IF(N244="základní",J244,0)</f>
        <v>0</v>
      </c>
      <c r="BF244" s="248">
        <f>IF(N244="snížená",J244,0)</f>
        <v>0</v>
      </c>
      <c r="BG244" s="248">
        <f>IF(N244="zákl. přenesená",J244,0)</f>
        <v>0</v>
      </c>
      <c r="BH244" s="248">
        <f>IF(N244="sníž. přenesená",J244,0)</f>
        <v>0</v>
      </c>
      <c r="BI244" s="248">
        <f>IF(N244="nulová",J244,0)</f>
        <v>0</v>
      </c>
      <c r="BJ244" s="25" t="s">
        <v>24</v>
      </c>
      <c r="BK244" s="248">
        <f>ROUND(I244*H244,2)</f>
        <v>0</v>
      </c>
      <c r="BL244" s="25" t="s">
        <v>235</v>
      </c>
      <c r="BM244" s="25" t="s">
        <v>8097</v>
      </c>
    </row>
    <row r="245" s="12" customFormat="1">
      <c r="B245" s="249"/>
      <c r="C245" s="250"/>
      <c r="D245" s="251" t="s">
        <v>237</v>
      </c>
      <c r="E245" s="252" t="s">
        <v>22</v>
      </c>
      <c r="F245" s="253" t="s">
        <v>8098</v>
      </c>
      <c r="G245" s="250"/>
      <c r="H245" s="254">
        <v>61</v>
      </c>
      <c r="I245" s="255"/>
      <c r="J245" s="250"/>
      <c r="K245" s="250"/>
      <c r="L245" s="256"/>
      <c r="M245" s="257"/>
      <c r="N245" s="258"/>
      <c r="O245" s="258"/>
      <c r="P245" s="258"/>
      <c r="Q245" s="258"/>
      <c r="R245" s="258"/>
      <c r="S245" s="258"/>
      <c r="T245" s="259"/>
      <c r="AT245" s="260" t="s">
        <v>237</v>
      </c>
      <c r="AU245" s="260" t="s">
        <v>87</v>
      </c>
      <c r="AV245" s="12" t="s">
        <v>87</v>
      </c>
      <c r="AW245" s="12" t="s">
        <v>42</v>
      </c>
      <c r="AX245" s="12" t="s">
        <v>79</v>
      </c>
      <c r="AY245" s="260" t="s">
        <v>228</v>
      </c>
    </row>
    <row r="246" s="13" customFormat="1">
      <c r="B246" s="271"/>
      <c r="C246" s="272"/>
      <c r="D246" s="251" t="s">
        <v>237</v>
      </c>
      <c r="E246" s="273" t="s">
        <v>22</v>
      </c>
      <c r="F246" s="274" t="s">
        <v>364</v>
      </c>
      <c r="G246" s="272"/>
      <c r="H246" s="275">
        <v>61</v>
      </c>
      <c r="I246" s="276"/>
      <c r="J246" s="272"/>
      <c r="K246" s="272"/>
      <c r="L246" s="277"/>
      <c r="M246" s="278"/>
      <c r="N246" s="279"/>
      <c r="O246" s="279"/>
      <c r="P246" s="279"/>
      <c r="Q246" s="279"/>
      <c r="R246" s="279"/>
      <c r="S246" s="279"/>
      <c r="T246" s="280"/>
      <c r="AT246" s="281" t="s">
        <v>237</v>
      </c>
      <c r="AU246" s="281" t="s">
        <v>87</v>
      </c>
      <c r="AV246" s="13" t="s">
        <v>235</v>
      </c>
      <c r="AW246" s="13" t="s">
        <v>42</v>
      </c>
      <c r="AX246" s="13" t="s">
        <v>24</v>
      </c>
      <c r="AY246" s="281" t="s">
        <v>228</v>
      </c>
    </row>
    <row r="247" s="1" customFormat="1" ht="16.5" customHeight="1">
      <c r="B247" s="47"/>
      <c r="C247" s="237" t="s">
        <v>433</v>
      </c>
      <c r="D247" s="237" t="s">
        <v>230</v>
      </c>
      <c r="E247" s="238" t="s">
        <v>8099</v>
      </c>
      <c r="F247" s="239" t="s">
        <v>8100</v>
      </c>
      <c r="G247" s="240" t="s">
        <v>499</v>
      </c>
      <c r="H247" s="241">
        <v>1</v>
      </c>
      <c r="I247" s="242"/>
      <c r="J247" s="243">
        <f>ROUND(I247*H247,2)</f>
        <v>0</v>
      </c>
      <c r="K247" s="239" t="s">
        <v>234</v>
      </c>
      <c r="L247" s="73"/>
      <c r="M247" s="244" t="s">
        <v>22</v>
      </c>
      <c r="N247" s="245" t="s">
        <v>50</v>
      </c>
      <c r="O247" s="48"/>
      <c r="P247" s="246">
        <f>O247*H247</f>
        <v>0</v>
      </c>
      <c r="Q247" s="246">
        <v>0.00010000000000000001</v>
      </c>
      <c r="R247" s="246">
        <f>Q247*H247</f>
        <v>0.00010000000000000001</v>
      </c>
      <c r="S247" s="246">
        <v>0</v>
      </c>
      <c r="T247" s="247">
        <f>S247*H247</f>
        <v>0</v>
      </c>
      <c r="AR247" s="25" t="s">
        <v>235</v>
      </c>
      <c r="AT247" s="25" t="s">
        <v>230</v>
      </c>
      <c r="AU247" s="25" t="s">
        <v>87</v>
      </c>
      <c r="AY247" s="25" t="s">
        <v>228</v>
      </c>
      <c r="BE247" s="248">
        <f>IF(N247="základní",J247,0)</f>
        <v>0</v>
      </c>
      <c r="BF247" s="248">
        <f>IF(N247="snížená",J247,0)</f>
        <v>0</v>
      </c>
      <c r="BG247" s="248">
        <f>IF(N247="zákl. přenesená",J247,0)</f>
        <v>0</v>
      </c>
      <c r="BH247" s="248">
        <f>IF(N247="sníž. přenesená",J247,0)</f>
        <v>0</v>
      </c>
      <c r="BI247" s="248">
        <f>IF(N247="nulová",J247,0)</f>
        <v>0</v>
      </c>
      <c r="BJ247" s="25" t="s">
        <v>24</v>
      </c>
      <c r="BK247" s="248">
        <f>ROUND(I247*H247,2)</f>
        <v>0</v>
      </c>
      <c r="BL247" s="25" t="s">
        <v>235</v>
      </c>
      <c r="BM247" s="25" t="s">
        <v>8101</v>
      </c>
    </row>
    <row r="248" s="12" customFormat="1">
      <c r="B248" s="249"/>
      <c r="C248" s="250"/>
      <c r="D248" s="251" t="s">
        <v>237</v>
      </c>
      <c r="E248" s="252" t="s">
        <v>22</v>
      </c>
      <c r="F248" s="253" t="s">
        <v>7853</v>
      </c>
      <c r="G248" s="250"/>
      <c r="H248" s="254">
        <v>1</v>
      </c>
      <c r="I248" s="255"/>
      <c r="J248" s="250"/>
      <c r="K248" s="250"/>
      <c r="L248" s="256"/>
      <c r="M248" s="257"/>
      <c r="N248" s="258"/>
      <c r="O248" s="258"/>
      <c r="P248" s="258"/>
      <c r="Q248" s="258"/>
      <c r="R248" s="258"/>
      <c r="S248" s="258"/>
      <c r="T248" s="259"/>
      <c r="AT248" s="260" t="s">
        <v>237</v>
      </c>
      <c r="AU248" s="260" t="s">
        <v>87</v>
      </c>
      <c r="AV248" s="12" t="s">
        <v>87</v>
      </c>
      <c r="AW248" s="12" t="s">
        <v>42</v>
      </c>
      <c r="AX248" s="12" t="s">
        <v>79</v>
      </c>
      <c r="AY248" s="260" t="s">
        <v>228</v>
      </c>
    </row>
    <row r="249" s="13" customFormat="1">
      <c r="B249" s="271"/>
      <c r="C249" s="272"/>
      <c r="D249" s="251" t="s">
        <v>237</v>
      </c>
      <c r="E249" s="273" t="s">
        <v>22</v>
      </c>
      <c r="F249" s="274" t="s">
        <v>364</v>
      </c>
      <c r="G249" s="272"/>
      <c r="H249" s="275">
        <v>1</v>
      </c>
      <c r="I249" s="276"/>
      <c r="J249" s="272"/>
      <c r="K249" s="272"/>
      <c r="L249" s="277"/>
      <c r="M249" s="278"/>
      <c r="N249" s="279"/>
      <c r="O249" s="279"/>
      <c r="P249" s="279"/>
      <c r="Q249" s="279"/>
      <c r="R249" s="279"/>
      <c r="S249" s="279"/>
      <c r="T249" s="280"/>
      <c r="AT249" s="281" t="s">
        <v>237</v>
      </c>
      <c r="AU249" s="281" t="s">
        <v>87</v>
      </c>
      <c r="AV249" s="13" t="s">
        <v>235</v>
      </c>
      <c r="AW249" s="13" t="s">
        <v>42</v>
      </c>
      <c r="AX249" s="13" t="s">
        <v>24</v>
      </c>
      <c r="AY249" s="281" t="s">
        <v>228</v>
      </c>
    </row>
    <row r="250" s="1" customFormat="1" ht="16.5" customHeight="1">
      <c r="B250" s="47"/>
      <c r="C250" s="237" t="s">
        <v>438</v>
      </c>
      <c r="D250" s="237" t="s">
        <v>230</v>
      </c>
      <c r="E250" s="238" t="s">
        <v>8102</v>
      </c>
      <c r="F250" s="239" t="s">
        <v>8103</v>
      </c>
      <c r="G250" s="240" t="s">
        <v>499</v>
      </c>
      <c r="H250" s="241">
        <v>1</v>
      </c>
      <c r="I250" s="242"/>
      <c r="J250" s="243">
        <f>ROUND(I250*H250,2)</f>
        <v>0</v>
      </c>
      <c r="K250" s="239" t="s">
        <v>234</v>
      </c>
      <c r="L250" s="73"/>
      <c r="M250" s="244" t="s">
        <v>22</v>
      </c>
      <c r="N250" s="245" t="s">
        <v>50</v>
      </c>
      <c r="O250" s="48"/>
      <c r="P250" s="246">
        <f>O250*H250</f>
        <v>0</v>
      </c>
      <c r="Q250" s="246">
        <v>0.00010000000000000001</v>
      </c>
      <c r="R250" s="246">
        <f>Q250*H250</f>
        <v>0.00010000000000000001</v>
      </c>
      <c r="S250" s="246">
        <v>0</v>
      </c>
      <c r="T250" s="247">
        <f>S250*H250</f>
        <v>0</v>
      </c>
      <c r="AR250" s="25" t="s">
        <v>235</v>
      </c>
      <c r="AT250" s="25" t="s">
        <v>230</v>
      </c>
      <c r="AU250" s="25" t="s">
        <v>87</v>
      </c>
      <c r="AY250" s="25" t="s">
        <v>228</v>
      </c>
      <c r="BE250" s="248">
        <f>IF(N250="základní",J250,0)</f>
        <v>0</v>
      </c>
      <c r="BF250" s="248">
        <f>IF(N250="snížená",J250,0)</f>
        <v>0</v>
      </c>
      <c r="BG250" s="248">
        <f>IF(N250="zákl. přenesená",J250,0)</f>
        <v>0</v>
      </c>
      <c r="BH250" s="248">
        <f>IF(N250="sníž. přenesená",J250,0)</f>
        <v>0</v>
      </c>
      <c r="BI250" s="248">
        <f>IF(N250="nulová",J250,0)</f>
        <v>0</v>
      </c>
      <c r="BJ250" s="25" t="s">
        <v>24</v>
      </c>
      <c r="BK250" s="248">
        <f>ROUND(I250*H250,2)</f>
        <v>0</v>
      </c>
      <c r="BL250" s="25" t="s">
        <v>235</v>
      </c>
      <c r="BM250" s="25" t="s">
        <v>8104</v>
      </c>
    </row>
    <row r="251" s="12" customFormat="1">
      <c r="B251" s="249"/>
      <c r="C251" s="250"/>
      <c r="D251" s="251" t="s">
        <v>237</v>
      </c>
      <c r="E251" s="252" t="s">
        <v>22</v>
      </c>
      <c r="F251" s="253" t="s">
        <v>7853</v>
      </c>
      <c r="G251" s="250"/>
      <c r="H251" s="254">
        <v>1</v>
      </c>
      <c r="I251" s="255"/>
      <c r="J251" s="250"/>
      <c r="K251" s="250"/>
      <c r="L251" s="256"/>
      <c r="M251" s="257"/>
      <c r="N251" s="258"/>
      <c r="O251" s="258"/>
      <c r="P251" s="258"/>
      <c r="Q251" s="258"/>
      <c r="R251" s="258"/>
      <c r="S251" s="258"/>
      <c r="T251" s="259"/>
      <c r="AT251" s="260" t="s">
        <v>237</v>
      </c>
      <c r="AU251" s="260" t="s">
        <v>87</v>
      </c>
      <c r="AV251" s="12" t="s">
        <v>87</v>
      </c>
      <c r="AW251" s="12" t="s">
        <v>42</v>
      </c>
      <c r="AX251" s="12" t="s">
        <v>79</v>
      </c>
      <c r="AY251" s="260" t="s">
        <v>228</v>
      </c>
    </row>
    <row r="252" s="13" customFormat="1">
      <c r="B252" s="271"/>
      <c r="C252" s="272"/>
      <c r="D252" s="251" t="s">
        <v>237</v>
      </c>
      <c r="E252" s="273" t="s">
        <v>22</v>
      </c>
      <c r="F252" s="274" t="s">
        <v>364</v>
      </c>
      <c r="G252" s="272"/>
      <c r="H252" s="275">
        <v>1</v>
      </c>
      <c r="I252" s="276"/>
      <c r="J252" s="272"/>
      <c r="K252" s="272"/>
      <c r="L252" s="277"/>
      <c r="M252" s="278"/>
      <c r="N252" s="279"/>
      <c r="O252" s="279"/>
      <c r="P252" s="279"/>
      <c r="Q252" s="279"/>
      <c r="R252" s="279"/>
      <c r="S252" s="279"/>
      <c r="T252" s="280"/>
      <c r="AT252" s="281" t="s">
        <v>237</v>
      </c>
      <c r="AU252" s="281" t="s">
        <v>87</v>
      </c>
      <c r="AV252" s="13" t="s">
        <v>235</v>
      </c>
      <c r="AW252" s="13" t="s">
        <v>42</v>
      </c>
      <c r="AX252" s="13" t="s">
        <v>24</v>
      </c>
      <c r="AY252" s="281" t="s">
        <v>228</v>
      </c>
    </row>
    <row r="253" s="1" customFormat="1" ht="16.5" customHeight="1">
      <c r="B253" s="47"/>
      <c r="C253" s="237" t="s">
        <v>443</v>
      </c>
      <c r="D253" s="237" t="s">
        <v>230</v>
      </c>
      <c r="E253" s="238" t="s">
        <v>8105</v>
      </c>
      <c r="F253" s="239" t="s">
        <v>8106</v>
      </c>
      <c r="G253" s="240" t="s">
        <v>499</v>
      </c>
      <c r="H253" s="241">
        <v>2</v>
      </c>
      <c r="I253" s="242"/>
      <c r="J253" s="243">
        <f>ROUND(I253*H253,2)</f>
        <v>0</v>
      </c>
      <c r="K253" s="239" t="s">
        <v>234</v>
      </c>
      <c r="L253" s="73"/>
      <c r="M253" s="244" t="s">
        <v>22</v>
      </c>
      <c r="N253" s="245" t="s">
        <v>50</v>
      </c>
      <c r="O253" s="48"/>
      <c r="P253" s="246">
        <f>O253*H253</f>
        <v>0</v>
      </c>
      <c r="Q253" s="246">
        <v>0.00010000000000000001</v>
      </c>
      <c r="R253" s="246">
        <f>Q253*H253</f>
        <v>0.00020000000000000001</v>
      </c>
      <c r="S253" s="246">
        <v>0</v>
      </c>
      <c r="T253" s="247">
        <f>S253*H253</f>
        <v>0</v>
      </c>
      <c r="AR253" s="25" t="s">
        <v>235</v>
      </c>
      <c r="AT253" s="25" t="s">
        <v>230</v>
      </c>
      <c r="AU253" s="25" t="s">
        <v>87</v>
      </c>
      <c r="AY253" s="25" t="s">
        <v>228</v>
      </c>
      <c r="BE253" s="248">
        <f>IF(N253="základní",J253,0)</f>
        <v>0</v>
      </c>
      <c r="BF253" s="248">
        <f>IF(N253="snížená",J253,0)</f>
        <v>0</v>
      </c>
      <c r="BG253" s="248">
        <f>IF(N253="zákl. přenesená",J253,0)</f>
        <v>0</v>
      </c>
      <c r="BH253" s="248">
        <f>IF(N253="sníž. přenesená",J253,0)</f>
        <v>0</v>
      </c>
      <c r="BI253" s="248">
        <f>IF(N253="nulová",J253,0)</f>
        <v>0</v>
      </c>
      <c r="BJ253" s="25" t="s">
        <v>24</v>
      </c>
      <c r="BK253" s="248">
        <f>ROUND(I253*H253,2)</f>
        <v>0</v>
      </c>
      <c r="BL253" s="25" t="s">
        <v>235</v>
      </c>
      <c r="BM253" s="25" t="s">
        <v>8107</v>
      </c>
    </row>
    <row r="254" s="12" customFormat="1">
      <c r="B254" s="249"/>
      <c r="C254" s="250"/>
      <c r="D254" s="251" t="s">
        <v>237</v>
      </c>
      <c r="E254" s="252" t="s">
        <v>22</v>
      </c>
      <c r="F254" s="253" t="s">
        <v>7872</v>
      </c>
      <c r="G254" s="250"/>
      <c r="H254" s="254">
        <v>2</v>
      </c>
      <c r="I254" s="255"/>
      <c r="J254" s="250"/>
      <c r="K254" s="250"/>
      <c r="L254" s="256"/>
      <c r="M254" s="257"/>
      <c r="N254" s="258"/>
      <c r="O254" s="258"/>
      <c r="P254" s="258"/>
      <c r="Q254" s="258"/>
      <c r="R254" s="258"/>
      <c r="S254" s="258"/>
      <c r="T254" s="259"/>
      <c r="AT254" s="260" t="s">
        <v>237</v>
      </c>
      <c r="AU254" s="260" t="s">
        <v>87</v>
      </c>
      <c r="AV254" s="12" t="s">
        <v>87</v>
      </c>
      <c r="AW254" s="12" t="s">
        <v>42</v>
      </c>
      <c r="AX254" s="12" t="s">
        <v>79</v>
      </c>
      <c r="AY254" s="260" t="s">
        <v>228</v>
      </c>
    </row>
    <row r="255" s="13" customFormat="1">
      <c r="B255" s="271"/>
      <c r="C255" s="272"/>
      <c r="D255" s="251" t="s">
        <v>237</v>
      </c>
      <c r="E255" s="273" t="s">
        <v>22</v>
      </c>
      <c r="F255" s="274" t="s">
        <v>364</v>
      </c>
      <c r="G255" s="272"/>
      <c r="H255" s="275">
        <v>2</v>
      </c>
      <c r="I255" s="276"/>
      <c r="J255" s="272"/>
      <c r="K255" s="272"/>
      <c r="L255" s="277"/>
      <c r="M255" s="278"/>
      <c r="N255" s="279"/>
      <c r="O255" s="279"/>
      <c r="P255" s="279"/>
      <c r="Q255" s="279"/>
      <c r="R255" s="279"/>
      <c r="S255" s="279"/>
      <c r="T255" s="280"/>
      <c r="AT255" s="281" t="s">
        <v>237</v>
      </c>
      <c r="AU255" s="281" t="s">
        <v>87</v>
      </c>
      <c r="AV255" s="13" t="s">
        <v>235</v>
      </c>
      <c r="AW255" s="13" t="s">
        <v>42</v>
      </c>
      <c r="AX255" s="13" t="s">
        <v>24</v>
      </c>
      <c r="AY255" s="281" t="s">
        <v>228</v>
      </c>
    </row>
    <row r="256" s="1" customFormat="1" ht="16.5" customHeight="1">
      <c r="B256" s="47"/>
      <c r="C256" s="237" t="s">
        <v>448</v>
      </c>
      <c r="D256" s="237" t="s">
        <v>230</v>
      </c>
      <c r="E256" s="238" t="s">
        <v>8108</v>
      </c>
      <c r="F256" s="239" t="s">
        <v>8109</v>
      </c>
      <c r="G256" s="240" t="s">
        <v>499</v>
      </c>
      <c r="H256" s="241">
        <v>2</v>
      </c>
      <c r="I256" s="242"/>
      <c r="J256" s="243">
        <f>ROUND(I256*H256,2)</f>
        <v>0</v>
      </c>
      <c r="K256" s="239" t="s">
        <v>234</v>
      </c>
      <c r="L256" s="73"/>
      <c r="M256" s="244" t="s">
        <v>22</v>
      </c>
      <c r="N256" s="245" t="s">
        <v>50</v>
      </c>
      <c r="O256" s="48"/>
      <c r="P256" s="246">
        <f>O256*H256</f>
        <v>0</v>
      </c>
      <c r="Q256" s="246">
        <v>0.00010000000000000001</v>
      </c>
      <c r="R256" s="246">
        <f>Q256*H256</f>
        <v>0.00020000000000000001</v>
      </c>
      <c r="S256" s="246">
        <v>0</v>
      </c>
      <c r="T256" s="247">
        <f>S256*H256</f>
        <v>0</v>
      </c>
      <c r="AR256" s="25" t="s">
        <v>235</v>
      </c>
      <c r="AT256" s="25" t="s">
        <v>230</v>
      </c>
      <c r="AU256" s="25" t="s">
        <v>87</v>
      </c>
      <c r="AY256" s="25" t="s">
        <v>228</v>
      </c>
      <c r="BE256" s="248">
        <f>IF(N256="základní",J256,0)</f>
        <v>0</v>
      </c>
      <c r="BF256" s="248">
        <f>IF(N256="snížená",J256,0)</f>
        <v>0</v>
      </c>
      <c r="BG256" s="248">
        <f>IF(N256="zákl. přenesená",J256,0)</f>
        <v>0</v>
      </c>
      <c r="BH256" s="248">
        <f>IF(N256="sníž. přenesená",J256,0)</f>
        <v>0</v>
      </c>
      <c r="BI256" s="248">
        <f>IF(N256="nulová",J256,0)</f>
        <v>0</v>
      </c>
      <c r="BJ256" s="25" t="s">
        <v>24</v>
      </c>
      <c r="BK256" s="248">
        <f>ROUND(I256*H256,2)</f>
        <v>0</v>
      </c>
      <c r="BL256" s="25" t="s">
        <v>235</v>
      </c>
      <c r="BM256" s="25" t="s">
        <v>8110</v>
      </c>
    </row>
    <row r="257" s="12" customFormat="1">
      <c r="B257" s="249"/>
      <c r="C257" s="250"/>
      <c r="D257" s="251" t="s">
        <v>237</v>
      </c>
      <c r="E257" s="252" t="s">
        <v>22</v>
      </c>
      <c r="F257" s="253" t="s">
        <v>7872</v>
      </c>
      <c r="G257" s="250"/>
      <c r="H257" s="254">
        <v>2</v>
      </c>
      <c r="I257" s="255"/>
      <c r="J257" s="250"/>
      <c r="K257" s="250"/>
      <c r="L257" s="256"/>
      <c r="M257" s="257"/>
      <c r="N257" s="258"/>
      <c r="O257" s="258"/>
      <c r="P257" s="258"/>
      <c r="Q257" s="258"/>
      <c r="R257" s="258"/>
      <c r="S257" s="258"/>
      <c r="T257" s="259"/>
      <c r="AT257" s="260" t="s">
        <v>237</v>
      </c>
      <c r="AU257" s="260" t="s">
        <v>87</v>
      </c>
      <c r="AV257" s="12" t="s">
        <v>87</v>
      </c>
      <c r="AW257" s="12" t="s">
        <v>42</v>
      </c>
      <c r="AX257" s="12" t="s">
        <v>79</v>
      </c>
      <c r="AY257" s="260" t="s">
        <v>228</v>
      </c>
    </row>
    <row r="258" s="13" customFormat="1">
      <c r="B258" s="271"/>
      <c r="C258" s="272"/>
      <c r="D258" s="251" t="s">
        <v>237</v>
      </c>
      <c r="E258" s="273" t="s">
        <v>22</v>
      </c>
      <c r="F258" s="274" t="s">
        <v>364</v>
      </c>
      <c r="G258" s="272"/>
      <c r="H258" s="275">
        <v>2</v>
      </c>
      <c r="I258" s="276"/>
      <c r="J258" s="272"/>
      <c r="K258" s="272"/>
      <c r="L258" s="277"/>
      <c r="M258" s="278"/>
      <c r="N258" s="279"/>
      <c r="O258" s="279"/>
      <c r="P258" s="279"/>
      <c r="Q258" s="279"/>
      <c r="R258" s="279"/>
      <c r="S258" s="279"/>
      <c r="T258" s="280"/>
      <c r="AT258" s="281" t="s">
        <v>237</v>
      </c>
      <c r="AU258" s="281" t="s">
        <v>87</v>
      </c>
      <c r="AV258" s="13" t="s">
        <v>235</v>
      </c>
      <c r="AW258" s="13" t="s">
        <v>42</v>
      </c>
      <c r="AX258" s="13" t="s">
        <v>24</v>
      </c>
      <c r="AY258" s="281" t="s">
        <v>228</v>
      </c>
    </row>
    <row r="259" s="1" customFormat="1" ht="16.5" customHeight="1">
      <c r="B259" s="47"/>
      <c r="C259" s="237" t="s">
        <v>455</v>
      </c>
      <c r="D259" s="237" t="s">
        <v>230</v>
      </c>
      <c r="E259" s="238" t="s">
        <v>8111</v>
      </c>
      <c r="F259" s="239" t="s">
        <v>8112</v>
      </c>
      <c r="G259" s="240" t="s">
        <v>499</v>
      </c>
      <c r="H259" s="241">
        <v>2</v>
      </c>
      <c r="I259" s="242"/>
      <c r="J259" s="243">
        <f>ROUND(I259*H259,2)</f>
        <v>0</v>
      </c>
      <c r="K259" s="239" t="s">
        <v>234</v>
      </c>
      <c r="L259" s="73"/>
      <c r="M259" s="244" t="s">
        <v>22</v>
      </c>
      <c r="N259" s="245" t="s">
        <v>50</v>
      </c>
      <c r="O259" s="48"/>
      <c r="P259" s="246">
        <f>O259*H259</f>
        <v>0</v>
      </c>
      <c r="Q259" s="246">
        <v>0.00010000000000000001</v>
      </c>
      <c r="R259" s="246">
        <f>Q259*H259</f>
        <v>0.00020000000000000001</v>
      </c>
      <c r="S259" s="246">
        <v>0</v>
      </c>
      <c r="T259" s="247">
        <f>S259*H259</f>
        <v>0</v>
      </c>
      <c r="AR259" s="25" t="s">
        <v>235</v>
      </c>
      <c r="AT259" s="25" t="s">
        <v>230</v>
      </c>
      <c r="AU259" s="25" t="s">
        <v>87</v>
      </c>
      <c r="AY259" s="25" t="s">
        <v>228</v>
      </c>
      <c r="BE259" s="248">
        <f>IF(N259="základní",J259,0)</f>
        <v>0</v>
      </c>
      <c r="BF259" s="248">
        <f>IF(N259="snížená",J259,0)</f>
        <v>0</v>
      </c>
      <c r="BG259" s="248">
        <f>IF(N259="zákl. přenesená",J259,0)</f>
        <v>0</v>
      </c>
      <c r="BH259" s="248">
        <f>IF(N259="sníž. přenesená",J259,0)</f>
        <v>0</v>
      </c>
      <c r="BI259" s="248">
        <f>IF(N259="nulová",J259,0)</f>
        <v>0</v>
      </c>
      <c r="BJ259" s="25" t="s">
        <v>24</v>
      </c>
      <c r="BK259" s="248">
        <f>ROUND(I259*H259,2)</f>
        <v>0</v>
      </c>
      <c r="BL259" s="25" t="s">
        <v>235</v>
      </c>
      <c r="BM259" s="25" t="s">
        <v>8113</v>
      </c>
    </row>
    <row r="260" s="12" customFormat="1">
      <c r="B260" s="249"/>
      <c r="C260" s="250"/>
      <c r="D260" s="251" t="s">
        <v>237</v>
      </c>
      <c r="E260" s="252" t="s">
        <v>22</v>
      </c>
      <c r="F260" s="253" t="s">
        <v>7872</v>
      </c>
      <c r="G260" s="250"/>
      <c r="H260" s="254">
        <v>2</v>
      </c>
      <c r="I260" s="255"/>
      <c r="J260" s="250"/>
      <c r="K260" s="250"/>
      <c r="L260" s="256"/>
      <c r="M260" s="257"/>
      <c r="N260" s="258"/>
      <c r="O260" s="258"/>
      <c r="P260" s="258"/>
      <c r="Q260" s="258"/>
      <c r="R260" s="258"/>
      <c r="S260" s="258"/>
      <c r="T260" s="259"/>
      <c r="AT260" s="260" t="s">
        <v>237</v>
      </c>
      <c r="AU260" s="260" t="s">
        <v>87</v>
      </c>
      <c r="AV260" s="12" t="s">
        <v>87</v>
      </c>
      <c r="AW260" s="12" t="s">
        <v>42</v>
      </c>
      <c r="AX260" s="12" t="s">
        <v>79</v>
      </c>
      <c r="AY260" s="260" t="s">
        <v>228</v>
      </c>
    </row>
    <row r="261" s="13" customFormat="1">
      <c r="B261" s="271"/>
      <c r="C261" s="272"/>
      <c r="D261" s="251" t="s">
        <v>237</v>
      </c>
      <c r="E261" s="273" t="s">
        <v>22</v>
      </c>
      <c r="F261" s="274" t="s">
        <v>364</v>
      </c>
      <c r="G261" s="272"/>
      <c r="H261" s="275">
        <v>2</v>
      </c>
      <c r="I261" s="276"/>
      <c r="J261" s="272"/>
      <c r="K261" s="272"/>
      <c r="L261" s="277"/>
      <c r="M261" s="278"/>
      <c r="N261" s="279"/>
      <c r="O261" s="279"/>
      <c r="P261" s="279"/>
      <c r="Q261" s="279"/>
      <c r="R261" s="279"/>
      <c r="S261" s="279"/>
      <c r="T261" s="280"/>
      <c r="AT261" s="281" t="s">
        <v>237</v>
      </c>
      <c r="AU261" s="281" t="s">
        <v>87</v>
      </c>
      <c r="AV261" s="13" t="s">
        <v>235</v>
      </c>
      <c r="AW261" s="13" t="s">
        <v>42</v>
      </c>
      <c r="AX261" s="13" t="s">
        <v>24</v>
      </c>
      <c r="AY261" s="281" t="s">
        <v>228</v>
      </c>
    </row>
    <row r="262" s="1" customFormat="1" ht="25.5" customHeight="1">
      <c r="B262" s="47"/>
      <c r="C262" s="237" t="s">
        <v>475</v>
      </c>
      <c r="D262" s="237" t="s">
        <v>230</v>
      </c>
      <c r="E262" s="238" t="s">
        <v>8114</v>
      </c>
      <c r="F262" s="239" t="s">
        <v>8115</v>
      </c>
      <c r="G262" s="240" t="s">
        <v>499</v>
      </c>
      <c r="H262" s="241">
        <v>2</v>
      </c>
      <c r="I262" s="242"/>
      <c r="J262" s="243">
        <f>ROUND(I262*H262,2)</f>
        <v>0</v>
      </c>
      <c r="K262" s="239" t="s">
        <v>234</v>
      </c>
      <c r="L262" s="73"/>
      <c r="M262" s="244" t="s">
        <v>22</v>
      </c>
      <c r="N262" s="245" t="s">
        <v>50</v>
      </c>
      <c r="O262" s="48"/>
      <c r="P262" s="246">
        <f>O262*H262</f>
        <v>0</v>
      </c>
      <c r="Q262" s="246">
        <v>2.1167600000000002</v>
      </c>
      <c r="R262" s="246">
        <f>Q262*H262</f>
        <v>4.2335200000000004</v>
      </c>
      <c r="S262" s="246">
        <v>0</v>
      </c>
      <c r="T262" s="247">
        <f>S262*H262</f>
        <v>0</v>
      </c>
      <c r="AR262" s="25" t="s">
        <v>235</v>
      </c>
      <c r="AT262" s="25" t="s">
        <v>230</v>
      </c>
      <c r="AU262" s="25" t="s">
        <v>87</v>
      </c>
      <c r="AY262" s="25" t="s">
        <v>228</v>
      </c>
      <c r="BE262" s="248">
        <f>IF(N262="základní",J262,0)</f>
        <v>0</v>
      </c>
      <c r="BF262" s="248">
        <f>IF(N262="snížená",J262,0)</f>
        <v>0</v>
      </c>
      <c r="BG262" s="248">
        <f>IF(N262="zákl. přenesená",J262,0)</f>
        <v>0</v>
      </c>
      <c r="BH262" s="248">
        <f>IF(N262="sníž. přenesená",J262,0)</f>
        <v>0</v>
      </c>
      <c r="BI262" s="248">
        <f>IF(N262="nulová",J262,0)</f>
        <v>0</v>
      </c>
      <c r="BJ262" s="25" t="s">
        <v>24</v>
      </c>
      <c r="BK262" s="248">
        <f>ROUND(I262*H262,2)</f>
        <v>0</v>
      </c>
      <c r="BL262" s="25" t="s">
        <v>235</v>
      </c>
      <c r="BM262" s="25" t="s">
        <v>8116</v>
      </c>
    </row>
    <row r="263" s="12" customFormat="1">
      <c r="B263" s="249"/>
      <c r="C263" s="250"/>
      <c r="D263" s="251" t="s">
        <v>237</v>
      </c>
      <c r="E263" s="252" t="s">
        <v>22</v>
      </c>
      <c r="F263" s="253" t="s">
        <v>7872</v>
      </c>
      <c r="G263" s="250"/>
      <c r="H263" s="254">
        <v>2</v>
      </c>
      <c r="I263" s="255"/>
      <c r="J263" s="250"/>
      <c r="K263" s="250"/>
      <c r="L263" s="256"/>
      <c r="M263" s="257"/>
      <c r="N263" s="258"/>
      <c r="O263" s="258"/>
      <c r="P263" s="258"/>
      <c r="Q263" s="258"/>
      <c r="R263" s="258"/>
      <c r="S263" s="258"/>
      <c r="T263" s="259"/>
      <c r="AT263" s="260" t="s">
        <v>237</v>
      </c>
      <c r="AU263" s="260" t="s">
        <v>87</v>
      </c>
      <c r="AV263" s="12" t="s">
        <v>87</v>
      </c>
      <c r="AW263" s="12" t="s">
        <v>42</v>
      </c>
      <c r="AX263" s="12" t="s">
        <v>79</v>
      </c>
      <c r="AY263" s="260" t="s">
        <v>228</v>
      </c>
    </row>
    <row r="264" s="13" customFormat="1">
      <c r="B264" s="271"/>
      <c r="C264" s="272"/>
      <c r="D264" s="251" t="s">
        <v>237</v>
      </c>
      <c r="E264" s="273" t="s">
        <v>22</v>
      </c>
      <c r="F264" s="274" t="s">
        <v>364</v>
      </c>
      <c r="G264" s="272"/>
      <c r="H264" s="275">
        <v>2</v>
      </c>
      <c r="I264" s="276"/>
      <c r="J264" s="272"/>
      <c r="K264" s="272"/>
      <c r="L264" s="277"/>
      <c r="M264" s="278"/>
      <c r="N264" s="279"/>
      <c r="O264" s="279"/>
      <c r="P264" s="279"/>
      <c r="Q264" s="279"/>
      <c r="R264" s="279"/>
      <c r="S264" s="279"/>
      <c r="T264" s="280"/>
      <c r="AT264" s="281" t="s">
        <v>237</v>
      </c>
      <c r="AU264" s="281" t="s">
        <v>87</v>
      </c>
      <c r="AV264" s="13" t="s">
        <v>235</v>
      </c>
      <c r="AW264" s="13" t="s">
        <v>42</v>
      </c>
      <c r="AX264" s="13" t="s">
        <v>24</v>
      </c>
      <c r="AY264" s="281" t="s">
        <v>228</v>
      </c>
    </row>
    <row r="265" s="1" customFormat="1" ht="16.5" customHeight="1">
      <c r="B265" s="47"/>
      <c r="C265" s="237" t="s">
        <v>481</v>
      </c>
      <c r="D265" s="237" t="s">
        <v>230</v>
      </c>
      <c r="E265" s="238" t="s">
        <v>8117</v>
      </c>
      <c r="F265" s="239" t="s">
        <v>8118</v>
      </c>
      <c r="G265" s="240" t="s">
        <v>499</v>
      </c>
      <c r="H265" s="241">
        <v>4</v>
      </c>
      <c r="I265" s="242"/>
      <c r="J265" s="243">
        <f>ROUND(I265*H265,2)</f>
        <v>0</v>
      </c>
      <c r="K265" s="239" t="s">
        <v>234</v>
      </c>
      <c r="L265" s="73"/>
      <c r="M265" s="244" t="s">
        <v>22</v>
      </c>
      <c r="N265" s="245" t="s">
        <v>50</v>
      </c>
      <c r="O265" s="48"/>
      <c r="P265" s="246">
        <f>O265*H265</f>
        <v>0</v>
      </c>
      <c r="Q265" s="246">
        <v>0.14494000000000001</v>
      </c>
      <c r="R265" s="246">
        <f>Q265*H265</f>
        <v>0.57976000000000005</v>
      </c>
      <c r="S265" s="246">
        <v>0</v>
      </c>
      <c r="T265" s="247">
        <f>S265*H265</f>
        <v>0</v>
      </c>
      <c r="AR265" s="25" t="s">
        <v>235</v>
      </c>
      <c r="AT265" s="25" t="s">
        <v>230</v>
      </c>
      <c r="AU265" s="25" t="s">
        <v>87</v>
      </c>
      <c r="AY265" s="25" t="s">
        <v>228</v>
      </c>
      <c r="BE265" s="248">
        <f>IF(N265="základní",J265,0)</f>
        <v>0</v>
      </c>
      <c r="BF265" s="248">
        <f>IF(N265="snížená",J265,0)</f>
        <v>0</v>
      </c>
      <c r="BG265" s="248">
        <f>IF(N265="zákl. přenesená",J265,0)</f>
        <v>0</v>
      </c>
      <c r="BH265" s="248">
        <f>IF(N265="sníž. přenesená",J265,0)</f>
        <v>0</v>
      </c>
      <c r="BI265" s="248">
        <f>IF(N265="nulová",J265,0)</f>
        <v>0</v>
      </c>
      <c r="BJ265" s="25" t="s">
        <v>24</v>
      </c>
      <c r="BK265" s="248">
        <f>ROUND(I265*H265,2)</f>
        <v>0</v>
      </c>
      <c r="BL265" s="25" t="s">
        <v>235</v>
      </c>
      <c r="BM265" s="25" t="s">
        <v>8119</v>
      </c>
    </row>
    <row r="266" s="12" customFormat="1">
      <c r="B266" s="249"/>
      <c r="C266" s="250"/>
      <c r="D266" s="251" t="s">
        <v>237</v>
      </c>
      <c r="E266" s="252" t="s">
        <v>22</v>
      </c>
      <c r="F266" s="253" t="s">
        <v>8120</v>
      </c>
      <c r="G266" s="250"/>
      <c r="H266" s="254">
        <v>4</v>
      </c>
      <c r="I266" s="255"/>
      <c r="J266" s="250"/>
      <c r="K266" s="250"/>
      <c r="L266" s="256"/>
      <c r="M266" s="257"/>
      <c r="N266" s="258"/>
      <c r="O266" s="258"/>
      <c r="P266" s="258"/>
      <c r="Q266" s="258"/>
      <c r="R266" s="258"/>
      <c r="S266" s="258"/>
      <c r="T266" s="259"/>
      <c r="AT266" s="260" t="s">
        <v>237</v>
      </c>
      <c r="AU266" s="260" t="s">
        <v>87</v>
      </c>
      <c r="AV266" s="12" t="s">
        <v>87</v>
      </c>
      <c r="AW266" s="12" t="s">
        <v>42</v>
      </c>
      <c r="AX266" s="12" t="s">
        <v>79</v>
      </c>
      <c r="AY266" s="260" t="s">
        <v>228</v>
      </c>
    </row>
    <row r="267" s="13" customFormat="1">
      <c r="B267" s="271"/>
      <c r="C267" s="272"/>
      <c r="D267" s="251" t="s">
        <v>237</v>
      </c>
      <c r="E267" s="273" t="s">
        <v>22</v>
      </c>
      <c r="F267" s="274" t="s">
        <v>364</v>
      </c>
      <c r="G267" s="272"/>
      <c r="H267" s="275">
        <v>4</v>
      </c>
      <c r="I267" s="276"/>
      <c r="J267" s="272"/>
      <c r="K267" s="272"/>
      <c r="L267" s="277"/>
      <c r="M267" s="278"/>
      <c r="N267" s="279"/>
      <c r="O267" s="279"/>
      <c r="P267" s="279"/>
      <c r="Q267" s="279"/>
      <c r="R267" s="279"/>
      <c r="S267" s="279"/>
      <c r="T267" s="280"/>
      <c r="AT267" s="281" t="s">
        <v>237</v>
      </c>
      <c r="AU267" s="281" t="s">
        <v>87</v>
      </c>
      <c r="AV267" s="13" t="s">
        <v>235</v>
      </c>
      <c r="AW267" s="13" t="s">
        <v>42</v>
      </c>
      <c r="AX267" s="13" t="s">
        <v>24</v>
      </c>
      <c r="AY267" s="281" t="s">
        <v>228</v>
      </c>
    </row>
    <row r="268" s="1" customFormat="1" ht="25.5" customHeight="1">
      <c r="B268" s="47"/>
      <c r="C268" s="237" t="s">
        <v>485</v>
      </c>
      <c r="D268" s="237" t="s">
        <v>230</v>
      </c>
      <c r="E268" s="238" t="s">
        <v>8121</v>
      </c>
      <c r="F268" s="239" t="s">
        <v>8122</v>
      </c>
      <c r="G268" s="240" t="s">
        <v>499</v>
      </c>
      <c r="H268" s="241">
        <v>2</v>
      </c>
      <c r="I268" s="242"/>
      <c r="J268" s="243">
        <f>ROUND(I268*H268,2)</f>
        <v>0</v>
      </c>
      <c r="K268" s="239" t="s">
        <v>234</v>
      </c>
      <c r="L268" s="73"/>
      <c r="M268" s="244" t="s">
        <v>22</v>
      </c>
      <c r="N268" s="245" t="s">
        <v>50</v>
      </c>
      <c r="O268" s="48"/>
      <c r="P268" s="246">
        <f>O268*H268</f>
        <v>0</v>
      </c>
      <c r="Q268" s="246">
        <v>0.0070200000000000002</v>
      </c>
      <c r="R268" s="246">
        <f>Q268*H268</f>
        <v>0.01404</v>
      </c>
      <c r="S268" s="246">
        <v>0</v>
      </c>
      <c r="T268" s="247">
        <f>S268*H268</f>
        <v>0</v>
      </c>
      <c r="AR268" s="25" t="s">
        <v>235</v>
      </c>
      <c r="AT268" s="25" t="s">
        <v>230</v>
      </c>
      <c r="AU268" s="25" t="s">
        <v>87</v>
      </c>
      <c r="AY268" s="25" t="s">
        <v>228</v>
      </c>
      <c r="BE268" s="248">
        <f>IF(N268="základní",J268,0)</f>
        <v>0</v>
      </c>
      <c r="BF268" s="248">
        <f>IF(N268="snížená",J268,0)</f>
        <v>0</v>
      </c>
      <c r="BG268" s="248">
        <f>IF(N268="zákl. přenesená",J268,0)</f>
        <v>0</v>
      </c>
      <c r="BH268" s="248">
        <f>IF(N268="sníž. přenesená",J268,0)</f>
        <v>0</v>
      </c>
      <c r="BI268" s="248">
        <f>IF(N268="nulová",J268,0)</f>
        <v>0</v>
      </c>
      <c r="BJ268" s="25" t="s">
        <v>24</v>
      </c>
      <c r="BK268" s="248">
        <f>ROUND(I268*H268,2)</f>
        <v>0</v>
      </c>
      <c r="BL268" s="25" t="s">
        <v>235</v>
      </c>
      <c r="BM268" s="25" t="s">
        <v>8123</v>
      </c>
    </row>
    <row r="269" s="12" customFormat="1">
      <c r="B269" s="249"/>
      <c r="C269" s="250"/>
      <c r="D269" s="251" t="s">
        <v>237</v>
      </c>
      <c r="E269" s="252" t="s">
        <v>22</v>
      </c>
      <c r="F269" s="253" t="s">
        <v>7872</v>
      </c>
      <c r="G269" s="250"/>
      <c r="H269" s="254">
        <v>2</v>
      </c>
      <c r="I269" s="255"/>
      <c r="J269" s="250"/>
      <c r="K269" s="250"/>
      <c r="L269" s="256"/>
      <c r="M269" s="257"/>
      <c r="N269" s="258"/>
      <c r="O269" s="258"/>
      <c r="P269" s="258"/>
      <c r="Q269" s="258"/>
      <c r="R269" s="258"/>
      <c r="S269" s="258"/>
      <c r="T269" s="259"/>
      <c r="AT269" s="260" t="s">
        <v>237</v>
      </c>
      <c r="AU269" s="260" t="s">
        <v>87</v>
      </c>
      <c r="AV269" s="12" t="s">
        <v>87</v>
      </c>
      <c r="AW269" s="12" t="s">
        <v>42</v>
      </c>
      <c r="AX269" s="12" t="s">
        <v>79</v>
      </c>
      <c r="AY269" s="260" t="s">
        <v>228</v>
      </c>
    </row>
    <row r="270" s="13" customFormat="1">
      <c r="B270" s="271"/>
      <c r="C270" s="272"/>
      <c r="D270" s="251" t="s">
        <v>237</v>
      </c>
      <c r="E270" s="273" t="s">
        <v>22</v>
      </c>
      <c r="F270" s="274" t="s">
        <v>364</v>
      </c>
      <c r="G270" s="272"/>
      <c r="H270" s="275">
        <v>2</v>
      </c>
      <c r="I270" s="276"/>
      <c r="J270" s="272"/>
      <c r="K270" s="272"/>
      <c r="L270" s="277"/>
      <c r="M270" s="278"/>
      <c r="N270" s="279"/>
      <c r="O270" s="279"/>
      <c r="P270" s="279"/>
      <c r="Q270" s="279"/>
      <c r="R270" s="279"/>
      <c r="S270" s="279"/>
      <c r="T270" s="280"/>
      <c r="AT270" s="281" t="s">
        <v>237</v>
      </c>
      <c r="AU270" s="281" t="s">
        <v>87</v>
      </c>
      <c r="AV270" s="13" t="s">
        <v>235</v>
      </c>
      <c r="AW270" s="13" t="s">
        <v>42</v>
      </c>
      <c r="AX270" s="13" t="s">
        <v>24</v>
      </c>
      <c r="AY270" s="281" t="s">
        <v>228</v>
      </c>
    </row>
    <row r="271" s="1" customFormat="1" ht="25.5" customHeight="1">
      <c r="B271" s="47"/>
      <c r="C271" s="237" t="s">
        <v>490</v>
      </c>
      <c r="D271" s="237" t="s">
        <v>230</v>
      </c>
      <c r="E271" s="238" t="s">
        <v>8124</v>
      </c>
      <c r="F271" s="239" t="s">
        <v>8125</v>
      </c>
      <c r="G271" s="240" t="s">
        <v>499</v>
      </c>
      <c r="H271" s="241">
        <v>4</v>
      </c>
      <c r="I271" s="242"/>
      <c r="J271" s="243">
        <f>ROUND(I271*H271,2)</f>
        <v>0</v>
      </c>
      <c r="K271" s="239" t="s">
        <v>234</v>
      </c>
      <c r="L271" s="73"/>
      <c r="M271" s="244" t="s">
        <v>22</v>
      </c>
      <c r="N271" s="245" t="s">
        <v>50</v>
      </c>
      <c r="O271" s="48"/>
      <c r="P271" s="246">
        <f>O271*H271</f>
        <v>0</v>
      </c>
      <c r="Q271" s="246">
        <v>0.0093600000000000003</v>
      </c>
      <c r="R271" s="246">
        <f>Q271*H271</f>
        <v>0.037440000000000001</v>
      </c>
      <c r="S271" s="246">
        <v>0</v>
      </c>
      <c r="T271" s="247">
        <f>S271*H271</f>
        <v>0</v>
      </c>
      <c r="AR271" s="25" t="s">
        <v>235</v>
      </c>
      <c r="AT271" s="25" t="s">
        <v>230</v>
      </c>
      <c r="AU271" s="25" t="s">
        <v>87</v>
      </c>
      <c r="AY271" s="25" t="s">
        <v>228</v>
      </c>
      <c r="BE271" s="248">
        <f>IF(N271="základní",J271,0)</f>
        <v>0</v>
      </c>
      <c r="BF271" s="248">
        <f>IF(N271="snížená",J271,0)</f>
        <v>0</v>
      </c>
      <c r="BG271" s="248">
        <f>IF(N271="zákl. přenesená",J271,0)</f>
        <v>0</v>
      </c>
      <c r="BH271" s="248">
        <f>IF(N271="sníž. přenesená",J271,0)</f>
        <v>0</v>
      </c>
      <c r="BI271" s="248">
        <f>IF(N271="nulová",J271,0)</f>
        <v>0</v>
      </c>
      <c r="BJ271" s="25" t="s">
        <v>24</v>
      </c>
      <c r="BK271" s="248">
        <f>ROUND(I271*H271,2)</f>
        <v>0</v>
      </c>
      <c r="BL271" s="25" t="s">
        <v>235</v>
      </c>
      <c r="BM271" s="25" t="s">
        <v>8126</v>
      </c>
    </row>
    <row r="272" s="12" customFormat="1">
      <c r="B272" s="249"/>
      <c r="C272" s="250"/>
      <c r="D272" s="251" t="s">
        <v>237</v>
      </c>
      <c r="E272" s="252" t="s">
        <v>22</v>
      </c>
      <c r="F272" s="253" t="s">
        <v>8120</v>
      </c>
      <c r="G272" s="250"/>
      <c r="H272" s="254">
        <v>4</v>
      </c>
      <c r="I272" s="255"/>
      <c r="J272" s="250"/>
      <c r="K272" s="250"/>
      <c r="L272" s="256"/>
      <c r="M272" s="257"/>
      <c r="N272" s="258"/>
      <c r="O272" s="258"/>
      <c r="P272" s="258"/>
      <c r="Q272" s="258"/>
      <c r="R272" s="258"/>
      <c r="S272" s="258"/>
      <c r="T272" s="259"/>
      <c r="AT272" s="260" t="s">
        <v>237</v>
      </c>
      <c r="AU272" s="260" t="s">
        <v>87</v>
      </c>
      <c r="AV272" s="12" t="s">
        <v>87</v>
      </c>
      <c r="AW272" s="12" t="s">
        <v>42</v>
      </c>
      <c r="AX272" s="12" t="s">
        <v>24</v>
      </c>
      <c r="AY272" s="260" t="s">
        <v>228</v>
      </c>
    </row>
    <row r="273" s="1" customFormat="1" ht="16.5" customHeight="1">
      <c r="B273" s="47"/>
      <c r="C273" s="261" t="s">
        <v>496</v>
      </c>
      <c r="D273" s="261" t="s">
        <v>349</v>
      </c>
      <c r="E273" s="262" t="s">
        <v>7906</v>
      </c>
      <c r="F273" s="263" t="s">
        <v>8127</v>
      </c>
      <c r="G273" s="264" t="s">
        <v>499</v>
      </c>
      <c r="H273" s="265">
        <v>2</v>
      </c>
      <c r="I273" s="266"/>
      <c r="J273" s="267">
        <f>ROUND(I273*H273,2)</f>
        <v>0</v>
      </c>
      <c r="K273" s="263" t="s">
        <v>264</v>
      </c>
      <c r="L273" s="268"/>
      <c r="M273" s="269" t="s">
        <v>22</v>
      </c>
      <c r="N273" s="270" t="s">
        <v>50</v>
      </c>
      <c r="O273" s="48"/>
      <c r="P273" s="246">
        <f>O273*H273</f>
        <v>0</v>
      </c>
      <c r="Q273" s="246">
        <v>0.155</v>
      </c>
      <c r="R273" s="246">
        <f>Q273*H273</f>
        <v>0.31</v>
      </c>
      <c r="S273" s="246">
        <v>0</v>
      </c>
      <c r="T273" s="247">
        <f>S273*H273</f>
        <v>0</v>
      </c>
      <c r="AR273" s="25" t="s">
        <v>266</v>
      </c>
      <c r="AT273" s="25" t="s">
        <v>349</v>
      </c>
      <c r="AU273" s="25" t="s">
        <v>87</v>
      </c>
      <c r="AY273" s="25" t="s">
        <v>228</v>
      </c>
      <c r="BE273" s="248">
        <f>IF(N273="základní",J273,0)</f>
        <v>0</v>
      </c>
      <c r="BF273" s="248">
        <f>IF(N273="snížená",J273,0)</f>
        <v>0</v>
      </c>
      <c r="BG273" s="248">
        <f>IF(N273="zákl. přenesená",J273,0)</f>
        <v>0</v>
      </c>
      <c r="BH273" s="248">
        <f>IF(N273="sníž. přenesená",J273,0)</f>
        <v>0</v>
      </c>
      <c r="BI273" s="248">
        <f>IF(N273="nulová",J273,0)</f>
        <v>0</v>
      </c>
      <c r="BJ273" s="25" t="s">
        <v>24</v>
      </c>
      <c r="BK273" s="248">
        <f>ROUND(I273*H273,2)</f>
        <v>0</v>
      </c>
      <c r="BL273" s="25" t="s">
        <v>235</v>
      </c>
      <c r="BM273" s="25" t="s">
        <v>8128</v>
      </c>
    </row>
    <row r="274" s="12" customFormat="1">
      <c r="B274" s="249"/>
      <c r="C274" s="250"/>
      <c r="D274" s="251" t="s">
        <v>237</v>
      </c>
      <c r="E274" s="252" t="s">
        <v>22</v>
      </c>
      <c r="F274" s="253" t="s">
        <v>7872</v>
      </c>
      <c r="G274" s="250"/>
      <c r="H274" s="254">
        <v>2</v>
      </c>
      <c r="I274" s="255"/>
      <c r="J274" s="250"/>
      <c r="K274" s="250"/>
      <c r="L274" s="256"/>
      <c r="M274" s="257"/>
      <c r="N274" s="258"/>
      <c r="O274" s="258"/>
      <c r="P274" s="258"/>
      <c r="Q274" s="258"/>
      <c r="R274" s="258"/>
      <c r="S274" s="258"/>
      <c r="T274" s="259"/>
      <c r="AT274" s="260" t="s">
        <v>237</v>
      </c>
      <c r="AU274" s="260" t="s">
        <v>87</v>
      </c>
      <c r="AV274" s="12" t="s">
        <v>87</v>
      </c>
      <c r="AW274" s="12" t="s">
        <v>42</v>
      </c>
      <c r="AX274" s="12" t="s">
        <v>79</v>
      </c>
      <c r="AY274" s="260" t="s">
        <v>228</v>
      </c>
    </row>
    <row r="275" s="13" customFormat="1">
      <c r="B275" s="271"/>
      <c r="C275" s="272"/>
      <c r="D275" s="251" t="s">
        <v>237</v>
      </c>
      <c r="E275" s="273" t="s">
        <v>22</v>
      </c>
      <c r="F275" s="274" t="s">
        <v>364</v>
      </c>
      <c r="G275" s="272"/>
      <c r="H275" s="275">
        <v>2</v>
      </c>
      <c r="I275" s="276"/>
      <c r="J275" s="272"/>
      <c r="K275" s="272"/>
      <c r="L275" s="277"/>
      <c r="M275" s="278"/>
      <c r="N275" s="279"/>
      <c r="O275" s="279"/>
      <c r="P275" s="279"/>
      <c r="Q275" s="279"/>
      <c r="R275" s="279"/>
      <c r="S275" s="279"/>
      <c r="T275" s="280"/>
      <c r="AT275" s="281" t="s">
        <v>237</v>
      </c>
      <c r="AU275" s="281" t="s">
        <v>87</v>
      </c>
      <c r="AV275" s="13" t="s">
        <v>235</v>
      </c>
      <c r="AW275" s="13" t="s">
        <v>42</v>
      </c>
      <c r="AX275" s="13" t="s">
        <v>24</v>
      </c>
      <c r="AY275" s="281" t="s">
        <v>228</v>
      </c>
    </row>
    <row r="276" s="1" customFormat="1" ht="16.5" customHeight="1">
      <c r="B276" s="47"/>
      <c r="C276" s="261" t="s">
        <v>501</v>
      </c>
      <c r="D276" s="261" t="s">
        <v>349</v>
      </c>
      <c r="E276" s="262" t="s">
        <v>7909</v>
      </c>
      <c r="F276" s="263" t="s">
        <v>8129</v>
      </c>
      <c r="G276" s="264" t="s">
        <v>499</v>
      </c>
      <c r="H276" s="265">
        <v>4</v>
      </c>
      <c r="I276" s="266"/>
      <c r="J276" s="267">
        <f>ROUND(I276*H276,2)</f>
        <v>0</v>
      </c>
      <c r="K276" s="263" t="s">
        <v>264</v>
      </c>
      <c r="L276" s="268"/>
      <c r="M276" s="269" t="s">
        <v>22</v>
      </c>
      <c r="N276" s="270" t="s">
        <v>50</v>
      </c>
      <c r="O276" s="48"/>
      <c r="P276" s="246">
        <f>O276*H276</f>
        <v>0</v>
      </c>
      <c r="Q276" s="246">
        <v>0.11799999999999999</v>
      </c>
      <c r="R276" s="246">
        <f>Q276*H276</f>
        <v>0.47199999999999998</v>
      </c>
      <c r="S276" s="246">
        <v>0</v>
      </c>
      <c r="T276" s="247">
        <f>S276*H276</f>
        <v>0</v>
      </c>
      <c r="AR276" s="25" t="s">
        <v>266</v>
      </c>
      <c r="AT276" s="25" t="s">
        <v>349</v>
      </c>
      <c r="AU276" s="25" t="s">
        <v>87</v>
      </c>
      <c r="AY276" s="25" t="s">
        <v>228</v>
      </c>
      <c r="BE276" s="248">
        <f>IF(N276="základní",J276,0)</f>
        <v>0</v>
      </c>
      <c r="BF276" s="248">
        <f>IF(N276="snížená",J276,0)</f>
        <v>0</v>
      </c>
      <c r="BG276" s="248">
        <f>IF(N276="zákl. přenesená",J276,0)</f>
        <v>0</v>
      </c>
      <c r="BH276" s="248">
        <f>IF(N276="sníž. přenesená",J276,0)</f>
        <v>0</v>
      </c>
      <c r="BI276" s="248">
        <f>IF(N276="nulová",J276,0)</f>
        <v>0</v>
      </c>
      <c r="BJ276" s="25" t="s">
        <v>24</v>
      </c>
      <c r="BK276" s="248">
        <f>ROUND(I276*H276,2)</f>
        <v>0</v>
      </c>
      <c r="BL276" s="25" t="s">
        <v>235</v>
      </c>
      <c r="BM276" s="25" t="s">
        <v>8130</v>
      </c>
    </row>
    <row r="277" s="12" customFormat="1">
      <c r="B277" s="249"/>
      <c r="C277" s="250"/>
      <c r="D277" s="251" t="s">
        <v>237</v>
      </c>
      <c r="E277" s="252" t="s">
        <v>22</v>
      </c>
      <c r="F277" s="253" t="s">
        <v>8120</v>
      </c>
      <c r="G277" s="250"/>
      <c r="H277" s="254">
        <v>4</v>
      </c>
      <c r="I277" s="255"/>
      <c r="J277" s="250"/>
      <c r="K277" s="250"/>
      <c r="L277" s="256"/>
      <c r="M277" s="257"/>
      <c r="N277" s="258"/>
      <c r="O277" s="258"/>
      <c r="P277" s="258"/>
      <c r="Q277" s="258"/>
      <c r="R277" s="258"/>
      <c r="S277" s="258"/>
      <c r="T277" s="259"/>
      <c r="AT277" s="260" t="s">
        <v>237</v>
      </c>
      <c r="AU277" s="260" t="s">
        <v>87</v>
      </c>
      <c r="AV277" s="12" t="s">
        <v>87</v>
      </c>
      <c r="AW277" s="12" t="s">
        <v>42</v>
      </c>
      <c r="AX277" s="12" t="s">
        <v>79</v>
      </c>
      <c r="AY277" s="260" t="s">
        <v>228</v>
      </c>
    </row>
    <row r="278" s="13" customFormat="1">
      <c r="B278" s="271"/>
      <c r="C278" s="272"/>
      <c r="D278" s="251" t="s">
        <v>237</v>
      </c>
      <c r="E278" s="273" t="s">
        <v>22</v>
      </c>
      <c r="F278" s="274" t="s">
        <v>364</v>
      </c>
      <c r="G278" s="272"/>
      <c r="H278" s="275">
        <v>4</v>
      </c>
      <c r="I278" s="276"/>
      <c r="J278" s="272"/>
      <c r="K278" s="272"/>
      <c r="L278" s="277"/>
      <c r="M278" s="278"/>
      <c r="N278" s="279"/>
      <c r="O278" s="279"/>
      <c r="P278" s="279"/>
      <c r="Q278" s="279"/>
      <c r="R278" s="279"/>
      <c r="S278" s="279"/>
      <c r="T278" s="280"/>
      <c r="AT278" s="281" t="s">
        <v>237</v>
      </c>
      <c r="AU278" s="281" t="s">
        <v>87</v>
      </c>
      <c r="AV278" s="13" t="s">
        <v>235</v>
      </c>
      <c r="AW278" s="13" t="s">
        <v>42</v>
      </c>
      <c r="AX278" s="13" t="s">
        <v>24</v>
      </c>
      <c r="AY278" s="281" t="s">
        <v>228</v>
      </c>
    </row>
    <row r="279" s="1" customFormat="1" ht="16.5" customHeight="1">
      <c r="B279" s="47"/>
      <c r="C279" s="261" t="s">
        <v>506</v>
      </c>
      <c r="D279" s="261" t="s">
        <v>349</v>
      </c>
      <c r="E279" s="262" t="s">
        <v>8131</v>
      </c>
      <c r="F279" s="263" t="s">
        <v>8132</v>
      </c>
      <c r="G279" s="264" t="s">
        <v>499</v>
      </c>
      <c r="H279" s="265">
        <v>2</v>
      </c>
      <c r="I279" s="266"/>
      <c r="J279" s="267">
        <f>ROUND(I279*H279,2)</f>
        <v>0</v>
      </c>
      <c r="K279" s="263" t="s">
        <v>234</v>
      </c>
      <c r="L279" s="268"/>
      <c r="M279" s="269" t="s">
        <v>22</v>
      </c>
      <c r="N279" s="270" t="s">
        <v>50</v>
      </c>
      <c r="O279" s="48"/>
      <c r="P279" s="246">
        <f>O279*H279</f>
        <v>0</v>
      </c>
      <c r="Q279" s="246">
        <v>0.0066499999999999997</v>
      </c>
      <c r="R279" s="246">
        <f>Q279*H279</f>
        <v>0.013299999999999999</v>
      </c>
      <c r="S279" s="246">
        <v>0</v>
      </c>
      <c r="T279" s="247">
        <f>S279*H279</f>
        <v>0</v>
      </c>
      <c r="AR279" s="25" t="s">
        <v>266</v>
      </c>
      <c r="AT279" s="25" t="s">
        <v>349</v>
      </c>
      <c r="AU279" s="25" t="s">
        <v>87</v>
      </c>
      <c r="AY279" s="25" t="s">
        <v>228</v>
      </c>
      <c r="BE279" s="248">
        <f>IF(N279="základní",J279,0)</f>
        <v>0</v>
      </c>
      <c r="BF279" s="248">
        <f>IF(N279="snížená",J279,0)</f>
        <v>0</v>
      </c>
      <c r="BG279" s="248">
        <f>IF(N279="zákl. přenesená",J279,0)</f>
        <v>0</v>
      </c>
      <c r="BH279" s="248">
        <f>IF(N279="sníž. přenesená",J279,0)</f>
        <v>0</v>
      </c>
      <c r="BI279" s="248">
        <f>IF(N279="nulová",J279,0)</f>
        <v>0</v>
      </c>
      <c r="BJ279" s="25" t="s">
        <v>24</v>
      </c>
      <c r="BK279" s="248">
        <f>ROUND(I279*H279,2)</f>
        <v>0</v>
      </c>
      <c r="BL279" s="25" t="s">
        <v>235</v>
      </c>
      <c r="BM279" s="25" t="s">
        <v>8133</v>
      </c>
    </row>
    <row r="280" s="12" customFormat="1">
      <c r="B280" s="249"/>
      <c r="C280" s="250"/>
      <c r="D280" s="251" t="s">
        <v>237</v>
      </c>
      <c r="E280" s="252" t="s">
        <v>22</v>
      </c>
      <c r="F280" s="253" t="s">
        <v>7872</v>
      </c>
      <c r="G280" s="250"/>
      <c r="H280" s="254">
        <v>2</v>
      </c>
      <c r="I280" s="255"/>
      <c r="J280" s="250"/>
      <c r="K280" s="250"/>
      <c r="L280" s="256"/>
      <c r="M280" s="257"/>
      <c r="N280" s="258"/>
      <c r="O280" s="258"/>
      <c r="P280" s="258"/>
      <c r="Q280" s="258"/>
      <c r="R280" s="258"/>
      <c r="S280" s="258"/>
      <c r="T280" s="259"/>
      <c r="AT280" s="260" t="s">
        <v>237</v>
      </c>
      <c r="AU280" s="260" t="s">
        <v>87</v>
      </c>
      <c r="AV280" s="12" t="s">
        <v>87</v>
      </c>
      <c r="AW280" s="12" t="s">
        <v>42</v>
      </c>
      <c r="AX280" s="12" t="s">
        <v>79</v>
      </c>
      <c r="AY280" s="260" t="s">
        <v>228</v>
      </c>
    </row>
    <row r="281" s="13" customFormat="1">
      <c r="B281" s="271"/>
      <c r="C281" s="272"/>
      <c r="D281" s="251" t="s">
        <v>237</v>
      </c>
      <c r="E281" s="273" t="s">
        <v>22</v>
      </c>
      <c r="F281" s="274" t="s">
        <v>364</v>
      </c>
      <c r="G281" s="272"/>
      <c r="H281" s="275">
        <v>2</v>
      </c>
      <c r="I281" s="276"/>
      <c r="J281" s="272"/>
      <c r="K281" s="272"/>
      <c r="L281" s="277"/>
      <c r="M281" s="278"/>
      <c r="N281" s="279"/>
      <c r="O281" s="279"/>
      <c r="P281" s="279"/>
      <c r="Q281" s="279"/>
      <c r="R281" s="279"/>
      <c r="S281" s="279"/>
      <c r="T281" s="280"/>
      <c r="AT281" s="281" t="s">
        <v>237</v>
      </c>
      <c r="AU281" s="281" t="s">
        <v>87</v>
      </c>
      <c r="AV281" s="13" t="s">
        <v>235</v>
      </c>
      <c r="AW281" s="13" t="s">
        <v>42</v>
      </c>
      <c r="AX281" s="13" t="s">
        <v>24</v>
      </c>
      <c r="AY281" s="281" t="s">
        <v>228</v>
      </c>
    </row>
    <row r="282" s="1" customFormat="1" ht="16.5" customHeight="1">
      <c r="B282" s="47"/>
      <c r="C282" s="261" t="s">
        <v>511</v>
      </c>
      <c r="D282" s="261" t="s">
        <v>349</v>
      </c>
      <c r="E282" s="262" t="s">
        <v>8134</v>
      </c>
      <c r="F282" s="263" t="s">
        <v>8135</v>
      </c>
      <c r="G282" s="264" t="s">
        <v>499</v>
      </c>
      <c r="H282" s="265">
        <v>1</v>
      </c>
      <c r="I282" s="266"/>
      <c r="J282" s="267">
        <f>ROUND(I282*H282,2)</f>
        <v>0</v>
      </c>
      <c r="K282" s="263" t="s">
        <v>234</v>
      </c>
      <c r="L282" s="268"/>
      <c r="M282" s="269" t="s">
        <v>22</v>
      </c>
      <c r="N282" s="270" t="s">
        <v>50</v>
      </c>
      <c r="O282" s="48"/>
      <c r="P282" s="246">
        <f>O282*H282</f>
        <v>0</v>
      </c>
      <c r="Q282" s="246">
        <v>0.0098600000000000007</v>
      </c>
      <c r="R282" s="246">
        <f>Q282*H282</f>
        <v>0.0098600000000000007</v>
      </c>
      <c r="S282" s="246">
        <v>0</v>
      </c>
      <c r="T282" s="247">
        <f>S282*H282</f>
        <v>0</v>
      </c>
      <c r="AR282" s="25" t="s">
        <v>266</v>
      </c>
      <c r="AT282" s="25" t="s">
        <v>349</v>
      </c>
      <c r="AU282" s="25" t="s">
        <v>87</v>
      </c>
      <c r="AY282" s="25" t="s">
        <v>228</v>
      </c>
      <c r="BE282" s="248">
        <f>IF(N282="základní",J282,0)</f>
        <v>0</v>
      </c>
      <c r="BF282" s="248">
        <f>IF(N282="snížená",J282,0)</f>
        <v>0</v>
      </c>
      <c r="BG282" s="248">
        <f>IF(N282="zákl. přenesená",J282,0)</f>
        <v>0</v>
      </c>
      <c r="BH282" s="248">
        <f>IF(N282="sníž. přenesená",J282,0)</f>
        <v>0</v>
      </c>
      <c r="BI282" s="248">
        <f>IF(N282="nulová",J282,0)</f>
        <v>0</v>
      </c>
      <c r="BJ282" s="25" t="s">
        <v>24</v>
      </c>
      <c r="BK282" s="248">
        <f>ROUND(I282*H282,2)</f>
        <v>0</v>
      </c>
      <c r="BL282" s="25" t="s">
        <v>235</v>
      </c>
      <c r="BM282" s="25" t="s">
        <v>8136</v>
      </c>
    </row>
    <row r="283" s="12" customFormat="1">
      <c r="B283" s="249"/>
      <c r="C283" s="250"/>
      <c r="D283" s="251" t="s">
        <v>237</v>
      </c>
      <c r="E283" s="252" t="s">
        <v>22</v>
      </c>
      <c r="F283" s="253" t="s">
        <v>7853</v>
      </c>
      <c r="G283" s="250"/>
      <c r="H283" s="254">
        <v>1</v>
      </c>
      <c r="I283" s="255"/>
      <c r="J283" s="250"/>
      <c r="K283" s="250"/>
      <c r="L283" s="256"/>
      <c r="M283" s="257"/>
      <c r="N283" s="258"/>
      <c r="O283" s="258"/>
      <c r="P283" s="258"/>
      <c r="Q283" s="258"/>
      <c r="R283" s="258"/>
      <c r="S283" s="258"/>
      <c r="T283" s="259"/>
      <c r="AT283" s="260" t="s">
        <v>237</v>
      </c>
      <c r="AU283" s="260" t="s">
        <v>87</v>
      </c>
      <c r="AV283" s="12" t="s">
        <v>87</v>
      </c>
      <c r="AW283" s="12" t="s">
        <v>42</v>
      </c>
      <c r="AX283" s="12" t="s">
        <v>24</v>
      </c>
      <c r="AY283" s="260" t="s">
        <v>228</v>
      </c>
    </row>
    <row r="284" s="1" customFormat="1" ht="16.5" customHeight="1">
      <c r="B284" s="47"/>
      <c r="C284" s="261" t="s">
        <v>521</v>
      </c>
      <c r="D284" s="261" t="s">
        <v>349</v>
      </c>
      <c r="E284" s="262" t="s">
        <v>8137</v>
      </c>
      <c r="F284" s="263" t="s">
        <v>8138</v>
      </c>
      <c r="G284" s="264" t="s">
        <v>499</v>
      </c>
      <c r="H284" s="265">
        <v>3</v>
      </c>
      <c r="I284" s="266"/>
      <c r="J284" s="267">
        <f>ROUND(I284*H284,2)</f>
        <v>0</v>
      </c>
      <c r="K284" s="263" t="s">
        <v>234</v>
      </c>
      <c r="L284" s="268"/>
      <c r="M284" s="269" t="s">
        <v>22</v>
      </c>
      <c r="N284" s="270" t="s">
        <v>50</v>
      </c>
      <c r="O284" s="48"/>
      <c r="P284" s="246">
        <f>O284*H284</f>
        <v>0</v>
      </c>
      <c r="Q284" s="246">
        <v>0.015820000000000001</v>
      </c>
      <c r="R284" s="246">
        <f>Q284*H284</f>
        <v>0.047460000000000002</v>
      </c>
      <c r="S284" s="246">
        <v>0</v>
      </c>
      <c r="T284" s="247">
        <f>S284*H284</f>
        <v>0</v>
      </c>
      <c r="AR284" s="25" t="s">
        <v>266</v>
      </c>
      <c r="AT284" s="25" t="s">
        <v>349</v>
      </c>
      <c r="AU284" s="25" t="s">
        <v>87</v>
      </c>
      <c r="AY284" s="25" t="s">
        <v>228</v>
      </c>
      <c r="BE284" s="248">
        <f>IF(N284="základní",J284,0)</f>
        <v>0</v>
      </c>
      <c r="BF284" s="248">
        <f>IF(N284="snížená",J284,0)</f>
        <v>0</v>
      </c>
      <c r="BG284" s="248">
        <f>IF(N284="zákl. přenesená",J284,0)</f>
        <v>0</v>
      </c>
      <c r="BH284" s="248">
        <f>IF(N284="sníž. přenesená",J284,0)</f>
        <v>0</v>
      </c>
      <c r="BI284" s="248">
        <f>IF(N284="nulová",J284,0)</f>
        <v>0</v>
      </c>
      <c r="BJ284" s="25" t="s">
        <v>24</v>
      </c>
      <c r="BK284" s="248">
        <f>ROUND(I284*H284,2)</f>
        <v>0</v>
      </c>
      <c r="BL284" s="25" t="s">
        <v>235</v>
      </c>
      <c r="BM284" s="25" t="s">
        <v>8139</v>
      </c>
    </row>
    <row r="285" s="12" customFormat="1">
      <c r="B285" s="249"/>
      <c r="C285" s="250"/>
      <c r="D285" s="251" t="s">
        <v>237</v>
      </c>
      <c r="E285" s="252" t="s">
        <v>22</v>
      </c>
      <c r="F285" s="253" t="s">
        <v>8140</v>
      </c>
      <c r="G285" s="250"/>
      <c r="H285" s="254">
        <v>3</v>
      </c>
      <c r="I285" s="255"/>
      <c r="J285" s="250"/>
      <c r="K285" s="250"/>
      <c r="L285" s="256"/>
      <c r="M285" s="257"/>
      <c r="N285" s="258"/>
      <c r="O285" s="258"/>
      <c r="P285" s="258"/>
      <c r="Q285" s="258"/>
      <c r="R285" s="258"/>
      <c r="S285" s="258"/>
      <c r="T285" s="259"/>
      <c r="AT285" s="260" t="s">
        <v>237</v>
      </c>
      <c r="AU285" s="260" t="s">
        <v>87</v>
      </c>
      <c r="AV285" s="12" t="s">
        <v>87</v>
      </c>
      <c r="AW285" s="12" t="s">
        <v>42</v>
      </c>
      <c r="AX285" s="12" t="s">
        <v>79</v>
      </c>
      <c r="AY285" s="260" t="s">
        <v>228</v>
      </c>
    </row>
    <row r="286" s="13" customFormat="1">
      <c r="B286" s="271"/>
      <c r="C286" s="272"/>
      <c r="D286" s="251" t="s">
        <v>237</v>
      </c>
      <c r="E286" s="273" t="s">
        <v>22</v>
      </c>
      <c r="F286" s="274" t="s">
        <v>364</v>
      </c>
      <c r="G286" s="272"/>
      <c r="H286" s="275">
        <v>3</v>
      </c>
      <c r="I286" s="276"/>
      <c r="J286" s="272"/>
      <c r="K286" s="272"/>
      <c r="L286" s="277"/>
      <c r="M286" s="278"/>
      <c r="N286" s="279"/>
      <c r="O286" s="279"/>
      <c r="P286" s="279"/>
      <c r="Q286" s="279"/>
      <c r="R286" s="279"/>
      <c r="S286" s="279"/>
      <c r="T286" s="280"/>
      <c r="AT286" s="281" t="s">
        <v>237</v>
      </c>
      <c r="AU286" s="281" t="s">
        <v>87</v>
      </c>
      <c r="AV286" s="13" t="s">
        <v>235</v>
      </c>
      <c r="AW286" s="13" t="s">
        <v>42</v>
      </c>
      <c r="AX286" s="13" t="s">
        <v>24</v>
      </c>
      <c r="AY286" s="281" t="s">
        <v>228</v>
      </c>
    </row>
    <row r="287" s="1" customFormat="1" ht="16.5" customHeight="1">
      <c r="B287" s="47"/>
      <c r="C287" s="261" t="s">
        <v>526</v>
      </c>
      <c r="D287" s="261" t="s">
        <v>349</v>
      </c>
      <c r="E287" s="262" t="s">
        <v>8141</v>
      </c>
      <c r="F287" s="263" t="s">
        <v>8142</v>
      </c>
      <c r="G287" s="264" t="s">
        <v>499</v>
      </c>
      <c r="H287" s="265">
        <v>2</v>
      </c>
      <c r="I287" s="266"/>
      <c r="J287" s="267">
        <f>ROUND(I287*H287,2)</f>
        <v>0</v>
      </c>
      <c r="K287" s="263" t="s">
        <v>234</v>
      </c>
      <c r="L287" s="268"/>
      <c r="M287" s="269" t="s">
        <v>22</v>
      </c>
      <c r="N287" s="270" t="s">
        <v>50</v>
      </c>
      <c r="O287" s="48"/>
      <c r="P287" s="246">
        <f>O287*H287</f>
        <v>0</v>
      </c>
      <c r="Q287" s="246">
        <v>0.01039</v>
      </c>
      <c r="R287" s="246">
        <f>Q287*H287</f>
        <v>0.02078</v>
      </c>
      <c r="S287" s="246">
        <v>0</v>
      </c>
      <c r="T287" s="247">
        <f>S287*H287</f>
        <v>0</v>
      </c>
      <c r="AR287" s="25" t="s">
        <v>266</v>
      </c>
      <c r="AT287" s="25" t="s">
        <v>349</v>
      </c>
      <c r="AU287" s="25" t="s">
        <v>87</v>
      </c>
      <c r="AY287" s="25" t="s">
        <v>228</v>
      </c>
      <c r="BE287" s="248">
        <f>IF(N287="základní",J287,0)</f>
        <v>0</v>
      </c>
      <c r="BF287" s="248">
        <f>IF(N287="snížená",J287,0)</f>
        <v>0</v>
      </c>
      <c r="BG287" s="248">
        <f>IF(N287="zákl. přenesená",J287,0)</f>
        <v>0</v>
      </c>
      <c r="BH287" s="248">
        <f>IF(N287="sníž. přenesená",J287,0)</f>
        <v>0</v>
      </c>
      <c r="BI287" s="248">
        <f>IF(N287="nulová",J287,0)</f>
        <v>0</v>
      </c>
      <c r="BJ287" s="25" t="s">
        <v>24</v>
      </c>
      <c r="BK287" s="248">
        <f>ROUND(I287*H287,2)</f>
        <v>0</v>
      </c>
      <c r="BL287" s="25" t="s">
        <v>235</v>
      </c>
      <c r="BM287" s="25" t="s">
        <v>8143</v>
      </c>
    </row>
    <row r="288" s="12" customFormat="1">
      <c r="B288" s="249"/>
      <c r="C288" s="250"/>
      <c r="D288" s="251" t="s">
        <v>237</v>
      </c>
      <c r="E288" s="252" t="s">
        <v>22</v>
      </c>
      <c r="F288" s="253" t="s">
        <v>8144</v>
      </c>
      <c r="G288" s="250"/>
      <c r="H288" s="254">
        <v>2</v>
      </c>
      <c r="I288" s="255"/>
      <c r="J288" s="250"/>
      <c r="K288" s="250"/>
      <c r="L288" s="256"/>
      <c r="M288" s="257"/>
      <c r="N288" s="258"/>
      <c r="O288" s="258"/>
      <c r="P288" s="258"/>
      <c r="Q288" s="258"/>
      <c r="R288" s="258"/>
      <c r="S288" s="258"/>
      <c r="T288" s="259"/>
      <c r="AT288" s="260" t="s">
        <v>237</v>
      </c>
      <c r="AU288" s="260" t="s">
        <v>87</v>
      </c>
      <c r="AV288" s="12" t="s">
        <v>87</v>
      </c>
      <c r="AW288" s="12" t="s">
        <v>42</v>
      </c>
      <c r="AX288" s="12" t="s">
        <v>24</v>
      </c>
      <c r="AY288" s="260" t="s">
        <v>228</v>
      </c>
    </row>
    <row r="289" s="1" customFormat="1" ht="16.5" customHeight="1">
      <c r="B289" s="47"/>
      <c r="C289" s="261" t="s">
        <v>530</v>
      </c>
      <c r="D289" s="261" t="s">
        <v>349</v>
      </c>
      <c r="E289" s="262" t="s">
        <v>8145</v>
      </c>
      <c r="F289" s="263" t="s">
        <v>8146</v>
      </c>
      <c r="G289" s="264" t="s">
        <v>499</v>
      </c>
      <c r="H289" s="265">
        <v>1</v>
      </c>
      <c r="I289" s="266"/>
      <c r="J289" s="267">
        <f>ROUND(I289*H289,2)</f>
        <v>0</v>
      </c>
      <c r="K289" s="263" t="s">
        <v>234</v>
      </c>
      <c r="L289" s="268"/>
      <c r="M289" s="269" t="s">
        <v>22</v>
      </c>
      <c r="N289" s="270" t="s">
        <v>50</v>
      </c>
      <c r="O289" s="48"/>
      <c r="P289" s="246">
        <f>O289*H289</f>
        <v>0</v>
      </c>
      <c r="Q289" s="246">
        <v>0.01503</v>
      </c>
      <c r="R289" s="246">
        <f>Q289*H289</f>
        <v>0.01503</v>
      </c>
      <c r="S289" s="246">
        <v>0</v>
      </c>
      <c r="T289" s="247">
        <f>S289*H289</f>
        <v>0</v>
      </c>
      <c r="AR289" s="25" t="s">
        <v>266</v>
      </c>
      <c r="AT289" s="25" t="s">
        <v>349</v>
      </c>
      <c r="AU289" s="25" t="s">
        <v>87</v>
      </c>
      <c r="AY289" s="25" t="s">
        <v>228</v>
      </c>
      <c r="BE289" s="248">
        <f>IF(N289="základní",J289,0)</f>
        <v>0</v>
      </c>
      <c r="BF289" s="248">
        <f>IF(N289="snížená",J289,0)</f>
        <v>0</v>
      </c>
      <c r="BG289" s="248">
        <f>IF(N289="zákl. přenesená",J289,0)</f>
        <v>0</v>
      </c>
      <c r="BH289" s="248">
        <f>IF(N289="sníž. přenesená",J289,0)</f>
        <v>0</v>
      </c>
      <c r="BI289" s="248">
        <f>IF(N289="nulová",J289,0)</f>
        <v>0</v>
      </c>
      <c r="BJ289" s="25" t="s">
        <v>24</v>
      </c>
      <c r="BK289" s="248">
        <f>ROUND(I289*H289,2)</f>
        <v>0</v>
      </c>
      <c r="BL289" s="25" t="s">
        <v>235</v>
      </c>
      <c r="BM289" s="25" t="s">
        <v>8147</v>
      </c>
    </row>
    <row r="290" s="12" customFormat="1">
      <c r="B290" s="249"/>
      <c r="C290" s="250"/>
      <c r="D290" s="251" t="s">
        <v>237</v>
      </c>
      <c r="E290" s="252" t="s">
        <v>22</v>
      </c>
      <c r="F290" s="253" t="s">
        <v>7853</v>
      </c>
      <c r="G290" s="250"/>
      <c r="H290" s="254">
        <v>1</v>
      </c>
      <c r="I290" s="255"/>
      <c r="J290" s="250"/>
      <c r="K290" s="250"/>
      <c r="L290" s="256"/>
      <c r="M290" s="257"/>
      <c r="N290" s="258"/>
      <c r="O290" s="258"/>
      <c r="P290" s="258"/>
      <c r="Q290" s="258"/>
      <c r="R290" s="258"/>
      <c r="S290" s="258"/>
      <c r="T290" s="259"/>
      <c r="AT290" s="260" t="s">
        <v>237</v>
      </c>
      <c r="AU290" s="260" t="s">
        <v>87</v>
      </c>
      <c r="AV290" s="12" t="s">
        <v>87</v>
      </c>
      <c r="AW290" s="12" t="s">
        <v>42</v>
      </c>
      <c r="AX290" s="12" t="s">
        <v>24</v>
      </c>
      <c r="AY290" s="260" t="s">
        <v>228</v>
      </c>
    </row>
    <row r="291" s="1" customFormat="1" ht="16.5" customHeight="1">
      <c r="B291" s="47"/>
      <c r="C291" s="261" t="s">
        <v>534</v>
      </c>
      <c r="D291" s="261" t="s">
        <v>349</v>
      </c>
      <c r="E291" s="262" t="s">
        <v>8148</v>
      </c>
      <c r="F291" s="263" t="s">
        <v>8149</v>
      </c>
      <c r="G291" s="264" t="s">
        <v>499</v>
      </c>
      <c r="H291" s="265">
        <v>11</v>
      </c>
      <c r="I291" s="266"/>
      <c r="J291" s="267">
        <f>ROUND(I291*H291,2)</f>
        <v>0</v>
      </c>
      <c r="K291" s="263" t="s">
        <v>234</v>
      </c>
      <c r="L291" s="268"/>
      <c r="M291" s="269" t="s">
        <v>22</v>
      </c>
      <c r="N291" s="270" t="s">
        <v>50</v>
      </c>
      <c r="O291" s="48"/>
      <c r="P291" s="246">
        <f>O291*H291</f>
        <v>0</v>
      </c>
      <c r="Q291" s="246">
        <v>0.024799999999999999</v>
      </c>
      <c r="R291" s="246">
        <f>Q291*H291</f>
        <v>0.27279999999999999</v>
      </c>
      <c r="S291" s="246">
        <v>0</v>
      </c>
      <c r="T291" s="247">
        <f>S291*H291</f>
        <v>0</v>
      </c>
      <c r="AR291" s="25" t="s">
        <v>266</v>
      </c>
      <c r="AT291" s="25" t="s">
        <v>349</v>
      </c>
      <c r="AU291" s="25" t="s">
        <v>87</v>
      </c>
      <c r="AY291" s="25" t="s">
        <v>228</v>
      </c>
      <c r="BE291" s="248">
        <f>IF(N291="základní",J291,0)</f>
        <v>0</v>
      </c>
      <c r="BF291" s="248">
        <f>IF(N291="snížená",J291,0)</f>
        <v>0</v>
      </c>
      <c r="BG291" s="248">
        <f>IF(N291="zákl. přenesená",J291,0)</f>
        <v>0</v>
      </c>
      <c r="BH291" s="248">
        <f>IF(N291="sníž. přenesená",J291,0)</f>
        <v>0</v>
      </c>
      <c r="BI291" s="248">
        <f>IF(N291="nulová",J291,0)</f>
        <v>0</v>
      </c>
      <c r="BJ291" s="25" t="s">
        <v>24</v>
      </c>
      <c r="BK291" s="248">
        <f>ROUND(I291*H291,2)</f>
        <v>0</v>
      </c>
      <c r="BL291" s="25" t="s">
        <v>235</v>
      </c>
      <c r="BM291" s="25" t="s">
        <v>8150</v>
      </c>
    </row>
    <row r="292" s="12" customFormat="1">
      <c r="B292" s="249"/>
      <c r="C292" s="250"/>
      <c r="D292" s="251" t="s">
        <v>237</v>
      </c>
      <c r="E292" s="252" t="s">
        <v>22</v>
      </c>
      <c r="F292" s="253" t="s">
        <v>8151</v>
      </c>
      <c r="G292" s="250"/>
      <c r="H292" s="254">
        <v>11</v>
      </c>
      <c r="I292" s="255"/>
      <c r="J292" s="250"/>
      <c r="K292" s="250"/>
      <c r="L292" s="256"/>
      <c r="M292" s="257"/>
      <c r="N292" s="258"/>
      <c r="O292" s="258"/>
      <c r="P292" s="258"/>
      <c r="Q292" s="258"/>
      <c r="R292" s="258"/>
      <c r="S292" s="258"/>
      <c r="T292" s="259"/>
      <c r="AT292" s="260" t="s">
        <v>237</v>
      </c>
      <c r="AU292" s="260" t="s">
        <v>87</v>
      </c>
      <c r="AV292" s="12" t="s">
        <v>87</v>
      </c>
      <c r="AW292" s="12" t="s">
        <v>42</v>
      </c>
      <c r="AX292" s="12" t="s">
        <v>79</v>
      </c>
      <c r="AY292" s="260" t="s">
        <v>228</v>
      </c>
    </row>
    <row r="293" s="13" customFormat="1">
      <c r="B293" s="271"/>
      <c r="C293" s="272"/>
      <c r="D293" s="251" t="s">
        <v>237</v>
      </c>
      <c r="E293" s="273" t="s">
        <v>22</v>
      </c>
      <c r="F293" s="274" t="s">
        <v>364</v>
      </c>
      <c r="G293" s="272"/>
      <c r="H293" s="275">
        <v>11</v>
      </c>
      <c r="I293" s="276"/>
      <c r="J293" s="272"/>
      <c r="K293" s="272"/>
      <c r="L293" s="277"/>
      <c r="M293" s="278"/>
      <c r="N293" s="279"/>
      <c r="O293" s="279"/>
      <c r="P293" s="279"/>
      <c r="Q293" s="279"/>
      <c r="R293" s="279"/>
      <c r="S293" s="279"/>
      <c r="T293" s="280"/>
      <c r="AT293" s="281" t="s">
        <v>237</v>
      </c>
      <c r="AU293" s="281" t="s">
        <v>87</v>
      </c>
      <c r="AV293" s="13" t="s">
        <v>235</v>
      </c>
      <c r="AW293" s="13" t="s">
        <v>42</v>
      </c>
      <c r="AX293" s="13" t="s">
        <v>24</v>
      </c>
      <c r="AY293" s="281" t="s">
        <v>228</v>
      </c>
    </row>
    <row r="294" s="1" customFormat="1" ht="16.5" customHeight="1">
      <c r="B294" s="47"/>
      <c r="C294" s="261" t="s">
        <v>538</v>
      </c>
      <c r="D294" s="261" t="s">
        <v>349</v>
      </c>
      <c r="E294" s="262" t="s">
        <v>8152</v>
      </c>
      <c r="F294" s="263" t="s">
        <v>8153</v>
      </c>
      <c r="G294" s="264" t="s">
        <v>499</v>
      </c>
      <c r="H294" s="265">
        <v>2</v>
      </c>
      <c r="I294" s="266"/>
      <c r="J294" s="267">
        <f>ROUND(I294*H294,2)</f>
        <v>0</v>
      </c>
      <c r="K294" s="263" t="s">
        <v>234</v>
      </c>
      <c r="L294" s="268"/>
      <c r="M294" s="269" t="s">
        <v>22</v>
      </c>
      <c r="N294" s="270" t="s">
        <v>50</v>
      </c>
      <c r="O294" s="48"/>
      <c r="P294" s="246">
        <f>O294*H294</f>
        <v>0</v>
      </c>
      <c r="Q294" s="246">
        <v>0.0023400000000000001</v>
      </c>
      <c r="R294" s="246">
        <f>Q294*H294</f>
        <v>0.0046800000000000001</v>
      </c>
      <c r="S294" s="246">
        <v>0</v>
      </c>
      <c r="T294" s="247">
        <f>S294*H294</f>
        <v>0</v>
      </c>
      <c r="AR294" s="25" t="s">
        <v>266</v>
      </c>
      <c r="AT294" s="25" t="s">
        <v>349</v>
      </c>
      <c r="AU294" s="25" t="s">
        <v>87</v>
      </c>
      <c r="AY294" s="25" t="s">
        <v>228</v>
      </c>
      <c r="BE294" s="248">
        <f>IF(N294="základní",J294,0)</f>
        <v>0</v>
      </c>
      <c r="BF294" s="248">
        <f>IF(N294="snížená",J294,0)</f>
        <v>0</v>
      </c>
      <c r="BG294" s="248">
        <f>IF(N294="zákl. přenesená",J294,0)</f>
        <v>0</v>
      </c>
      <c r="BH294" s="248">
        <f>IF(N294="sníž. přenesená",J294,0)</f>
        <v>0</v>
      </c>
      <c r="BI294" s="248">
        <f>IF(N294="nulová",J294,0)</f>
        <v>0</v>
      </c>
      <c r="BJ294" s="25" t="s">
        <v>24</v>
      </c>
      <c r="BK294" s="248">
        <f>ROUND(I294*H294,2)</f>
        <v>0</v>
      </c>
      <c r="BL294" s="25" t="s">
        <v>235</v>
      </c>
      <c r="BM294" s="25" t="s">
        <v>8154</v>
      </c>
    </row>
    <row r="295" s="12" customFormat="1">
      <c r="B295" s="249"/>
      <c r="C295" s="250"/>
      <c r="D295" s="251" t="s">
        <v>237</v>
      </c>
      <c r="E295" s="252" t="s">
        <v>22</v>
      </c>
      <c r="F295" s="253" t="s">
        <v>7872</v>
      </c>
      <c r="G295" s="250"/>
      <c r="H295" s="254">
        <v>2</v>
      </c>
      <c r="I295" s="255"/>
      <c r="J295" s="250"/>
      <c r="K295" s="250"/>
      <c r="L295" s="256"/>
      <c r="M295" s="257"/>
      <c r="N295" s="258"/>
      <c r="O295" s="258"/>
      <c r="P295" s="258"/>
      <c r="Q295" s="258"/>
      <c r="R295" s="258"/>
      <c r="S295" s="258"/>
      <c r="T295" s="259"/>
      <c r="AT295" s="260" t="s">
        <v>237</v>
      </c>
      <c r="AU295" s="260" t="s">
        <v>87</v>
      </c>
      <c r="AV295" s="12" t="s">
        <v>87</v>
      </c>
      <c r="AW295" s="12" t="s">
        <v>42</v>
      </c>
      <c r="AX295" s="12" t="s">
        <v>24</v>
      </c>
      <c r="AY295" s="260" t="s">
        <v>228</v>
      </c>
    </row>
    <row r="296" s="1" customFormat="1" ht="16.5" customHeight="1">
      <c r="B296" s="47"/>
      <c r="C296" s="261" t="s">
        <v>543</v>
      </c>
      <c r="D296" s="261" t="s">
        <v>349</v>
      </c>
      <c r="E296" s="262" t="s">
        <v>8155</v>
      </c>
      <c r="F296" s="263" t="s">
        <v>8156</v>
      </c>
      <c r="G296" s="264" t="s">
        <v>499</v>
      </c>
      <c r="H296" s="265">
        <v>1</v>
      </c>
      <c r="I296" s="266"/>
      <c r="J296" s="267">
        <f>ROUND(I296*H296,2)</f>
        <v>0</v>
      </c>
      <c r="K296" s="263" t="s">
        <v>234</v>
      </c>
      <c r="L296" s="268"/>
      <c r="M296" s="269" t="s">
        <v>22</v>
      </c>
      <c r="N296" s="270" t="s">
        <v>50</v>
      </c>
      <c r="O296" s="48"/>
      <c r="P296" s="246">
        <f>O296*H296</f>
        <v>0</v>
      </c>
      <c r="Q296" s="246">
        <v>0.00114</v>
      </c>
      <c r="R296" s="246">
        <f>Q296*H296</f>
        <v>0.00114</v>
      </c>
      <c r="S296" s="246">
        <v>0</v>
      </c>
      <c r="T296" s="247">
        <f>S296*H296</f>
        <v>0</v>
      </c>
      <c r="AR296" s="25" t="s">
        <v>266</v>
      </c>
      <c r="AT296" s="25" t="s">
        <v>349</v>
      </c>
      <c r="AU296" s="25" t="s">
        <v>87</v>
      </c>
      <c r="AY296" s="25" t="s">
        <v>228</v>
      </c>
      <c r="BE296" s="248">
        <f>IF(N296="základní",J296,0)</f>
        <v>0</v>
      </c>
      <c r="BF296" s="248">
        <f>IF(N296="snížená",J296,0)</f>
        <v>0</v>
      </c>
      <c r="BG296" s="248">
        <f>IF(N296="zákl. přenesená",J296,0)</f>
        <v>0</v>
      </c>
      <c r="BH296" s="248">
        <f>IF(N296="sníž. přenesená",J296,0)</f>
        <v>0</v>
      </c>
      <c r="BI296" s="248">
        <f>IF(N296="nulová",J296,0)</f>
        <v>0</v>
      </c>
      <c r="BJ296" s="25" t="s">
        <v>24</v>
      </c>
      <c r="BK296" s="248">
        <f>ROUND(I296*H296,2)</f>
        <v>0</v>
      </c>
      <c r="BL296" s="25" t="s">
        <v>235</v>
      </c>
      <c r="BM296" s="25" t="s">
        <v>8157</v>
      </c>
    </row>
    <row r="297" s="12" customFormat="1">
      <c r="B297" s="249"/>
      <c r="C297" s="250"/>
      <c r="D297" s="251" t="s">
        <v>237</v>
      </c>
      <c r="E297" s="252" t="s">
        <v>22</v>
      </c>
      <c r="F297" s="253" t="s">
        <v>7853</v>
      </c>
      <c r="G297" s="250"/>
      <c r="H297" s="254">
        <v>1</v>
      </c>
      <c r="I297" s="255"/>
      <c r="J297" s="250"/>
      <c r="K297" s="250"/>
      <c r="L297" s="256"/>
      <c r="M297" s="257"/>
      <c r="N297" s="258"/>
      <c r="O297" s="258"/>
      <c r="P297" s="258"/>
      <c r="Q297" s="258"/>
      <c r="R297" s="258"/>
      <c r="S297" s="258"/>
      <c r="T297" s="259"/>
      <c r="AT297" s="260" t="s">
        <v>237</v>
      </c>
      <c r="AU297" s="260" t="s">
        <v>87</v>
      </c>
      <c r="AV297" s="12" t="s">
        <v>87</v>
      </c>
      <c r="AW297" s="12" t="s">
        <v>42</v>
      </c>
      <c r="AX297" s="12" t="s">
        <v>79</v>
      </c>
      <c r="AY297" s="260" t="s">
        <v>228</v>
      </c>
    </row>
    <row r="298" s="13" customFormat="1">
      <c r="B298" s="271"/>
      <c r="C298" s="272"/>
      <c r="D298" s="251" t="s">
        <v>237</v>
      </c>
      <c r="E298" s="273" t="s">
        <v>22</v>
      </c>
      <c r="F298" s="274" t="s">
        <v>364</v>
      </c>
      <c r="G298" s="272"/>
      <c r="H298" s="275">
        <v>1</v>
      </c>
      <c r="I298" s="276"/>
      <c r="J298" s="272"/>
      <c r="K298" s="272"/>
      <c r="L298" s="277"/>
      <c r="M298" s="278"/>
      <c r="N298" s="279"/>
      <c r="O298" s="279"/>
      <c r="P298" s="279"/>
      <c r="Q298" s="279"/>
      <c r="R298" s="279"/>
      <c r="S298" s="279"/>
      <c r="T298" s="280"/>
      <c r="AT298" s="281" t="s">
        <v>237</v>
      </c>
      <c r="AU298" s="281" t="s">
        <v>87</v>
      </c>
      <c r="AV298" s="13" t="s">
        <v>235</v>
      </c>
      <c r="AW298" s="13" t="s">
        <v>42</v>
      </c>
      <c r="AX298" s="13" t="s">
        <v>24</v>
      </c>
      <c r="AY298" s="281" t="s">
        <v>228</v>
      </c>
    </row>
    <row r="299" s="1" customFormat="1" ht="16.5" customHeight="1">
      <c r="B299" s="47"/>
      <c r="C299" s="261" t="s">
        <v>549</v>
      </c>
      <c r="D299" s="261" t="s">
        <v>349</v>
      </c>
      <c r="E299" s="262" t="s">
        <v>8158</v>
      </c>
      <c r="F299" s="263" t="s">
        <v>8159</v>
      </c>
      <c r="G299" s="264" t="s">
        <v>499</v>
      </c>
      <c r="H299" s="265">
        <v>1</v>
      </c>
      <c r="I299" s="266"/>
      <c r="J299" s="267">
        <f>ROUND(I299*H299,2)</f>
        <v>0</v>
      </c>
      <c r="K299" s="263" t="s">
        <v>234</v>
      </c>
      <c r="L299" s="268"/>
      <c r="M299" s="269" t="s">
        <v>22</v>
      </c>
      <c r="N299" s="270" t="s">
        <v>50</v>
      </c>
      <c r="O299" s="48"/>
      <c r="P299" s="246">
        <f>O299*H299</f>
        <v>0</v>
      </c>
      <c r="Q299" s="246">
        <v>0.0025300000000000001</v>
      </c>
      <c r="R299" s="246">
        <f>Q299*H299</f>
        <v>0.0025300000000000001</v>
      </c>
      <c r="S299" s="246">
        <v>0</v>
      </c>
      <c r="T299" s="247">
        <f>S299*H299</f>
        <v>0</v>
      </c>
      <c r="AR299" s="25" t="s">
        <v>266</v>
      </c>
      <c r="AT299" s="25" t="s">
        <v>349</v>
      </c>
      <c r="AU299" s="25" t="s">
        <v>87</v>
      </c>
      <c r="AY299" s="25" t="s">
        <v>228</v>
      </c>
      <c r="BE299" s="248">
        <f>IF(N299="základní",J299,0)</f>
        <v>0</v>
      </c>
      <c r="BF299" s="248">
        <f>IF(N299="snížená",J299,0)</f>
        <v>0</v>
      </c>
      <c r="BG299" s="248">
        <f>IF(N299="zákl. přenesená",J299,0)</f>
        <v>0</v>
      </c>
      <c r="BH299" s="248">
        <f>IF(N299="sníž. přenesená",J299,0)</f>
        <v>0</v>
      </c>
      <c r="BI299" s="248">
        <f>IF(N299="nulová",J299,0)</f>
        <v>0</v>
      </c>
      <c r="BJ299" s="25" t="s">
        <v>24</v>
      </c>
      <c r="BK299" s="248">
        <f>ROUND(I299*H299,2)</f>
        <v>0</v>
      </c>
      <c r="BL299" s="25" t="s">
        <v>235</v>
      </c>
      <c r="BM299" s="25" t="s">
        <v>8160</v>
      </c>
    </row>
    <row r="300" s="12" customFormat="1">
      <c r="B300" s="249"/>
      <c r="C300" s="250"/>
      <c r="D300" s="251" t="s">
        <v>237</v>
      </c>
      <c r="E300" s="252" t="s">
        <v>22</v>
      </c>
      <c r="F300" s="253" t="s">
        <v>7853</v>
      </c>
      <c r="G300" s="250"/>
      <c r="H300" s="254">
        <v>1</v>
      </c>
      <c r="I300" s="255"/>
      <c r="J300" s="250"/>
      <c r="K300" s="250"/>
      <c r="L300" s="256"/>
      <c r="M300" s="257"/>
      <c r="N300" s="258"/>
      <c r="O300" s="258"/>
      <c r="P300" s="258"/>
      <c r="Q300" s="258"/>
      <c r="R300" s="258"/>
      <c r="S300" s="258"/>
      <c r="T300" s="259"/>
      <c r="AT300" s="260" t="s">
        <v>237</v>
      </c>
      <c r="AU300" s="260" t="s">
        <v>87</v>
      </c>
      <c r="AV300" s="12" t="s">
        <v>87</v>
      </c>
      <c r="AW300" s="12" t="s">
        <v>42</v>
      </c>
      <c r="AX300" s="12" t="s">
        <v>79</v>
      </c>
      <c r="AY300" s="260" t="s">
        <v>228</v>
      </c>
    </row>
    <row r="301" s="13" customFormat="1">
      <c r="B301" s="271"/>
      <c r="C301" s="272"/>
      <c r="D301" s="251" t="s">
        <v>237</v>
      </c>
      <c r="E301" s="273" t="s">
        <v>22</v>
      </c>
      <c r="F301" s="274" t="s">
        <v>364</v>
      </c>
      <c r="G301" s="272"/>
      <c r="H301" s="275">
        <v>1</v>
      </c>
      <c r="I301" s="276"/>
      <c r="J301" s="272"/>
      <c r="K301" s="272"/>
      <c r="L301" s="277"/>
      <c r="M301" s="278"/>
      <c r="N301" s="279"/>
      <c r="O301" s="279"/>
      <c r="P301" s="279"/>
      <c r="Q301" s="279"/>
      <c r="R301" s="279"/>
      <c r="S301" s="279"/>
      <c r="T301" s="280"/>
      <c r="AT301" s="281" t="s">
        <v>237</v>
      </c>
      <c r="AU301" s="281" t="s">
        <v>87</v>
      </c>
      <c r="AV301" s="13" t="s">
        <v>235</v>
      </c>
      <c r="AW301" s="13" t="s">
        <v>42</v>
      </c>
      <c r="AX301" s="13" t="s">
        <v>24</v>
      </c>
      <c r="AY301" s="281" t="s">
        <v>228</v>
      </c>
    </row>
    <row r="302" s="1" customFormat="1" ht="16.5" customHeight="1">
      <c r="B302" s="47"/>
      <c r="C302" s="261" t="s">
        <v>555</v>
      </c>
      <c r="D302" s="261" t="s">
        <v>349</v>
      </c>
      <c r="E302" s="262" t="s">
        <v>8161</v>
      </c>
      <c r="F302" s="263" t="s">
        <v>8162</v>
      </c>
      <c r="G302" s="264" t="s">
        <v>499</v>
      </c>
      <c r="H302" s="265">
        <v>2</v>
      </c>
      <c r="I302" s="266"/>
      <c r="J302" s="267">
        <f>ROUND(I302*H302,2)</f>
        <v>0</v>
      </c>
      <c r="K302" s="263" t="s">
        <v>234</v>
      </c>
      <c r="L302" s="268"/>
      <c r="M302" s="269" t="s">
        <v>22</v>
      </c>
      <c r="N302" s="270" t="s">
        <v>50</v>
      </c>
      <c r="O302" s="48"/>
      <c r="P302" s="246">
        <f>O302*H302</f>
        <v>0</v>
      </c>
      <c r="Q302" s="246">
        <v>0.0043</v>
      </c>
      <c r="R302" s="246">
        <f>Q302*H302</f>
        <v>0.0086</v>
      </c>
      <c r="S302" s="246">
        <v>0</v>
      </c>
      <c r="T302" s="247">
        <f>S302*H302</f>
        <v>0</v>
      </c>
      <c r="AR302" s="25" t="s">
        <v>266</v>
      </c>
      <c r="AT302" s="25" t="s">
        <v>349</v>
      </c>
      <c r="AU302" s="25" t="s">
        <v>87</v>
      </c>
      <c r="AY302" s="25" t="s">
        <v>228</v>
      </c>
      <c r="BE302" s="248">
        <f>IF(N302="základní",J302,0)</f>
        <v>0</v>
      </c>
      <c r="BF302" s="248">
        <f>IF(N302="snížená",J302,0)</f>
        <v>0</v>
      </c>
      <c r="BG302" s="248">
        <f>IF(N302="zákl. přenesená",J302,0)</f>
        <v>0</v>
      </c>
      <c r="BH302" s="248">
        <f>IF(N302="sníž. přenesená",J302,0)</f>
        <v>0</v>
      </c>
      <c r="BI302" s="248">
        <f>IF(N302="nulová",J302,0)</f>
        <v>0</v>
      </c>
      <c r="BJ302" s="25" t="s">
        <v>24</v>
      </c>
      <c r="BK302" s="248">
        <f>ROUND(I302*H302,2)</f>
        <v>0</v>
      </c>
      <c r="BL302" s="25" t="s">
        <v>235</v>
      </c>
      <c r="BM302" s="25" t="s">
        <v>8163</v>
      </c>
    </row>
    <row r="303" s="12" customFormat="1">
      <c r="B303" s="249"/>
      <c r="C303" s="250"/>
      <c r="D303" s="251" t="s">
        <v>237</v>
      </c>
      <c r="E303" s="252" t="s">
        <v>22</v>
      </c>
      <c r="F303" s="253" t="s">
        <v>7872</v>
      </c>
      <c r="G303" s="250"/>
      <c r="H303" s="254">
        <v>2</v>
      </c>
      <c r="I303" s="255"/>
      <c r="J303" s="250"/>
      <c r="K303" s="250"/>
      <c r="L303" s="256"/>
      <c r="M303" s="257"/>
      <c r="N303" s="258"/>
      <c r="O303" s="258"/>
      <c r="P303" s="258"/>
      <c r="Q303" s="258"/>
      <c r="R303" s="258"/>
      <c r="S303" s="258"/>
      <c r="T303" s="259"/>
      <c r="AT303" s="260" t="s">
        <v>237</v>
      </c>
      <c r="AU303" s="260" t="s">
        <v>87</v>
      </c>
      <c r="AV303" s="12" t="s">
        <v>87</v>
      </c>
      <c r="AW303" s="12" t="s">
        <v>42</v>
      </c>
      <c r="AX303" s="12" t="s">
        <v>24</v>
      </c>
      <c r="AY303" s="260" t="s">
        <v>228</v>
      </c>
    </row>
    <row r="304" s="1" customFormat="1" ht="16.5" customHeight="1">
      <c r="B304" s="47"/>
      <c r="C304" s="261" t="s">
        <v>559</v>
      </c>
      <c r="D304" s="261" t="s">
        <v>349</v>
      </c>
      <c r="E304" s="262" t="s">
        <v>8164</v>
      </c>
      <c r="F304" s="263" t="s">
        <v>8165</v>
      </c>
      <c r="G304" s="264" t="s">
        <v>499</v>
      </c>
      <c r="H304" s="265">
        <v>2</v>
      </c>
      <c r="I304" s="266"/>
      <c r="J304" s="267">
        <f>ROUND(I304*H304,2)</f>
        <v>0</v>
      </c>
      <c r="K304" s="263" t="s">
        <v>234</v>
      </c>
      <c r="L304" s="268"/>
      <c r="M304" s="269" t="s">
        <v>22</v>
      </c>
      <c r="N304" s="270" t="s">
        <v>50</v>
      </c>
      <c r="O304" s="48"/>
      <c r="P304" s="246">
        <f>O304*H304</f>
        <v>0</v>
      </c>
      <c r="Q304" s="246">
        <v>0.00117</v>
      </c>
      <c r="R304" s="246">
        <f>Q304*H304</f>
        <v>0.0023400000000000001</v>
      </c>
      <c r="S304" s="246">
        <v>0</v>
      </c>
      <c r="T304" s="247">
        <f>S304*H304</f>
        <v>0</v>
      </c>
      <c r="AR304" s="25" t="s">
        <v>266</v>
      </c>
      <c r="AT304" s="25" t="s">
        <v>349</v>
      </c>
      <c r="AU304" s="25" t="s">
        <v>87</v>
      </c>
      <c r="AY304" s="25" t="s">
        <v>228</v>
      </c>
      <c r="BE304" s="248">
        <f>IF(N304="základní",J304,0)</f>
        <v>0</v>
      </c>
      <c r="BF304" s="248">
        <f>IF(N304="snížená",J304,0)</f>
        <v>0</v>
      </c>
      <c r="BG304" s="248">
        <f>IF(N304="zákl. přenesená",J304,0)</f>
        <v>0</v>
      </c>
      <c r="BH304" s="248">
        <f>IF(N304="sníž. přenesená",J304,0)</f>
        <v>0</v>
      </c>
      <c r="BI304" s="248">
        <f>IF(N304="nulová",J304,0)</f>
        <v>0</v>
      </c>
      <c r="BJ304" s="25" t="s">
        <v>24</v>
      </c>
      <c r="BK304" s="248">
        <f>ROUND(I304*H304,2)</f>
        <v>0</v>
      </c>
      <c r="BL304" s="25" t="s">
        <v>235</v>
      </c>
      <c r="BM304" s="25" t="s">
        <v>8166</v>
      </c>
    </row>
    <row r="305" s="12" customFormat="1">
      <c r="B305" s="249"/>
      <c r="C305" s="250"/>
      <c r="D305" s="251" t="s">
        <v>237</v>
      </c>
      <c r="E305" s="252" t="s">
        <v>22</v>
      </c>
      <c r="F305" s="253" t="s">
        <v>7872</v>
      </c>
      <c r="G305" s="250"/>
      <c r="H305" s="254">
        <v>2</v>
      </c>
      <c r="I305" s="255"/>
      <c r="J305" s="250"/>
      <c r="K305" s="250"/>
      <c r="L305" s="256"/>
      <c r="M305" s="257"/>
      <c r="N305" s="258"/>
      <c r="O305" s="258"/>
      <c r="P305" s="258"/>
      <c r="Q305" s="258"/>
      <c r="R305" s="258"/>
      <c r="S305" s="258"/>
      <c r="T305" s="259"/>
      <c r="AT305" s="260" t="s">
        <v>237</v>
      </c>
      <c r="AU305" s="260" t="s">
        <v>87</v>
      </c>
      <c r="AV305" s="12" t="s">
        <v>87</v>
      </c>
      <c r="AW305" s="12" t="s">
        <v>42</v>
      </c>
      <c r="AX305" s="12" t="s">
        <v>24</v>
      </c>
      <c r="AY305" s="260" t="s">
        <v>228</v>
      </c>
    </row>
    <row r="306" s="1" customFormat="1" ht="16.5" customHeight="1">
      <c r="B306" s="47"/>
      <c r="C306" s="261" t="s">
        <v>563</v>
      </c>
      <c r="D306" s="261" t="s">
        <v>349</v>
      </c>
      <c r="E306" s="262" t="s">
        <v>8167</v>
      </c>
      <c r="F306" s="263" t="s">
        <v>8168</v>
      </c>
      <c r="G306" s="264" t="s">
        <v>499</v>
      </c>
      <c r="H306" s="265">
        <v>1</v>
      </c>
      <c r="I306" s="266"/>
      <c r="J306" s="267">
        <f>ROUND(I306*H306,2)</f>
        <v>0</v>
      </c>
      <c r="K306" s="263" t="s">
        <v>264</v>
      </c>
      <c r="L306" s="268"/>
      <c r="M306" s="269" t="s">
        <v>22</v>
      </c>
      <c r="N306" s="270" t="s">
        <v>50</v>
      </c>
      <c r="O306" s="48"/>
      <c r="P306" s="246">
        <f>O306*H306</f>
        <v>0</v>
      </c>
      <c r="Q306" s="246">
        <v>2.9249999999999998</v>
      </c>
      <c r="R306" s="246">
        <f>Q306*H306</f>
        <v>2.9249999999999998</v>
      </c>
      <c r="S306" s="246">
        <v>0</v>
      </c>
      <c r="T306" s="247">
        <f>S306*H306</f>
        <v>0</v>
      </c>
      <c r="AR306" s="25" t="s">
        <v>266</v>
      </c>
      <c r="AT306" s="25" t="s">
        <v>349</v>
      </c>
      <c r="AU306" s="25" t="s">
        <v>87</v>
      </c>
      <c r="AY306" s="25" t="s">
        <v>228</v>
      </c>
      <c r="BE306" s="248">
        <f>IF(N306="základní",J306,0)</f>
        <v>0</v>
      </c>
      <c r="BF306" s="248">
        <f>IF(N306="snížená",J306,0)</f>
        <v>0</v>
      </c>
      <c r="BG306" s="248">
        <f>IF(N306="zákl. přenesená",J306,0)</f>
        <v>0</v>
      </c>
      <c r="BH306" s="248">
        <f>IF(N306="sníž. přenesená",J306,0)</f>
        <v>0</v>
      </c>
      <c r="BI306" s="248">
        <f>IF(N306="nulová",J306,0)</f>
        <v>0</v>
      </c>
      <c r="BJ306" s="25" t="s">
        <v>24</v>
      </c>
      <c r="BK306" s="248">
        <f>ROUND(I306*H306,2)</f>
        <v>0</v>
      </c>
      <c r="BL306" s="25" t="s">
        <v>235</v>
      </c>
      <c r="BM306" s="25" t="s">
        <v>8169</v>
      </c>
    </row>
    <row r="307" s="12" customFormat="1">
      <c r="B307" s="249"/>
      <c r="C307" s="250"/>
      <c r="D307" s="251" t="s">
        <v>237</v>
      </c>
      <c r="E307" s="252" t="s">
        <v>22</v>
      </c>
      <c r="F307" s="253" t="s">
        <v>7853</v>
      </c>
      <c r="G307" s="250"/>
      <c r="H307" s="254">
        <v>1</v>
      </c>
      <c r="I307" s="255"/>
      <c r="J307" s="250"/>
      <c r="K307" s="250"/>
      <c r="L307" s="256"/>
      <c r="M307" s="257"/>
      <c r="N307" s="258"/>
      <c r="O307" s="258"/>
      <c r="P307" s="258"/>
      <c r="Q307" s="258"/>
      <c r="R307" s="258"/>
      <c r="S307" s="258"/>
      <c r="T307" s="259"/>
      <c r="AT307" s="260" t="s">
        <v>237</v>
      </c>
      <c r="AU307" s="260" t="s">
        <v>87</v>
      </c>
      <c r="AV307" s="12" t="s">
        <v>87</v>
      </c>
      <c r="AW307" s="12" t="s">
        <v>42</v>
      </c>
      <c r="AX307" s="12" t="s">
        <v>79</v>
      </c>
      <c r="AY307" s="260" t="s">
        <v>228</v>
      </c>
    </row>
    <row r="308" s="13" customFormat="1">
      <c r="B308" s="271"/>
      <c r="C308" s="272"/>
      <c r="D308" s="251" t="s">
        <v>237</v>
      </c>
      <c r="E308" s="273" t="s">
        <v>22</v>
      </c>
      <c r="F308" s="274" t="s">
        <v>364</v>
      </c>
      <c r="G308" s="272"/>
      <c r="H308" s="275">
        <v>1</v>
      </c>
      <c r="I308" s="276"/>
      <c r="J308" s="272"/>
      <c r="K308" s="272"/>
      <c r="L308" s="277"/>
      <c r="M308" s="278"/>
      <c r="N308" s="279"/>
      <c r="O308" s="279"/>
      <c r="P308" s="279"/>
      <c r="Q308" s="279"/>
      <c r="R308" s="279"/>
      <c r="S308" s="279"/>
      <c r="T308" s="280"/>
      <c r="AT308" s="281" t="s">
        <v>237</v>
      </c>
      <c r="AU308" s="281" t="s">
        <v>87</v>
      </c>
      <c r="AV308" s="13" t="s">
        <v>235</v>
      </c>
      <c r="AW308" s="13" t="s">
        <v>42</v>
      </c>
      <c r="AX308" s="13" t="s">
        <v>24</v>
      </c>
      <c r="AY308" s="281" t="s">
        <v>228</v>
      </c>
    </row>
    <row r="309" s="1" customFormat="1" ht="16.5" customHeight="1">
      <c r="B309" s="47"/>
      <c r="C309" s="261" t="s">
        <v>567</v>
      </c>
      <c r="D309" s="261" t="s">
        <v>349</v>
      </c>
      <c r="E309" s="262" t="s">
        <v>8170</v>
      </c>
      <c r="F309" s="263" t="s">
        <v>8171</v>
      </c>
      <c r="G309" s="264" t="s">
        <v>499</v>
      </c>
      <c r="H309" s="265">
        <v>1</v>
      </c>
      <c r="I309" s="266"/>
      <c r="J309" s="267">
        <f>ROUND(I309*H309,2)</f>
        <v>0</v>
      </c>
      <c r="K309" s="263" t="s">
        <v>264</v>
      </c>
      <c r="L309" s="268"/>
      <c r="M309" s="269" t="s">
        <v>22</v>
      </c>
      <c r="N309" s="270" t="s">
        <v>50</v>
      </c>
      <c r="O309" s="48"/>
      <c r="P309" s="246">
        <f>O309*H309</f>
        <v>0</v>
      </c>
      <c r="Q309" s="246">
        <v>0.42999999999999999</v>
      </c>
      <c r="R309" s="246">
        <f>Q309*H309</f>
        <v>0.42999999999999999</v>
      </c>
      <c r="S309" s="246">
        <v>0</v>
      </c>
      <c r="T309" s="247">
        <f>S309*H309</f>
        <v>0</v>
      </c>
      <c r="AR309" s="25" t="s">
        <v>266</v>
      </c>
      <c r="AT309" s="25" t="s">
        <v>349</v>
      </c>
      <c r="AU309" s="25" t="s">
        <v>87</v>
      </c>
      <c r="AY309" s="25" t="s">
        <v>228</v>
      </c>
      <c r="BE309" s="248">
        <f>IF(N309="základní",J309,0)</f>
        <v>0</v>
      </c>
      <c r="BF309" s="248">
        <f>IF(N309="snížená",J309,0)</f>
        <v>0</v>
      </c>
      <c r="BG309" s="248">
        <f>IF(N309="zákl. přenesená",J309,0)</f>
        <v>0</v>
      </c>
      <c r="BH309" s="248">
        <f>IF(N309="sníž. přenesená",J309,0)</f>
        <v>0</v>
      </c>
      <c r="BI309" s="248">
        <f>IF(N309="nulová",J309,0)</f>
        <v>0</v>
      </c>
      <c r="BJ309" s="25" t="s">
        <v>24</v>
      </c>
      <c r="BK309" s="248">
        <f>ROUND(I309*H309,2)</f>
        <v>0</v>
      </c>
      <c r="BL309" s="25" t="s">
        <v>235</v>
      </c>
      <c r="BM309" s="25" t="s">
        <v>8172</v>
      </c>
    </row>
    <row r="310" s="12" customFormat="1">
      <c r="B310" s="249"/>
      <c r="C310" s="250"/>
      <c r="D310" s="251" t="s">
        <v>237</v>
      </c>
      <c r="E310" s="252" t="s">
        <v>22</v>
      </c>
      <c r="F310" s="253" t="s">
        <v>7853</v>
      </c>
      <c r="G310" s="250"/>
      <c r="H310" s="254">
        <v>1</v>
      </c>
      <c r="I310" s="255"/>
      <c r="J310" s="250"/>
      <c r="K310" s="250"/>
      <c r="L310" s="256"/>
      <c r="M310" s="257"/>
      <c r="N310" s="258"/>
      <c r="O310" s="258"/>
      <c r="P310" s="258"/>
      <c r="Q310" s="258"/>
      <c r="R310" s="258"/>
      <c r="S310" s="258"/>
      <c r="T310" s="259"/>
      <c r="AT310" s="260" t="s">
        <v>237</v>
      </c>
      <c r="AU310" s="260" t="s">
        <v>87</v>
      </c>
      <c r="AV310" s="12" t="s">
        <v>87</v>
      </c>
      <c r="AW310" s="12" t="s">
        <v>42</v>
      </c>
      <c r="AX310" s="12" t="s">
        <v>79</v>
      </c>
      <c r="AY310" s="260" t="s">
        <v>228</v>
      </c>
    </row>
    <row r="311" s="13" customFormat="1">
      <c r="B311" s="271"/>
      <c r="C311" s="272"/>
      <c r="D311" s="251" t="s">
        <v>237</v>
      </c>
      <c r="E311" s="273" t="s">
        <v>22</v>
      </c>
      <c r="F311" s="274" t="s">
        <v>364</v>
      </c>
      <c r="G311" s="272"/>
      <c r="H311" s="275">
        <v>1</v>
      </c>
      <c r="I311" s="276"/>
      <c r="J311" s="272"/>
      <c r="K311" s="272"/>
      <c r="L311" s="277"/>
      <c r="M311" s="278"/>
      <c r="N311" s="279"/>
      <c r="O311" s="279"/>
      <c r="P311" s="279"/>
      <c r="Q311" s="279"/>
      <c r="R311" s="279"/>
      <c r="S311" s="279"/>
      <c r="T311" s="280"/>
      <c r="AT311" s="281" t="s">
        <v>237</v>
      </c>
      <c r="AU311" s="281" t="s">
        <v>87</v>
      </c>
      <c r="AV311" s="13" t="s">
        <v>235</v>
      </c>
      <c r="AW311" s="13" t="s">
        <v>42</v>
      </c>
      <c r="AX311" s="13" t="s">
        <v>24</v>
      </c>
      <c r="AY311" s="281" t="s">
        <v>228</v>
      </c>
    </row>
    <row r="312" s="1" customFormat="1" ht="16.5" customHeight="1">
      <c r="B312" s="47"/>
      <c r="C312" s="261" t="s">
        <v>572</v>
      </c>
      <c r="D312" s="261" t="s">
        <v>349</v>
      </c>
      <c r="E312" s="262" t="s">
        <v>8173</v>
      </c>
      <c r="F312" s="263" t="s">
        <v>8174</v>
      </c>
      <c r="G312" s="264" t="s">
        <v>499</v>
      </c>
      <c r="H312" s="265">
        <v>2</v>
      </c>
      <c r="I312" s="266"/>
      <c r="J312" s="267">
        <f>ROUND(I312*H312,2)</f>
        <v>0</v>
      </c>
      <c r="K312" s="263" t="s">
        <v>264</v>
      </c>
      <c r="L312" s="268"/>
      <c r="M312" s="269" t="s">
        <v>22</v>
      </c>
      <c r="N312" s="270" t="s">
        <v>50</v>
      </c>
      <c r="O312" s="48"/>
      <c r="P312" s="246">
        <f>O312*H312</f>
        <v>0</v>
      </c>
      <c r="Q312" s="246">
        <v>2.8999999999999999</v>
      </c>
      <c r="R312" s="246">
        <f>Q312*H312</f>
        <v>5.7999999999999998</v>
      </c>
      <c r="S312" s="246">
        <v>0</v>
      </c>
      <c r="T312" s="247">
        <f>S312*H312</f>
        <v>0</v>
      </c>
      <c r="AR312" s="25" t="s">
        <v>266</v>
      </c>
      <c r="AT312" s="25" t="s">
        <v>349</v>
      </c>
      <c r="AU312" s="25" t="s">
        <v>87</v>
      </c>
      <c r="AY312" s="25" t="s">
        <v>228</v>
      </c>
      <c r="BE312" s="248">
        <f>IF(N312="základní",J312,0)</f>
        <v>0</v>
      </c>
      <c r="BF312" s="248">
        <f>IF(N312="snížená",J312,0)</f>
        <v>0</v>
      </c>
      <c r="BG312" s="248">
        <f>IF(N312="zákl. přenesená",J312,0)</f>
        <v>0</v>
      </c>
      <c r="BH312" s="248">
        <f>IF(N312="sníž. přenesená",J312,0)</f>
        <v>0</v>
      </c>
      <c r="BI312" s="248">
        <f>IF(N312="nulová",J312,0)</f>
        <v>0</v>
      </c>
      <c r="BJ312" s="25" t="s">
        <v>24</v>
      </c>
      <c r="BK312" s="248">
        <f>ROUND(I312*H312,2)</f>
        <v>0</v>
      </c>
      <c r="BL312" s="25" t="s">
        <v>235</v>
      </c>
      <c r="BM312" s="25" t="s">
        <v>8175</v>
      </c>
    </row>
    <row r="313" s="12" customFormat="1">
      <c r="B313" s="249"/>
      <c r="C313" s="250"/>
      <c r="D313" s="251" t="s">
        <v>237</v>
      </c>
      <c r="E313" s="252" t="s">
        <v>22</v>
      </c>
      <c r="F313" s="253" t="s">
        <v>7872</v>
      </c>
      <c r="G313" s="250"/>
      <c r="H313" s="254">
        <v>2</v>
      </c>
      <c r="I313" s="255"/>
      <c r="J313" s="250"/>
      <c r="K313" s="250"/>
      <c r="L313" s="256"/>
      <c r="M313" s="257"/>
      <c r="N313" s="258"/>
      <c r="O313" s="258"/>
      <c r="P313" s="258"/>
      <c r="Q313" s="258"/>
      <c r="R313" s="258"/>
      <c r="S313" s="258"/>
      <c r="T313" s="259"/>
      <c r="AT313" s="260" t="s">
        <v>237</v>
      </c>
      <c r="AU313" s="260" t="s">
        <v>87</v>
      </c>
      <c r="AV313" s="12" t="s">
        <v>87</v>
      </c>
      <c r="AW313" s="12" t="s">
        <v>42</v>
      </c>
      <c r="AX313" s="12" t="s">
        <v>79</v>
      </c>
      <c r="AY313" s="260" t="s">
        <v>228</v>
      </c>
    </row>
    <row r="314" s="13" customFormat="1">
      <c r="B314" s="271"/>
      <c r="C314" s="272"/>
      <c r="D314" s="251" t="s">
        <v>237</v>
      </c>
      <c r="E314" s="273" t="s">
        <v>22</v>
      </c>
      <c r="F314" s="274" t="s">
        <v>364</v>
      </c>
      <c r="G314" s="272"/>
      <c r="H314" s="275">
        <v>2</v>
      </c>
      <c r="I314" s="276"/>
      <c r="J314" s="272"/>
      <c r="K314" s="272"/>
      <c r="L314" s="277"/>
      <c r="M314" s="278"/>
      <c r="N314" s="279"/>
      <c r="O314" s="279"/>
      <c r="P314" s="279"/>
      <c r="Q314" s="279"/>
      <c r="R314" s="279"/>
      <c r="S314" s="279"/>
      <c r="T314" s="280"/>
      <c r="AT314" s="281" t="s">
        <v>237</v>
      </c>
      <c r="AU314" s="281" t="s">
        <v>87</v>
      </c>
      <c r="AV314" s="13" t="s">
        <v>235</v>
      </c>
      <c r="AW314" s="13" t="s">
        <v>42</v>
      </c>
      <c r="AX314" s="13" t="s">
        <v>24</v>
      </c>
      <c r="AY314" s="281" t="s">
        <v>228</v>
      </c>
    </row>
    <row r="315" s="1" customFormat="1" ht="16.5" customHeight="1">
      <c r="B315" s="47"/>
      <c r="C315" s="261" t="s">
        <v>578</v>
      </c>
      <c r="D315" s="261" t="s">
        <v>349</v>
      </c>
      <c r="E315" s="262" t="s">
        <v>8176</v>
      </c>
      <c r="F315" s="263" t="s">
        <v>8177</v>
      </c>
      <c r="G315" s="264" t="s">
        <v>499</v>
      </c>
      <c r="H315" s="265">
        <v>1</v>
      </c>
      <c r="I315" s="266"/>
      <c r="J315" s="267">
        <f>ROUND(I315*H315,2)</f>
        <v>0</v>
      </c>
      <c r="K315" s="263" t="s">
        <v>264</v>
      </c>
      <c r="L315" s="268"/>
      <c r="M315" s="269" t="s">
        <v>22</v>
      </c>
      <c r="N315" s="270" t="s">
        <v>50</v>
      </c>
      <c r="O315" s="48"/>
      <c r="P315" s="246">
        <f>O315*H315</f>
        <v>0</v>
      </c>
      <c r="Q315" s="246">
        <v>0.0080000000000000002</v>
      </c>
      <c r="R315" s="246">
        <f>Q315*H315</f>
        <v>0.0080000000000000002</v>
      </c>
      <c r="S315" s="246">
        <v>0</v>
      </c>
      <c r="T315" s="247">
        <f>S315*H315</f>
        <v>0</v>
      </c>
      <c r="AR315" s="25" t="s">
        <v>266</v>
      </c>
      <c r="AT315" s="25" t="s">
        <v>349</v>
      </c>
      <c r="AU315" s="25" t="s">
        <v>87</v>
      </c>
      <c r="AY315" s="25" t="s">
        <v>228</v>
      </c>
      <c r="BE315" s="248">
        <f>IF(N315="základní",J315,0)</f>
        <v>0</v>
      </c>
      <c r="BF315" s="248">
        <f>IF(N315="snížená",J315,0)</f>
        <v>0</v>
      </c>
      <c r="BG315" s="248">
        <f>IF(N315="zákl. přenesená",J315,0)</f>
        <v>0</v>
      </c>
      <c r="BH315" s="248">
        <f>IF(N315="sníž. přenesená",J315,0)</f>
        <v>0</v>
      </c>
      <c r="BI315" s="248">
        <f>IF(N315="nulová",J315,0)</f>
        <v>0</v>
      </c>
      <c r="BJ315" s="25" t="s">
        <v>24</v>
      </c>
      <c r="BK315" s="248">
        <f>ROUND(I315*H315,2)</f>
        <v>0</v>
      </c>
      <c r="BL315" s="25" t="s">
        <v>235</v>
      </c>
      <c r="BM315" s="25" t="s">
        <v>8178</v>
      </c>
    </row>
    <row r="316" s="12" customFormat="1">
      <c r="B316" s="249"/>
      <c r="C316" s="250"/>
      <c r="D316" s="251" t="s">
        <v>237</v>
      </c>
      <c r="E316" s="252" t="s">
        <v>22</v>
      </c>
      <c r="F316" s="253" t="s">
        <v>7853</v>
      </c>
      <c r="G316" s="250"/>
      <c r="H316" s="254">
        <v>1</v>
      </c>
      <c r="I316" s="255"/>
      <c r="J316" s="250"/>
      <c r="K316" s="250"/>
      <c r="L316" s="256"/>
      <c r="M316" s="257"/>
      <c r="N316" s="258"/>
      <c r="O316" s="258"/>
      <c r="P316" s="258"/>
      <c r="Q316" s="258"/>
      <c r="R316" s="258"/>
      <c r="S316" s="258"/>
      <c r="T316" s="259"/>
      <c r="AT316" s="260" t="s">
        <v>237</v>
      </c>
      <c r="AU316" s="260" t="s">
        <v>87</v>
      </c>
      <c r="AV316" s="12" t="s">
        <v>87</v>
      </c>
      <c r="AW316" s="12" t="s">
        <v>42</v>
      </c>
      <c r="AX316" s="12" t="s">
        <v>79</v>
      </c>
      <c r="AY316" s="260" t="s">
        <v>228</v>
      </c>
    </row>
    <row r="317" s="13" customFormat="1">
      <c r="B317" s="271"/>
      <c r="C317" s="272"/>
      <c r="D317" s="251" t="s">
        <v>237</v>
      </c>
      <c r="E317" s="273" t="s">
        <v>22</v>
      </c>
      <c r="F317" s="274" t="s">
        <v>364</v>
      </c>
      <c r="G317" s="272"/>
      <c r="H317" s="275">
        <v>1</v>
      </c>
      <c r="I317" s="276"/>
      <c r="J317" s="272"/>
      <c r="K317" s="272"/>
      <c r="L317" s="277"/>
      <c r="M317" s="278"/>
      <c r="N317" s="279"/>
      <c r="O317" s="279"/>
      <c r="P317" s="279"/>
      <c r="Q317" s="279"/>
      <c r="R317" s="279"/>
      <c r="S317" s="279"/>
      <c r="T317" s="280"/>
      <c r="AT317" s="281" t="s">
        <v>237</v>
      </c>
      <c r="AU317" s="281" t="s">
        <v>87</v>
      </c>
      <c r="AV317" s="13" t="s">
        <v>235</v>
      </c>
      <c r="AW317" s="13" t="s">
        <v>42</v>
      </c>
      <c r="AX317" s="13" t="s">
        <v>24</v>
      </c>
      <c r="AY317" s="281" t="s">
        <v>228</v>
      </c>
    </row>
    <row r="318" s="1" customFormat="1" ht="16.5" customHeight="1">
      <c r="B318" s="47"/>
      <c r="C318" s="261" t="s">
        <v>583</v>
      </c>
      <c r="D318" s="261" t="s">
        <v>349</v>
      </c>
      <c r="E318" s="262" t="s">
        <v>8179</v>
      </c>
      <c r="F318" s="263" t="s">
        <v>8180</v>
      </c>
      <c r="G318" s="264" t="s">
        <v>499</v>
      </c>
      <c r="H318" s="265">
        <v>2</v>
      </c>
      <c r="I318" s="266"/>
      <c r="J318" s="267">
        <f>ROUND(I318*H318,2)</f>
        <v>0</v>
      </c>
      <c r="K318" s="263" t="s">
        <v>264</v>
      </c>
      <c r="L318" s="268"/>
      <c r="M318" s="269" t="s">
        <v>22</v>
      </c>
      <c r="N318" s="270" t="s">
        <v>50</v>
      </c>
      <c r="O318" s="48"/>
      <c r="P318" s="246">
        <f>O318*H318</f>
        <v>0</v>
      </c>
      <c r="Q318" s="246">
        <v>0</v>
      </c>
      <c r="R318" s="246">
        <f>Q318*H318</f>
        <v>0</v>
      </c>
      <c r="S318" s="246">
        <v>0</v>
      </c>
      <c r="T318" s="247">
        <f>S318*H318</f>
        <v>0</v>
      </c>
      <c r="AR318" s="25" t="s">
        <v>266</v>
      </c>
      <c r="AT318" s="25" t="s">
        <v>349</v>
      </c>
      <c r="AU318" s="25" t="s">
        <v>87</v>
      </c>
      <c r="AY318" s="25" t="s">
        <v>228</v>
      </c>
      <c r="BE318" s="248">
        <f>IF(N318="základní",J318,0)</f>
        <v>0</v>
      </c>
      <c r="BF318" s="248">
        <f>IF(N318="snížená",J318,0)</f>
        <v>0</v>
      </c>
      <c r="BG318" s="248">
        <f>IF(N318="zákl. přenesená",J318,0)</f>
        <v>0</v>
      </c>
      <c r="BH318" s="248">
        <f>IF(N318="sníž. přenesená",J318,0)</f>
        <v>0</v>
      </c>
      <c r="BI318" s="248">
        <f>IF(N318="nulová",J318,0)</f>
        <v>0</v>
      </c>
      <c r="BJ318" s="25" t="s">
        <v>24</v>
      </c>
      <c r="BK318" s="248">
        <f>ROUND(I318*H318,2)</f>
        <v>0</v>
      </c>
      <c r="BL318" s="25" t="s">
        <v>235</v>
      </c>
      <c r="BM318" s="25" t="s">
        <v>8181</v>
      </c>
    </row>
    <row r="319" s="12" customFormat="1">
      <c r="B319" s="249"/>
      <c r="C319" s="250"/>
      <c r="D319" s="251" t="s">
        <v>237</v>
      </c>
      <c r="E319" s="252" t="s">
        <v>22</v>
      </c>
      <c r="F319" s="253" t="s">
        <v>7872</v>
      </c>
      <c r="G319" s="250"/>
      <c r="H319" s="254">
        <v>2</v>
      </c>
      <c r="I319" s="255"/>
      <c r="J319" s="250"/>
      <c r="K319" s="250"/>
      <c r="L319" s="256"/>
      <c r="M319" s="257"/>
      <c r="N319" s="258"/>
      <c r="O319" s="258"/>
      <c r="P319" s="258"/>
      <c r="Q319" s="258"/>
      <c r="R319" s="258"/>
      <c r="S319" s="258"/>
      <c r="T319" s="259"/>
      <c r="AT319" s="260" t="s">
        <v>237</v>
      </c>
      <c r="AU319" s="260" t="s">
        <v>87</v>
      </c>
      <c r="AV319" s="12" t="s">
        <v>87</v>
      </c>
      <c r="AW319" s="12" t="s">
        <v>42</v>
      </c>
      <c r="AX319" s="12" t="s">
        <v>79</v>
      </c>
      <c r="AY319" s="260" t="s">
        <v>228</v>
      </c>
    </row>
    <row r="320" s="13" customFormat="1">
      <c r="B320" s="271"/>
      <c r="C320" s="272"/>
      <c r="D320" s="251" t="s">
        <v>237</v>
      </c>
      <c r="E320" s="273" t="s">
        <v>22</v>
      </c>
      <c r="F320" s="274" t="s">
        <v>364</v>
      </c>
      <c r="G320" s="272"/>
      <c r="H320" s="275">
        <v>2</v>
      </c>
      <c r="I320" s="276"/>
      <c r="J320" s="272"/>
      <c r="K320" s="272"/>
      <c r="L320" s="277"/>
      <c r="M320" s="278"/>
      <c r="N320" s="279"/>
      <c r="O320" s="279"/>
      <c r="P320" s="279"/>
      <c r="Q320" s="279"/>
      <c r="R320" s="279"/>
      <c r="S320" s="279"/>
      <c r="T320" s="280"/>
      <c r="AT320" s="281" t="s">
        <v>237</v>
      </c>
      <c r="AU320" s="281" t="s">
        <v>87</v>
      </c>
      <c r="AV320" s="13" t="s">
        <v>235</v>
      </c>
      <c r="AW320" s="13" t="s">
        <v>42</v>
      </c>
      <c r="AX320" s="13" t="s">
        <v>24</v>
      </c>
      <c r="AY320" s="281" t="s">
        <v>228</v>
      </c>
    </row>
    <row r="321" s="1" customFormat="1" ht="16.5" customHeight="1">
      <c r="B321" s="47"/>
      <c r="C321" s="261" t="s">
        <v>587</v>
      </c>
      <c r="D321" s="261" t="s">
        <v>349</v>
      </c>
      <c r="E321" s="262" t="s">
        <v>8182</v>
      </c>
      <c r="F321" s="263" t="s">
        <v>8183</v>
      </c>
      <c r="G321" s="264" t="s">
        <v>499</v>
      </c>
      <c r="H321" s="265">
        <v>4</v>
      </c>
      <c r="I321" s="266"/>
      <c r="J321" s="267">
        <f>ROUND(I321*H321,2)</f>
        <v>0</v>
      </c>
      <c r="K321" s="263" t="s">
        <v>264</v>
      </c>
      <c r="L321" s="268"/>
      <c r="M321" s="269" t="s">
        <v>22</v>
      </c>
      <c r="N321" s="270" t="s">
        <v>50</v>
      </c>
      <c r="O321" s="48"/>
      <c r="P321" s="246">
        <f>O321*H321</f>
        <v>0</v>
      </c>
      <c r="Q321" s="246">
        <v>0.315</v>
      </c>
      <c r="R321" s="246">
        <f>Q321*H321</f>
        <v>1.26</v>
      </c>
      <c r="S321" s="246">
        <v>0</v>
      </c>
      <c r="T321" s="247">
        <f>S321*H321</f>
        <v>0</v>
      </c>
      <c r="AR321" s="25" t="s">
        <v>266</v>
      </c>
      <c r="AT321" s="25" t="s">
        <v>349</v>
      </c>
      <c r="AU321" s="25" t="s">
        <v>87</v>
      </c>
      <c r="AY321" s="25" t="s">
        <v>228</v>
      </c>
      <c r="BE321" s="248">
        <f>IF(N321="základní",J321,0)</f>
        <v>0</v>
      </c>
      <c r="BF321" s="248">
        <f>IF(N321="snížená",J321,0)</f>
        <v>0</v>
      </c>
      <c r="BG321" s="248">
        <f>IF(N321="zákl. přenesená",J321,0)</f>
        <v>0</v>
      </c>
      <c r="BH321" s="248">
        <f>IF(N321="sníž. přenesená",J321,0)</f>
        <v>0</v>
      </c>
      <c r="BI321" s="248">
        <f>IF(N321="nulová",J321,0)</f>
        <v>0</v>
      </c>
      <c r="BJ321" s="25" t="s">
        <v>24</v>
      </c>
      <c r="BK321" s="248">
        <f>ROUND(I321*H321,2)</f>
        <v>0</v>
      </c>
      <c r="BL321" s="25" t="s">
        <v>235</v>
      </c>
      <c r="BM321" s="25" t="s">
        <v>8184</v>
      </c>
    </row>
    <row r="322" s="12" customFormat="1">
      <c r="B322" s="249"/>
      <c r="C322" s="250"/>
      <c r="D322" s="251" t="s">
        <v>237</v>
      </c>
      <c r="E322" s="252" t="s">
        <v>22</v>
      </c>
      <c r="F322" s="253" t="s">
        <v>8120</v>
      </c>
      <c r="G322" s="250"/>
      <c r="H322" s="254">
        <v>4</v>
      </c>
      <c r="I322" s="255"/>
      <c r="J322" s="250"/>
      <c r="K322" s="250"/>
      <c r="L322" s="256"/>
      <c r="M322" s="257"/>
      <c r="N322" s="258"/>
      <c r="O322" s="258"/>
      <c r="P322" s="258"/>
      <c r="Q322" s="258"/>
      <c r="R322" s="258"/>
      <c r="S322" s="258"/>
      <c r="T322" s="259"/>
      <c r="AT322" s="260" t="s">
        <v>237</v>
      </c>
      <c r="AU322" s="260" t="s">
        <v>87</v>
      </c>
      <c r="AV322" s="12" t="s">
        <v>87</v>
      </c>
      <c r="AW322" s="12" t="s">
        <v>42</v>
      </c>
      <c r="AX322" s="12" t="s">
        <v>79</v>
      </c>
      <c r="AY322" s="260" t="s">
        <v>228</v>
      </c>
    </row>
    <row r="323" s="13" customFormat="1">
      <c r="B323" s="271"/>
      <c r="C323" s="272"/>
      <c r="D323" s="251" t="s">
        <v>237</v>
      </c>
      <c r="E323" s="273" t="s">
        <v>22</v>
      </c>
      <c r="F323" s="274" t="s">
        <v>364</v>
      </c>
      <c r="G323" s="272"/>
      <c r="H323" s="275">
        <v>4</v>
      </c>
      <c r="I323" s="276"/>
      <c r="J323" s="272"/>
      <c r="K323" s="272"/>
      <c r="L323" s="277"/>
      <c r="M323" s="278"/>
      <c r="N323" s="279"/>
      <c r="O323" s="279"/>
      <c r="P323" s="279"/>
      <c r="Q323" s="279"/>
      <c r="R323" s="279"/>
      <c r="S323" s="279"/>
      <c r="T323" s="280"/>
      <c r="AT323" s="281" t="s">
        <v>237</v>
      </c>
      <c r="AU323" s="281" t="s">
        <v>87</v>
      </c>
      <c r="AV323" s="13" t="s">
        <v>235</v>
      </c>
      <c r="AW323" s="13" t="s">
        <v>42</v>
      </c>
      <c r="AX323" s="13" t="s">
        <v>24</v>
      </c>
      <c r="AY323" s="281" t="s">
        <v>228</v>
      </c>
    </row>
    <row r="324" s="1" customFormat="1" ht="16.5" customHeight="1">
      <c r="B324" s="47"/>
      <c r="C324" s="261" t="s">
        <v>591</v>
      </c>
      <c r="D324" s="261" t="s">
        <v>349</v>
      </c>
      <c r="E324" s="262" t="s">
        <v>8185</v>
      </c>
      <c r="F324" s="263" t="s">
        <v>8186</v>
      </c>
      <c r="G324" s="264" t="s">
        <v>499</v>
      </c>
      <c r="H324" s="265">
        <v>4</v>
      </c>
      <c r="I324" s="266"/>
      <c r="J324" s="267">
        <f>ROUND(I324*H324,2)</f>
        <v>0</v>
      </c>
      <c r="K324" s="263" t="s">
        <v>264</v>
      </c>
      <c r="L324" s="268"/>
      <c r="M324" s="269" t="s">
        <v>22</v>
      </c>
      <c r="N324" s="270" t="s">
        <v>50</v>
      </c>
      <c r="O324" s="48"/>
      <c r="P324" s="246">
        <f>O324*H324</f>
        <v>0</v>
      </c>
      <c r="Q324" s="246">
        <v>0.029999999999999999</v>
      </c>
      <c r="R324" s="246">
        <f>Q324*H324</f>
        <v>0.12</v>
      </c>
      <c r="S324" s="246">
        <v>0</v>
      </c>
      <c r="T324" s="247">
        <f>S324*H324</f>
        <v>0</v>
      </c>
      <c r="AR324" s="25" t="s">
        <v>266</v>
      </c>
      <c r="AT324" s="25" t="s">
        <v>349</v>
      </c>
      <c r="AU324" s="25" t="s">
        <v>87</v>
      </c>
      <c r="AY324" s="25" t="s">
        <v>228</v>
      </c>
      <c r="BE324" s="248">
        <f>IF(N324="základní",J324,0)</f>
        <v>0</v>
      </c>
      <c r="BF324" s="248">
        <f>IF(N324="snížená",J324,0)</f>
        <v>0</v>
      </c>
      <c r="BG324" s="248">
        <f>IF(N324="zákl. přenesená",J324,0)</f>
        <v>0</v>
      </c>
      <c r="BH324" s="248">
        <f>IF(N324="sníž. přenesená",J324,0)</f>
        <v>0</v>
      </c>
      <c r="BI324" s="248">
        <f>IF(N324="nulová",J324,0)</f>
        <v>0</v>
      </c>
      <c r="BJ324" s="25" t="s">
        <v>24</v>
      </c>
      <c r="BK324" s="248">
        <f>ROUND(I324*H324,2)</f>
        <v>0</v>
      </c>
      <c r="BL324" s="25" t="s">
        <v>235</v>
      </c>
      <c r="BM324" s="25" t="s">
        <v>8187</v>
      </c>
    </row>
    <row r="325" s="12" customFormat="1">
      <c r="B325" s="249"/>
      <c r="C325" s="250"/>
      <c r="D325" s="251" t="s">
        <v>237</v>
      </c>
      <c r="E325" s="252" t="s">
        <v>22</v>
      </c>
      <c r="F325" s="253" t="s">
        <v>8120</v>
      </c>
      <c r="G325" s="250"/>
      <c r="H325" s="254">
        <v>4</v>
      </c>
      <c r="I325" s="255"/>
      <c r="J325" s="250"/>
      <c r="K325" s="250"/>
      <c r="L325" s="256"/>
      <c r="M325" s="257"/>
      <c r="N325" s="258"/>
      <c r="O325" s="258"/>
      <c r="P325" s="258"/>
      <c r="Q325" s="258"/>
      <c r="R325" s="258"/>
      <c r="S325" s="258"/>
      <c r="T325" s="259"/>
      <c r="AT325" s="260" t="s">
        <v>237</v>
      </c>
      <c r="AU325" s="260" t="s">
        <v>87</v>
      </c>
      <c r="AV325" s="12" t="s">
        <v>87</v>
      </c>
      <c r="AW325" s="12" t="s">
        <v>42</v>
      </c>
      <c r="AX325" s="12" t="s">
        <v>24</v>
      </c>
      <c r="AY325" s="260" t="s">
        <v>228</v>
      </c>
    </row>
    <row r="326" s="1" customFormat="1" ht="25.5" customHeight="1">
      <c r="B326" s="47"/>
      <c r="C326" s="237" t="s">
        <v>596</v>
      </c>
      <c r="D326" s="237" t="s">
        <v>230</v>
      </c>
      <c r="E326" s="238" t="s">
        <v>8188</v>
      </c>
      <c r="F326" s="239" t="s">
        <v>8189</v>
      </c>
      <c r="G326" s="240" t="s">
        <v>499</v>
      </c>
      <c r="H326" s="241">
        <v>2</v>
      </c>
      <c r="I326" s="242"/>
      <c r="J326" s="243">
        <f>ROUND(I326*H326,2)</f>
        <v>0</v>
      </c>
      <c r="K326" s="239" t="s">
        <v>264</v>
      </c>
      <c r="L326" s="73"/>
      <c r="M326" s="244" t="s">
        <v>22</v>
      </c>
      <c r="N326" s="245" t="s">
        <v>50</v>
      </c>
      <c r="O326" s="48"/>
      <c r="P326" s="246">
        <f>O326*H326</f>
        <v>0</v>
      </c>
      <c r="Q326" s="246">
        <v>0.02</v>
      </c>
      <c r="R326" s="246">
        <f>Q326*H326</f>
        <v>0.040000000000000001</v>
      </c>
      <c r="S326" s="246">
        <v>0</v>
      </c>
      <c r="T326" s="247">
        <f>S326*H326</f>
        <v>0</v>
      </c>
      <c r="AR326" s="25" t="s">
        <v>235</v>
      </c>
      <c r="AT326" s="25" t="s">
        <v>230</v>
      </c>
      <c r="AU326" s="25" t="s">
        <v>87</v>
      </c>
      <c r="AY326" s="25" t="s">
        <v>228</v>
      </c>
      <c r="BE326" s="248">
        <f>IF(N326="základní",J326,0)</f>
        <v>0</v>
      </c>
      <c r="BF326" s="248">
        <f>IF(N326="snížená",J326,0)</f>
        <v>0</v>
      </c>
      <c r="BG326" s="248">
        <f>IF(N326="zákl. přenesená",J326,0)</f>
        <v>0</v>
      </c>
      <c r="BH326" s="248">
        <f>IF(N326="sníž. přenesená",J326,0)</f>
        <v>0</v>
      </c>
      <c r="BI326" s="248">
        <f>IF(N326="nulová",J326,0)</f>
        <v>0</v>
      </c>
      <c r="BJ326" s="25" t="s">
        <v>24</v>
      </c>
      <c r="BK326" s="248">
        <f>ROUND(I326*H326,2)</f>
        <v>0</v>
      </c>
      <c r="BL326" s="25" t="s">
        <v>235</v>
      </c>
      <c r="BM326" s="25" t="s">
        <v>8190</v>
      </c>
    </row>
    <row r="327" s="12" customFormat="1">
      <c r="B327" s="249"/>
      <c r="C327" s="250"/>
      <c r="D327" s="251" t="s">
        <v>237</v>
      </c>
      <c r="E327" s="252" t="s">
        <v>22</v>
      </c>
      <c r="F327" s="253" t="s">
        <v>8191</v>
      </c>
      <c r="G327" s="250"/>
      <c r="H327" s="254">
        <v>2</v>
      </c>
      <c r="I327" s="255"/>
      <c r="J327" s="250"/>
      <c r="K327" s="250"/>
      <c r="L327" s="256"/>
      <c r="M327" s="257"/>
      <c r="N327" s="258"/>
      <c r="O327" s="258"/>
      <c r="P327" s="258"/>
      <c r="Q327" s="258"/>
      <c r="R327" s="258"/>
      <c r="S327" s="258"/>
      <c r="T327" s="259"/>
      <c r="AT327" s="260" t="s">
        <v>237</v>
      </c>
      <c r="AU327" s="260" t="s">
        <v>87</v>
      </c>
      <c r="AV327" s="12" t="s">
        <v>87</v>
      </c>
      <c r="AW327" s="12" t="s">
        <v>42</v>
      </c>
      <c r="AX327" s="12" t="s">
        <v>79</v>
      </c>
      <c r="AY327" s="260" t="s">
        <v>228</v>
      </c>
    </row>
    <row r="328" s="13" customFormat="1">
      <c r="B328" s="271"/>
      <c r="C328" s="272"/>
      <c r="D328" s="251" t="s">
        <v>237</v>
      </c>
      <c r="E328" s="273" t="s">
        <v>22</v>
      </c>
      <c r="F328" s="274" t="s">
        <v>364</v>
      </c>
      <c r="G328" s="272"/>
      <c r="H328" s="275">
        <v>2</v>
      </c>
      <c r="I328" s="276"/>
      <c r="J328" s="272"/>
      <c r="K328" s="272"/>
      <c r="L328" s="277"/>
      <c r="M328" s="278"/>
      <c r="N328" s="279"/>
      <c r="O328" s="279"/>
      <c r="P328" s="279"/>
      <c r="Q328" s="279"/>
      <c r="R328" s="279"/>
      <c r="S328" s="279"/>
      <c r="T328" s="280"/>
      <c r="AT328" s="281" t="s">
        <v>237</v>
      </c>
      <c r="AU328" s="281" t="s">
        <v>87</v>
      </c>
      <c r="AV328" s="13" t="s">
        <v>235</v>
      </c>
      <c r="AW328" s="13" t="s">
        <v>42</v>
      </c>
      <c r="AX328" s="13" t="s">
        <v>24</v>
      </c>
      <c r="AY328" s="281" t="s">
        <v>228</v>
      </c>
    </row>
    <row r="329" s="11" customFormat="1" ht="29.88" customHeight="1">
      <c r="B329" s="221"/>
      <c r="C329" s="222"/>
      <c r="D329" s="223" t="s">
        <v>78</v>
      </c>
      <c r="E329" s="235" t="s">
        <v>271</v>
      </c>
      <c r="F329" s="235" t="s">
        <v>760</v>
      </c>
      <c r="G329" s="222"/>
      <c r="H329" s="222"/>
      <c r="I329" s="225"/>
      <c r="J329" s="236">
        <f>BK329</f>
        <v>0</v>
      </c>
      <c r="K329" s="222"/>
      <c r="L329" s="227"/>
      <c r="M329" s="228"/>
      <c r="N329" s="229"/>
      <c r="O329" s="229"/>
      <c r="P329" s="230">
        <f>SUM(P330:P335)</f>
        <v>0</v>
      </c>
      <c r="Q329" s="229"/>
      <c r="R329" s="230">
        <f>SUM(R330:R335)</f>
        <v>0.00031500000000000001</v>
      </c>
      <c r="S329" s="229"/>
      <c r="T329" s="231">
        <f>SUM(T330:T335)</f>
        <v>0</v>
      </c>
      <c r="AR329" s="232" t="s">
        <v>24</v>
      </c>
      <c r="AT329" s="233" t="s">
        <v>78</v>
      </c>
      <c r="AU329" s="233" t="s">
        <v>24</v>
      </c>
      <c r="AY329" s="232" t="s">
        <v>228</v>
      </c>
      <c r="BK329" s="234">
        <f>SUM(BK330:BK335)</f>
        <v>0</v>
      </c>
    </row>
    <row r="330" s="1" customFormat="1" ht="16.5" customHeight="1">
      <c r="B330" s="47"/>
      <c r="C330" s="237" t="s">
        <v>601</v>
      </c>
      <c r="D330" s="237" t="s">
        <v>230</v>
      </c>
      <c r="E330" s="238" t="s">
        <v>7502</v>
      </c>
      <c r="F330" s="239" t="s">
        <v>7503</v>
      </c>
      <c r="G330" s="240" t="s">
        <v>328</v>
      </c>
      <c r="H330" s="241">
        <v>21</v>
      </c>
      <c r="I330" s="242"/>
      <c r="J330" s="243">
        <f>ROUND(I330*H330,2)</f>
        <v>0</v>
      </c>
      <c r="K330" s="239" t="s">
        <v>234</v>
      </c>
      <c r="L330" s="73"/>
      <c r="M330" s="244" t="s">
        <v>22</v>
      </c>
      <c r="N330" s="245" t="s">
        <v>50</v>
      </c>
      <c r="O330" s="48"/>
      <c r="P330" s="246">
        <f>O330*H330</f>
        <v>0</v>
      </c>
      <c r="Q330" s="246">
        <v>0</v>
      </c>
      <c r="R330" s="246">
        <f>Q330*H330</f>
        <v>0</v>
      </c>
      <c r="S330" s="246">
        <v>0</v>
      </c>
      <c r="T330" s="247">
        <f>S330*H330</f>
        <v>0</v>
      </c>
      <c r="AR330" s="25" t="s">
        <v>235</v>
      </c>
      <c r="AT330" s="25" t="s">
        <v>230</v>
      </c>
      <c r="AU330" s="25" t="s">
        <v>87</v>
      </c>
      <c r="AY330" s="25" t="s">
        <v>228</v>
      </c>
      <c r="BE330" s="248">
        <f>IF(N330="základní",J330,0)</f>
        <v>0</v>
      </c>
      <c r="BF330" s="248">
        <f>IF(N330="snížená",J330,0)</f>
        <v>0</v>
      </c>
      <c r="BG330" s="248">
        <f>IF(N330="zákl. přenesená",J330,0)</f>
        <v>0</v>
      </c>
      <c r="BH330" s="248">
        <f>IF(N330="sníž. přenesená",J330,0)</f>
        <v>0</v>
      </c>
      <c r="BI330" s="248">
        <f>IF(N330="nulová",J330,0)</f>
        <v>0</v>
      </c>
      <c r="BJ330" s="25" t="s">
        <v>24</v>
      </c>
      <c r="BK330" s="248">
        <f>ROUND(I330*H330,2)</f>
        <v>0</v>
      </c>
      <c r="BL330" s="25" t="s">
        <v>235</v>
      </c>
      <c r="BM330" s="25" t="s">
        <v>8192</v>
      </c>
    </row>
    <row r="331" s="12" customFormat="1">
      <c r="B331" s="249"/>
      <c r="C331" s="250"/>
      <c r="D331" s="251" t="s">
        <v>237</v>
      </c>
      <c r="E331" s="252" t="s">
        <v>22</v>
      </c>
      <c r="F331" s="253" t="s">
        <v>8193</v>
      </c>
      <c r="G331" s="250"/>
      <c r="H331" s="254">
        <v>21</v>
      </c>
      <c r="I331" s="255"/>
      <c r="J331" s="250"/>
      <c r="K331" s="250"/>
      <c r="L331" s="256"/>
      <c r="M331" s="257"/>
      <c r="N331" s="258"/>
      <c r="O331" s="258"/>
      <c r="P331" s="258"/>
      <c r="Q331" s="258"/>
      <c r="R331" s="258"/>
      <c r="S331" s="258"/>
      <c r="T331" s="259"/>
      <c r="AT331" s="260" t="s">
        <v>237</v>
      </c>
      <c r="AU331" s="260" t="s">
        <v>87</v>
      </c>
      <c r="AV331" s="12" t="s">
        <v>87</v>
      </c>
      <c r="AW331" s="12" t="s">
        <v>42</v>
      </c>
      <c r="AX331" s="12" t="s">
        <v>79</v>
      </c>
      <c r="AY331" s="260" t="s">
        <v>228</v>
      </c>
    </row>
    <row r="332" s="13" customFormat="1">
      <c r="B332" s="271"/>
      <c r="C332" s="272"/>
      <c r="D332" s="251" t="s">
        <v>237</v>
      </c>
      <c r="E332" s="273" t="s">
        <v>22</v>
      </c>
      <c r="F332" s="274" t="s">
        <v>364</v>
      </c>
      <c r="G332" s="272"/>
      <c r="H332" s="275">
        <v>21</v>
      </c>
      <c r="I332" s="276"/>
      <c r="J332" s="272"/>
      <c r="K332" s="272"/>
      <c r="L332" s="277"/>
      <c r="M332" s="278"/>
      <c r="N332" s="279"/>
      <c r="O332" s="279"/>
      <c r="P332" s="279"/>
      <c r="Q332" s="279"/>
      <c r="R332" s="279"/>
      <c r="S332" s="279"/>
      <c r="T332" s="280"/>
      <c r="AT332" s="281" t="s">
        <v>237</v>
      </c>
      <c r="AU332" s="281" t="s">
        <v>87</v>
      </c>
      <c r="AV332" s="13" t="s">
        <v>235</v>
      </c>
      <c r="AW332" s="13" t="s">
        <v>42</v>
      </c>
      <c r="AX332" s="13" t="s">
        <v>24</v>
      </c>
      <c r="AY332" s="281" t="s">
        <v>228</v>
      </c>
    </row>
    <row r="333" s="1" customFormat="1" ht="16.5" customHeight="1">
      <c r="B333" s="47"/>
      <c r="C333" s="237" t="s">
        <v>606</v>
      </c>
      <c r="D333" s="237" t="s">
        <v>230</v>
      </c>
      <c r="E333" s="238" t="s">
        <v>8194</v>
      </c>
      <c r="F333" s="239" t="s">
        <v>8195</v>
      </c>
      <c r="G333" s="240" t="s">
        <v>328</v>
      </c>
      <c r="H333" s="241">
        <v>10.5</v>
      </c>
      <c r="I333" s="242"/>
      <c r="J333" s="243">
        <f>ROUND(I333*H333,2)</f>
        <v>0</v>
      </c>
      <c r="K333" s="239" t="s">
        <v>234</v>
      </c>
      <c r="L333" s="73"/>
      <c r="M333" s="244" t="s">
        <v>22</v>
      </c>
      <c r="N333" s="245" t="s">
        <v>50</v>
      </c>
      <c r="O333" s="48"/>
      <c r="P333" s="246">
        <f>O333*H333</f>
        <v>0</v>
      </c>
      <c r="Q333" s="246">
        <v>3.0000000000000001E-05</v>
      </c>
      <c r="R333" s="246">
        <f>Q333*H333</f>
        <v>0.00031500000000000001</v>
      </c>
      <c r="S333" s="246">
        <v>0</v>
      </c>
      <c r="T333" s="247">
        <f>S333*H333</f>
        <v>0</v>
      </c>
      <c r="AR333" s="25" t="s">
        <v>235</v>
      </c>
      <c r="AT333" s="25" t="s">
        <v>230</v>
      </c>
      <c r="AU333" s="25" t="s">
        <v>87</v>
      </c>
      <c r="AY333" s="25" t="s">
        <v>228</v>
      </c>
      <c r="BE333" s="248">
        <f>IF(N333="základní",J333,0)</f>
        <v>0</v>
      </c>
      <c r="BF333" s="248">
        <f>IF(N333="snížená",J333,0)</f>
        <v>0</v>
      </c>
      <c r="BG333" s="248">
        <f>IF(N333="zákl. přenesená",J333,0)</f>
        <v>0</v>
      </c>
      <c r="BH333" s="248">
        <f>IF(N333="sníž. přenesená",J333,0)</f>
        <v>0</v>
      </c>
      <c r="BI333" s="248">
        <f>IF(N333="nulová",J333,0)</f>
        <v>0</v>
      </c>
      <c r="BJ333" s="25" t="s">
        <v>24</v>
      </c>
      <c r="BK333" s="248">
        <f>ROUND(I333*H333,2)</f>
        <v>0</v>
      </c>
      <c r="BL333" s="25" t="s">
        <v>235</v>
      </c>
      <c r="BM333" s="25" t="s">
        <v>8196</v>
      </c>
    </row>
    <row r="334" s="12" customFormat="1">
      <c r="B334" s="249"/>
      <c r="C334" s="250"/>
      <c r="D334" s="251" t="s">
        <v>237</v>
      </c>
      <c r="E334" s="252" t="s">
        <v>22</v>
      </c>
      <c r="F334" s="253" t="s">
        <v>8197</v>
      </c>
      <c r="G334" s="250"/>
      <c r="H334" s="254">
        <v>10.5</v>
      </c>
      <c r="I334" s="255"/>
      <c r="J334" s="250"/>
      <c r="K334" s="250"/>
      <c r="L334" s="256"/>
      <c r="M334" s="257"/>
      <c r="N334" s="258"/>
      <c r="O334" s="258"/>
      <c r="P334" s="258"/>
      <c r="Q334" s="258"/>
      <c r="R334" s="258"/>
      <c r="S334" s="258"/>
      <c r="T334" s="259"/>
      <c r="AT334" s="260" t="s">
        <v>237</v>
      </c>
      <c r="AU334" s="260" t="s">
        <v>87</v>
      </c>
      <c r="AV334" s="12" t="s">
        <v>87</v>
      </c>
      <c r="AW334" s="12" t="s">
        <v>42</v>
      </c>
      <c r="AX334" s="12" t="s">
        <v>79</v>
      </c>
      <c r="AY334" s="260" t="s">
        <v>228</v>
      </c>
    </row>
    <row r="335" s="13" customFormat="1">
      <c r="B335" s="271"/>
      <c r="C335" s="272"/>
      <c r="D335" s="251" t="s">
        <v>237</v>
      </c>
      <c r="E335" s="273" t="s">
        <v>22</v>
      </c>
      <c r="F335" s="274" t="s">
        <v>364</v>
      </c>
      <c r="G335" s="272"/>
      <c r="H335" s="275">
        <v>10.5</v>
      </c>
      <c r="I335" s="276"/>
      <c r="J335" s="272"/>
      <c r="K335" s="272"/>
      <c r="L335" s="277"/>
      <c r="M335" s="278"/>
      <c r="N335" s="279"/>
      <c r="O335" s="279"/>
      <c r="P335" s="279"/>
      <c r="Q335" s="279"/>
      <c r="R335" s="279"/>
      <c r="S335" s="279"/>
      <c r="T335" s="280"/>
      <c r="AT335" s="281" t="s">
        <v>237</v>
      </c>
      <c r="AU335" s="281" t="s">
        <v>87</v>
      </c>
      <c r="AV335" s="13" t="s">
        <v>235</v>
      </c>
      <c r="AW335" s="13" t="s">
        <v>42</v>
      </c>
      <c r="AX335" s="13" t="s">
        <v>24</v>
      </c>
      <c r="AY335" s="281" t="s">
        <v>228</v>
      </c>
    </row>
    <row r="336" s="11" customFormat="1" ht="29.88" customHeight="1">
      <c r="B336" s="221"/>
      <c r="C336" s="222"/>
      <c r="D336" s="223" t="s">
        <v>78</v>
      </c>
      <c r="E336" s="235" t="s">
        <v>817</v>
      </c>
      <c r="F336" s="235" t="s">
        <v>818</v>
      </c>
      <c r="G336" s="222"/>
      <c r="H336" s="222"/>
      <c r="I336" s="225"/>
      <c r="J336" s="236">
        <f>BK336</f>
        <v>0</v>
      </c>
      <c r="K336" s="222"/>
      <c r="L336" s="227"/>
      <c r="M336" s="228"/>
      <c r="N336" s="229"/>
      <c r="O336" s="229"/>
      <c r="P336" s="230">
        <f>SUM(P337:P343)</f>
        <v>0</v>
      </c>
      <c r="Q336" s="229"/>
      <c r="R336" s="230">
        <f>SUM(R337:R343)</f>
        <v>0</v>
      </c>
      <c r="S336" s="229"/>
      <c r="T336" s="231">
        <f>SUM(T337:T343)</f>
        <v>0</v>
      </c>
      <c r="AR336" s="232" t="s">
        <v>24</v>
      </c>
      <c r="AT336" s="233" t="s">
        <v>78</v>
      </c>
      <c r="AU336" s="233" t="s">
        <v>24</v>
      </c>
      <c r="AY336" s="232" t="s">
        <v>228</v>
      </c>
      <c r="BK336" s="234">
        <f>SUM(BK337:BK343)</f>
        <v>0</v>
      </c>
    </row>
    <row r="337" s="1" customFormat="1" ht="16.5" customHeight="1">
      <c r="B337" s="47"/>
      <c r="C337" s="237" t="s">
        <v>611</v>
      </c>
      <c r="D337" s="237" t="s">
        <v>230</v>
      </c>
      <c r="E337" s="238" t="s">
        <v>8198</v>
      </c>
      <c r="F337" s="239" t="s">
        <v>8199</v>
      </c>
      <c r="G337" s="240" t="s">
        <v>316</v>
      </c>
      <c r="H337" s="241">
        <v>9.7360000000000007</v>
      </c>
      <c r="I337" s="242"/>
      <c r="J337" s="243">
        <f>ROUND(I337*H337,2)</f>
        <v>0</v>
      </c>
      <c r="K337" s="239" t="s">
        <v>234</v>
      </c>
      <c r="L337" s="73"/>
      <c r="M337" s="244" t="s">
        <v>22</v>
      </c>
      <c r="N337" s="245" t="s">
        <v>50</v>
      </c>
      <c r="O337" s="48"/>
      <c r="P337" s="246">
        <f>O337*H337</f>
        <v>0</v>
      </c>
      <c r="Q337" s="246">
        <v>0</v>
      </c>
      <c r="R337" s="246">
        <f>Q337*H337</f>
        <v>0</v>
      </c>
      <c r="S337" s="246">
        <v>0</v>
      </c>
      <c r="T337" s="247">
        <f>S337*H337</f>
        <v>0</v>
      </c>
      <c r="AR337" s="25" t="s">
        <v>235</v>
      </c>
      <c r="AT337" s="25" t="s">
        <v>230</v>
      </c>
      <c r="AU337" s="25" t="s">
        <v>87</v>
      </c>
      <c r="AY337" s="25" t="s">
        <v>228</v>
      </c>
      <c r="BE337" s="248">
        <f>IF(N337="základní",J337,0)</f>
        <v>0</v>
      </c>
      <c r="BF337" s="248">
        <f>IF(N337="snížená",J337,0)</f>
        <v>0</v>
      </c>
      <c r="BG337" s="248">
        <f>IF(N337="zákl. přenesená",J337,0)</f>
        <v>0</v>
      </c>
      <c r="BH337" s="248">
        <f>IF(N337="sníž. přenesená",J337,0)</f>
        <v>0</v>
      </c>
      <c r="BI337" s="248">
        <f>IF(N337="nulová",J337,0)</f>
        <v>0</v>
      </c>
      <c r="BJ337" s="25" t="s">
        <v>24</v>
      </c>
      <c r="BK337" s="248">
        <f>ROUND(I337*H337,2)</f>
        <v>0</v>
      </c>
      <c r="BL337" s="25" t="s">
        <v>235</v>
      </c>
      <c r="BM337" s="25" t="s">
        <v>8200</v>
      </c>
    </row>
    <row r="338" s="1" customFormat="1" ht="16.5" customHeight="1">
      <c r="B338" s="47"/>
      <c r="C338" s="237" t="s">
        <v>615</v>
      </c>
      <c r="D338" s="237" t="s">
        <v>230</v>
      </c>
      <c r="E338" s="238" t="s">
        <v>8201</v>
      </c>
      <c r="F338" s="239" t="s">
        <v>8202</v>
      </c>
      <c r="G338" s="240" t="s">
        <v>316</v>
      </c>
      <c r="H338" s="241">
        <v>87.623999999999995</v>
      </c>
      <c r="I338" s="242"/>
      <c r="J338" s="243">
        <f>ROUND(I338*H338,2)</f>
        <v>0</v>
      </c>
      <c r="K338" s="239" t="s">
        <v>234</v>
      </c>
      <c r="L338" s="73"/>
      <c r="M338" s="244" t="s">
        <v>22</v>
      </c>
      <c r="N338" s="245" t="s">
        <v>50</v>
      </c>
      <c r="O338" s="48"/>
      <c r="P338" s="246">
        <f>O338*H338</f>
        <v>0</v>
      </c>
      <c r="Q338" s="246">
        <v>0</v>
      </c>
      <c r="R338" s="246">
        <f>Q338*H338</f>
        <v>0</v>
      </c>
      <c r="S338" s="246">
        <v>0</v>
      </c>
      <c r="T338" s="247">
        <f>S338*H338</f>
        <v>0</v>
      </c>
      <c r="AR338" s="25" t="s">
        <v>235</v>
      </c>
      <c r="AT338" s="25" t="s">
        <v>230</v>
      </c>
      <c r="AU338" s="25" t="s">
        <v>87</v>
      </c>
      <c r="AY338" s="25" t="s">
        <v>228</v>
      </c>
      <c r="BE338" s="248">
        <f>IF(N338="základní",J338,0)</f>
        <v>0</v>
      </c>
      <c r="BF338" s="248">
        <f>IF(N338="snížená",J338,0)</f>
        <v>0</v>
      </c>
      <c r="BG338" s="248">
        <f>IF(N338="zákl. přenesená",J338,0)</f>
        <v>0</v>
      </c>
      <c r="BH338" s="248">
        <f>IF(N338="sníž. přenesená",J338,0)</f>
        <v>0</v>
      </c>
      <c r="BI338" s="248">
        <f>IF(N338="nulová",J338,0)</f>
        <v>0</v>
      </c>
      <c r="BJ338" s="25" t="s">
        <v>24</v>
      </c>
      <c r="BK338" s="248">
        <f>ROUND(I338*H338,2)</f>
        <v>0</v>
      </c>
      <c r="BL338" s="25" t="s">
        <v>235</v>
      </c>
      <c r="BM338" s="25" t="s">
        <v>8203</v>
      </c>
    </row>
    <row r="339" s="12" customFormat="1">
      <c r="B339" s="249"/>
      <c r="C339" s="250"/>
      <c r="D339" s="251" t="s">
        <v>237</v>
      </c>
      <c r="E339" s="252" t="s">
        <v>22</v>
      </c>
      <c r="F339" s="253" t="s">
        <v>8204</v>
      </c>
      <c r="G339" s="250"/>
      <c r="H339" s="254">
        <v>87.623999999999995</v>
      </c>
      <c r="I339" s="255"/>
      <c r="J339" s="250"/>
      <c r="K339" s="250"/>
      <c r="L339" s="256"/>
      <c r="M339" s="257"/>
      <c r="N339" s="258"/>
      <c r="O339" s="258"/>
      <c r="P339" s="258"/>
      <c r="Q339" s="258"/>
      <c r="R339" s="258"/>
      <c r="S339" s="258"/>
      <c r="T339" s="259"/>
      <c r="AT339" s="260" t="s">
        <v>237</v>
      </c>
      <c r="AU339" s="260" t="s">
        <v>87</v>
      </c>
      <c r="AV339" s="12" t="s">
        <v>87</v>
      </c>
      <c r="AW339" s="12" t="s">
        <v>42</v>
      </c>
      <c r="AX339" s="12" t="s">
        <v>79</v>
      </c>
      <c r="AY339" s="260" t="s">
        <v>228</v>
      </c>
    </row>
    <row r="340" s="13" customFormat="1">
      <c r="B340" s="271"/>
      <c r="C340" s="272"/>
      <c r="D340" s="251" t="s">
        <v>237</v>
      </c>
      <c r="E340" s="273" t="s">
        <v>22</v>
      </c>
      <c r="F340" s="274" t="s">
        <v>364</v>
      </c>
      <c r="G340" s="272"/>
      <c r="H340" s="275">
        <v>87.623999999999995</v>
      </c>
      <c r="I340" s="276"/>
      <c r="J340" s="272"/>
      <c r="K340" s="272"/>
      <c r="L340" s="277"/>
      <c r="M340" s="278"/>
      <c r="N340" s="279"/>
      <c r="O340" s="279"/>
      <c r="P340" s="279"/>
      <c r="Q340" s="279"/>
      <c r="R340" s="279"/>
      <c r="S340" s="279"/>
      <c r="T340" s="280"/>
      <c r="AT340" s="281" t="s">
        <v>237</v>
      </c>
      <c r="AU340" s="281" t="s">
        <v>87</v>
      </c>
      <c r="AV340" s="13" t="s">
        <v>235</v>
      </c>
      <c r="AW340" s="13" t="s">
        <v>42</v>
      </c>
      <c r="AX340" s="13" t="s">
        <v>24</v>
      </c>
      <c r="AY340" s="281" t="s">
        <v>228</v>
      </c>
    </row>
    <row r="341" s="1" customFormat="1" ht="16.5" customHeight="1">
      <c r="B341" s="47"/>
      <c r="C341" s="237" t="s">
        <v>620</v>
      </c>
      <c r="D341" s="237" t="s">
        <v>230</v>
      </c>
      <c r="E341" s="238" t="s">
        <v>8205</v>
      </c>
      <c r="F341" s="239" t="s">
        <v>8206</v>
      </c>
      <c r="G341" s="240" t="s">
        <v>316</v>
      </c>
      <c r="H341" s="241">
        <v>9.7360000000000007</v>
      </c>
      <c r="I341" s="242"/>
      <c r="J341" s="243">
        <f>ROUND(I341*H341,2)</f>
        <v>0</v>
      </c>
      <c r="K341" s="239" t="s">
        <v>234</v>
      </c>
      <c r="L341" s="73"/>
      <c r="M341" s="244" t="s">
        <v>22</v>
      </c>
      <c r="N341" s="245" t="s">
        <v>50</v>
      </c>
      <c r="O341" s="48"/>
      <c r="P341" s="246">
        <f>O341*H341</f>
        <v>0</v>
      </c>
      <c r="Q341" s="246">
        <v>0</v>
      </c>
      <c r="R341" s="246">
        <f>Q341*H341</f>
        <v>0</v>
      </c>
      <c r="S341" s="246">
        <v>0</v>
      </c>
      <c r="T341" s="247">
        <f>S341*H341</f>
        <v>0</v>
      </c>
      <c r="AR341" s="25" t="s">
        <v>235</v>
      </c>
      <c r="AT341" s="25" t="s">
        <v>230</v>
      </c>
      <c r="AU341" s="25" t="s">
        <v>87</v>
      </c>
      <c r="AY341" s="25" t="s">
        <v>228</v>
      </c>
      <c r="BE341" s="248">
        <f>IF(N341="základní",J341,0)</f>
        <v>0</v>
      </c>
      <c r="BF341" s="248">
        <f>IF(N341="snížená",J341,0)</f>
        <v>0</v>
      </c>
      <c r="BG341" s="248">
        <f>IF(N341="zákl. přenesená",J341,0)</f>
        <v>0</v>
      </c>
      <c r="BH341" s="248">
        <f>IF(N341="sníž. přenesená",J341,0)</f>
        <v>0</v>
      </c>
      <c r="BI341" s="248">
        <f>IF(N341="nulová",J341,0)</f>
        <v>0</v>
      </c>
      <c r="BJ341" s="25" t="s">
        <v>24</v>
      </c>
      <c r="BK341" s="248">
        <f>ROUND(I341*H341,2)</f>
        <v>0</v>
      </c>
      <c r="BL341" s="25" t="s">
        <v>235</v>
      </c>
      <c r="BM341" s="25" t="s">
        <v>8207</v>
      </c>
    </row>
    <row r="342" s="12" customFormat="1">
      <c r="B342" s="249"/>
      <c r="C342" s="250"/>
      <c r="D342" s="251" t="s">
        <v>237</v>
      </c>
      <c r="E342" s="252" t="s">
        <v>22</v>
      </c>
      <c r="F342" s="253" t="s">
        <v>8208</v>
      </c>
      <c r="G342" s="250"/>
      <c r="H342" s="254">
        <v>9.7360000000000007</v>
      </c>
      <c r="I342" s="255"/>
      <c r="J342" s="250"/>
      <c r="K342" s="250"/>
      <c r="L342" s="256"/>
      <c r="M342" s="257"/>
      <c r="N342" s="258"/>
      <c r="O342" s="258"/>
      <c r="P342" s="258"/>
      <c r="Q342" s="258"/>
      <c r="R342" s="258"/>
      <c r="S342" s="258"/>
      <c r="T342" s="259"/>
      <c r="AT342" s="260" t="s">
        <v>237</v>
      </c>
      <c r="AU342" s="260" t="s">
        <v>87</v>
      </c>
      <c r="AV342" s="12" t="s">
        <v>87</v>
      </c>
      <c r="AW342" s="12" t="s">
        <v>42</v>
      </c>
      <c r="AX342" s="12" t="s">
        <v>79</v>
      </c>
      <c r="AY342" s="260" t="s">
        <v>228</v>
      </c>
    </row>
    <row r="343" s="13" customFormat="1">
      <c r="B343" s="271"/>
      <c r="C343" s="272"/>
      <c r="D343" s="251" t="s">
        <v>237</v>
      </c>
      <c r="E343" s="273" t="s">
        <v>22</v>
      </c>
      <c r="F343" s="274" t="s">
        <v>364</v>
      </c>
      <c r="G343" s="272"/>
      <c r="H343" s="275">
        <v>9.7360000000000007</v>
      </c>
      <c r="I343" s="276"/>
      <c r="J343" s="272"/>
      <c r="K343" s="272"/>
      <c r="L343" s="277"/>
      <c r="M343" s="278"/>
      <c r="N343" s="279"/>
      <c r="O343" s="279"/>
      <c r="P343" s="279"/>
      <c r="Q343" s="279"/>
      <c r="R343" s="279"/>
      <c r="S343" s="279"/>
      <c r="T343" s="280"/>
      <c r="AT343" s="281" t="s">
        <v>237</v>
      </c>
      <c r="AU343" s="281" t="s">
        <v>87</v>
      </c>
      <c r="AV343" s="13" t="s">
        <v>235</v>
      </c>
      <c r="AW343" s="13" t="s">
        <v>42</v>
      </c>
      <c r="AX343" s="13" t="s">
        <v>24</v>
      </c>
      <c r="AY343" s="281" t="s">
        <v>228</v>
      </c>
    </row>
    <row r="344" s="11" customFormat="1" ht="29.88" customHeight="1">
      <c r="B344" s="221"/>
      <c r="C344" s="222"/>
      <c r="D344" s="223" t="s">
        <v>78</v>
      </c>
      <c r="E344" s="235" t="s">
        <v>836</v>
      </c>
      <c r="F344" s="235" t="s">
        <v>837</v>
      </c>
      <c r="G344" s="222"/>
      <c r="H344" s="222"/>
      <c r="I344" s="225"/>
      <c r="J344" s="236">
        <f>BK344</f>
        <v>0</v>
      </c>
      <c r="K344" s="222"/>
      <c r="L344" s="227"/>
      <c r="M344" s="228"/>
      <c r="N344" s="229"/>
      <c r="O344" s="229"/>
      <c r="P344" s="230">
        <f>P345</f>
        <v>0</v>
      </c>
      <c r="Q344" s="229"/>
      <c r="R344" s="230">
        <f>R345</f>
        <v>0</v>
      </c>
      <c r="S344" s="229"/>
      <c r="T344" s="231">
        <f>T345</f>
        <v>0</v>
      </c>
      <c r="AR344" s="232" t="s">
        <v>24</v>
      </c>
      <c r="AT344" s="233" t="s">
        <v>78</v>
      </c>
      <c r="AU344" s="233" t="s">
        <v>24</v>
      </c>
      <c r="AY344" s="232" t="s">
        <v>228</v>
      </c>
      <c r="BK344" s="234">
        <f>BK345</f>
        <v>0</v>
      </c>
    </row>
    <row r="345" s="1" customFormat="1" ht="16.5" customHeight="1">
      <c r="B345" s="47"/>
      <c r="C345" s="237" t="s">
        <v>628</v>
      </c>
      <c r="D345" s="237" t="s">
        <v>230</v>
      </c>
      <c r="E345" s="238" t="s">
        <v>8209</v>
      </c>
      <c r="F345" s="239" t="s">
        <v>8210</v>
      </c>
      <c r="G345" s="240" t="s">
        <v>316</v>
      </c>
      <c r="H345" s="241">
        <v>113.351</v>
      </c>
      <c r="I345" s="242"/>
      <c r="J345" s="243">
        <f>ROUND(I345*H345,2)</f>
        <v>0</v>
      </c>
      <c r="K345" s="239" t="s">
        <v>234</v>
      </c>
      <c r="L345" s="73"/>
      <c r="M345" s="244" t="s">
        <v>22</v>
      </c>
      <c r="N345" s="310" t="s">
        <v>50</v>
      </c>
      <c r="O345" s="311"/>
      <c r="P345" s="312">
        <f>O345*H345</f>
        <v>0</v>
      </c>
      <c r="Q345" s="312">
        <v>0</v>
      </c>
      <c r="R345" s="312">
        <f>Q345*H345</f>
        <v>0</v>
      </c>
      <c r="S345" s="312">
        <v>0</v>
      </c>
      <c r="T345" s="313">
        <f>S345*H345</f>
        <v>0</v>
      </c>
      <c r="AR345" s="25" t="s">
        <v>235</v>
      </c>
      <c r="AT345" s="25" t="s">
        <v>230</v>
      </c>
      <c r="AU345" s="25" t="s">
        <v>87</v>
      </c>
      <c r="AY345" s="25" t="s">
        <v>228</v>
      </c>
      <c r="BE345" s="248">
        <f>IF(N345="základní",J345,0)</f>
        <v>0</v>
      </c>
      <c r="BF345" s="248">
        <f>IF(N345="snížená",J345,0)</f>
        <v>0</v>
      </c>
      <c r="BG345" s="248">
        <f>IF(N345="zákl. přenesená",J345,0)</f>
        <v>0</v>
      </c>
      <c r="BH345" s="248">
        <f>IF(N345="sníž. přenesená",J345,0)</f>
        <v>0</v>
      </c>
      <c r="BI345" s="248">
        <f>IF(N345="nulová",J345,0)</f>
        <v>0</v>
      </c>
      <c r="BJ345" s="25" t="s">
        <v>24</v>
      </c>
      <c r="BK345" s="248">
        <f>ROUND(I345*H345,2)</f>
        <v>0</v>
      </c>
      <c r="BL345" s="25" t="s">
        <v>235</v>
      </c>
      <c r="BM345" s="25" t="s">
        <v>8211</v>
      </c>
    </row>
    <row r="346" s="1" customFormat="1" ht="6.96" customHeight="1">
      <c r="B346" s="68"/>
      <c r="C346" s="69"/>
      <c r="D346" s="69"/>
      <c r="E346" s="69"/>
      <c r="F346" s="69"/>
      <c r="G346" s="69"/>
      <c r="H346" s="69"/>
      <c r="I346" s="180"/>
      <c r="J346" s="69"/>
      <c r="K346" s="69"/>
      <c r="L346" s="73"/>
    </row>
  </sheetData>
  <sheetProtection sheet="1" autoFilter="0" formatColumns="0" formatRows="0" objects="1" scenarios="1" spinCount="100000" saltValue="wZY5l7HhHWxXIkgJlgGhVM6cf8itfbmXp02F7K6XvAdR8Ck4GL7ZCIgpyhK/T5c8ixwL+7D3peWYH8e8YSygkA==" hashValue="GvFaZTEzsVjASd3B7iqfMVaLABJoe+1bYGDSukvSfZ7zAkrrUTrhNeSsOJTsi50UjviTUDQmnihVv1304HgGZQ==" algorithmName="SHA-512" password="CC35"/>
  <autoFilter ref="C83:K345"/>
  <mergeCells count="10">
    <mergeCell ref="E7:H7"/>
    <mergeCell ref="E9:H9"/>
    <mergeCell ref="E24:H24"/>
    <mergeCell ref="E45:H45"/>
    <mergeCell ref="E47:H47"/>
    <mergeCell ref="J51:J52"/>
    <mergeCell ref="E74:H74"/>
    <mergeCell ref="E76:H76"/>
    <mergeCell ref="G1:H1"/>
    <mergeCell ref="L2:V2"/>
  </mergeCells>
  <hyperlinks>
    <hyperlink ref="F1:G1" location="C2" display="1) Krycí list soupisu"/>
    <hyperlink ref="G1:H1" location="C54" display="2) Rekapitulace"/>
    <hyperlink ref="J1" location="C83"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19.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150</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8212</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99.75" customHeight="1">
      <c r="B24" s="162"/>
      <c r="C24" s="163"/>
      <c r="D24" s="163"/>
      <c r="E24" s="45" t="s">
        <v>8213</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ROUND(J81,2)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ROUND(SUM(BE81:BE248), 2)</f>
        <v>0</v>
      </c>
      <c r="G30" s="48"/>
      <c r="H30" s="48"/>
      <c r="I30" s="172">
        <v>0.20999999999999999</v>
      </c>
      <c r="J30" s="171">
        <f>ROUND(ROUND((SUM(BE81:BE248)), 2)*I30, 2)</f>
        <v>0</v>
      </c>
      <c r="K30" s="52"/>
    </row>
    <row r="31" s="1" customFormat="1" ht="14.4" customHeight="1">
      <c r="B31" s="47"/>
      <c r="C31" s="48"/>
      <c r="D31" s="48"/>
      <c r="E31" s="56" t="s">
        <v>51</v>
      </c>
      <c r="F31" s="171">
        <f>ROUND(SUM(BF81:BF248), 2)</f>
        <v>0</v>
      </c>
      <c r="G31" s="48"/>
      <c r="H31" s="48"/>
      <c r="I31" s="172">
        <v>0.14999999999999999</v>
      </c>
      <c r="J31" s="171">
        <f>ROUND(ROUND((SUM(BF81:BF248)), 2)*I31, 2)</f>
        <v>0</v>
      </c>
      <c r="K31" s="52"/>
    </row>
    <row r="32" hidden="1" s="1" customFormat="1" ht="14.4" customHeight="1">
      <c r="B32" s="47"/>
      <c r="C32" s="48"/>
      <c r="D32" s="48"/>
      <c r="E32" s="56" t="s">
        <v>52</v>
      </c>
      <c r="F32" s="171">
        <f>ROUND(SUM(BG81:BG248), 2)</f>
        <v>0</v>
      </c>
      <c r="G32" s="48"/>
      <c r="H32" s="48"/>
      <c r="I32" s="172">
        <v>0.20999999999999999</v>
      </c>
      <c r="J32" s="171">
        <v>0</v>
      </c>
      <c r="K32" s="52"/>
    </row>
    <row r="33" hidden="1" s="1" customFormat="1" ht="14.4" customHeight="1">
      <c r="B33" s="47"/>
      <c r="C33" s="48"/>
      <c r="D33" s="48"/>
      <c r="E33" s="56" t="s">
        <v>53</v>
      </c>
      <c r="F33" s="171">
        <f>ROUND(SUM(BH81:BH248), 2)</f>
        <v>0</v>
      </c>
      <c r="G33" s="48"/>
      <c r="H33" s="48"/>
      <c r="I33" s="172">
        <v>0.14999999999999999</v>
      </c>
      <c r="J33" s="171">
        <v>0</v>
      </c>
      <c r="K33" s="52"/>
    </row>
    <row r="34" hidden="1" s="1" customFormat="1" ht="14.4" customHeight="1">
      <c r="B34" s="47"/>
      <c r="C34" s="48"/>
      <c r="D34" s="48"/>
      <c r="E34" s="56" t="s">
        <v>54</v>
      </c>
      <c r="F34" s="171">
        <f>ROUND(SUM(BI81:BI248),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 xml:space="preserve">SO06 - SO 06 - Retence </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J81</f>
        <v>0</v>
      </c>
      <c r="K56" s="52"/>
      <c r="AU56" s="25" t="s">
        <v>184</v>
      </c>
    </row>
    <row r="57" s="8" customFormat="1" ht="24.96" customHeight="1">
      <c r="B57" s="191"/>
      <c r="C57" s="192"/>
      <c r="D57" s="193" t="s">
        <v>7725</v>
      </c>
      <c r="E57" s="194"/>
      <c r="F57" s="194"/>
      <c r="G57" s="194"/>
      <c r="H57" s="194"/>
      <c r="I57" s="195"/>
      <c r="J57" s="196">
        <f>J82</f>
        <v>0</v>
      </c>
      <c r="K57" s="197"/>
    </row>
    <row r="58" s="9" customFormat="1" ht="19.92" customHeight="1">
      <c r="B58" s="198"/>
      <c r="C58" s="199"/>
      <c r="D58" s="200" t="s">
        <v>186</v>
      </c>
      <c r="E58" s="201"/>
      <c r="F58" s="201"/>
      <c r="G58" s="201"/>
      <c r="H58" s="201"/>
      <c r="I58" s="202"/>
      <c r="J58" s="203">
        <f>J83</f>
        <v>0</v>
      </c>
      <c r="K58" s="204"/>
    </row>
    <row r="59" s="9" customFormat="1" ht="19.92" customHeight="1">
      <c r="B59" s="198"/>
      <c r="C59" s="199"/>
      <c r="D59" s="200" t="s">
        <v>189</v>
      </c>
      <c r="E59" s="201"/>
      <c r="F59" s="201"/>
      <c r="G59" s="201"/>
      <c r="H59" s="201"/>
      <c r="I59" s="202"/>
      <c r="J59" s="203">
        <f>J154</f>
        <v>0</v>
      </c>
      <c r="K59" s="204"/>
    </row>
    <row r="60" s="9" customFormat="1" ht="19.92" customHeight="1">
      <c r="B60" s="198"/>
      <c r="C60" s="199"/>
      <c r="D60" s="200" t="s">
        <v>191</v>
      </c>
      <c r="E60" s="201"/>
      <c r="F60" s="201"/>
      <c r="G60" s="201"/>
      <c r="H60" s="201"/>
      <c r="I60" s="202"/>
      <c r="J60" s="203">
        <f>J162</f>
        <v>0</v>
      </c>
      <c r="K60" s="204"/>
    </row>
    <row r="61" s="9" customFormat="1" ht="19.92" customHeight="1">
      <c r="B61" s="198"/>
      <c r="C61" s="199"/>
      <c r="D61" s="200" t="s">
        <v>194</v>
      </c>
      <c r="E61" s="201"/>
      <c r="F61" s="201"/>
      <c r="G61" s="201"/>
      <c r="H61" s="201"/>
      <c r="I61" s="202"/>
      <c r="J61" s="203">
        <f>J247</f>
        <v>0</v>
      </c>
      <c r="K61" s="204"/>
    </row>
    <row r="62" s="1" customFormat="1" ht="21.84" customHeight="1">
      <c r="B62" s="47"/>
      <c r="C62" s="48"/>
      <c r="D62" s="48"/>
      <c r="E62" s="48"/>
      <c r="F62" s="48"/>
      <c r="G62" s="48"/>
      <c r="H62" s="48"/>
      <c r="I62" s="158"/>
      <c r="J62" s="48"/>
      <c r="K62" s="52"/>
    </row>
    <row r="63" s="1" customFormat="1" ht="6.96" customHeight="1">
      <c r="B63" s="68"/>
      <c r="C63" s="69"/>
      <c r="D63" s="69"/>
      <c r="E63" s="69"/>
      <c r="F63" s="69"/>
      <c r="G63" s="69"/>
      <c r="H63" s="69"/>
      <c r="I63" s="180"/>
      <c r="J63" s="69"/>
      <c r="K63" s="70"/>
    </row>
    <row r="67" s="1" customFormat="1" ht="6.96" customHeight="1">
      <c r="B67" s="71"/>
      <c r="C67" s="72"/>
      <c r="D67" s="72"/>
      <c r="E67" s="72"/>
      <c r="F67" s="72"/>
      <c r="G67" s="72"/>
      <c r="H67" s="72"/>
      <c r="I67" s="183"/>
      <c r="J67" s="72"/>
      <c r="K67" s="72"/>
      <c r="L67" s="73"/>
    </row>
    <row r="68" s="1" customFormat="1" ht="36.96" customHeight="1">
      <c r="B68" s="47"/>
      <c r="C68" s="74" t="s">
        <v>212</v>
      </c>
      <c r="D68" s="75"/>
      <c r="E68" s="75"/>
      <c r="F68" s="75"/>
      <c r="G68" s="75"/>
      <c r="H68" s="75"/>
      <c r="I68" s="205"/>
      <c r="J68" s="75"/>
      <c r="K68" s="75"/>
      <c r="L68" s="73"/>
    </row>
    <row r="69" s="1" customFormat="1" ht="6.96" customHeight="1">
      <c r="B69" s="47"/>
      <c r="C69" s="75"/>
      <c r="D69" s="75"/>
      <c r="E69" s="75"/>
      <c r="F69" s="75"/>
      <c r="G69" s="75"/>
      <c r="H69" s="75"/>
      <c r="I69" s="205"/>
      <c r="J69" s="75"/>
      <c r="K69" s="75"/>
      <c r="L69" s="73"/>
    </row>
    <row r="70" s="1" customFormat="1" ht="14.4" customHeight="1">
      <c r="B70" s="47"/>
      <c r="C70" s="77" t="s">
        <v>18</v>
      </c>
      <c r="D70" s="75"/>
      <c r="E70" s="75"/>
      <c r="F70" s="75"/>
      <c r="G70" s="75"/>
      <c r="H70" s="75"/>
      <c r="I70" s="205"/>
      <c r="J70" s="75"/>
      <c r="K70" s="75"/>
      <c r="L70" s="73"/>
    </row>
    <row r="71" s="1" customFormat="1" ht="16.5" customHeight="1">
      <c r="B71" s="47"/>
      <c r="C71" s="75"/>
      <c r="D71" s="75"/>
      <c r="E71" s="206" t="str">
        <f>E7</f>
        <v>NOVÁ PSYCHIATRIE - NEMOCNICE TÁBOR (staveniště A)</v>
      </c>
      <c r="F71" s="77"/>
      <c r="G71" s="77"/>
      <c r="H71" s="77"/>
      <c r="I71" s="205"/>
      <c r="J71" s="75"/>
      <c r="K71" s="75"/>
      <c r="L71" s="73"/>
    </row>
    <row r="72" s="1" customFormat="1" ht="14.4" customHeight="1">
      <c r="B72" s="47"/>
      <c r="C72" s="77" t="s">
        <v>175</v>
      </c>
      <c r="D72" s="75"/>
      <c r="E72" s="75"/>
      <c r="F72" s="75"/>
      <c r="G72" s="75"/>
      <c r="H72" s="75"/>
      <c r="I72" s="205"/>
      <c r="J72" s="75"/>
      <c r="K72" s="75"/>
      <c r="L72" s="73"/>
    </row>
    <row r="73" s="1" customFormat="1" ht="17.25" customHeight="1">
      <c r="B73" s="47"/>
      <c r="C73" s="75"/>
      <c r="D73" s="75"/>
      <c r="E73" s="83" t="str">
        <f>E9</f>
        <v xml:space="preserve">SO06 - SO 06 - Retence </v>
      </c>
      <c r="F73" s="75"/>
      <c r="G73" s="75"/>
      <c r="H73" s="75"/>
      <c r="I73" s="205"/>
      <c r="J73" s="75"/>
      <c r="K73" s="75"/>
      <c r="L73" s="73"/>
    </row>
    <row r="74" s="1" customFormat="1" ht="6.96" customHeight="1">
      <c r="B74" s="47"/>
      <c r="C74" s="75"/>
      <c r="D74" s="75"/>
      <c r="E74" s="75"/>
      <c r="F74" s="75"/>
      <c r="G74" s="75"/>
      <c r="H74" s="75"/>
      <c r="I74" s="205"/>
      <c r="J74" s="75"/>
      <c r="K74" s="75"/>
      <c r="L74" s="73"/>
    </row>
    <row r="75" s="1" customFormat="1" ht="18" customHeight="1">
      <c r="B75" s="47"/>
      <c r="C75" s="77" t="s">
        <v>25</v>
      </c>
      <c r="D75" s="75"/>
      <c r="E75" s="75"/>
      <c r="F75" s="209" t="str">
        <f>F12</f>
        <v>Tábor</v>
      </c>
      <c r="G75" s="75"/>
      <c r="H75" s="75"/>
      <c r="I75" s="210" t="s">
        <v>27</v>
      </c>
      <c r="J75" s="86" t="str">
        <f>IF(J12="","",J12)</f>
        <v>4. 5. 2015</v>
      </c>
      <c r="K75" s="75"/>
      <c r="L75" s="73"/>
    </row>
    <row r="76" s="1" customFormat="1" ht="6.96" customHeight="1">
      <c r="B76" s="47"/>
      <c r="C76" s="75"/>
      <c r="D76" s="75"/>
      <c r="E76" s="75"/>
      <c r="F76" s="75"/>
      <c r="G76" s="75"/>
      <c r="H76" s="75"/>
      <c r="I76" s="205"/>
      <c r="J76" s="75"/>
      <c r="K76" s="75"/>
      <c r="L76" s="73"/>
    </row>
    <row r="77" s="1" customFormat="1">
      <c r="B77" s="47"/>
      <c r="C77" s="77" t="s">
        <v>31</v>
      </c>
      <c r="D77" s="75"/>
      <c r="E77" s="75"/>
      <c r="F77" s="209" t="str">
        <f>E15</f>
        <v>Nemocnice Tábor,a.s.Kpt. Jaroše 2000 390 02 Tábor</v>
      </c>
      <c r="G77" s="75"/>
      <c r="H77" s="75"/>
      <c r="I77" s="210" t="s">
        <v>39</v>
      </c>
      <c r="J77" s="209" t="str">
        <f>E21</f>
        <v>Atelier H1 Ing.arch.J.Hochman, K Biřičce, HK</v>
      </c>
      <c r="K77" s="75"/>
      <c r="L77" s="73"/>
    </row>
    <row r="78" s="1" customFormat="1" ht="14.4" customHeight="1">
      <c r="B78" s="47"/>
      <c r="C78" s="77" t="s">
        <v>37</v>
      </c>
      <c r="D78" s="75"/>
      <c r="E78" s="75"/>
      <c r="F78" s="209" t="str">
        <f>IF(E18="","",E18)</f>
        <v/>
      </c>
      <c r="G78" s="75"/>
      <c r="H78" s="75"/>
      <c r="I78" s="205"/>
      <c r="J78" s="75"/>
      <c r="K78" s="75"/>
      <c r="L78" s="73"/>
    </row>
    <row r="79" s="1" customFormat="1" ht="10.32" customHeight="1">
      <c r="B79" s="47"/>
      <c r="C79" s="75"/>
      <c r="D79" s="75"/>
      <c r="E79" s="75"/>
      <c r="F79" s="75"/>
      <c r="G79" s="75"/>
      <c r="H79" s="75"/>
      <c r="I79" s="205"/>
      <c r="J79" s="75"/>
      <c r="K79" s="75"/>
      <c r="L79" s="73"/>
    </row>
    <row r="80" s="10" customFormat="1" ht="29.28" customHeight="1">
      <c r="B80" s="211"/>
      <c r="C80" s="212" t="s">
        <v>213</v>
      </c>
      <c r="D80" s="213" t="s">
        <v>64</v>
      </c>
      <c r="E80" s="213" t="s">
        <v>60</v>
      </c>
      <c r="F80" s="213" t="s">
        <v>214</v>
      </c>
      <c r="G80" s="213" t="s">
        <v>215</v>
      </c>
      <c r="H80" s="213" t="s">
        <v>216</v>
      </c>
      <c r="I80" s="214" t="s">
        <v>217</v>
      </c>
      <c r="J80" s="213" t="s">
        <v>182</v>
      </c>
      <c r="K80" s="215" t="s">
        <v>218</v>
      </c>
      <c r="L80" s="216"/>
      <c r="M80" s="103" t="s">
        <v>219</v>
      </c>
      <c r="N80" s="104" t="s">
        <v>49</v>
      </c>
      <c r="O80" s="104" t="s">
        <v>220</v>
      </c>
      <c r="P80" s="104" t="s">
        <v>221</v>
      </c>
      <c r="Q80" s="104" t="s">
        <v>222</v>
      </c>
      <c r="R80" s="104" t="s">
        <v>223</v>
      </c>
      <c r="S80" s="104" t="s">
        <v>224</v>
      </c>
      <c r="T80" s="105" t="s">
        <v>225</v>
      </c>
    </row>
    <row r="81" s="1" customFormat="1" ht="29.28" customHeight="1">
      <c r="B81" s="47"/>
      <c r="C81" s="109" t="s">
        <v>183</v>
      </c>
      <c r="D81" s="75"/>
      <c r="E81" s="75"/>
      <c r="F81" s="75"/>
      <c r="G81" s="75"/>
      <c r="H81" s="75"/>
      <c r="I81" s="205"/>
      <c r="J81" s="217">
        <f>BK81</f>
        <v>0</v>
      </c>
      <c r="K81" s="75"/>
      <c r="L81" s="73"/>
      <c r="M81" s="106"/>
      <c r="N81" s="107"/>
      <c r="O81" s="107"/>
      <c r="P81" s="218">
        <f>P82</f>
        <v>0</v>
      </c>
      <c r="Q81" s="107"/>
      <c r="R81" s="218">
        <f>R82</f>
        <v>67.069281919999995</v>
      </c>
      <c r="S81" s="107"/>
      <c r="T81" s="219">
        <f>T82</f>
        <v>0</v>
      </c>
      <c r="AT81" s="25" t="s">
        <v>78</v>
      </c>
      <c r="AU81" s="25" t="s">
        <v>184</v>
      </c>
      <c r="BK81" s="220">
        <f>BK82</f>
        <v>0</v>
      </c>
    </row>
    <row r="82" s="11" customFormat="1" ht="37.44" customHeight="1">
      <c r="B82" s="221"/>
      <c r="C82" s="222"/>
      <c r="D82" s="223" t="s">
        <v>78</v>
      </c>
      <c r="E82" s="224" t="s">
        <v>226</v>
      </c>
      <c r="F82" s="224" t="s">
        <v>226</v>
      </c>
      <c r="G82" s="222"/>
      <c r="H82" s="222"/>
      <c r="I82" s="225"/>
      <c r="J82" s="226">
        <f>BK82</f>
        <v>0</v>
      </c>
      <c r="K82" s="222"/>
      <c r="L82" s="227"/>
      <c r="M82" s="228"/>
      <c r="N82" s="229"/>
      <c r="O82" s="229"/>
      <c r="P82" s="230">
        <f>P83+P154+P162+P247</f>
        <v>0</v>
      </c>
      <c r="Q82" s="229"/>
      <c r="R82" s="230">
        <f>R83+R154+R162+R247</f>
        <v>67.069281919999995</v>
      </c>
      <c r="S82" s="229"/>
      <c r="T82" s="231">
        <f>T83+T154+T162+T247</f>
        <v>0</v>
      </c>
      <c r="AR82" s="232" t="s">
        <v>24</v>
      </c>
      <c r="AT82" s="233" t="s">
        <v>78</v>
      </c>
      <c r="AU82" s="233" t="s">
        <v>79</v>
      </c>
      <c r="AY82" s="232" t="s">
        <v>228</v>
      </c>
      <c r="BK82" s="234">
        <f>BK83+BK154+BK162+BK247</f>
        <v>0</v>
      </c>
    </row>
    <row r="83" s="11" customFormat="1" ht="19.92" customHeight="1">
      <c r="B83" s="221"/>
      <c r="C83" s="222"/>
      <c r="D83" s="223" t="s">
        <v>78</v>
      </c>
      <c r="E83" s="235" t="s">
        <v>24</v>
      </c>
      <c r="F83" s="235" t="s">
        <v>229</v>
      </c>
      <c r="G83" s="222"/>
      <c r="H83" s="222"/>
      <c r="I83" s="225"/>
      <c r="J83" s="236">
        <f>BK83</f>
        <v>0</v>
      </c>
      <c r="K83" s="222"/>
      <c r="L83" s="227"/>
      <c r="M83" s="228"/>
      <c r="N83" s="229"/>
      <c r="O83" s="229"/>
      <c r="P83" s="230">
        <f>SUM(P84:P153)</f>
        <v>0</v>
      </c>
      <c r="Q83" s="229"/>
      <c r="R83" s="230">
        <f>SUM(R84:R153)</f>
        <v>56.314187919999995</v>
      </c>
      <c r="S83" s="229"/>
      <c r="T83" s="231">
        <f>SUM(T84:T153)</f>
        <v>0</v>
      </c>
      <c r="AR83" s="232" t="s">
        <v>24</v>
      </c>
      <c r="AT83" s="233" t="s">
        <v>78</v>
      </c>
      <c r="AU83" s="233" t="s">
        <v>24</v>
      </c>
      <c r="AY83" s="232" t="s">
        <v>228</v>
      </c>
      <c r="BK83" s="234">
        <f>SUM(BK84:BK153)</f>
        <v>0</v>
      </c>
    </row>
    <row r="84" s="1" customFormat="1" ht="16.5" customHeight="1">
      <c r="B84" s="47"/>
      <c r="C84" s="237" t="s">
        <v>87</v>
      </c>
      <c r="D84" s="237" t="s">
        <v>230</v>
      </c>
      <c r="E84" s="238" t="s">
        <v>7403</v>
      </c>
      <c r="F84" s="239" t="s">
        <v>7404</v>
      </c>
      <c r="G84" s="240" t="s">
        <v>233</v>
      </c>
      <c r="H84" s="241">
        <v>3.1520000000000001</v>
      </c>
      <c r="I84" s="242"/>
      <c r="J84" s="243">
        <f>ROUND(I84*H84,2)</f>
        <v>0</v>
      </c>
      <c r="K84" s="239" t="s">
        <v>234</v>
      </c>
      <c r="L84" s="73"/>
      <c r="M84" s="244" t="s">
        <v>22</v>
      </c>
      <c r="N84" s="245" t="s">
        <v>50</v>
      </c>
      <c r="O84" s="48"/>
      <c r="P84" s="246">
        <f>O84*H84</f>
        <v>0</v>
      </c>
      <c r="Q84" s="246">
        <v>0</v>
      </c>
      <c r="R84" s="246">
        <f>Q84*H84</f>
        <v>0</v>
      </c>
      <c r="S84" s="246">
        <v>0</v>
      </c>
      <c r="T84" s="247">
        <f>S84*H84</f>
        <v>0</v>
      </c>
      <c r="AR84" s="25" t="s">
        <v>235</v>
      </c>
      <c r="AT84" s="25" t="s">
        <v>230</v>
      </c>
      <c r="AU84" s="25" t="s">
        <v>87</v>
      </c>
      <c r="AY84" s="25" t="s">
        <v>228</v>
      </c>
      <c r="BE84" s="248">
        <f>IF(N84="základní",J84,0)</f>
        <v>0</v>
      </c>
      <c r="BF84" s="248">
        <f>IF(N84="snížená",J84,0)</f>
        <v>0</v>
      </c>
      <c r="BG84" s="248">
        <f>IF(N84="zákl. přenesená",J84,0)</f>
        <v>0</v>
      </c>
      <c r="BH84" s="248">
        <f>IF(N84="sníž. přenesená",J84,0)</f>
        <v>0</v>
      </c>
      <c r="BI84" s="248">
        <f>IF(N84="nulová",J84,0)</f>
        <v>0</v>
      </c>
      <c r="BJ84" s="25" t="s">
        <v>24</v>
      </c>
      <c r="BK84" s="248">
        <f>ROUND(I84*H84,2)</f>
        <v>0</v>
      </c>
      <c r="BL84" s="25" t="s">
        <v>235</v>
      </c>
      <c r="BM84" s="25" t="s">
        <v>8214</v>
      </c>
    </row>
    <row r="85" s="12" customFormat="1">
      <c r="B85" s="249"/>
      <c r="C85" s="250"/>
      <c r="D85" s="251" t="s">
        <v>237</v>
      </c>
      <c r="E85" s="252" t="s">
        <v>22</v>
      </c>
      <c r="F85" s="253" t="s">
        <v>8215</v>
      </c>
      <c r="G85" s="250"/>
      <c r="H85" s="254">
        <v>1.1519999999999999</v>
      </c>
      <c r="I85" s="255"/>
      <c r="J85" s="250"/>
      <c r="K85" s="250"/>
      <c r="L85" s="256"/>
      <c r="M85" s="257"/>
      <c r="N85" s="258"/>
      <c r="O85" s="258"/>
      <c r="P85" s="258"/>
      <c r="Q85" s="258"/>
      <c r="R85" s="258"/>
      <c r="S85" s="258"/>
      <c r="T85" s="259"/>
      <c r="AT85" s="260" t="s">
        <v>237</v>
      </c>
      <c r="AU85" s="260" t="s">
        <v>87</v>
      </c>
      <c r="AV85" s="12" t="s">
        <v>87</v>
      </c>
      <c r="AW85" s="12" t="s">
        <v>42</v>
      </c>
      <c r="AX85" s="12" t="s">
        <v>79</v>
      </c>
      <c r="AY85" s="260" t="s">
        <v>228</v>
      </c>
    </row>
    <row r="86" s="12" customFormat="1">
      <c r="B86" s="249"/>
      <c r="C86" s="250"/>
      <c r="D86" s="251" t="s">
        <v>237</v>
      </c>
      <c r="E86" s="252" t="s">
        <v>22</v>
      </c>
      <c r="F86" s="253" t="s">
        <v>8216</v>
      </c>
      <c r="G86" s="250"/>
      <c r="H86" s="254">
        <v>2</v>
      </c>
      <c r="I86" s="255"/>
      <c r="J86" s="250"/>
      <c r="K86" s="250"/>
      <c r="L86" s="256"/>
      <c r="M86" s="257"/>
      <c r="N86" s="258"/>
      <c r="O86" s="258"/>
      <c r="P86" s="258"/>
      <c r="Q86" s="258"/>
      <c r="R86" s="258"/>
      <c r="S86" s="258"/>
      <c r="T86" s="259"/>
      <c r="AT86" s="260" t="s">
        <v>237</v>
      </c>
      <c r="AU86" s="260" t="s">
        <v>87</v>
      </c>
      <c r="AV86" s="12" t="s">
        <v>87</v>
      </c>
      <c r="AW86" s="12" t="s">
        <v>42</v>
      </c>
      <c r="AX86" s="12" t="s">
        <v>79</v>
      </c>
      <c r="AY86" s="260" t="s">
        <v>228</v>
      </c>
    </row>
    <row r="87" s="13" customFormat="1">
      <c r="B87" s="271"/>
      <c r="C87" s="272"/>
      <c r="D87" s="251" t="s">
        <v>237</v>
      </c>
      <c r="E87" s="273" t="s">
        <v>22</v>
      </c>
      <c r="F87" s="274" t="s">
        <v>364</v>
      </c>
      <c r="G87" s="272"/>
      <c r="H87" s="275">
        <v>3.1520000000000001</v>
      </c>
      <c r="I87" s="276"/>
      <c r="J87" s="272"/>
      <c r="K87" s="272"/>
      <c r="L87" s="277"/>
      <c r="M87" s="278"/>
      <c r="N87" s="279"/>
      <c r="O87" s="279"/>
      <c r="P87" s="279"/>
      <c r="Q87" s="279"/>
      <c r="R87" s="279"/>
      <c r="S87" s="279"/>
      <c r="T87" s="280"/>
      <c r="AT87" s="281" t="s">
        <v>237</v>
      </c>
      <c r="AU87" s="281" t="s">
        <v>87</v>
      </c>
      <c r="AV87" s="13" t="s">
        <v>235</v>
      </c>
      <c r="AW87" s="13" t="s">
        <v>42</v>
      </c>
      <c r="AX87" s="13" t="s">
        <v>24</v>
      </c>
      <c r="AY87" s="281" t="s">
        <v>228</v>
      </c>
    </row>
    <row r="88" s="1" customFormat="1" ht="16.5" customHeight="1">
      <c r="B88" s="47"/>
      <c r="C88" s="237" t="s">
        <v>101</v>
      </c>
      <c r="D88" s="237" t="s">
        <v>230</v>
      </c>
      <c r="E88" s="238" t="s">
        <v>2334</v>
      </c>
      <c r="F88" s="239" t="s">
        <v>2335</v>
      </c>
      <c r="G88" s="240" t="s">
        <v>233</v>
      </c>
      <c r="H88" s="241">
        <v>1</v>
      </c>
      <c r="I88" s="242"/>
      <c r="J88" s="243">
        <f>ROUND(I88*H88,2)</f>
        <v>0</v>
      </c>
      <c r="K88" s="239" t="s">
        <v>234</v>
      </c>
      <c r="L88" s="73"/>
      <c r="M88" s="244" t="s">
        <v>22</v>
      </c>
      <c r="N88" s="245" t="s">
        <v>50</v>
      </c>
      <c r="O88" s="48"/>
      <c r="P88" s="246">
        <f>O88*H88</f>
        <v>0</v>
      </c>
      <c r="Q88" s="246">
        <v>0</v>
      </c>
      <c r="R88" s="246">
        <f>Q88*H88</f>
        <v>0</v>
      </c>
      <c r="S88" s="246">
        <v>0</v>
      </c>
      <c r="T88" s="247">
        <f>S88*H88</f>
        <v>0</v>
      </c>
      <c r="AR88" s="25" t="s">
        <v>235</v>
      </c>
      <c r="AT88" s="25" t="s">
        <v>230</v>
      </c>
      <c r="AU88" s="25" t="s">
        <v>87</v>
      </c>
      <c r="AY88" s="25" t="s">
        <v>228</v>
      </c>
      <c r="BE88" s="248">
        <f>IF(N88="základní",J88,0)</f>
        <v>0</v>
      </c>
      <c r="BF88" s="248">
        <f>IF(N88="snížená",J88,0)</f>
        <v>0</v>
      </c>
      <c r="BG88" s="248">
        <f>IF(N88="zákl. přenesená",J88,0)</f>
        <v>0</v>
      </c>
      <c r="BH88" s="248">
        <f>IF(N88="sníž. přenesená",J88,0)</f>
        <v>0</v>
      </c>
      <c r="BI88" s="248">
        <f>IF(N88="nulová",J88,0)</f>
        <v>0</v>
      </c>
      <c r="BJ88" s="25" t="s">
        <v>24</v>
      </c>
      <c r="BK88" s="248">
        <f>ROUND(I88*H88,2)</f>
        <v>0</v>
      </c>
      <c r="BL88" s="25" t="s">
        <v>235</v>
      </c>
      <c r="BM88" s="25" t="s">
        <v>8217</v>
      </c>
    </row>
    <row r="89" s="12" customFormat="1">
      <c r="B89" s="249"/>
      <c r="C89" s="250"/>
      <c r="D89" s="251" t="s">
        <v>237</v>
      </c>
      <c r="E89" s="252" t="s">
        <v>22</v>
      </c>
      <c r="F89" s="253" t="s">
        <v>8218</v>
      </c>
      <c r="G89" s="250"/>
      <c r="H89" s="254">
        <v>1</v>
      </c>
      <c r="I89" s="255"/>
      <c r="J89" s="250"/>
      <c r="K89" s="250"/>
      <c r="L89" s="256"/>
      <c r="M89" s="257"/>
      <c r="N89" s="258"/>
      <c r="O89" s="258"/>
      <c r="P89" s="258"/>
      <c r="Q89" s="258"/>
      <c r="R89" s="258"/>
      <c r="S89" s="258"/>
      <c r="T89" s="259"/>
      <c r="AT89" s="260" t="s">
        <v>237</v>
      </c>
      <c r="AU89" s="260" t="s">
        <v>87</v>
      </c>
      <c r="AV89" s="12" t="s">
        <v>87</v>
      </c>
      <c r="AW89" s="12" t="s">
        <v>42</v>
      </c>
      <c r="AX89" s="12" t="s">
        <v>79</v>
      </c>
      <c r="AY89" s="260" t="s">
        <v>228</v>
      </c>
    </row>
    <row r="90" s="13" customFormat="1">
      <c r="B90" s="271"/>
      <c r="C90" s="272"/>
      <c r="D90" s="251" t="s">
        <v>237</v>
      </c>
      <c r="E90" s="273" t="s">
        <v>22</v>
      </c>
      <c r="F90" s="274" t="s">
        <v>364</v>
      </c>
      <c r="G90" s="272"/>
      <c r="H90" s="275">
        <v>1</v>
      </c>
      <c r="I90" s="276"/>
      <c r="J90" s="272"/>
      <c r="K90" s="272"/>
      <c r="L90" s="277"/>
      <c r="M90" s="278"/>
      <c r="N90" s="279"/>
      <c r="O90" s="279"/>
      <c r="P90" s="279"/>
      <c r="Q90" s="279"/>
      <c r="R90" s="279"/>
      <c r="S90" s="279"/>
      <c r="T90" s="280"/>
      <c r="AT90" s="281" t="s">
        <v>237</v>
      </c>
      <c r="AU90" s="281" t="s">
        <v>87</v>
      </c>
      <c r="AV90" s="13" t="s">
        <v>235</v>
      </c>
      <c r="AW90" s="13" t="s">
        <v>42</v>
      </c>
      <c r="AX90" s="13" t="s">
        <v>24</v>
      </c>
      <c r="AY90" s="281" t="s">
        <v>228</v>
      </c>
    </row>
    <row r="91" s="1" customFormat="1" ht="16.5" customHeight="1">
      <c r="B91" s="47"/>
      <c r="C91" s="237" t="s">
        <v>235</v>
      </c>
      <c r="D91" s="237" t="s">
        <v>230</v>
      </c>
      <c r="E91" s="238" t="s">
        <v>2337</v>
      </c>
      <c r="F91" s="239" t="s">
        <v>2338</v>
      </c>
      <c r="G91" s="240" t="s">
        <v>233</v>
      </c>
      <c r="H91" s="241">
        <v>47.633000000000003</v>
      </c>
      <c r="I91" s="242"/>
      <c r="J91" s="243">
        <f>ROUND(I91*H91,2)</f>
        <v>0</v>
      </c>
      <c r="K91" s="239" t="s">
        <v>234</v>
      </c>
      <c r="L91" s="73"/>
      <c r="M91" s="244" t="s">
        <v>22</v>
      </c>
      <c r="N91" s="245" t="s">
        <v>50</v>
      </c>
      <c r="O91" s="48"/>
      <c r="P91" s="246">
        <f>O91*H91</f>
        <v>0</v>
      </c>
      <c r="Q91" s="246">
        <v>0</v>
      </c>
      <c r="R91" s="246">
        <f>Q91*H91</f>
        <v>0</v>
      </c>
      <c r="S91" s="246">
        <v>0</v>
      </c>
      <c r="T91" s="247">
        <f>S91*H91</f>
        <v>0</v>
      </c>
      <c r="AR91" s="25" t="s">
        <v>235</v>
      </c>
      <c r="AT91" s="25" t="s">
        <v>230</v>
      </c>
      <c r="AU91" s="25" t="s">
        <v>87</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235</v>
      </c>
      <c r="BM91" s="25" t="s">
        <v>8219</v>
      </c>
    </row>
    <row r="92" s="12" customFormat="1">
      <c r="B92" s="249"/>
      <c r="C92" s="250"/>
      <c r="D92" s="251" t="s">
        <v>237</v>
      </c>
      <c r="E92" s="252" t="s">
        <v>22</v>
      </c>
      <c r="F92" s="253" t="s">
        <v>8220</v>
      </c>
      <c r="G92" s="250"/>
      <c r="H92" s="254">
        <v>7.4880000000000004</v>
      </c>
      <c r="I92" s="255"/>
      <c r="J92" s="250"/>
      <c r="K92" s="250"/>
      <c r="L92" s="256"/>
      <c r="M92" s="257"/>
      <c r="N92" s="258"/>
      <c r="O92" s="258"/>
      <c r="P92" s="258"/>
      <c r="Q92" s="258"/>
      <c r="R92" s="258"/>
      <c r="S92" s="258"/>
      <c r="T92" s="259"/>
      <c r="AT92" s="260" t="s">
        <v>237</v>
      </c>
      <c r="AU92" s="260" t="s">
        <v>87</v>
      </c>
      <c r="AV92" s="12" t="s">
        <v>87</v>
      </c>
      <c r="AW92" s="12" t="s">
        <v>42</v>
      </c>
      <c r="AX92" s="12" t="s">
        <v>79</v>
      </c>
      <c r="AY92" s="260" t="s">
        <v>228</v>
      </c>
    </row>
    <row r="93" s="12" customFormat="1">
      <c r="B93" s="249"/>
      <c r="C93" s="250"/>
      <c r="D93" s="251" t="s">
        <v>237</v>
      </c>
      <c r="E93" s="252" t="s">
        <v>22</v>
      </c>
      <c r="F93" s="253" t="s">
        <v>8221</v>
      </c>
      <c r="G93" s="250"/>
      <c r="H93" s="254">
        <v>33.395000000000003</v>
      </c>
      <c r="I93" s="255"/>
      <c r="J93" s="250"/>
      <c r="K93" s="250"/>
      <c r="L93" s="256"/>
      <c r="M93" s="257"/>
      <c r="N93" s="258"/>
      <c r="O93" s="258"/>
      <c r="P93" s="258"/>
      <c r="Q93" s="258"/>
      <c r="R93" s="258"/>
      <c r="S93" s="258"/>
      <c r="T93" s="259"/>
      <c r="AT93" s="260" t="s">
        <v>237</v>
      </c>
      <c r="AU93" s="260" t="s">
        <v>87</v>
      </c>
      <c r="AV93" s="12" t="s">
        <v>87</v>
      </c>
      <c r="AW93" s="12" t="s">
        <v>42</v>
      </c>
      <c r="AX93" s="12" t="s">
        <v>79</v>
      </c>
      <c r="AY93" s="260" t="s">
        <v>228</v>
      </c>
    </row>
    <row r="94" s="12" customFormat="1">
      <c r="B94" s="249"/>
      <c r="C94" s="250"/>
      <c r="D94" s="251" t="s">
        <v>237</v>
      </c>
      <c r="E94" s="252" t="s">
        <v>22</v>
      </c>
      <c r="F94" s="253" t="s">
        <v>8222</v>
      </c>
      <c r="G94" s="250"/>
      <c r="H94" s="254">
        <v>6.75</v>
      </c>
      <c r="I94" s="255"/>
      <c r="J94" s="250"/>
      <c r="K94" s="250"/>
      <c r="L94" s="256"/>
      <c r="M94" s="257"/>
      <c r="N94" s="258"/>
      <c r="O94" s="258"/>
      <c r="P94" s="258"/>
      <c r="Q94" s="258"/>
      <c r="R94" s="258"/>
      <c r="S94" s="258"/>
      <c r="T94" s="259"/>
      <c r="AT94" s="260" t="s">
        <v>237</v>
      </c>
      <c r="AU94" s="260" t="s">
        <v>87</v>
      </c>
      <c r="AV94" s="12" t="s">
        <v>87</v>
      </c>
      <c r="AW94" s="12" t="s">
        <v>42</v>
      </c>
      <c r="AX94" s="12" t="s">
        <v>79</v>
      </c>
      <c r="AY94" s="260" t="s">
        <v>228</v>
      </c>
    </row>
    <row r="95" s="13" customFormat="1">
      <c r="B95" s="271"/>
      <c r="C95" s="272"/>
      <c r="D95" s="251" t="s">
        <v>237</v>
      </c>
      <c r="E95" s="273" t="s">
        <v>22</v>
      </c>
      <c r="F95" s="274" t="s">
        <v>364</v>
      </c>
      <c r="G95" s="272"/>
      <c r="H95" s="275">
        <v>47.633000000000003</v>
      </c>
      <c r="I95" s="276"/>
      <c r="J95" s="272"/>
      <c r="K95" s="272"/>
      <c r="L95" s="277"/>
      <c r="M95" s="278"/>
      <c r="N95" s="279"/>
      <c r="O95" s="279"/>
      <c r="P95" s="279"/>
      <c r="Q95" s="279"/>
      <c r="R95" s="279"/>
      <c r="S95" s="279"/>
      <c r="T95" s="280"/>
      <c r="AT95" s="281" t="s">
        <v>237</v>
      </c>
      <c r="AU95" s="281" t="s">
        <v>87</v>
      </c>
      <c r="AV95" s="13" t="s">
        <v>235</v>
      </c>
      <c r="AW95" s="13" t="s">
        <v>42</v>
      </c>
      <c r="AX95" s="13" t="s">
        <v>24</v>
      </c>
      <c r="AY95" s="281" t="s">
        <v>228</v>
      </c>
    </row>
    <row r="96" s="1" customFormat="1" ht="16.5" customHeight="1">
      <c r="B96" s="47"/>
      <c r="C96" s="237" t="s">
        <v>251</v>
      </c>
      <c r="D96" s="237" t="s">
        <v>230</v>
      </c>
      <c r="E96" s="238" t="s">
        <v>7983</v>
      </c>
      <c r="F96" s="239" t="s">
        <v>7984</v>
      </c>
      <c r="G96" s="240" t="s">
        <v>233</v>
      </c>
      <c r="H96" s="241">
        <v>6.3600000000000003</v>
      </c>
      <c r="I96" s="242"/>
      <c r="J96" s="243">
        <f>ROUND(I96*H96,2)</f>
        <v>0</v>
      </c>
      <c r="K96" s="239" t="s">
        <v>234</v>
      </c>
      <c r="L96" s="73"/>
      <c r="M96" s="244" t="s">
        <v>22</v>
      </c>
      <c r="N96" s="245" t="s">
        <v>50</v>
      </c>
      <c r="O96" s="48"/>
      <c r="P96" s="246">
        <f>O96*H96</f>
        <v>0</v>
      </c>
      <c r="Q96" s="246">
        <v>0</v>
      </c>
      <c r="R96" s="246">
        <f>Q96*H96</f>
        <v>0</v>
      </c>
      <c r="S96" s="246">
        <v>0</v>
      </c>
      <c r="T96" s="247">
        <f>S96*H96</f>
        <v>0</v>
      </c>
      <c r="AR96" s="25" t="s">
        <v>235</v>
      </c>
      <c r="AT96" s="25" t="s">
        <v>230</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8223</v>
      </c>
    </row>
    <row r="97" s="12" customFormat="1">
      <c r="B97" s="249"/>
      <c r="C97" s="250"/>
      <c r="D97" s="251" t="s">
        <v>237</v>
      </c>
      <c r="E97" s="252" t="s">
        <v>22</v>
      </c>
      <c r="F97" s="253" t="s">
        <v>8224</v>
      </c>
      <c r="G97" s="250"/>
      <c r="H97" s="254">
        <v>6.3600000000000003</v>
      </c>
      <c r="I97" s="255"/>
      <c r="J97" s="250"/>
      <c r="K97" s="250"/>
      <c r="L97" s="256"/>
      <c r="M97" s="257"/>
      <c r="N97" s="258"/>
      <c r="O97" s="258"/>
      <c r="P97" s="258"/>
      <c r="Q97" s="258"/>
      <c r="R97" s="258"/>
      <c r="S97" s="258"/>
      <c r="T97" s="259"/>
      <c r="AT97" s="260" t="s">
        <v>237</v>
      </c>
      <c r="AU97" s="260" t="s">
        <v>87</v>
      </c>
      <c r="AV97" s="12" t="s">
        <v>87</v>
      </c>
      <c r="AW97" s="12" t="s">
        <v>42</v>
      </c>
      <c r="AX97" s="12" t="s">
        <v>79</v>
      </c>
      <c r="AY97" s="260" t="s">
        <v>228</v>
      </c>
    </row>
    <row r="98" s="13" customFormat="1">
      <c r="B98" s="271"/>
      <c r="C98" s="272"/>
      <c r="D98" s="251" t="s">
        <v>237</v>
      </c>
      <c r="E98" s="273" t="s">
        <v>22</v>
      </c>
      <c r="F98" s="274" t="s">
        <v>364</v>
      </c>
      <c r="G98" s="272"/>
      <c r="H98" s="275">
        <v>6.3600000000000003</v>
      </c>
      <c r="I98" s="276"/>
      <c r="J98" s="272"/>
      <c r="K98" s="272"/>
      <c r="L98" s="277"/>
      <c r="M98" s="278"/>
      <c r="N98" s="279"/>
      <c r="O98" s="279"/>
      <c r="P98" s="279"/>
      <c r="Q98" s="279"/>
      <c r="R98" s="279"/>
      <c r="S98" s="279"/>
      <c r="T98" s="280"/>
      <c r="AT98" s="281" t="s">
        <v>237</v>
      </c>
      <c r="AU98" s="281" t="s">
        <v>87</v>
      </c>
      <c r="AV98" s="13" t="s">
        <v>235</v>
      </c>
      <c r="AW98" s="13" t="s">
        <v>42</v>
      </c>
      <c r="AX98" s="13" t="s">
        <v>24</v>
      </c>
      <c r="AY98" s="281" t="s">
        <v>228</v>
      </c>
    </row>
    <row r="99" s="1" customFormat="1" ht="16.5" customHeight="1">
      <c r="B99" s="47"/>
      <c r="C99" s="237" t="s">
        <v>255</v>
      </c>
      <c r="D99" s="237" t="s">
        <v>230</v>
      </c>
      <c r="E99" s="238" t="s">
        <v>7989</v>
      </c>
      <c r="F99" s="239" t="s">
        <v>7990</v>
      </c>
      <c r="G99" s="240" t="s">
        <v>263</v>
      </c>
      <c r="H99" s="241">
        <v>110.938</v>
      </c>
      <c r="I99" s="242"/>
      <c r="J99" s="243">
        <f>ROUND(I99*H99,2)</f>
        <v>0</v>
      </c>
      <c r="K99" s="239" t="s">
        <v>234</v>
      </c>
      <c r="L99" s="73"/>
      <c r="M99" s="244" t="s">
        <v>22</v>
      </c>
      <c r="N99" s="245" t="s">
        <v>50</v>
      </c>
      <c r="O99" s="48"/>
      <c r="P99" s="246">
        <f>O99*H99</f>
        <v>0</v>
      </c>
      <c r="Q99" s="246">
        <v>0.00084000000000000003</v>
      </c>
      <c r="R99" s="246">
        <f>Q99*H99</f>
        <v>0.093187920000000007</v>
      </c>
      <c r="S99" s="246">
        <v>0</v>
      </c>
      <c r="T99" s="247">
        <f>S99*H99</f>
        <v>0</v>
      </c>
      <c r="AR99" s="25" t="s">
        <v>235</v>
      </c>
      <c r="AT99" s="25" t="s">
        <v>230</v>
      </c>
      <c r="AU99" s="25" t="s">
        <v>87</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235</v>
      </c>
      <c r="BM99" s="25" t="s">
        <v>8225</v>
      </c>
    </row>
    <row r="100" s="12" customFormat="1">
      <c r="B100" s="249"/>
      <c r="C100" s="250"/>
      <c r="D100" s="251" t="s">
        <v>237</v>
      </c>
      <c r="E100" s="252" t="s">
        <v>22</v>
      </c>
      <c r="F100" s="253" t="s">
        <v>8226</v>
      </c>
      <c r="G100" s="250"/>
      <c r="H100" s="254">
        <v>16.640000000000001</v>
      </c>
      <c r="I100" s="255"/>
      <c r="J100" s="250"/>
      <c r="K100" s="250"/>
      <c r="L100" s="256"/>
      <c r="M100" s="257"/>
      <c r="N100" s="258"/>
      <c r="O100" s="258"/>
      <c r="P100" s="258"/>
      <c r="Q100" s="258"/>
      <c r="R100" s="258"/>
      <c r="S100" s="258"/>
      <c r="T100" s="259"/>
      <c r="AT100" s="260" t="s">
        <v>237</v>
      </c>
      <c r="AU100" s="260" t="s">
        <v>87</v>
      </c>
      <c r="AV100" s="12" t="s">
        <v>87</v>
      </c>
      <c r="AW100" s="12" t="s">
        <v>42</v>
      </c>
      <c r="AX100" s="12" t="s">
        <v>79</v>
      </c>
      <c r="AY100" s="260" t="s">
        <v>228</v>
      </c>
    </row>
    <row r="101" s="12" customFormat="1">
      <c r="B101" s="249"/>
      <c r="C101" s="250"/>
      <c r="D101" s="251" t="s">
        <v>237</v>
      </c>
      <c r="E101" s="252" t="s">
        <v>22</v>
      </c>
      <c r="F101" s="253" t="s">
        <v>8227</v>
      </c>
      <c r="G101" s="250"/>
      <c r="H101" s="254">
        <v>74.209999999999994</v>
      </c>
      <c r="I101" s="255"/>
      <c r="J101" s="250"/>
      <c r="K101" s="250"/>
      <c r="L101" s="256"/>
      <c r="M101" s="257"/>
      <c r="N101" s="258"/>
      <c r="O101" s="258"/>
      <c r="P101" s="258"/>
      <c r="Q101" s="258"/>
      <c r="R101" s="258"/>
      <c r="S101" s="258"/>
      <c r="T101" s="259"/>
      <c r="AT101" s="260" t="s">
        <v>237</v>
      </c>
      <c r="AU101" s="260" t="s">
        <v>87</v>
      </c>
      <c r="AV101" s="12" t="s">
        <v>87</v>
      </c>
      <c r="AW101" s="12" t="s">
        <v>42</v>
      </c>
      <c r="AX101" s="12" t="s">
        <v>79</v>
      </c>
      <c r="AY101" s="260" t="s">
        <v>228</v>
      </c>
    </row>
    <row r="102" s="12" customFormat="1">
      <c r="B102" s="249"/>
      <c r="C102" s="250"/>
      <c r="D102" s="251" t="s">
        <v>237</v>
      </c>
      <c r="E102" s="252" t="s">
        <v>22</v>
      </c>
      <c r="F102" s="253" t="s">
        <v>8228</v>
      </c>
      <c r="G102" s="250"/>
      <c r="H102" s="254">
        <v>15</v>
      </c>
      <c r="I102" s="255"/>
      <c r="J102" s="250"/>
      <c r="K102" s="250"/>
      <c r="L102" s="256"/>
      <c r="M102" s="257"/>
      <c r="N102" s="258"/>
      <c r="O102" s="258"/>
      <c r="P102" s="258"/>
      <c r="Q102" s="258"/>
      <c r="R102" s="258"/>
      <c r="S102" s="258"/>
      <c r="T102" s="259"/>
      <c r="AT102" s="260" t="s">
        <v>237</v>
      </c>
      <c r="AU102" s="260" t="s">
        <v>87</v>
      </c>
      <c r="AV102" s="12" t="s">
        <v>87</v>
      </c>
      <c r="AW102" s="12" t="s">
        <v>42</v>
      </c>
      <c r="AX102" s="12" t="s">
        <v>79</v>
      </c>
      <c r="AY102" s="260" t="s">
        <v>228</v>
      </c>
    </row>
    <row r="103" s="12" customFormat="1">
      <c r="B103" s="249"/>
      <c r="C103" s="250"/>
      <c r="D103" s="251" t="s">
        <v>237</v>
      </c>
      <c r="E103" s="252" t="s">
        <v>22</v>
      </c>
      <c r="F103" s="253" t="s">
        <v>8229</v>
      </c>
      <c r="G103" s="250"/>
      <c r="H103" s="254">
        <v>5.0880000000000001</v>
      </c>
      <c r="I103" s="255"/>
      <c r="J103" s="250"/>
      <c r="K103" s="250"/>
      <c r="L103" s="256"/>
      <c r="M103" s="257"/>
      <c r="N103" s="258"/>
      <c r="O103" s="258"/>
      <c r="P103" s="258"/>
      <c r="Q103" s="258"/>
      <c r="R103" s="258"/>
      <c r="S103" s="258"/>
      <c r="T103" s="259"/>
      <c r="AT103" s="260" t="s">
        <v>237</v>
      </c>
      <c r="AU103" s="260" t="s">
        <v>87</v>
      </c>
      <c r="AV103" s="12" t="s">
        <v>87</v>
      </c>
      <c r="AW103" s="12" t="s">
        <v>42</v>
      </c>
      <c r="AX103" s="12" t="s">
        <v>79</v>
      </c>
      <c r="AY103" s="260" t="s">
        <v>228</v>
      </c>
    </row>
    <row r="104" s="13" customFormat="1">
      <c r="B104" s="271"/>
      <c r="C104" s="272"/>
      <c r="D104" s="251" t="s">
        <v>237</v>
      </c>
      <c r="E104" s="273" t="s">
        <v>22</v>
      </c>
      <c r="F104" s="274" t="s">
        <v>364</v>
      </c>
      <c r="G104" s="272"/>
      <c r="H104" s="275">
        <v>110.938</v>
      </c>
      <c r="I104" s="276"/>
      <c r="J104" s="272"/>
      <c r="K104" s="272"/>
      <c r="L104" s="277"/>
      <c r="M104" s="278"/>
      <c r="N104" s="279"/>
      <c r="O104" s="279"/>
      <c r="P104" s="279"/>
      <c r="Q104" s="279"/>
      <c r="R104" s="279"/>
      <c r="S104" s="279"/>
      <c r="T104" s="280"/>
      <c r="AT104" s="281" t="s">
        <v>237</v>
      </c>
      <c r="AU104" s="281" t="s">
        <v>87</v>
      </c>
      <c r="AV104" s="13" t="s">
        <v>235</v>
      </c>
      <c r="AW104" s="13" t="s">
        <v>42</v>
      </c>
      <c r="AX104" s="13" t="s">
        <v>24</v>
      </c>
      <c r="AY104" s="281" t="s">
        <v>228</v>
      </c>
    </row>
    <row r="105" s="1" customFormat="1" ht="16.5" customHeight="1">
      <c r="B105" s="47"/>
      <c r="C105" s="237" t="s">
        <v>260</v>
      </c>
      <c r="D105" s="237" t="s">
        <v>230</v>
      </c>
      <c r="E105" s="238" t="s">
        <v>8006</v>
      </c>
      <c r="F105" s="239" t="s">
        <v>8007</v>
      </c>
      <c r="G105" s="240" t="s">
        <v>263</v>
      </c>
      <c r="H105" s="241">
        <v>110.938</v>
      </c>
      <c r="I105" s="242"/>
      <c r="J105" s="243">
        <f>ROUND(I105*H105,2)</f>
        <v>0</v>
      </c>
      <c r="K105" s="239" t="s">
        <v>234</v>
      </c>
      <c r="L105" s="73"/>
      <c r="M105" s="244" t="s">
        <v>22</v>
      </c>
      <c r="N105" s="245" t="s">
        <v>50</v>
      </c>
      <c r="O105" s="48"/>
      <c r="P105" s="246">
        <f>O105*H105</f>
        <v>0</v>
      </c>
      <c r="Q105" s="246">
        <v>0</v>
      </c>
      <c r="R105" s="246">
        <f>Q105*H105</f>
        <v>0</v>
      </c>
      <c r="S105" s="246">
        <v>0</v>
      </c>
      <c r="T105" s="247">
        <f>S105*H105</f>
        <v>0</v>
      </c>
      <c r="AR105" s="25" t="s">
        <v>235</v>
      </c>
      <c r="AT105" s="25" t="s">
        <v>230</v>
      </c>
      <c r="AU105" s="25" t="s">
        <v>87</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235</v>
      </c>
      <c r="BM105" s="25" t="s">
        <v>8230</v>
      </c>
    </row>
    <row r="106" s="12" customFormat="1">
      <c r="B106" s="249"/>
      <c r="C106" s="250"/>
      <c r="D106" s="251" t="s">
        <v>237</v>
      </c>
      <c r="E106" s="252" t="s">
        <v>22</v>
      </c>
      <c r="F106" s="253" t="s">
        <v>8231</v>
      </c>
      <c r="G106" s="250"/>
      <c r="H106" s="254">
        <v>110.938</v>
      </c>
      <c r="I106" s="255"/>
      <c r="J106" s="250"/>
      <c r="K106" s="250"/>
      <c r="L106" s="256"/>
      <c r="M106" s="257"/>
      <c r="N106" s="258"/>
      <c r="O106" s="258"/>
      <c r="P106" s="258"/>
      <c r="Q106" s="258"/>
      <c r="R106" s="258"/>
      <c r="S106" s="258"/>
      <c r="T106" s="259"/>
      <c r="AT106" s="260" t="s">
        <v>237</v>
      </c>
      <c r="AU106" s="260" t="s">
        <v>87</v>
      </c>
      <c r="AV106" s="12" t="s">
        <v>87</v>
      </c>
      <c r="AW106" s="12" t="s">
        <v>42</v>
      </c>
      <c r="AX106" s="12" t="s">
        <v>79</v>
      </c>
      <c r="AY106" s="260" t="s">
        <v>228</v>
      </c>
    </row>
    <row r="107" s="13" customFormat="1">
      <c r="B107" s="271"/>
      <c r="C107" s="272"/>
      <c r="D107" s="251" t="s">
        <v>237</v>
      </c>
      <c r="E107" s="273" t="s">
        <v>22</v>
      </c>
      <c r="F107" s="274" t="s">
        <v>364</v>
      </c>
      <c r="G107" s="272"/>
      <c r="H107" s="275">
        <v>110.938</v>
      </c>
      <c r="I107" s="276"/>
      <c r="J107" s="272"/>
      <c r="K107" s="272"/>
      <c r="L107" s="277"/>
      <c r="M107" s="278"/>
      <c r="N107" s="279"/>
      <c r="O107" s="279"/>
      <c r="P107" s="279"/>
      <c r="Q107" s="279"/>
      <c r="R107" s="279"/>
      <c r="S107" s="279"/>
      <c r="T107" s="280"/>
      <c r="AT107" s="281" t="s">
        <v>237</v>
      </c>
      <c r="AU107" s="281" t="s">
        <v>87</v>
      </c>
      <c r="AV107" s="13" t="s">
        <v>235</v>
      </c>
      <c r="AW107" s="13" t="s">
        <v>42</v>
      </c>
      <c r="AX107" s="13" t="s">
        <v>24</v>
      </c>
      <c r="AY107" s="281" t="s">
        <v>228</v>
      </c>
    </row>
    <row r="108" s="1" customFormat="1" ht="16.5" customHeight="1">
      <c r="B108" s="47"/>
      <c r="C108" s="237" t="s">
        <v>266</v>
      </c>
      <c r="D108" s="237" t="s">
        <v>230</v>
      </c>
      <c r="E108" s="238" t="s">
        <v>272</v>
      </c>
      <c r="F108" s="239" t="s">
        <v>273</v>
      </c>
      <c r="G108" s="240" t="s">
        <v>233</v>
      </c>
      <c r="H108" s="241">
        <v>53.993000000000002</v>
      </c>
      <c r="I108" s="242"/>
      <c r="J108" s="243">
        <f>ROUND(I108*H108,2)</f>
        <v>0</v>
      </c>
      <c r="K108" s="239" t="s">
        <v>234</v>
      </c>
      <c r="L108" s="73"/>
      <c r="M108" s="244" t="s">
        <v>22</v>
      </c>
      <c r="N108" s="245" t="s">
        <v>50</v>
      </c>
      <c r="O108" s="48"/>
      <c r="P108" s="246">
        <f>O108*H108</f>
        <v>0</v>
      </c>
      <c r="Q108" s="246">
        <v>0</v>
      </c>
      <c r="R108" s="246">
        <f>Q108*H108</f>
        <v>0</v>
      </c>
      <c r="S108" s="246">
        <v>0</v>
      </c>
      <c r="T108" s="247">
        <f>S108*H108</f>
        <v>0</v>
      </c>
      <c r="AR108" s="25" t="s">
        <v>235</v>
      </c>
      <c r="AT108" s="25" t="s">
        <v>230</v>
      </c>
      <c r="AU108" s="25" t="s">
        <v>87</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235</v>
      </c>
      <c r="BM108" s="25" t="s">
        <v>8232</v>
      </c>
    </row>
    <row r="109" s="12" customFormat="1">
      <c r="B109" s="249"/>
      <c r="C109" s="250"/>
      <c r="D109" s="251" t="s">
        <v>237</v>
      </c>
      <c r="E109" s="252" t="s">
        <v>22</v>
      </c>
      <c r="F109" s="253" t="s">
        <v>8233</v>
      </c>
      <c r="G109" s="250"/>
      <c r="H109" s="254">
        <v>53.993000000000002</v>
      </c>
      <c r="I109" s="255"/>
      <c r="J109" s="250"/>
      <c r="K109" s="250"/>
      <c r="L109" s="256"/>
      <c r="M109" s="257"/>
      <c r="N109" s="258"/>
      <c r="O109" s="258"/>
      <c r="P109" s="258"/>
      <c r="Q109" s="258"/>
      <c r="R109" s="258"/>
      <c r="S109" s="258"/>
      <c r="T109" s="259"/>
      <c r="AT109" s="260" t="s">
        <v>237</v>
      </c>
      <c r="AU109" s="260" t="s">
        <v>87</v>
      </c>
      <c r="AV109" s="12" t="s">
        <v>87</v>
      </c>
      <c r="AW109" s="12" t="s">
        <v>42</v>
      </c>
      <c r="AX109" s="12" t="s">
        <v>79</v>
      </c>
      <c r="AY109" s="260" t="s">
        <v>228</v>
      </c>
    </row>
    <row r="110" s="13" customFormat="1">
      <c r="B110" s="271"/>
      <c r="C110" s="272"/>
      <c r="D110" s="251" t="s">
        <v>237</v>
      </c>
      <c r="E110" s="273" t="s">
        <v>22</v>
      </c>
      <c r="F110" s="274" t="s">
        <v>364</v>
      </c>
      <c r="G110" s="272"/>
      <c r="H110" s="275">
        <v>53.993000000000002</v>
      </c>
      <c r="I110" s="276"/>
      <c r="J110" s="272"/>
      <c r="K110" s="272"/>
      <c r="L110" s="277"/>
      <c r="M110" s="278"/>
      <c r="N110" s="279"/>
      <c r="O110" s="279"/>
      <c r="P110" s="279"/>
      <c r="Q110" s="279"/>
      <c r="R110" s="279"/>
      <c r="S110" s="279"/>
      <c r="T110" s="280"/>
      <c r="AT110" s="281" t="s">
        <v>237</v>
      </c>
      <c r="AU110" s="281" t="s">
        <v>87</v>
      </c>
      <c r="AV110" s="13" t="s">
        <v>235</v>
      </c>
      <c r="AW110" s="13" t="s">
        <v>42</v>
      </c>
      <c r="AX110" s="13" t="s">
        <v>24</v>
      </c>
      <c r="AY110" s="281" t="s">
        <v>228</v>
      </c>
    </row>
    <row r="111" s="1" customFormat="1" ht="16.5" customHeight="1">
      <c r="B111" s="47"/>
      <c r="C111" s="237" t="s">
        <v>271</v>
      </c>
      <c r="D111" s="237" t="s">
        <v>230</v>
      </c>
      <c r="E111" s="238" t="s">
        <v>8015</v>
      </c>
      <c r="F111" s="239" t="s">
        <v>8016</v>
      </c>
      <c r="G111" s="240" t="s">
        <v>233</v>
      </c>
      <c r="H111" s="241">
        <v>1</v>
      </c>
      <c r="I111" s="242"/>
      <c r="J111" s="243">
        <f>ROUND(I111*H111,2)</f>
        <v>0</v>
      </c>
      <c r="K111" s="239" t="s">
        <v>234</v>
      </c>
      <c r="L111" s="73"/>
      <c r="M111" s="244" t="s">
        <v>22</v>
      </c>
      <c r="N111" s="245" t="s">
        <v>50</v>
      </c>
      <c r="O111" s="48"/>
      <c r="P111" s="246">
        <f>O111*H111</f>
        <v>0</v>
      </c>
      <c r="Q111" s="246">
        <v>0</v>
      </c>
      <c r="R111" s="246">
        <f>Q111*H111</f>
        <v>0</v>
      </c>
      <c r="S111" s="246">
        <v>0</v>
      </c>
      <c r="T111" s="247">
        <f>S111*H111</f>
        <v>0</v>
      </c>
      <c r="AR111" s="25" t="s">
        <v>235</v>
      </c>
      <c r="AT111" s="25" t="s">
        <v>230</v>
      </c>
      <c r="AU111" s="25" t="s">
        <v>87</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235</v>
      </c>
      <c r="BM111" s="25" t="s">
        <v>8234</v>
      </c>
    </row>
    <row r="112" s="12" customFormat="1">
      <c r="B112" s="249"/>
      <c r="C112" s="250"/>
      <c r="D112" s="251" t="s">
        <v>237</v>
      </c>
      <c r="E112" s="252" t="s">
        <v>22</v>
      </c>
      <c r="F112" s="253" t="s">
        <v>8018</v>
      </c>
      <c r="G112" s="250"/>
      <c r="H112" s="254">
        <v>1</v>
      </c>
      <c r="I112" s="255"/>
      <c r="J112" s="250"/>
      <c r="K112" s="250"/>
      <c r="L112" s="256"/>
      <c r="M112" s="257"/>
      <c r="N112" s="258"/>
      <c r="O112" s="258"/>
      <c r="P112" s="258"/>
      <c r="Q112" s="258"/>
      <c r="R112" s="258"/>
      <c r="S112" s="258"/>
      <c r="T112" s="259"/>
      <c r="AT112" s="260" t="s">
        <v>237</v>
      </c>
      <c r="AU112" s="260" t="s">
        <v>87</v>
      </c>
      <c r="AV112" s="12" t="s">
        <v>87</v>
      </c>
      <c r="AW112" s="12" t="s">
        <v>42</v>
      </c>
      <c r="AX112" s="12" t="s">
        <v>79</v>
      </c>
      <c r="AY112" s="260" t="s">
        <v>228</v>
      </c>
    </row>
    <row r="113" s="13" customFormat="1">
      <c r="B113" s="271"/>
      <c r="C113" s="272"/>
      <c r="D113" s="251" t="s">
        <v>237</v>
      </c>
      <c r="E113" s="273" t="s">
        <v>22</v>
      </c>
      <c r="F113" s="274" t="s">
        <v>364</v>
      </c>
      <c r="G113" s="272"/>
      <c r="H113" s="275">
        <v>1</v>
      </c>
      <c r="I113" s="276"/>
      <c r="J113" s="272"/>
      <c r="K113" s="272"/>
      <c r="L113" s="277"/>
      <c r="M113" s="278"/>
      <c r="N113" s="279"/>
      <c r="O113" s="279"/>
      <c r="P113" s="279"/>
      <c r="Q113" s="279"/>
      <c r="R113" s="279"/>
      <c r="S113" s="279"/>
      <c r="T113" s="280"/>
      <c r="AT113" s="281" t="s">
        <v>237</v>
      </c>
      <c r="AU113" s="281" t="s">
        <v>87</v>
      </c>
      <c r="AV113" s="13" t="s">
        <v>235</v>
      </c>
      <c r="AW113" s="13" t="s">
        <v>42</v>
      </c>
      <c r="AX113" s="13" t="s">
        <v>24</v>
      </c>
      <c r="AY113" s="281" t="s">
        <v>228</v>
      </c>
    </row>
    <row r="114" s="1" customFormat="1" ht="16.5" customHeight="1">
      <c r="B114" s="47"/>
      <c r="C114" s="237" t="s">
        <v>29</v>
      </c>
      <c r="D114" s="237" t="s">
        <v>230</v>
      </c>
      <c r="E114" s="238" t="s">
        <v>280</v>
      </c>
      <c r="F114" s="239" t="s">
        <v>281</v>
      </c>
      <c r="G114" s="240" t="s">
        <v>233</v>
      </c>
      <c r="H114" s="241">
        <v>20.390000000000001</v>
      </c>
      <c r="I114" s="242"/>
      <c r="J114" s="243">
        <f>ROUND(I114*H114,2)</f>
        <v>0</v>
      </c>
      <c r="K114" s="239" t="s">
        <v>234</v>
      </c>
      <c r="L114" s="73"/>
      <c r="M114" s="244" t="s">
        <v>22</v>
      </c>
      <c r="N114" s="245" t="s">
        <v>50</v>
      </c>
      <c r="O114" s="48"/>
      <c r="P114" s="246">
        <f>O114*H114</f>
        <v>0</v>
      </c>
      <c r="Q114" s="246">
        <v>0</v>
      </c>
      <c r="R114" s="246">
        <f>Q114*H114</f>
        <v>0</v>
      </c>
      <c r="S114" s="246">
        <v>0</v>
      </c>
      <c r="T114" s="247">
        <f>S114*H114</f>
        <v>0</v>
      </c>
      <c r="AR114" s="25" t="s">
        <v>235</v>
      </c>
      <c r="AT114" s="25" t="s">
        <v>230</v>
      </c>
      <c r="AU114" s="25" t="s">
        <v>87</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235</v>
      </c>
      <c r="BM114" s="25" t="s">
        <v>8235</v>
      </c>
    </row>
    <row r="115" s="14" customFormat="1">
      <c r="B115" s="285"/>
      <c r="C115" s="286"/>
      <c r="D115" s="251" t="s">
        <v>237</v>
      </c>
      <c r="E115" s="287" t="s">
        <v>22</v>
      </c>
      <c r="F115" s="288" t="s">
        <v>8020</v>
      </c>
      <c r="G115" s="286"/>
      <c r="H115" s="287" t="s">
        <v>22</v>
      </c>
      <c r="I115" s="289"/>
      <c r="J115" s="286"/>
      <c r="K115" s="286"/>
      <c r="L115" s="290"/>
      <c r="M115" s="291"/>
      <c r="N115" s="292"/>
      <c r="O115" s="292"/>
      <c r="P115" s="292"/>
      <c r="Q115" s="292"/>
      <c r="R115" s="292"/>
      <c r="S115" s="292"/>
      <c r="T115" s="293"/>
      <c r="AT115" s="294" t="s">
        <v>237</v>
      </c>
      <c r="AU115" s="294" t="s">
        <v>87</v>
      </c>
      <c r="AV115" s="14" t="s">
        <v>24</v>
      </c>
      <c r="AW115" s="14" t="s">
        <v>42</v>
      </c>
      <c r="AX115" s="14" t="s">
        <v>79</v>
      </c>
      <c r="AY115" s="294" t="s">
        <v>228</v>
      </c>
    </row>
    <row r="116" s="12" customFormat="1">
      <c r="B116" s="249"/>
      <c r="C116" s="250"/>
      <c r="D116" s="251" t="s">
        <v>237</v>
      </c>
      <c r="E116" s="252" t="s">
        <v>22</v>
      </c>
      <c r="F116" s="253" t="s">
        <v>8236</v>
      </c>
      <c r="G116" s="250"/>
      <c r="H116" s="254">
        <v>1.0800000000000001</v>
      </c>
      <c r="I116" s="255"/>
      <c r="J116" s="250"/>
      <c r="K116" s="250"/>
      <c r="L116" s="256"/>
      <c r="M116" s="257"/>
      <c r="N116" s="258"/>
      <c r="O116" s="258"/>
      <c r="P116" s="258"/>
      <c r="Q116" s="258"/>
      <c r="R116" s="258"/>
      <c r="S116" s="258"/>
      <c r="T116" s="259"/>
      <c r="AT116" s="260" t="s">
        <v>237</v>
      </c>
      <c r="AU116" s="260" t="s">
        <v>87</v>
      </c>
      <c r="AV116" s="12" t="s">
        <v>87</v>
      </c>
      <c r="AW116" s="12" t="s">
        <v>42</v>
      </c>
      <c r="AX116" s="12" t="s">
        <v>79</v>
      </c>
      <c r="AY116" s="260" t="s">
        <v>228</v>
      </c>
    </row>
    <row r="117" s="12" customFormat="1">
      <c r="B117" s="249"/>
      <c r="C117" s="250"/>
      <c r="D117" s="251" t="s">
        <v>237</v>
      </c>
      <c r="E117" s="252" t="s">
        <v>22</v>
      </c>
      <c r="F117" s="253" t="s">
        <v>8237</v>
      </c>
      <c r="G117" s="250"/>
      <c r="H117" s="254">
        <v>2.8799999999999999</v>
      </c>
      <c r="I117" s="255"/>
      <c r="J117" s="250"/>
      <c r="K117" s="250"/>
      <c r="L117" s="256"/>
      <c r="M117" s="257"/>
      <c r="N117" s="258"/>
      <c r="O117" s="258"/>
      <c r="P117" s="258"/>
      <c r="Q117" s="258"/>
      <c r="R117" s="258"/>
      <c r="S117" s="258"/>
      <c r="T117" s="259"/>
      <c r="AT117" s="260" t="s">
        <v>237</v>
      </c>
      <c r="AU117" s="260" t="s">
        <v>87</v>
      </c>
      <c r="AV117" s="12" t="s">
        <v>87</v>
      </c>
      <c r="AW117" s="12" t="s">
        <v>42</v>
      </c>
      <c r="AX117" s="12" t="s">
        <v>79</v>
      </c>
      <c r="AY117" s="260" t="s">
        <v>228</v>
      </c>
    </row>
    <row r="118" s="12" customFormat="1">
      <c r="B118" s="249"/>
      <c r="C118" s="250"/>
      <c r="D118" s="251" t="s">
        <v>237</v>
      </c>
      <c r="E118" s="252" t="s">
        <v>22</v>
      </c>
      <c r="F118" s="253" t="s">
        <v>8238</v>
      </c>
      <c r="G118" s="250"/>
      <c r="H118" s="254">
        <v>11.84</v>
      </c>
      <c r="I118" s="255"/>
      <c r="J118" s="250"/>
      <c r="K118" s="250"/>
      <c r="L118" s="256"/>
      <c r="M118" s="257"/>
      <c r="N118" s="258"/>
      <c r="O118" s="258"/>
      <c r="P118" s="258"/>
      <c r="Q118" s="258"/>
      <c r="R118" s="258"/>
      <c r="S118" s="258"/>
      <c r="T118" s="259"/>
      <c r="AT118" s="260" t="s">
        <v>237</v>
      </c>
      <c r="AU118" s="260" t="s">
        <v>87</v>
      </c>
      <c r="AV118" s="12" t="s">
        <v>87</v>
      </c>
      <c r="AW118" s="12" t="s">
        <v>42</v>
      </c>
      <c r="AX118" s="12" t="s">
        <v>79</v>
      </c>
      <c r="AY118" s="260" t="s">
        <v>228</v>
      </c>
    </row>
    <row r="119" s="12" customFormat="1">
      <c r="B119" s="249"/>
      <c r="C119" s="250"/>
      <c r="D119" s="251" t="s">
        <v>237</v>
      </c>
      <c r="E119" s="252" t="s">
        <v>22</v>
      </c>
      <c r="F119" s="253" t="s">
        <v>8239</v>
      </c>
      <c r="G119" s="250"/>
      <c r="H119" s="254">
        <v>4.5899999999999999</v>
      </c>
      <c r="I119" s="255"/>
      <c r="J119" s="250"/>
      <c r="K119" s="250"/>
      <c r="L119" s="256"/>
      <c r="M119" s="257"/>
      <c r="N119" s="258"/>
      <c r="O119" s="258"/>
      <c r="P119" s="258"/>
      <c r="Q119" s="258"/>
      <c r="R119" s="258"/>
      <c r="S119" s="258"/>
      <c r="T119" s="259"/>
      <c r="AT119" s="260" t="s">
        <v>237</v>
      </c>
      <c r="AU119" s="260" t="s">
        <v>87</v>
      </c>
      <c r="AV119" s="12" t="s">
        <v>87</v>
      </c>
      <c r="AW119" s="12" t="s">
        <v>42</v>
      </c>
      <c r="AX119" s="12" t="s">
        <v>79</v>
      </c>
      <c r="AY119" s="260" t="s">
        <v>228</v>
      </c>
    </row>
    <row r="120" s="13" customFormat="1">
      <c r="B120" s="271"/>
      <c r="C120" s="272"/>
      <c r="D120" s="251" t="s">
        <v>237</v>
      </c>
      <c r="E120" s="273" t="s">
        <v>22</v>
      </c>
      <c r="F120" s="274" t="s">
        <v>364</v>
      </c>
      <c r="G120" s="272"/>
      <c r="H120" s="275">
        <v>20.390000000000001</v>
      </c>
      <c r="I120" s="276"/>
      <c r="J120" s="272"/>
      <c r="K120" s="272"/>
      <c r="L120" s="277"/>
      <c r="M120" s="278"/>
      <c r="N120" s="279"/>
      <c r="O120" s="279"/>
      <c r="P120" s="279"/>
      <c r="Q120" s="279"/>
      <c r="R120" s="279"/>
      <c r="S120" s="279"/>
      <c r="T120" s="280"/>
      <c r="AT120" s="281" t="s">
        <v>237</v>
      </c>
      <c r="AU120" s="281" t="s">
        <v>87</v>
      </c>
      <c r="AV120" s="13" t="s">
        <v>235</v>
      </c>
      <c r="AW120" s="13" t="s">
        <v>42</v>
      </c>
      <c r="AX120" s="13" t="s">
        <v>24</v>
      </c>
      <c r="AY120" s="281" t="s">
        <v>228</v>
      </c>
    </row>
    <row r="121" s="1" customFormat="1" ht="16.5" customHeight="1">
      <c r="B121" s="47"/>
      <c r="C121" s="237" t="s">
        <v>279</v>
      </c>
      <c r="D121" s="237" t="s">
        <v>230</v>
      </c>
      <c r="E121" s="238" t="s">
        <v>285</v>
      </c>
      <c r="F121" s="239" t="s">
        <v>286</v>
      </c>
      <c r="G121" s="240" t="s">
        <v>233</v>
      </c>
      <c r="H121" s="241">
        <v>1</v>
      </c>
      <c r="I121" s="242"/>
      <c r="J121" s="243">
        <f>ROUND(I121*H121,2)</f>
        <v>0</v>
      </c>
      <c r="K121" s="239" t="s">
        <v>234</v>
      </c>
      <c r="L121" s="73"/>
      <c r="M121" s="244" t="s">
        <v>22</v>
      </c>
      <c r="N121" s="245" t="s">
        <v>50</v>
      </c>
      <c r="O121" s="48"/>
      <c r="P121" s="246">
        <f>O121*H121</f>
        <v>0</v>
      </c>
      <c r="Q121" s="246">
        <v>0</v>
      </c>
      <c r="R121" s="246">
        <f>Q121*H121</f>
        <v>0</v>
      </c>
      <c r="S121" s="246">
        <v>0</v>
      </c>
      <c r="T121" s="247">
        <f>S121*H121</f>
        <v>0</v>
      </c>
      <c r="AR121" s="25" t="s">
        <v>235</v>
      </c>
      <c r="AT121" s="25" t="s">
        <v>230</v>
      </c>
      <c r="AU121" s="25" t="s">
        <v>87</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235</v>
      </c>
      <c r="BM121" s="25" t="s">
        <v>8240</v>
      </c>
    </row>
    <row r="122" s="12" customFormat="1">
      <c r="B122" s="249"/>
      <c r="C122" s="250"/>
      <c r="D122" s="251" t="s">
        <v>237</v>
      </c>
      <c r="E122" s="252" t="s">
        <v>22</v>
      </c>
      <c r="F122" s="253" t="s">
        <v>8018</v>
      </c>
      <c r="G122" s="250"/>
      <c r="H122" s="254">
        <v>1</v>
      </c>
      <c r="I122" s="255"/>
      <c r="J122" s="250"/>
      <c r="K122" s="250"/>
      <c r="L122" s="256"/>
      <c r="M122" s="257"/>
      <c r="N122" s="258"/>
      <c r="O122" s="258"/>
      <c r="P122" s="258"/>
      <c r="Q122" s="258"/>
      <c r="R122" s="258"/>
      <c r="S122" s="258"/>
      <c r="T122" s="259"/>
      <c r="AT122" s="260" t="s">
        <v>237</v>
      </c>
      <c r="AU122" s="260" t="s">
        <v>87</v>
      </c>
      <c r="AV122" s="12" t="s">
        <v>87</v>
      </c>
      <c r="AW122" s="12" t="s">
        <v>42</v>
      </c>
      <c r="AX122" s="12" t="s">
        <v>24</v>
      </c>
      <c r="AY122" s="260" t="s">
        <v>228</v>
      </c>
    </row>
    <row r="123" s="1" customFormat="1" ht="16.5" customHeight="1">
      <c r="B123" s="47"/>
      <c r="C123" s="237" t="s">
        <v>284</v>
      </c>
      <c r="D123" s="237" t="s">
        <v>230</v>
      </c>
      <c r="E123" s="238" t="s">
        <v>2353</v>
      </c>
      <c r="F123" s="239" t="s">
        <v>2354</v>
      </c>
      <c r="G123" s="240" t="s">
        <v>233</v>
      </c>
      <c r="H123" s="241">
        <v>20.390000000000001</v>
      </c>
      <c r="I123" s="242"/>
      <c r="J123" s="243">
        <f>ROUND(I123*H123,2)</f>
        <v>0</v>
      </c>
      <c r="K123" s="239" t="s">
        <v>234</v>
      </c>
      <c r="L123" s="73"/>
      <c r="M123" s="244" t="s">
        <v>22</v>
      </c>
      <c r="N123" s="245" t="s">
        <v>50</v>
      </c>
      <c r="O123" s="48"/>
      <c r="P123" s="246">
        <f>O123*H123</f>
        <v>0</v>
      </c>
      <c r="Q123" s="246">
        <v>0</v>
      </c>
      <c r="R123" s="246">
        <f>Q123*H123</f>
        <v>0</v>
      </c>
      <c r="S123" s="246">
        <v>0</v>
      </c>
      <c r="T123" s="247">
        <f>S123*H123</f>
        <v>0</v>
      </c>
      <c r="AR123" s="25" t="s">
        <v>235</v>
      </c>
      <c r="AT123" s="25" t="s">
        <v>230</v>
      </c>
      <c r="AU123" s="25" t="s">
        <v>87</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235</v>
      </c>
      <c r="BM123" s="25" t="s">
        <v>8241</v>
      </c>
    </row>
    <row r="124" s="12" customFormat="1">
      <c r="B124" s="249"/>
      <c r="C124" s="250"/>
      <c r="D124" s="251" t="s">
        <v>237</v>
      </c>
      <c r="E124" s="252" t="s">
        <v>22</v>
      </c>
      <c r="F124" s="253" t="s">
        <v>8242</v>
      </c>
      <c r="G124" s="250"/>
      <c r="H124" s="254">
        <v>20.390000000000001</v>
      </c>
      <c r="I124" s="255"/>
      <c r="J124" s="250"/>
      <c r="K124" s="250"/>
      <c r="L124" s="256"/>
      <c r="M124" s="257"/>
      <c r="N124" s="258"/>
      <c r="O124" s="258"/>
      <c r="P124" s="258"/>
      <c r="Q124" s="258"/>
      <c r="R124" s="258"/>
      <c r="S124" s="258"/>
      <c r="T124" s="259"/>
      <c r="AT124" s="260" t="s">
        <v>237</v>
      </c>
      <c r="AU124" s="260" t="s">
        <v>87</v>
      </c>
      <c r="AV124" s="12" t="s">
        <v>87</v>
      </c>
      <c r="AW124" s="12" t="s">
        <v>42</v>
      </c>
      <c r="AX124" s="12" t="s">
        <v>79</v>
      </c>
      <c r="AY124" s="260" t="s">
        <v>228</v>
      </c>
    </row>
    <row r="125" s="13" customFormat="1">
      <c r="B125" s="271"/>
      <c r="C125" s="272"/>
      <c r="D125" s="251" t="s">
        <v>237</v>
      </c>
      <c r="E125" s="273" t="s">
        <v>22</v>
      </c>
      <c r="F125" s="274" t="s">
        <v>364</v>
      </c>
      <c r="G125" s="272"/>
      <c r="H125" s="275">
        <v>20.390000000000001</v>
      </c>
      <c r="I125" s="276"/>
      <c r="J125" s="272"/>
      <c r="K125" s="272"/>
      <c r="L125" s="277"/>
      <c r="M125" s="278"/>
      <c r="N125" s="279"/>
      <c r="O125" s="279"/>
      <c r="P125" s="279"/>
      <c r="Q125" s="279"/>
      <c r="R125" s="279"/>
      <c r="S125" s="279"/>
      <c r="T125" s="280"/>
      <c r="AT125" s="281" t="s">
        <v>237</v>
      </c>
      <c r="AU125" s="281" t="s">
        <v>87</v>
      </c>
      <c r="AV125" s="13" t="s">
        <v>235</v>
      </c>
      <c r="AW125" s="13" t="s">
        <v>42</v>
      </c>
      <c r="AX125" s="13" t="s">
        <v>24</v>
      </c>
      <c r="AY125" s="281" t="s">
        <v>228</v>
      </c>
    </row>
    <row r="126" s="1" customFormat="1" ht="16.5" customHeight="1">
      <c r="B126" s="47"/>
      <c r="C126" s="237" t="s">
        <v>289</v>
      </c>
      <c r="D126" s="237" t="s">
        <v>230</v>
      </c>
      <c r="E126" s="238" t="s">
        <v>8032</v>
      </c>
      <c r="F126" s="239" t="s">
        <v>8033</v>
      </c>
      <c r="G126" s="240" t="s">
        <v>233</v>
      </c>
      <c r="H126" s="241">
        <v>1</v>
      </c>
      <c r="I126" s="242"/>
      <c r="J126" s="243">
        <f>ROUND(I126*H126,2)</f>
        <v>0</v>
      </c>
      <c r="K126" s="239" t="s">
        <v>234</v>
      </c>
      <c r="L126" s="73"/>
      <c r="M126" s="244" t="s">
        <v>22</v>
      </c>
      <c r="N126" s="245" t="s">
        <v>50</v>
      </c>
      <c r="O126" s="48"/>
      <c r="P126" s="246">
        <f>O126*H126</f>
        <v>0</v>
      </c>
      <c r="Q126" s="246">
        <v>0</v>
      </c>
      <c r="R126" s="246">
        <f>Q126*H126</f>
        <v>0</v>
      </c>
      <c r="S126" s="246">
        <v>0</v>
      </c>
      <c r="T126" s="247">
        <f>S126*H126</f>
        <v>0</v>
      </c>
      <c r="AR126" s="25" t="s">
        <v>235</v>
      </c>
      <c r="AT126" s="25" t="s">
        <v>230</v>
      </c>
      <c r="AU126" s="25" t="s">
        <v>87</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235</v>
      </c>
      <c r="BM126" s="25" t="s">
        <v>8243</v>
      </c>
    </row>
    <row r="127" s="12" customFormat="1">
      <c r="B127" s="249"/>
      <c r="C127" s="250"/>
      <c r="D127" s="251" t="s">
        <v>237</v>
      </c>
      <c r="E127" s="252" t="s">
        <v>22</v>
      </c>
      <c r="F127" s="253" t="s">
        <v>8018</v>
      </c>
      <c r="G127" s="250"/>
      <c r="H127" s="254">
        <v>1</v>
      </c>
      <c r="I127" s="255"/>
      <c r="J127" s="250"/>
      <c r="K127" s="250"/>
      <c r="L127" s="256"/>
      <c r="M127" s="257"/>
      <c r="N127" s="258"/>
      <c r="O127" s="258"/>
      <c r="P127" s="258"/>
      <c r="Q127" s="258"/>
      <c r="R127" s="258"/>
      <c r="S127" s="258"/>
      <c r="T127" s="259"/>
      <c r="AT127" s="260" t="s">
        <v>237</v>
      </c>
      <c r="AU127" s="260" t="s">
        <v>87</v>
      </c>
      <c r="AV127" s="12" t="s">
        <v>87</v>
      </c>
      <c r="AW127" s="12" t="s">
        <v>42</v>
      </c>
      <c r="AX127" s="12" t="s">
        <v>79</v>
      </c>
      <c r="AY127" s="260" t="s">
        <v>228</v>
      </c>
    </row>
    <row r="128" s="13" customFormat="1">
      <c r="B128" s="271"/>
      <c r="C128" s="272"/>
      <c r="D128" s="251" t="s">
        <v>237</v>
      </c>
      <c r="E128" s="273" t="s">
        <v>22</v>
      </c>
      <c r="F128" s="274" t="s">
        <v>364</v>
      </c>
      <c r="G128" s="272"/>
      <c r="H128" s="275">
        <v>1</v>
      </c>
      <c r="I128" s="276"/>
      <c r="J128" s="272"/>
      <c r="K128" s="272"/>
      <c r="L128" s="277"/>
      <c r="M128" s="278"/>
      <c r="N128" s="279"/>
      <c r="O128" s="279"/>
      <c r="P128" s="279"/>
      <c r="Q128" s="279"/>
      <c r="R128" s="279"/>
      <c r="S128" s="279"/>
      <c r="T128" s="280"/>
      <c r="AT128" s="281" t="s">
        <v>237</v>
      </c>
      <c r="AU128" s="281" t="s">
        <v>87</v>
      </c>
      <c r="AV128" s="13" t="s">
        <v>235</v>
      </c>
      <c r="AW128" s="13" t="s">
        <v>42</v>
      </c>
      <c r="AX128" s="13" t="s">
        <v>24</v>
      </c>
      <c r="AY128" s="281" t="s">
        <v>228</v>
      </c>
    </row>
    <row r="129" s="1" customFormat="1" ht="16.5" customHeight="1">
      <c r="B129" s="47"/>
      <c r="C129" s="237" t="s">
        <v>295</v>
      </c>
      <c r="D129" s="237" t="s">
        <v>230</v>
      </c>
      <c r="E129" s="238" t="s">
        <v>309</v>
      </c>
      <c r="F129" s="239" t="s">
        <v>310</v>
      </c>
      <c r="G129" s="240" t="s">
        <v>233</v>
      </c>
      <c r="H129" s="241">
        <v>21.390000000000001</v>
      </c>
      <c r="I129" s="242"/>
      <c r="J129" s="243">
        <f>ROUND(I129*H129,2)</f>
        <v>0</v>
      </c>
      <c r="K129" s="239" t="s">
        <v>234</v>
      </c>
      <c r="L129" s="73"/>
      <c r="M129" s="244" t="s">
        <v>22</v>
      </c>
      <c r="N129" s="245" t="s">
        <v>50</v>
      </c>
      <c r="O129" s="48"/>
      <c r="P129" s="246">
        <f>O129*H129</f>
        <v>0</v>
      </c>
      <c r="Q129" s="246">
        <v>0</v>
      </c>
      <c r="R129" s="246">
        <f>Q129*H129</f>
        <v>0</v>
      </c>
      <c r="S129" s="246">
        <v>0</v>
      </c>
      <c r="T129" s="247">
        <f>S129*H129</f>
        <v>0</v>
      </c>
      <c r="AR129" s="25" t="s">
        <v>235</v>
      </c>
      <c r="AT129" s="25" t="s">
        <v>230</v>
      </c>
      <c r="AU129" s="25" t="s">
        <v>87</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235</v>
      </c>
      <c r="BM129" s="25" t="s">
        <v>8244</v>
      </c>
    </row>
    <row r="130" s="12" customFormat="1">
      <c r="B130" s="249"/>
      <c r="C130" s="250"/>
      <c r="D130" s="251" t="s">
        <v>237</v>
      </c>
      <c r="E130" s="252" t="s">
        <v>22</v>
      </c>
      <c r="F130" s="253" t="s">
        <v>8245</v>
      </c>
      <c r="G130" s="250"/>
      <c r="H130" s="254">
        <v>21.390000000000001</v>
      </c>
      <c r="I130" s="255"/>
      <c r="J130" s="250"/>
      <c r="K130" s="250"/>
      <c r="L130" s="256"/>
      <c r="M130" s="257"/>
      <c r="N130" s="258"/>
      <c r="O130" s="258"/>
      <c r="P130" s="258"/>
      <c r="Q130" s="258"/>
      <c r="R130" s="258"/>
      <c r="S130" s="258"/>
      <c r="T130" s="259"/>
      <c r="AT130" s="260" t="s">
        <v>237</v>
      </c>
      <c r="AU130" s="260" t="s">
        <v>87</v>
      </c>
      <c r="AV130" s="12" t="s">
        <v>87</v>
      </c>
      <c r="AW130" s="12" t="s">
        <v>42</v>
      </c>
      <c r="AX130" s="12" t="s">
        <v>79</v>
      </c>
      <c r="AY130" s="260" t="s">
        <v>228</v>
      </c>
    </row>
    <row r="131" s="13" customFormat="1">
      <c r="B131" s="271"/>
      <c r="C131" s="272"/>
      <c r="D131" s="251" t="s">
        <v>237</v>
      </c>
      <c r="E131" s="273" t="s">
        <v>22</v>
      </c>
      <c r="F131" s="274" t="s">
        <v>364</v>
      </c>
      <c r="G131" s="272"/>
      <c r="H131" s="275">
        <v>21.390000000000001</v>
      </c>
      <c r="I131" s="276"/>
      <c r="J131" s="272"/>
      <c r="K131" s="272"/>
      <c r="L131" s="277"/>
      <c r="M131" s="278"/>
      <c r="N131" s="279"/>
      <c r="O131" s="279"/>
      <c r="P131" s="279"/>
      <c r="Q131" s="279"/>
      <c r="R131" s="279"/>
      <c r="S131" s="279"/>
      <c r="T131" s="280"/>
      <c r="AT131" s="281" t="s">
        <v>237</v>
      </c>
      <c r="AU131" s="281" t="s">
        <v>87</v>
      </c>
      <c r="AV131" s="13" t="s">
        <v>235</v>
      </c>
      <c r="AW131" s="13" t="s">
        <v>42</v>
      </c>
      <c r="AX131" s="13" t="s">
        <v>24</v>
      </c>
      <c r="AY131" s="281" t="s">
        <v>228</v>
      </c>
    </row>
    <row r="132" s="1" customFormat="1" ht="16.5" customHeight="1">
      <c r="B132" s="47"/>
      <c r="C132" s="237" t="s">
        <v>10</v>
      </c>
      <c r="D132" s="237" t="s">
        <v>230</v>
      </c>
      <c r="E132" s="238" t="s">
        <v>8037</v>
      </c>
      <c r="F132" s="239" t="s">
        <v>8038</v>
      </c>
      <c r="G132" s="240" t="s">
        <v>233</v>
      </c>
      <c r="H132" s="241">
        <v>21.390000000000001</v>
      </c>
      <c r="I132" s="242"/>
      <c r="J132" s="243">
        <f>ROUND(I132*H132,2)</f>
        <v>0</v>
      </c>
      <c r="K132" s="239" t="s">
        <v>264</v>
      </c>
      <c r="L132" s="73"/>
      <c r="M132" s="244" t="s">
        <v>22</v>
      </c>
      <c r="N132" s="245" t="s">
        <v>50</v>
      </c>
      <c r="O132" s="48"/>
      <c r="P132" s="246">
        <f>O132*H132</f>
        <v>0</v>
      </c>
      <c r="Q132" s="246">
        <v>0</v>
      </c>
      <c r="R132" s="246">
        <f>Q132*H132</f>
        <v>0</v>
      </c>
      <c r="S132" s="246">
        <v>0</v>
      </c>
      <c r="T132" s="247">
        <f>S132*H132</f>
        <v>0</v>
      </c>
      <c r="AR132" s="25" t="s">
        <v>235</v>
      </c>
      <c r="AT132" s="25" t="s">
        <v>230</v>
      </c>
      <c r="AU132" s="25" t="s">
        <v>87</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235</v>
      </c>
      <c r="BM132" s="25" t="s">
        <v>8246</v>
      </c>
    </row>
    <row r="133" s="12" customFormat="1">
      <c r="B133" s="249"/>
      <c r="C133" s="250"/>
      <c r="D133" s="251" t="s">
        <v>237</v>
      </c>
      <c r="E133" s="252" t="s">
        <v>22</v>
      </c>
      <c r="F133" s="253" t="s">
        <v>8245</v>
      </c>
      <c r="G133" s="250"/>
      <c r="H133" s="254">
        <v>21.390000000000001</v>
      </c>
      <c r="I133" s="255"/>
      <c r="J133" s="250"/>
      <c r="K133" s="250"/>
      <c r="L133" s="256"/>
      <c r="M133" s="257"/>
      <c r="N133" s="258"/>
      <c r="O133" s="258"/>
      <c r="P133" s="258"/>
      <c r="Q133" s="258"/>
      <c r="R133" s="258"/>
      <c r="S133" s="258"/>
      <c r="T133" s="259"/>
      <c r="AT133" s="260" t="s">
        <v>237</v>
      </c>
      <c r="AU133" s="260" t="s">
        <v>87</v>
      </c>
      <c r="AV133" s="12" t="s">
        <v>87</v>
      </c>
      <c r="AW133" s="12" t="s">
        <v>42</v>
      </c>
      <c r="AX133" s="12" t="s">
        <v>79</v>
      </c>
      <c r="AY133" s="260" t="s">
        <v>228</v>
      </c>
    </row>
    <row r="134" s="13" customFormat="1">
      <c r="B134" s="271"/>
      <c r="C134" s="272"/>
      <c r="D134" s="251" t="s">
        <v>237</v>
      </c>
      <c r="E134" s="273" t="s">
        <v>22</v>
      </c>
      <c r="F134" s="274" t="s">
        <v>364</v>
      </c>
      <c r="G134" s="272"/>
      <c r="H134" s="275">
        <v>21.390000000000001</v>
      </c>
      <c r="I134" s="276"/>
      <c r="J134" s="272"/>
      <c r="K134" s="272"/>
      <c r="L134" s="277"/>
      <c r="M134" s="278"/>
      <c r="N134" s="279"/>
      <c r="O134" s="279"/>
      <c r="P134" s="279"/>
      <c r="Q134" s="279"/>
      <c r="R134" s="279"/>
      <c r="S134" s="279"/>
      <c r="T134" s="280"/>
      <c r="AT134" s="281" t="s">
        <v>237</v>
      </c>
      <c r="AU134" s="281" t="s">
        <v>87</v>
      </c>
      <c r="AV134" s="13" t="s">
        <v>235</v>
      </c>
      <c r="AW134" s="13" t="s">
        <v>42</v>
      </c>
      <c r="AX134" s="13" t="s">
        <v>24</v>
      </c>
      <c r="AY134" s="281" t="s">
        <v>228</v>
      </c>
    </row>
    <row r="135" s="1" customFormat="1" ht="16.5" customHeight="1">
      <c r="B135" s="47"/>
      <c r="C135" s="237" t="s">
        <v>304</v>
      </c>
      <c r="D135" s="237" t="s">
        <v>230</v>
      </c>
      <c r="E135" s="238" t="s">
        <v>2370</v>
      </c>
      <c r="F135" s="239" t="s">
        <v>2371</v>
      </c>
      <c r="G135" s="240" t="s">
        <v>233</v>
      </c>
      <c r="H135" s="241">
        <v>48.482999999999997</v>
      </c>
      <c r="I135" s="242"/>
      <c r="J135" s="243">
        <f>ROUND(I135*H135,2)</f>
        <v>0</v>
      </c>
      <c r="K135" s="239" t="s">
        <v>234</v>
      </c>
      <c r="L135" s="73"/>
      <c r="M135" s="244" t="s">
        <v>22</v>
      </c>
      <c r="N135" s="245" t="s">
        <v>50</v>
      </c>
      <c r="O135" s="48"/>
      <c r="P135" s="246">
        <f>O135*H135</f>
        <v>0</v>
      </c>
      <c r="Q135" s="246">
        <v>0</v>
      </c>
      <c r="R135" s="246">
        <f>Q135*H135</f>
        <v>0</v>
      </c>
      <c r="S135" s="246">
        <v>0</v>
      </c>
      <c r="T135" s="247">
        <f>S135*H135</f>
        <v>0</v>
      </c>
      <c r="AR135" s="25" t="s">
        <v>235</v>
      </c>
      <c r="AT135" s="25" t="s">
        <v>230</v>
      </c>
      <c r="AU135" s="25" t="s">
        <v>87</v>
      </c>
      <c r="AY135" s="25" t="s">
        <v>228</v>
      </c>
      <c r="BE135" s="248">
        <f>IF(N135="základní",J135,0)</f>
        <v>0</v>
      </c>
      <c r="BF135" s="248">
        <f>IF(N135="snížená",J135,0)</f>
        <v>0</v>
      </c>
      <c r="BG135" s="248">
        <f>IF(N135="zákl. přenesená",J135,0)</f>
        <v>0</v>
      </c>
      <c r="BH135" s="248">
        <f>IF(N135="sníž. přenesená",J135,0)</f>
        <v>0</v>
      </c>
      <c r="BI135" s="248">
        <f>IF(N135="nulová",J135,0)</f>
        <v>0</v>
      </c>
      <c r="BJ135" s="25" t="s">
        <v>24</v>
      </c>
      <c r="BK135" s="248">
        <f>ROUND(I135*H135,2)</f>
        <v>0</v>
      </c>
      <c r="BL135" s="25" t="s">
        <v>235</v>
      </c>
      <c r="BM135" s="25" t="s">
        <v>8247</v>
      </c>
    </row>
    <row r="136" s="12" customFormat="1">
      <c r="B136" s="249"/>
      <c r="C136" s="250"/>
      <c r="D136" s="251" t="s">
        <v>237</v>
      </c>
      <c r="E136" s="252" t="s">
        <v>22</v>
      </c>
      <c r="F136" s="253" t="s">
        <v>8248</v>
      </c>
      <c r="G136" s="250"/>
      <c r="H136" s="254">
        <v>53.893000000000001</v>
      </c>
      <c r="I136" s="255"/>
      <c r="J136" s="250"/>
      <c r="K136" s="250"/>
      <c r="L136" s="256"/>
      <c r="M136" s="257"/>
      <c r="N136" s="258"/>
      <c r="O136" s="258"/>
      <c r="P136" s="258"/>
      <c r="Q136" s="258"/>
      <c r="R136" s="258"/>
      <c r="S136" s="258"/>
      <c r="T136" s="259"/>
      <c r="AT136" s="260" t="s">
        <v>237</v>
      </c>
      <c r="AU136" s="260" t="s">
        <v>87</v>
      </c>
      <c r="AV136" s="12" t="s">
        <v>87</v>
      </c>
      <c r="AW136" s="12" t="s">
        <v>42</v>
      </c>
      <c r="AX136" s="12" t="s">
        <v>79</v>
      </c>
      <c r="AY136" s="260" t="s">
        <v>228</v>
      </c>
    </row>
    <row r="137" s="14" customFormat="1">
      <c r="B137" s="285"/>
      <c r="C137" s="286"/>
      <c r="D137" s="251" t="s">
        <v>237</v>
      </c>
      <c r="E137" s="287" t="s">
        <v>22</v>
      </c>
      <c r="F137" s="288" t="s">
        <v>8249</v>
      </c>
      <c r="G137" s="286"/>
      <c r="H137" s="287" t="s">
        <v>22</v>
      </c>
      <c r="I137" s="289"/>
      <c r="J137" s="286"/>
      <c r="K137" s="286"/>
      <c r="L137" s="290"/>
      <c r="M137" s="291"/>
      <c r="N137" s="292"/>
      <c r="O137" s="292"/>
      <c r="P137" s="292"/>
      <c r="Q137" s="292"/>
      <c r="R137" s="292"/>
      <c r="S137" s="292"/>
      <c r="T137" s="293"/>
      <c r="AT137" s="294" t="s">
        <v>237</v>
      </c>
      <c r="AU137" s="294" t="s">
        <v>87</v>
      </c>
      <c r="AV137" s="14" t="s">
        <v>24</v>
      </c>
      <c r="AW137" s="14" t="s">
        <v>42</v>
      </c>
      <c r="AX137" s="14" t="s">
        <v>79</v>
      </c>
      <c r="AY137" s="294" t="s">
        <v>228</v>
      </c>
    </row>
    <row r="138" s="12" customFormat="1">
      <c r="B138" s="249"/>
      <c r="C138" s="250"/>
      <c r="D138" s="251" t="s">
        <v>237</v>
      </c>
      <c r="E138" s="252" t="s">
        <v>22</v>
      </c>
      <c r="F138" s="253" t="s">
        <v>8250</v>
      </c>
      <c r="G138" s="250"/>
      <c r="H138" s="254">
        <v>-1.0800000000000001</v>
      </c>
      <c r="I138" s="255"/>
      <c r="J138" s="250"/>
      <c r="K138" s="250"/>
      <c r="L138" s="256"/>
      <c r="M138" s="257"/>
      <c r="N138" s="258"/>
      <c r="O138" s="258"/>
      <c r="P138" s="258"/>
      <c r="Q138" s="258"/>
      <c r="R138" s="258"/>
      <c r="S138" s="258"/>
      <c r="T138" s="259"/>
      <c r="AT138" s="260" t="s">
        <v>237</v>
      </c>
      <c r="AU138" s="260" t="s">
        <v>87</v>
      </c>
      <c r="AV138" s="12" t="s">
        <v>87</v>
      </c>
      <c r="AW138" s="12" t="s">
        <v>42</v>
      </c>
      <c r="AX138" s="12" t="s">
        <v>79</v>
      </c>
      <c r="AY138" s="260" t="s">
        <v>228</v>
      </c>
    </row>
    <row r="139" s="12" customFormat="1">
      <c r="B139" s="249"/>
      <c r="C139" s="250"/>
      <c r="D139" s="251" t="s">
        <v>237</v>
      </c>
      <c r="E139" s="252" t="s">
        <v>22</v>
      </c>
      <c r="F139" s="253" t="s">
        <v>8251</v>
      </c>
      <c r="G139" s="250"/>
      <c r="H139" s="254">
        <v>-2.8799999999999999</v>
      </c>
      <c r="I139" s="255"/>
      <c r="J139" s="250"/>
      <c r="K139" s="250"/>
      <c r="L139" s="256"/>
      <c r="M139" s="257"/>
      <c r="N139" s="258"/>
      <c r="O139" s="258"/>
      <c r="P139" s="258"/>
      <c r="Q139" s="258"/>
      <c r="R139" s="258"/>
      <c r="S139" s="258"/>
      <c r="T139" s="259"/>
      <c r="AT139" s="260" t="s">
        <v>237</v>
      </c>
      <c r="AU139" s="260" t="s">
        <v>87</v>
      </c>
      <c r="AV139" s="12" t="s">
        <v>87</v>
      </c>
      <c r="AW139" s="12" t="s">
        <v>42</v>
      </c>
      <c r="AX139" s="12" t="s">
        <v>79</v>
      </c>
      <c r="AY139" s="260" t="s">
        <v>228</v>
      </c>
    </row>
    <row r="140" s="12" customFormat="1">
      <c r="B140" s="249"/>
      <c r="C140" s="250"/>
      <c r="D140" s="251" t="s">
        <v>237</v>
      </c>
      <c r="E140" s="252" t="s">
        <v>22</v>
      </c>
      <c r="F140" s="253" t="s">
        <v>8252</v>
      </c>
      <c r="G140" s="250"/>
      <c r="H140" s="254">
        <v>-11.84</v>
      </c>
      <c r="I140" s="255"/>
      <c r="J140" s="250"/>
      <c r="K140" s="250"/>
      <c r="L140" s="256"/>
      <c r="M140" s="257"/>
      <c r="N140" s="258"/>
      <c r="O140" s="258"/>
      <c r="P140" s="258"/>
      <c r="Q140" s="258"/>
      <c r="R140" s="258"/>
      <c r="S140" s="258"/>
      <c r="T140" s="259"/>
      <c r="AT140" s="260" t="s">
        <v>237</v>
      </c>
      <c r="AU140" s="260" t="s">
        <v>87</v>
      </c>
      <c r="AV140" s="12" t="s">
        <v>87</v>
      </c>
      <c r="AW140" s="12" t="s">
        <v>42</v>
      </c>
      <c r="AX140" s="12" t="s">
        <v>79</v>
      </c>
      <c r="AY140" s="260" t="s">
        <v>228</v>
      </c>
    </row>
    <row r="141" s="12" customFormat="1">
      <c r="B141" s="249"/>
      <c r="C141" s="250"/>
      <c r="D141" s="251" t="s">
        <v>237</v>
      </c>
      <c r="E141" s="252" t="s">
        <v>22</v>
      </c>
      <c r="F141" s="253" t="s">
        <v>8253</v>
      </c>
      <c r="G141" s="250"/>
      <c r="H141" s="254">
        <v>-4.5899999999999999</v>
      </c>
      <c r="I141" s="255"/>
      <c r="J141" s="250"/>
      <c r="K141" s="250"/>
      <c r="L141" s="256"/>
      <c r="M141" s="257"/>
      <c r="N141" s="258"/>
      <c r="O141" s="258"/>
      <c r="P141" s="258"/>
      <c r="Q141" s="258"/>
      <c r="R141" s="258"/>
      <c r="S141" s="258"/>
      <c r="T141" s="259"/>
      <c r="AT141" s="260" t="s">
        <v>237</v>
      </c>
      <c r="AU141" s="260" t="s">
        <v>87</v>
      </c>
      <c r="AV141" s="12" t="s">
        <v>87</v>
      </c>
      <c r="AW141" s="12" t="s">
        <v>42</v>
      </c>
      <c r="AX141" s="12" t="s">
        <v>79</v>
      </c>
      <c r="AY141" s="260" t="s">
        <v>228</v>
      </c>
    </row>
    <row r="142" s="12" customFormat="1">
      <c r="B142" s="249"/>
      <c r="C142" s="250"/>
      <c r="D142" s="251" t="s">
        <v>237</v>
      </c>
      <c r="E142" s="252" t="s">
        <v>22</v>
      </c>
      <c r="F142" s="253" t="s">
        <v>8254</v>
      </c>
      <c r="G142" s="250"/>
      <c r="H142" s="254">
        <v>9.202</v>
      </c>
      <c r="I142" s="255"/>
      <c r="J142" s="250"/>
      <c r="K142" s="250"/>
      <c r="L142" s="256"/>
      <c r="M142" s="257"/>
      <c r="N142" s="258"/>
      <c r="O142" s="258"/>
      <c r="P142" s="258"/>
      <c r="Q142" s="258"/>
      <c r="R142" s="258"/>
      <c r="S142" s="258"/>
      <c r="T142" s="259"/>
      <c r="AT142" s="260" t="s">
        <v>237</v>
      </c>
      <c r="AU142" s="260" t="s">
        <v>87</v>
      </c>
      <c r="AV142" s="12" t="s">
        <v>87</v>
      </c>
      <c r="AW142" s="12" t="s">
        <v>42</v>
      </c>
      <c r="AX142" s="12" t="s">
        <v>79</v>
      </c>
      <c r="AY142" s="260" t="s">
        <v>228</v>
      </c>
    </row>
    <row r="143" s="12" customFormat="1">
      <c r="B143" s="249"/>
      <c r="C143" s="250"/>
      <c r="D143" s="251" t="s">
        <v>237</v>
      </c>
      <c r="E143" s="252" t="s">
        <v>22</v>
      </c>
      <c r="F143" s="253" t="s">
        <v>8255</v>
      </c>
      <c r="G143" s="250"/>
      <c r="H143" s="254">
        <v>5.7779999999999996</v>
      </c>
      <c r="I143" s="255"/>
      <c r="J143" s="250"/>
      <c r="K143" s="250"/>
      <c r="L143" s="256"/>
      <c r="M143" s="257"/>
      <c r="N143" s="258"/>
      <c r="O143" s="258"/>
      <c r="P143" s="258"/>
      <c r="Q143" s="258"/>
      <c r="R143" s="258"/>
      <c r="S143" s="258"/>
      <c r="T143" s="259"/>
      <c r="AT143" s="260" t="s">
        <v>237</v>
      </c>
      <c r="AU143" s="260" t="s">
        <v>87</v>
      </c>
      <c r="AV143" s="12" t="s">
        <v>87</v>
      </c>
      <c r="AW143" s="12" t="s">
        <v>42</v>
      </c>
      <c r="AX143" s="12" t="s">
        <v>79</v>
      </c>
      <c r="AY143" s="260" t="s">
        <v>228</v>
      </c>
    </row>
    <row r="144" s="13" customFormat="1">
      <c r="B144" s="271"/>
      <c r="C144" s="272"/>
      <c r="D144" s="251" t="s">
        <v>237</v>
      </c>
      <c r="E144" s="273" t="s">
        <v>22</v>
      </c>
      <c r="F144" s="274" t="s">
        <v>364</v>
      </c>
      <c r="G144" s="272"/>
      <c r="H144" s="275">
        <v>48.482999999999997</v>
      </c>
      <c r="I144" s="276"/>
      <c r="J144" s="272"/>
      <c r="K144" s="272"/>
      <c r="L144" s="277"/>
      <c r="M144" s="278"/>
      <c r="N144" s="279"/>
      <c r="O144" s="279"/>
      <c r="P144" s="279"/>
      <c r="Q144" s="279"/>
      <c r="R144" s="279"/>
      <c r="S144" s="279"/>
      <c r="T144" s="280"/>
      <c r="AT144" s="281" t="s">
        <v>237</v>
      </c>
      <c r="AU144" s="281" t="s">
        <v>87</v>
      </c>
      <c r="AV144" s="13" t="s">
        <v>235</v>
      </c>
      <c r="AW144" s="13" t="s">
        <v>42</v>
      </c>
      <c r="AX144" s="13" t="s">
        <v>24</v>
      </c>
      <c r="AY144" s="281" t="s">
        <v>228</v>
      </c>
    </row>
    <row r="145" s="1" customFormat="1" ht="16.5" customHeight="1">
      <c r="B145" s="47"/>
      <c r="C145" s="261" t="s">
        <v>308</v>
      </c>
      <c r="D145" s="261" t="s">
        <v>349</v>
      </c>
      <c r="E145" s="262" t="s">
        <v>994</v>
      </c>
      <c r="F145" s="263" t="s">
        <v>995</v>
      </c>
      <c r="G145" s="264" t="s">
        <v>316</v>
      </c>
      <c r="H145" s="265">
        <v>25.016999999999999</v>
      </c>
      <c r="I145" s="266"/>
      <c r="J145" s="267">
        <f>ROUND(I145*H145,2)</f>
        <v>0</v>
      </c>
      <c r="K145" s="263" t="s">
        <v>234</v>
      </c>
      <c r="L145" s="268"/>
      <c r="M145" s="269" t="s">
        <v>22</v>
      </c>
      <c r="N145" s="270" t="s">
        <v>50</v>
      </c>
      <c r="O145" s="48"/>
      <c r="P145" s="246">
        <f>O145*H145</f>
        <v>0</v>
      </c>
      <c r="Q145" s="246">
        <v>1</v>
      </c>
      <c r="R145" s="246">
        <f>Q145*H145</f>
        <v>25.016999999999999</v>
      </c>
      <c r="S145" s="246">
        <v>0</v>
      </c>
      <c r="T145" s="247">
        <f>S145*H145</f>
        <v>0</v>
      </c>
      <c r="AR145" s="25" t="s">
        <v>266</v>
      </c>
      <c r="AT145" s="25" t="s">
        <v>349</v>
      </c>
      <c r="AU145" s="25" t="s">
        <v>87</v>
      </c>
      <c r="AY145" s="25" t="s">
        <v>228</v>
      </c>
      <c r="BE145" s="248">
        <f>IF(N145="základní",J145,0)</f>
        <v>0</v>
      </c>
      <c r="BF145" s="248">
        <f>IF(N145="snížená",J145,0)</f>
        <v>0</v>
      </c>
      <c r="BG145" s="248">
        <f>IF(N145="zákl. přenesená",J145,0)</f>
        <v>0</v>
      </c>
      <c r="BH145" s="248">
        <f>IF(N145="sníž. přenesená",J145,0)</f>
        <v>0</v>
      </c>
      <c r="BI145" s="248">
        <f>IF(N145="nulová",J145,0)</f>
        <v>0</v>
      </c>
      <c r="BJ145" s="25" t="s">
        <v>24</v>
      </c>
      <c r="BK145" s="248">
        <f>ROUND(I145*H145,2)</f>
        <v>0</v>
      </c>
      <c r="BL145" s="25" t="s">
        <v>235</v>
      </c>
      <c r="BM145" s="25" t="s">
        <v>8256</v>
      </c>
    </row>
    <row r="146" s="12" customFormat="1">
      <c r="B146" s="249"/>
      <c r="C146" s="250"/>
      <c r="D146" s="251" t="s">
        <v>237</v>
      </c>
      <c r="E146" s="252" t="s">
        <v>22</v>
      </c>
      <c r="F146" s="253" t="s">
        <v>8257</v>
      </c>
      <c r="G146" s="250"/>
      <c r="H146" s="254">
        <v>25.016999999999999</v>
      </c>
      <c r="I146" s="255"/>
      <c r="J146" s="250"/>
      <c r="K146" s="250"/>
      <c r="L146" s="256"/>
      <c r="M146" s="257"/>
      <c r="N146" s="258"/>
      <c r="O146" s="258"/>
      <c r="P146" s="258"/>
      <c r="Q146" s="258"/>
      <c r="R146" s="258"/>
      <c r="S146" s="258"/>
      <c r="T146" s="259"/>
      <c r="AT146" s="260" t="s">
        <v>237</v>
      </c>
      <c r="AU146" s="260" t="s">
        <v>87</v>
      </c>
      <c r="AV146" s="12" t="s">
        <v>87</v>
      </c>
      <c r="AW146" s="12" t="s">
        <v>42</v>
      </c>
      <c r="AX146" s="12" t="s">
        <v>79</v>
      </c>
      <c r="AY146" s="260" t="s">
        <v>228</v>
      </c>
    </row>
    <row r="147" s="13" customFormat="1">
      <c r="B147" s="271"/>
      <c r="C147" s="272"/>
      <c r="D147" s="251" t="s">
        <v>237</v>
      </c>
      <c r="E147" s="273" t="s">
        <v>22</v>
      </c>
      <c r="F147" s="274" t="s">
        <v>364</v>
      </c>
      <c r="G147" s="272"/>
      <c r="H147" s="275">
        <v>25.016999999999999</v>
      </c>
      <c r="I147" s="276"/>
      <c r="J147" s="272"/>
      <c r="K147" s="272"/>
      <c r="L147" s="277"/>
      <c r="M147" s="278"/>
      <c r="N147" s="279"/>
      <c r="O147" s="279"/>
      <c r="P147" s="279"/>
      <c r="Q147" s="279"/>
      <c r="R147" s="279"/>
      <c r="S147" s="279"/>
      <c r="T147" s="280"/>
      <c r="AT147" s="281" t="s">
        <v>237</v>
      </c>
      <c r="AU147" s="281" t="s">
        <v>87</v>
      </c>
      <c r="AV147" s="13" t="s">
        <v>235</v>
      </c>
      <c r="AW147" s="13" t="s">
        <v>42</v>
      </c>
      <c r="AX147" s="13" t="s">
        <v>24</v>
      </c>
      <c r="AY147" s="281" t="s">
        <v>228</v>
      </c>
    </row>
    <row r="148" s="1" customFormat="1" ht="16.5" customHeight="1">
      <c r="B148" s="47"/>
      <c r="C148" s="237" t="s">
        <v>313</v>
      </c>
      <c r="D148" s="237" t="s">
        <v>230</v>
      </c>
      <c r="E148" s="238" t="s">
        <v>8047</v>
      </c>
      <c r="F148" s="239" t="s">
        <v>8048</v>
      </c>
      <c r="G148" s="240" t="s">
        <v>233</v>
      </c>
      <c r="H148" s="241">
        <v>18.684999999999999</v>
      </c>
      <c r="I148" s="242"/>
      <c r="J148" s="243">
        <f>ROUND(I148*H148,2)</f>
        <v>0</v>
      </c>
      <c r="K148" s="239" t="s">
        <v>234</v>
      </c>
      <c r="L148" s="73"/>
      <c r="M148" s="244" t="s">
        <v>22</v>
      </c>
      <c r="N148" s="245" t="s">
        <v>50</v>
      </c>
      <c r="O148" s="48"/>
      <c r="P148" s="246">
        <f>O148*H148</f>
        <v>0</v>
      </c>
      <c r="Q148" s="246">
        <v>0</v>
      </c>
      <c r="R148" s="246">
        <f>Q148*H148</f>
        <v>0</v>
      </c>
      <c r="S148" s="246">
        <v>0</v>
      </c>
      <c r="T148" s="247">
        <f>S148*H148</f>
        <v>0</v>
      </c>
      <c r="AR148" s="25" t="s">
        <v>235</v>
      </c>
      <c r="AT148" s="25" t="s">
        <v>230</v>
      </c>
      <c r="AU148" s="25" t="s">
        <v>87</v>
      </c>
      <c r="AY148" s="25" t="s">
        <v>228</v>
      </c>
      <c r="BE148" s="248">
        <f>IF(N148="základní",J148,0)</f>
        <v>0</v>
      </c>
      <c r="BF148" s="248">
        <f>IF(N148="snížená",J148,0)</f>
        <v>0</v>
      </c>
      <c r="BG148" s="248">
        <f>IF(N148="zákl. přenesená",J148,0)</f>
        <v>0</v>
      </c>
      <c r="BH148" s="248">
        <f>IF(N148="sníž. přenesená",J148,0)</f>
        <v>0</v>
      </c>
      <c r="BI148" s="248">
        <f>IF(N148="nulová",J148,0)</f>
        <v>0</v>
      </c>
      <c r="BJ148" s="25" t="s">
        <v>24</v>
      </c>
      <c r="BK148" s="248">
        <f>ROUND(I148*H148,2)</f>
        <v>0</v>
      </c>
      <c r="BL148" s="25" t="s">
        <v>235</v>
      </c>
      <c r="BM148" s="25" t="s">
        <v>8258</v>
      </c>
    </row>
    <row r="149" s="12" customFormat="1">
      <c r="B149" s="249"/>
      <c r="C149" s="250"/>
      <c r="D149" s="251" t="s">
        <v>237</v>
      </c>
      <c r="E149" s="252" t="s">
        <v>22</v>
      </c>
      <c r="F149" s="253" t="s">
        <v>8259</v>
      </c>
      <c r="G149" s="250"/>
      <c r="H149" s="254">
        <v>18.684999999999999</v>
      </c>
      <c r="I149" s="255"/>
      <c r="J149" s="250"/>
      <c r="K149" s="250"/>
      <c r="L149" s="256"/>
      <c r="M149" s="257"/>
      <c r="N149" s="258"/>
      <c r="O149" s="258"/>
      <c r="P149" s="258"/>
      <c r="Q149" s="258"/>
      <c r="R149" s="258"/>
      <c r="S149" s="258"/>
      <c r="T149" s="259"/>
      <c r="AT149" s="260" t="s">
        <v>237</v>
      </c>
      <c r="AU149" s="260" t="s">
        <v>87</v>
      </c>
      <c r="AV149" s="12" t="s">
        <v>87</v>
      </c>
      <c r="AW149" s="12" t="s">
        <v>42</v>
      </c>
      <c r="AX149" s="12" t="s">
        <v>79</v>
      </c>
      <c r="AY149" s="260" t="s">
        <v>228</v>
      </c>
    </row>
    <row r="150" s="13" customFormat="1">
      <c r="B150" s="271"/>
      <c r="C150" s="272"/>
      <c r="D150" s="251" t="s">
        <v>237</v>
      </c>
      <c r="E150" s="273" t="s">
        <v>22</v>
      </c>
      <c r="F150" s="274" t="s">
        <v>364</v>
      </c>
      <c r="G150" s="272"/>
      <c r="H150" s="275">
        <v>18.684999999999999</v>
      </c>
      <c r="I150" s="276"/>
      <c r="J150" s="272"/>
      <c r="K150" s="272"/>
      <c r="L150" s="277"/>
      <c r="M150" s="278"/>
      <c r="N150" s="279"/>
      <c r="O150" s="279"/>
      <c r="P150" s="279"/>
      <c r="Q150" s="279"/>
      <c r="R150" s="279"/>
      <c r="S150" s="279"/>
      <c r="T150" s="280"/>
      <c r="AT150" s="281" t="s">
        <v>237</v>
      </c>
      <c r="AU150" s="281" t="s">
        <v>87</v>
      </c>
      <c r="AV150" s="13" t="s">
        <v>235</v>
      </c>
      <c r="AW150" s="13" t="s">
        <v>42</v>
      </c>
      <c r="AX150" s="13" t="s">
        <v>24</v>
      </c>
      <c r="AY150" s="281" t="s">
        <v>228</v>
      </c>
    </row>
    <row r="151" s="1" customFormat="1" ht="16.5" customHeight="1">
      <c r="B151" s="47"/>
      <c r="C151" s="261" t="s">
        <v>319</v>
      </c>
      <c r="D151" s="261" t="s">
        <v>349</v>
      </c>
      <c r="E151" s="262" t="s">
        <v>8051</v>
      </c>
      <c r="F151" s="263" t="s">
        <v>8052</v>
      </c>
      <c r="G151" s="264" t="s">
        <v>316</v>
      </c>
      <c r="H151" s="265">
        <v>31.204000000000001</v>
      </c>
      <c r="I151" s="266"/>
      <c r="J151" s="267">
        <f>ROUND(I151*H151,2)</f>
        <v>0</v>
      </c>
      <c r="K151" s="263" t="s">
        <v>234</v>
      </c>
      <c r="L151" s="268"/>
      <c r="M151" s="269" t="s">
        <v>22</v>
      </c>
      <c r="N151" s="270" t="s">
        <v>50</v>
      </c>
      <c r="O151" s="48"/>
      <c r="P151" s="246">
        <f>O151*H151</f>
        <v>0</v>
      </c>
      <c r="Q151" s="246">
        <v>1</v>
      </c>
      <c r="R151" s="246">
        <f>Q151*H151</f>
        <v>31.204000000000001</v>
      </c>
      <c r="S151" s="246">
        <v>0</v>
      </c>
      <c r="T151" s="247">
        <f>S151*H151</f>
        <v>0</v>
      </c>
      <c r="AR151" s="25" t="s">
        <v>266</v>
      </c>
      <c r="AT151" s="25" t="s">
        <v>349</v>
      </c>
      <c r="AU151" s="25" t="s">
        <v>87</v>
      </c>
      <c r="AY151" s="25" t="s">
        <v>228</v>
      </c>
      <c r="BE151" s="248">
        <f>IF(N151="základní",J151,0)</f>
        <v>0</v>
      </c>
      <c r="BF151" s="248">
        <f>IF(N151="snížená",J151,0)</f>
        <v>0</v>
      </c>
      <c r="BG151" s="248">
        <f>IF(N151="zákl. přenesená",J151,0)</f>
        <v>0</v>
      </c>
      <c r="BH151" s="248">
        <f>IF(N151="sníž. přenesená",J151,0)</f>
        <v>0</v>
      </c>
      <c r="BI151" s="248">
        <f>IF(N151="nulová",J151,0)</f>
        <v>0</v>
      </c>
      <c r="BJ151" s="25" t="s">
        <v>24</v>
      </c>
      <c r="BK151" s="248">
        <f>ROUND(I151*H151,2)</f>
        <v>0</v>
      </c>
      <c r="BL151" s="25" t="s">
        <v>235</v>
      </c>
      <c r="BM151" s="25" t="s">
        <v>8260</v>
      </c>
    </row>
    <row r="152" s="12" customFormat="1">
      <c r="B152" s="249"/>
      <c r="C152" s="250"/>
      <c r="D152" s="251" t="s">
        <v>237</v>
      </c>
      <c r="E152" s="252" t="s">
        <v>22</v>
      </c>
      <c r="F152" s="253" t="s">
        <v>8261</v>
      </c>
      <c r="G152" s="250"/>
      <c r="H152" s="254">
        <v>31.204000000000001</v>
      </c>
      <c r="I152" s="255"/>
      <c r="J152" s="250"/>
      <c r="K152" s="250"/>
      <c r="L152" s="256"/>
      <c r="M152" s="257"/>
      <c r="N152" s="258"/>
      <c r="O152" s="258"/>
      <c r="P152" s="258"/>
      <c r="Q152" s="258"/>
      <c r="R152" s="258"/>
      <c r="S152" s="258"/>
      <c r="T152" s="259"/>
      <c r="AT152" s="260" t="s">
        <v>237</v>
      </c>
      <c r="AU152" s="260" t="s">
        <v>87</v>
      </c>
      <c r="AV152" s="12" t="s">
        <v>87</v>
      </c>
      <c r="AW152" s="12" t="s">
        <v>42</v>
      </c>
      <c r="AX152" s="12" t="s">
        <v>79</v>
      </c>
      <c r="AY152" s="260" t="s">
        <v>228</v>
      </c>
    </row>
    <row r="153" s="13" customFormat="1">
      <c r="B153" s="271"/>
      <c r="C153" s="272"/>
      <c r="D153" s="251" t="s">
        <v>237</v>
      </c>
      <c r="E153" s="273" t="s">
        <v>22</v>
      </c>
      <c r="F153" s="274" t="s">
        <v>364</v>
      </c>
      <c r="G153" s="272"/>
      <c r="H153" s="275">
        <v>31.204000000000001</v>
      </c>
      <c r="I153" s="276"/>
      <c r="J153" s="272"/>
      <c r="K153" s="272"/>
      <c r="L153" s="277"/>
      <c r="M153" s="278"/>
      <c r="N153" s="279"/>
      <c r="O153" s="279"/>
      <c r="P153" s="279"/>
      <c r="Q153" s="279"/>
      <c r="R153" s="279"/>
      <c r="S153" s="279"/>
      <c r="T153" s="280"/>
      <c r="AT153" s="281" t="s">
        <v>237</v>
      </c>
      <c r="AU153" s="281" t="s">
        <v>87</v>
      </c>
      <c r="AV153" s="13" t="s">
        <v>235</v>
      </c>
      <c r="AW153" s="13" t="s">
        <v>42</v>
      </c>
      <c r="AX153" s="13" t="s">
        <v>24</v>
      </c>
      <c r="AY153" s="281" t="s">
        <v>228</v>
      </c>
    </row>
    <row r="154" s="11" customFormat="1" ht="29.88" customHeight="1">
      <c r="B154" s="221"/>
      <c r="C154" s="222"/>
      <c r="D154" s="223" t="s">
        <v>78</v>
      </c>
      <c r="E154" s="235" t="s">
        <v>235</v>
      </c>
      <c r="F154" s="235" t="s">
        <v>495</v>
      </c>
      <c r="G154" s="222"/>
      <c r="H154" s="222"/>
      <c r="I154" s="225"/>
      <c r="J154" s="236">
        <f>BK154</f>
        <v>0</v>
      </c>
      <c r="K154" s="222"/>
      <c r="L154" s="227"/>
      <c r="M154" s="228"/>
      <c r="N154" s="229"/>
      <c r="O154" s="229"/>
      <c r="P154" s="230">
        <f>SUM(P155:P161)</f>
        <v>0</v>
      </c>
      <c r="Q154" s="229"/>
      <c r="R154" s="230">
        <f>SUM(R155:R161)</f>
        <v>0</v>
      </c>
      <c r="S154" s="229"/>
      <c r="T154" s="231">
        <f>SUM(T155:T161)</f>
        <v>0</v>
      </c>
      <c r="AR154" s="232" t="s">
        <v>24</v>
      </c>
      <c r="AT154" s="233" t="s">
        <v>78</v>
      </c>
      <c r="AU154" s="233" t="s">
        <v>24</v>
      </c>
      <c r="AY154" s="232" t="s">
        <v>228</v>
      </c>
      <c r="BK154" s="234">
        <f>SUM(BK155:BK161)</f>
        <v>0</v>
      </c>
    </row>
    <row r="155" s="1" customFormat="1" ht="16.5" customHeight="1">
      <c r="B155" s="47"/>
      <c r="C155" s="237" t="s">
        <v>325</v>
      </c>
      <c r="D155" s="237" t="s">
        <v>230</v>
      </c>
      <c r="E155" s="238" t="s">
        <v>8262</v>
      </c>
      <c r="F155" s="239" t="s">
        <v>8263</v>
      </c>
      <c r="G155" s="240" t="s">
        <v>233</v>
      </c>
      <c r="H155" s="241">
        <v>14.98</v>
      </c>
      <c r="I155" s="242"/>
      <c r="J155" s="243">
        <f>ROUND(I155*H155,2)</f>
        <v>0</v>
      </c>
      <c r="K155" s="239" t="s">
        <v>234</v>
      </c>
      <c r="L155" s="73"/>
      <c r="M155" s="244" t="s">
        <v>22</v>
      </c>
      <c r="N155" s="245" t="s">
        <v>50</v>
      </c>
      <c r="O155" s="48"/>
      <c r="P155" s="246">
        <f>O155*H155</f>
        <v>0</v>
      </c>
      <c r="Q155" s="246">
        <v>0</v>
      </c>
      <c r="R155" s="246">
        <f>Q155*H155</f>
        <v>0</v>
      </c>
      <c r="S155" s="246">
        <v>0</v>
      </c>
      <c r="T155" s="247">
        <f>S155*H155</f>
        <v>0</v>
      </c>
      <c r="AR155" s="25" t="s">
        <v>235</v>
      </c>
      <c r="AT155" s="25" t="s">
        <v>230</v>
      </c>
      <c r="AU155" s="25" t="s">
        <v>87</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235</v>
      </c>
      <c r="BM155" s="25" t="s">
        <v>8264</v>
      </c>
    </row>
    <row r="156" s="12" customFormat="1">
      <c r="B156" s="249"/>
      <c r="C156" s="250"/>
      <c r="D156" s="251" t="s">
        <v>237</v>
      </c>
      <c r="E156" s="252" t="s">
        <v>22</v>
      </c>
      <c r="F156" s="253" t="s">
        <v>8254</v>
      </c>
      <c r="G156" s="250"/>
      <c r="H156" s="254">
        <v>9.202</v>
      </c>
      <c r="I156" s="255"/>
      <c r="J156" s="250"/>
      <c r="K156" s="250"/>
      <c r="L156" s="256"/>
      <c r="M156" s="257"/>
      <c r="N156" s="258"/>
      <c r="O156" s="258"/>
      <c r="P156" s="258"/>
      <c r="Q156" s="258"/>
      <c r="R156" s="258"/>
      <c r="S156" s="258"/>
      <c r="T156" s="259"/>
      <c r="AT156" s="260" t="s">
        <v>237</v>
      </c>
      <c r="AU156" s="260" t="s">
        <v>87</v>
      </c>
      <c r="AV156" s="12" t="s">
        <v>87</v>
      </c>
      <c r="AW156" s="12" t="s">
        <v>42</v>
      </c>
      <c r="AX156" s="12" t="s">
        <v>79</v>
      </c>
      <c r="AY156" s="260" t="s">
        <v>228</v>
      </c>
    </row>
    <row r="157" s="12" customFormat="1">
      <c r="B157" s="249"/>
      <c r="C157" s="250"/>
      <c r="D157" s="251" t="s">
        <v>237</v>
      </c>
      <c r="E157" s="252" t="s">
        <v>22</v>
      </c>
      <c r="F157" s="253" t="s">
        <v>8265</v>
      </c>
      <c r="G157" s="250"/>
      <c r="H157" s="254">
        <v>5.7779999999999996</v>
      </c>
      <c r="I157" s="255"/>
      <c r="J157" s="250"/>
      <c r="K157" s="250"/>
      <c r="L157" s="256"/>
      <c r="M157" s="257"/>
      <c r="N157" s="258"/>
      <c r="O157" s="258"/>
      <c r="P157" s="258"/>
      <c r="Q157" s="258"/>
      <c r="R157" s="258"/>
      <c r="S157" s="258"/>
      <c r="T157" s="259"/>
      <c r="AT157" s="260" t="s">
        <v>237</v>
      </c>
      <c r="AU157" s="260" t="s">
        <v>87</v>
      </c>
      <c r="AV157" s="12" t="s">
        <v>87</v>
      </c>
      <c r="AW157" s="12" t="s">
        <v>42</v>
      </c>
      <c r="AX157" s="12" t="s">
        <v>79</v>
      </c>
      <c r="AY157" s="260" t="s">
        <v>228</v>
      </c>
    </row>
    <row r="158" s="13" customFormat="1">
      <c r="B158" s="271"/>
      <c r="C158" s="272"/>
      <c r="D158" s="251" t="s">
        <v>237</v>
      </c>
      <c r="E158" s="273" t="s">
        <v>22</v>
      </c>
      <c r="F158" s="274" t="s">
        <v>364</v>
      </c>
      <c r="G158" s="272"/>
      <c r="H158" s="275">
        <v>14.98</v>
      </c>
      <c r="I158" s="276"/>
      <c r="J158" s="272"/>
      <c r="K158" s="272"/>
      <c r="L158" s="277"/>
      <c r="M158" s="278"/>
      <c r="N158" s="279"/>
      <c r="O158" s="279"/>
      <c r="P158" s="279"/>
      <c r="Q158" s="279"/>
      <c r="R158" s="279"/>
      <c r="S158" s="279"/>
      <c r="T158" s="280"/>
      <c r="AT158" s="281" t="s">
        <v>237</v>
      </c>
      <c r="AU158" s="281" t="s">
        <v>87</v>
      </c>
      <c r="AV158" s="13" t="s">
        <v>235</v>
      </c>
      <c r="AW158" s="13" t="s">
        <v>42</v>
      </c>
      <c r="AX158" s="13" t="s">
        <v>24</v>
      </c>
      <c r="AY158" s="281" t="s">
        <v>228</v>
      </c>
    </row>
    <row r="159" s="1" customFormat="1" ht="16.5" customHeight="1">
      <c r="B159" s="47"/>
      <c r="C159" s="237" t="s">
        <v>9</v>
      </c>
      <c r="D159" s="237" t="s">
        <v>230</v>
      </c>
      <c r="E159" s="238" t="s">
        <v>2365</v>
      </c>
      <c r="F159" s="239" t="s">
        <v>2366</v>
      </c>
      <c r="G159" s="240" t="s">
        <v>233</v>
      </c>
      <c r="H159" s="241">
        <v>4.5449999999999999</v>
      </c>
      <c r="I159" s="242"/>
      <c r="J159" s="243">
        <f>ROUND(I159*H159,2)</f>
        <v>0</v>
      </c>
      <c r="K159" s="239" t="s">
        <v>234</v>
      </c>
      <c r="L159" s="73"/>
      <c r="M159" s="244" t="s">
        <v>22</v>
      </c>
      <c r="N159" s="245" t="s">
        <v>50</v>
      </c>
      <c r="O159" s="48"/>
      <c r="P159" s="246">
        <f>O159*H159</f>
        <v>0</v>
      </c>
      <c r="Q159" s="246">
        <v>0</v>
      </c>
      <c r="R159" s="246">
        <f>Q159*H159</f>
        <v>0</v>
      </c>
      <c r="S159" s="246">
        <v>0</v>
      </c>
      <c r="T159" s="247">
        <f>S159*H159</f>
        <v>0</v>
      </c>
      <c r="AR159" s="25" t="s">
        <v>235</v>
      </c>
      <c r="AT159" s="25" t="s">
        <v>230</v>
      </c>
      <c r="AU159" s="25" t="s">
        <v>87</v>
      </c>
      <c r="AY159" s="25" t="s">
        <v>228</v>
      </c>
      <c r="BE159" s="248">
        <f>IF(N159="základní",J159,0)</f>
        <v>0</v>
      </c>
      <c r="BF159" s="248">
        <f>IF(N159="snížená",J159,0)</f>
        <v>0</v>
      </c>
      <c r="BG159" s="248">
        <f>IF(N159="zákl. přenesená",J159,0)</f>
        <v>0</v>
      </c>
      <c r="BH159" s="248">
        <f>IF(N159="sníž. přenesená",J159,0)</f>
        <v>0</v>
      </c>
      <c r="BI159" s="248">
        <f>IF(N159="nulová",J159,0)</f>
        <v>0</v>
      </c>
      <c r="BJ159" s="25" t="s">
        <v>24</v>
      </c>
      <c r="BK159" s="248">
        <f>ROUND(I159*H159,2)</f>
        <v>0</v>
      </c>
      <c r="BL159" s="25" t="s">
        <v>235</v>
      </c>
      <c r="BM159" s="25" t="s">
        <v>8266</v>
      </c>
    </row>
    <row r="160" s="12" customFormat="1">
      <c r="B160" s="249"/>
      <c r="C160" s="250"/>
      <c r="D160" s="251" t="s">
        <v>237</v>
      </c>
      <c r="E160" s="252" t="s">
        <v>22</v>
      </c>
      <c r="F160" s="253" t="s">
        <v>8267</v>
      </c>
      <c r="G160" s="250"/>
      <c r="H160" s="254">
        <v>4.5449999999999999</v>
      </c>
      <c r="I160" s="255"/>
      <c r="J160" s="250"/>
      <c r="K160" s="250"/>
      <c r="L160" s="256"/>
      <c r="M160" s="257"/>
      <c r="N160" s="258"/>
      <c r="O160" s="258"/>
      <c r="P160" s="258"/>
      <c r="Q160" s="258"/>
      <c r="R160" s="258"/>
      <c r="S160" s="258"/>
      <c r="T160" s="259"/>
      <c r="AT160" s="260" t="s">
        <v>237</v>
      </c>
      <c r="AU160" s="260" t="s">
        <v>87</v>
      </c>
      <c r="AV160" s="12" t="s">
        <v>87</v>
      </c>
      <c r="AW160" s="12" t="s">
        <v>42</v>
      </c>
      <c r="AX160" s="12" t="s">
        <v>79</v>
      </c>
      <c r="AY160" s="260" t="s">
        <v>228</v>
      </c>
    </row>
    <row r="161" s="13" customFormat="1">
      <c r="B161" s="271"/>
      <c r="C161" s="272"/>
      <c r="D161" s="251" t="s">
        <v>237</v>
      </c>
      <c r="E161" s="273" t="s">
        <v>22</v>
      </c>
      <c r="F161" s="274" t="s">
        <v>364</v>
      </c>
      <c r="G161" s="272"/>
      <c r="H161" s="275">
        <v>4.5449999999999999</v>
      </c>
      <c r="I161" s="276"/>
      <c r="J161" s="272"/>
      <c r="K161" s="272"/>
      <c r="L161" s="277"/>
      <c r="M161" s="278"/>
      <c r="N161" s="279"/>
      <c r="O161" s="279"/>
      <c r="P161" s="279"/>
      <c r="Q161" s="279"/>
      <c r="R161" s="279"/>
      <c r="S161" s="279"/>
      <c r="T161" s="280"/>
      <c r="AT161" s="281" t="s">
        <v>237</v>
      </c>
      <c r="AU161" s="281" t="s">
        <v>87</v>
      </c>
      <c r="AV161" s="13" t="s">
        <v>235</v>
      </c>
      <c r="AW161" s="13" t="s">
        <v>42</v>
      </c>
      <c r="AX161" s="13" t="s">
        <v>24</v>
      </c>
      <c r="AY161" s="281" t="s">
        <v>228</v>
      </c>
    </row>
    <row r="162" s="11" customFormat="1" ht="29.88" customHeight="1">
      <c r="B162" s="221"/>
      <c r="C162" s="222"/>
      <c r="D162" s="223" t="s">
        <v>78</v>
      </c>
      <c r="E162" s="235" t="s">
        <v>266</v>
      </c>
      <c r="F162" s="235" t="s">
        <v>754</v>
      </c>
      <c r="G162" s="222"/>
      <c r="H162" s="222"/>
      <c r="I162" s="225"/>
      <c r="J162" s="236">
        <f>BK162</f>
        <v>0</v>
      </c>
      <c r="K162" s="222"/>
      <c r="L162" s="227"/>
      <c r="M162" s="228"/>
      <c r="N162" s="229"/>
      <c r="O162" s="229"/>
      <c r="P162" s="230">
        <f>SUM(P163:P246)</f>
        <v>0</v>
      </c>
      <c r="Q162" s="229"/>
      <c r="R162" s="230">
        <f>SUM(R163:R246)</f>
        <v>10.755094000000003</v>
      </c>
      <c r="S162" s="229"/>
      <c r="T162" s="231">
        <f>SUM(T163:T246)</f>
        <v>0</v>
      </c>
      <c r="AR162" s="232" t="s">
        <v>24</v>
      </c>
      <c r="AT162" s="233" t="s">
        <v>78</v>
      </c>
      <c r="AU162" s="233" t="s">
        <v>24</v>
      </c>
      <c r="AY162" s="232" t="s">
        <v>228</v>
      </c>
      <c r="BK162" s="234">
        <f>SUM(BK163:BK246)</f>
        <v>0</v>
      </c>
    </row>
    <row r="163" s="1" customFormat="1" ht="25.5" customHeight="1">
      <c r="B163" s="47"/>
      <c r="C163" s="237" t="s">
        <v>335</v>
      </c>
      <c r="D163" s="237" t="s">
        <v>230</v>
      </c>
      <c r="E163" s="238" t="s">
        <v>8268</v>
      </c>
      <c r="F163" s="239" t="s">
        <v>8269</v>
      </c>
      <c r="G163" s="240" t="s">
        <v>328</v>
      </c>
      <c r="H163" s="241">
        <v>17</v>
      </c>
      <c r="I163" s="242"/>
      <c r="J163" s="243">
        <f>ROUND(I163*H163,2)</f>
        <v>0</v>
      </c>
      <c r="K163" s="239" t="s">
        <v>234</v>
      </c>
      <c r="L163" s="73"/>
      <c r="M163" s="244" t="s">
        <v>22</v>
      </c>
      <c r="N163" s="245" t="s">
        <v>50</v>
      </c>
      <c r="O163" s="48"/>
      <c r="P163" s="246">
        <f>O163*H163</f>
        <v>0</v>
      </c>
      <c r="Q163" s="246">
        <v>0</v>
      </c>
      <c r="R163" s="246">
        <f>Q163*H163</f>
        <v>0</v>
      </c>
      <c r="S163" s="246">
        <v>0</v>
      </c>
      <c r="T163" s="247">
        <f>S163*H163</f>
        <v>0</v>
      </c>
      <c r="AR163" s="25" t="s">
        <v>235</v>
      </c>
      <c r="AT163" s="25" t="s">
        <v>230</v>
      </c>
      <c r="AU163" s="25" t="s">
        <v>87</v>
      </c>
      <c r="AY163" s="25" t="s">
        <v>228</v>
      </c>
      <c r="BE163" s="248">
        <f>IF(N163="základní",J163,0)</f>
        <v>0</v>
      </c>
      <c r="BF163" s="248">
        <f>IF(N163="snížená",J163,0)</f>
        <v>0</v>
      </c>
      <c r="BG163" s="248">
        <f>IF(N163="zákl. přenesená",J163,0)</f>
        <v>0</v>
      </c>
      <c r="BH163" s="248">
        <f>IF(N163="sníž. přenesená",J163,0)</f>
        <v>0</v>
      </c>
      <c r="BI163" s="248">
        <f>IF(N163="nulová",J163,0)</f>
        <v>0</v>
      </c>
      <c r="BJ163" s="25" t="s">
        <v>24</v>
      </c>
      <c r="BK163" s="248">
        <f>ROUND(I163*H163,2)</f>
        <v>0</v>
      </c>
      <c r="BL163" s="25" t="s">
        <v>235</v>
      </c>
      <c r="BM163" s="25" t="s">
        <v>8270</v>
      </c>
    </row>
    <row r="164" s="12" customFormat="1">
      <c r="B164" s="249"/>
      <c r="C164" s="250"/>
      <c r="D164" s="251" t="s">
        <v>237</v>
      </c>
      <c r="E164" s="252" t="s">
        <v>22</v>
      </c>
      <c r="F164" s="253" t="s">
        <v>8271</v>
      </c>
      <c r="G164" s="250"/>
      <c r="H164" s="254">
        <v>17</v>
      </c>
      <c r="I164" s="255"/>
      <c r="J164" s="250"/>
      <c r="K164" s="250"/>
      <c r="L164" s="256"/>
      <c r="M164" s="257"/>
      <c r="N164" s="258"/>
      <c r="O164" s="258"/>
      <c r="P164" s="258"/>
      <c r="Q164" s="258"/>
      <c r="R164" s="258"/>
      <c r="S164" s="258"/>
      <c r="T164" s="259"/>
      <c r="AT164" s="260" t="s">
        <v>237</v>
      </c>
      <c r="AU164" s="260" t="s">
        <v>87</v>
      </c>
      <c r="AV164" s="12" t="s">
        <v>87</v>
      </c>
      <c r="AW164" s="12" t="s">
        <v>42</v>
      </c>
      <c r="AX164" s="12" t="s">
        <v>79</v>
      </c>
      <c r="AY164" s="260" t="s">
        <v>228</v>
      </c>
    </row>
    <row r="165" s="13" customFormat="1">
      <c r="B165" s="271"/>
      <c r="C165" s="272"/>
      <c r="D165" s="251" t="s">
        <v>237</v>
      </c>
      <c r="E165" s="273" t="s">
        <v>22</v>
      </c>
      <c r="F165" s="274" t="s">
        <v>364</v>
      </c>
      <c r="G165" s="272"/>
      <c r="H165" s="275">
        <v>17</v>
      </c>
      <c r="I165" s="276"/>
      <c r="J165" s="272"/>
      <c r="K165" s="272"/>
      <c r="L165" s="277"/>
      <c r="M165" s="278"/>
      <c r="N165" s="279"/>
      <c r="O165" s="279"/>
      <c r="P165" s="279"/>
      <c r="Q165" s="279"/>
      <c r="R165" s="279"/>
      <c r="S165" s="279"/>
      <c r="T165" s="280"/>
      <c r="AT165" s="281" t="s">
        <v>237</v>
      </c>
      <c r="AU165" s="281" t="s">
        <v>87</v>
      </c>
      <c r="AV165" s="13" t="s">
        <v>235</v>
      </c>
      <c r="AW165" s="13" t="s">
        <v>42</v>
      </c>
      <c r="AX165" s="13" t="s">
        <v>24</v>
      </c>
      <c r="AY165" s="281" t="s">
        <v>228</v>
      </c>
    </row>
    <row r="166" s="1" customFormat="1" ht="25.5" customHeight="1">
      <c r="B166" s="47"/>
      <c r="C166" s="237" t="s">
        <v>340</v>
      </c>
      <c r="D166" s="237" t="s">
        <v>230</v>
      </c>
      <c r="E166" s="238" t="s">
        <v>8091</v>
      </c>
      <c r="F166" s="239" t="s">
        <v>8272</v>
      </c>
      <c r="G166" s="240" t="s">
        <v>328</v>
      </c>
      <c r="H166" s="241">
        <v>6.5</v>
      </c>
      <c r="I166" s="242"/>
      <c r="J166" s="243">
        <f>ROUND(I166*H166,2)</f>
        <v>0</v>
      </c>
      <c r="K166" s="239" t="s">
        <v>234</v>
      </c>
      <c r="L166" s="73"/>
      <c r="M166" s="244" t="s">
        <v>22</v>
      </c>
      <c r="N166" s="245" t="s">
        <v>50</v>
      </c>
      <c r="O166" s="48"/>
      <c r="P166" s="246">
        <f>O166*H166</f>
        <v>0</v>
      </c>
      <c r="Q166" s="246">
        <v>0</v>
      </c>
      <c r="R166" s="246">
        <f>Q166*H166</f>
        <v>0</v>
      </c>
      <c r="S166" s="246">
        <v>0</v>
      </c>
      <c r="T166" s="247">
        <f>S166*H166</f>
        <v>0</v>
      </c>
      <c r="AR166" s="25" t="s">
        <v>235</v>
      </c>
      <c r="AT166" s="25" t="s">
        <v>230</v>
      </c>
      <c r="AU166" s="25" t="s">
        <v>87</v>
      </c>
      <c r="AY166" s="25" t="s">
        <v>228</v>
      </c>
      <c r="BE166" s="248">
        <f>IF(N166="základní",J166,0)</f>
        <v>0</v>
      </c>
      <c r="BF166" s="248">
        <f>IF(N166="snížená",J166,0)</f>
        <v>0</v>
      </c>
      <c r="BG166" s="248">
        <f>IF(N166="zákl. přenesená",J166,0)</f>
        <v>0</v>
      </c>
      <c r="BH166" s="248">
        <f>IF(N166="sníž. přenesená",J166,0)</f>
        <v>0</v>
      </c>
      <c r="BI166" s="248">
        <f>IF(N166="nulová",J166,0)</f>
        <v>0</v>
      </c>
      <c r="BJ166" s="25" t="s">
        <v>24</v>
      </c>
      <c r="BK166" s="248">
        <f>ROUND(I166*H166,2)</f>
        <v>0</v>
      </c>
      <c r="BL166" s="25" t="s">
        <v>235</v>
      </c>
      <c r="BM166" s="25" t="s">
        <v>8273</v>
      </c>
    </row>
    <row r="167" s="12" customFormat="1">
      <c r="B167" s="249"/>
      <c r="C167" s="250"/>
      <c r="D167" s="251" t="s">
        <v>237</v>
      </c>
      <c r="E167" s="252" t="s">
        <v>22</v>
      </c>
      <c r="F167" s="253" t="s">
        <v>8274</v>
      </c>
      <c r="G167" s="250"/>
      <c r="H167" s="254">
        <v>6.5</v>
      </c>
      <c r="I167" s="255"/>
      <c r="J167" s="250"/>
      <c r="K167" s="250"/>
      <c r="L167" s="256"/>
      <c r="M167" s="257"/>
      <c r="N167" s="258"/>
      <c r="O167" s="258"/>
      <c r="P167" s="258"/>
      <c r="Q167" s="258"/>
      <c r="R167" s="258"/>
      <c r="S167" s="258"/>
      <c r="T167" s="259"/>
      <c r="AT167" s="260" t="s">
        <v>237</v>
      </c>
      <c r="AU167" s="260" t="s">
        <v>87</v>
      </c>
      <c r="AV167" s="12" t="s">
        <v>87</v>
      </c>
      <c r="AW167" s="12" t="s">
        <v>42</v>
      </c>
      <c r="AX167" s="12" t="s">
        <v>79</v>
      </c>
      <c r="AY167" s="260" t="s">
        <v>228</v>
      </c>
    </row>
    <row r="168" s="13" customFormat="1">
      <c r="B168" s="271"/>
      <c r="C168" s="272"/>
      <c r="D168" s="251" t="s">
        <v>237</v>
      </c>
      <c r="E168" s="273" t="s">
        <v>22</v>
      </c>
      <c r="F168" s="274" t="s">
        <v>364</v>
      </c>
      <c r="G168" s="272"/>
      <c r="H168" s="275">
        <v>6.5</v>
      </c>
      <c r="I168" s="276"/>
      <c r="J168" s="272"/>
      <c r="K168" s="272"/>
      <c r="L168" s="277"/>
      <c r="M168" s="278"/>
      <c r="N168" s="279"/>
      <c r="O168" s="279"/>
      <c r="P168" s="279"/>
      <c r="Q168" s="279"/>
      <c r="R168" s="279"/>
      <c r="S168" s="279"/>
      <c r="T168" s="280"/>
      <c r="AT168" s="281" t="s">
        <v>237</v>
      </c>
      <c r="AU168" s="281" t="s">
        <v>87</v>
      </c>
      <c r="AV168" s="13" t="s">
        <v>235</v>
      </c>
      <c r="AW168" s="13" t="s">
        <v>42</v>
      </c>
      <c r="AX168" s="13" t="s">
        <v>24</v>
      </c>
      <c r="AY168" s="281" t="s">
        <v>228</v>
      </c>
    </row>
    <row r="169" s="1" customFormat="1" ht="16.5" customHeight="1">
      <c r="B169" s="47"/>
      <c r="C169" s="237" t="s">
        <v>344</v>
      </c>
      <c r="D169" s="237" t="s">
        <v>230</v>
      </c>
      <c r="E169" s="238" t="s">
        <v>8095</v>
      </c>
      <c r="F169" s="239" t="s">
        <v>8096</v>
      </c>
      <c r="G169" s="240" t="s">
        <v>328</v>
      </c>
      <c r="H169" s="241">
        <v>29</v>
      </c>
      <c r="I169" s="242"/>
      <c r="J169" s="243">
        <f>ROUND(I169*H169,2)</f>
        <v>0</v>
      </c>
      <c r="K169" s="239" t="s">
        <v>234</v>
      </c>
      <c r="L169" s="73"/>
      <c r="M169" s="244" t="s">
        <v>22</v>
      </c>
      <c r="N169" s="245" t="s">
        <v>50</v>
      </c>
      <c r="O169" s="48"/>
      <c r="P169" s="246">
        <f>O169*H169</f>
        <v>0</v>
      </c>
      <c r="Q169" s="246">
        <v>0</v>
      </c>
      <c r="R169" s="246">
        <f>Q169*H169</f>
        <v>0</v>
      </c>
      <c r="S169" s="246">
        <v>0</v>
      </c>
      <c r="T169" s="247">
        <f>S169*H169</f>
        <v>0</v>
      </c>
      <c r="AR169" s="25" t="s">
        <v>235</v>
      </c>
      <c r="AT169" s="25" t="s">
        <v>230</v>
      </c>
      <c r="AU169" s="25" t="s">
        <v>87</v>
      </c>
      <c r="AY169" s="25" t="s">
        <v>228</v>
      </c>
      <c r="BE169" s="248">
        <f>IF(N169="základní",J169,0)</f>
        <v>0</v>
      </c>
      <c r="BF169" s="248">
        <f>IF(N169="snížená",J169,0)</f>
        <v>0</v>
      </c>
      <c r="BG169" s="248">
        <f>IF(N169="zákl. přenesená",J169,0)</f>
        <v>0</v>
      </c>
      <c r="BH169" s="248">
        <f>IF(N169="sníž. přenesená",J169,0)</f>
        <v>0</v>
      </c>
      <c r="BI169" s="248">
        <f>IF(N169="nulová",J169,0)</f>
        <v>0</v>
      </c>
      <c r="BJ169" s="25" t="s">
        <v>24</v>
      </c>
      <c r="BK169" s="248">
        <f>ROUND(I169*H169,2)</f>
        <v>0</v>
      </c>
      <c r="BL169" s="25" t="s">
        <v>235</v>
      </c>
      <c r="BM169" s="25" t="s">
        <v>8275</v>
      </c>
    </row>
    <row r="170" s="12" customFormat="1">
      <c r="B170" s="249"/>
      <c r="C170" s="250"/>
      <c r="D170" s="251" t="s">
        <v>237</v>
      </c>
      <c r="E170" s="252" t="s">
        <v>22</v>
      </c>
      <c r="F170" s="253" t="s">
        <v>8276</v>
      </c>
      <c r="G170" s="250"/>
      <c r="H170" s="254">
        <v>29</v>
      </c>
      <c r="I170" s="255"/>
      <c r="J170" s="250"/>
      <c r="K170" s="250"/>
      <c r="L170" s="256"/>
      <c r="M170" s="257"/>
      <c r="N170" s="258"/>
      <c r="O170" s="258"/>
      <c r="P170" s="258"/>
      <c r="Q170" s="258"/>
      <c r="R170" s="258"/>
      <c r="S170" s="258"/>
      <c r="T170" s="259"/>
      <c r="AT170" s="260" t="s">
        <v>237</v>
      </c>
      <c r="AU170" s="260" t="s">
        <v>87</v>
      </c>
      <c r="AV170" s="12" t="s">
        <v>87</v>
      </c>
      <c r="AW170" s="12" t="s">
        <v>42</v>
      </c>
      <c r="AX170" s="12" t="s">
        <v>79</v>
      </c>
      <c r="AY170" s="260" t="s">
        <v>228</v>
      </c>
    </row>
    <row r="171" s="13" customFormat="1">
      <c r="B171" s="271"/>
      <c r="C171" s="272"/>
      <c r="D171" s="251" t="s">
        <v>237</v>
      </c>
      <c r="E171" s="273" t="s">
        <v>22</v>
      </c>
      <c r="F171" s="274" t="s">
        <v>364</v>
      </c>
      <c r="G171" s="272"/>
      <c r="H171" s="275">
        <v>29</v>
      </c>
      <c r="I171" s="276"/>
      <c r="J171" s="272"/>
      <c r="K171" s="272"/>
      <c r="L171" s="277"/>
      <c r="M171" s="278"/>
      <c r="N171" s="279"/>
      <c r="O171" s="279"/>
      <c r="P171" s="279"/>
      <c r="Q171" s="279"/>
      <c r="R171" s="279"/>
      <c r="S171" s="279"/>
      <c r="T171" s="280"/>
      <c r="AT171" s="281" t="s">
        <v>237</v>
      </c>
      <c r="AU171" s="281" t="s">
        <v>87</v>
      </c>
      <c r="AV171" s="13" t="s">
        <v>235</v>
      </c>
      <c r="AW171" s="13" t="s">
        <v>42</v>
      </c>
      <c r="AX171" s="13" t="s">
        <v>24</v>
      </c>
      <c r="AY171" s="281" t="s">
        <v>228</v>
      </c>
    </row>
    <row r="172" s="1" customFormat="1" ht="16.5" customHeight="1">
      <c r="B172" s="47"/>
      <c r="C172" s="237" t="s">
        <v>348</v>
      </c>
      <c r="D172" s="237" t="s">
        <v>230</v>
      </c>
      <c r="E172" s="238" t="s">
        <v>8105</v>
      </c>
      <c r="F172" s="239" t="s">
        <v>8106</v>
      </c>
      <c r="G172" s="240" t="s">
        <v>499</v>
      </c>
      <c r="H172" s="241">
        <v>1</v>
      </c>
      <c r="I172" s="242"/>
      <c r="J172" s="243">
        <f>ROUND(I172*H172,2)</f>
        <v>0</v>
      </c>
      <c r="K172" s="239" t="s">
        <v>234</v>
      </c>
      <c r="L172" s="73"/>
      <c r="M172" s="244" t="s">
        <v>22</v>
      </c>
      <c r="N172" s="245" t="s">
        <v>50</v>
      </c>
      <c r="O172" s="48"/>
      <c r="P172" s="246">
        <f>O172*H172</f>
        <v>0</v>
      </c>
      <c r="Q172" s="246">
        <v>0.00010000000000000001</v>
      </c>
      <c r="R172" s="246">
        <f>Q172*H172</f>
        <v>0.00010000000000000001</v>
      </c>
      <c r="S172" s="246">
        <v>0</v>
      </c>
      <c r="T172" s="247">
        <f>S172*H172</f>
        <v>0</v>
      </c>
      <c r="AR172" s="25" t="s">
        <v>235</v>
      </c>
      <c r="AT172" s="25" t="s">
        <v>230</v>
      </c>
      <c r="AU172" s="25" t="s">
        <v>87</v>
      </c>
      <c r="AY172" s="25" t="s">
        <v>228</v>
      </c>
      <c r="BE172" s="248">
        <f>IF(N172="základní",J172,0)</f>
        <v>0</v>
      </c>
      <c r="BF172" s="248">
        <f>IF(N172="snížená",J172,0)</f>
        <v>0</v>
      </c>
      <c r="BG172" s="248">
        <f>IF(N172="zákl. přenesená",J172,0)</f>
        <v>0</v>
      </c>
      <c r="BH172" s="248">
        <f>IF(N172="sníž. přenesená",J172,0)</f>
        <v>0</v>
      </c>
      <c r="BI172" s="248">
        <f>IF(N172="nulová",J172,0)</f>
        <v>0</v>
      </c>
      <c r="BJ172" s="25" t="s">
        <v>24</v>
      </c>
      <c r="BK172" s="248">
        <f>ROUND(I172*H172,2)</f>
        <v>0</v>
      </c>
      <c r="BL172" s="25" t="s">
        <v>235</v>
      </c>
      <c r="BM172" s="25" t="s">
        <v>8277</v>
      </c>
    </row>
    <row r="173" s="12" customFormat="1">
      <c r="B173" s="249"/>
      <c r="C173" s="250"/>
      <c r="D173" s="251" t="s">
        <v>237</v>
      </c>
      <c r="E173" s="252" t="s">
        <v>22</v>
      </c>
      <c r="F173" s="253" t="s">
        <v>7853</v>
      </c>
      <c r="G173" s="250"/>
      <c r="H173" s="254">
        <v>1</v>
      </c>
      <c r="I173" s="255"/>
      <c r="J173" s="250"/>
      <c r="K173" s="250"/>
      <c r="L173" s="256"/>
      <c r="M173" s="257"/>
      <c r="N173" s="258"/>
      <c r="O173" s="258"/>
      <c r="P173" s="258"/>
      <c r="Q173" s="258"/>
      <c r="R173" s="258"/>
      <c r="S173" s="258"/>
      <c r="T173" s="259"/>
      <c r="AT173" s="260" t="s">
        <v>237</v>
      </c>
      <c r="AU173" s="260" t="s">
        <v>87</v>
      </c>
      <c r="AV173" s="12" t="s">
        <v>87</v>
      </c>
      <c r="AW173" s="12" t="s">
        <v>42</v>
      </c>
      <c r="AX173" s="12" t="s">
        <v>79</v>
      </c>
      <c r="AY173" s="260" t="s">
        <v>228</v>
      </c>
    </row>
    <row r="174" s="13" customFormat="1">
      <c r="B174" s="271"/>
      <c r="C174" s="272"/>
      <c r="D174" s="251" t="s">
        <v>237</v>
      </c>
      <c r="E174" s="273" t="s">
        <v>22</v>
      </c>
      <c r="F174" s="274" t="s">
        <v>364</v>
      </c>
      <c r="G174" s="272"/>
      <c r="H174" s="275">
        <v>1</v>
      </c>
      <c r="I174" s="276"/>
      <c r="J174" s="272"/>
      <c r="K174" s="272"/>
      <c r="L174" s="277"/>
      <c r="M174" s="278"/>
      <c r="N174" s="279"/>
      <c r="O174" s="279"/>
      <c r="P174" s="279"/>
      <c r="Q174" s="279"/>
      <c r="R174" s="279"/>
      <c r="S174" s="279"/>
      <c r="T174" s="280"/>
      <c r="AT174" s="281" t="s">
        <v>237</v>
      </c>
      <c r="AU174" s="281" t="s">
        <v>87</v>
      </c>
      <c r="AV174" s="13" t="s">
        <v>235</v>
      </c>
      <c r="AW174" s="13" t="s">
        <v>42</v>
      </c>
      <c r="AX174" s="13" t="s">
        <v>24</v>
      </c>
      <c r="AY174" s="281" t="s">
        <v>228</v>
      </c>
    </row>
    <row r="175" s="1" customFormat="1" ht="25.5" customHeight="1">
      <c r="B175" s="47"/>
      <c r="C175" s="237" t="s">
        <v>353</v>
      </c>
      <c r="D175" s="237" t="s">
        <v>230</v>
      </c>
      <c r="E175" s="238" t="s">
        <v>8278</v>
      </c>
      <c r="F175" s="239" t="s">
        <v>8279</v>
      </c>
      <c r="G175" s="240" t="s">
        <v>499</v>
      </c>
      <c r="H175" s="241">
        <v>1</v>
      </c>
      <c r="I175" s="242"/>
      <c r="J175" s="243">
        <f>ROUND(I175*H175,2)</f>
        <v>0</v>
      </c>
      <c r="K175" s="239" t="s">
        <v>234</v>
      </c>
      <c r="L175" s="73"/>
      <c r="M175" s="244" t="s">
        <v>22</v>
      </c>
      <c r="N175" s="245" t="s">
        <v>50</v>
      </c>
      <c r="O175" s="48"/>
      <c r="P175" s="246">
        <f>O175*H175</f>
        <v>0</v>
      </c>
      <c r="Q175" s="246">
        <v>1.92726</v>
      </c>
      <c r="R175" s="246">
        <f>Q175*H175</f>
        <v>1.92726</v>
      </c>
      <c r="S175" s="246">
        <v>0</v>
      </c>
      <c r="T175" s="247">
        <f>S175*H175</f>
        <v>0</v>
      </c>
      <c r="AR175" s="25" t="s">
        <v>235</v>
      </c>
      <c r="AT175" s="25" t="s">
        <v>230</v>
      </c>
      <c r="AU175" s="25" t="s">
        <v>87</v>
      </c>
      <c r="AY175" s="25" t="s">
        <v>228</v>
      </c>
      <c r="BE175" s="248">
        <f>IF(N175="základní",J175,0)</f>
        <v>0</v>
      </c>
      <c r="BF175" s="248">
        <f>IF(N175="snížená",J175,0)</f>
        <v>0</v>
      </c>
      <c r="BG175" s="248">
        <f>IF(N175="zákl. přenesená",J175,0)</f>
        <v>0</v>
      </c>
      <c r="BH175" s="248">
        <f>IF(N175="sníž. přenesená",J175,0)</f>
        <v>0</v>
      </c>
      <c r="BI175" s="248">
        <f>IF(N175="nulová",J175,0)</f>
        <v>0</v>
      </c>
      <c r="BJ175" s="25" t="s">
        <v>24</v>
      </c>
      <c r="BK175" s="248">
        <f>ROUND(I175*H175,2)</f>
        <v>0</v>
      </c>
      <c r="BL175" s="25" t="s">
        <v>235</v>
      </c>
      <c r="BM175" s="25" t="s">
        <v>8280</v>
      </c>
    </row>
    <row r="176" s="12" customFormat="1">
      <c r="B176" s="249"/>
      <c r="C176" s="250"/>
      <c r="D176" s="251" t="s">
        <v>237</v>
      </c>
      <c r="E176" s="252" t="s">
        <v>22</v>
      </c>
      <c r="F176" s="253" t="s">
        <v>7853</v>
      </c>
      <c r="G176" s="250"/>
      <c r="H176" s="254">
        <v>1</v>
      </c>
      <c r="I176" s="255"/>
      <c r="J176" s="250"/>
      <c r="K176" s="250"/>
      <c r="L176" s="256"/>
      <c r="M176" s="257"/>
      <c r="N176" s="258"/>
      <c r="O176" s="258"/>
      <c r="P176" s="258"/>
      <c r="Q176" s="258"/>
      <c r="R176" s="258"/>
      <c r="S176" s="258"/>
      <c r="T176" s="259"/>
      <c r="AT176" s="260" t="s">
        <v>237</v>
      </c>
      <c r="AU176" s="260" t="s">
        <v>87</v>
      </c>
      <c r="AV176" s="12" t="s">
        <v>87</v>
      </c>
      <c r="AW176" s="12" t="s">
        <v>42</v>
      </c>
      <c r="AX176" s="12" t="s">
        <v>79</v>
      </c>
      <c r="AY176" s="260" t="s">
        <v>228</v>
      </c>
    </row>
    <row r="177" s="13" customFormat="1">
      <c r="B177" s="271"/>
      <c r="C177" s="272"/>
      <c r="D177" s="251" t="s">
        <v>237</v>
      </c>
      <c r="E177" s="273" t="s">
        <v>22</v>
      </c>
      <c r="F177" s="274" t="s">
        <v>364</v>
      </c>
      <c r="G177" s="272"/>
      <c r="H177" s="275">
        <v>1</v>
      </c>
      <c r="I177" s="276"/>
      <c r="J177" s="272"/>
      <c r="K177" s="272"/>
      <c r="L177" s="277"/>
      <c r="M177" s="278"/>
      <c r="N177" s="279"/>
      <c r="O177" s="279"/>
      <c r="P177" s="279"/>
      <c r="Q177" s="279"/>
      <c r="R177" s="279"/>
      <c r="S177" s="279"/>
      <c r="T177" s="280"/>
      <c r="AT177" s="281" t="s">
        <v>237</v>
      </c>
      <c r="AU177" s="281" t="s">
        <v>87</v>
      </c>
      <c r="AV177" s="13" t="s">
        <v>235</v>
      </c>
      <c r="AW177" s="13" t="s">
        <v>42</v>
      </c>
      <c r="AX177" s="13" t="s">
        <v>24</v>
      </c>
      <c r="AY177" s="281" t="s">
        <v>228</v>
      </c>
    </row>
    <row r="178" s="1" customFormat="1" ht="25.5" customHeight="1">
      <c r="B178" s="47"/>
      <c r="C178" s="237" t="s">
        <v>358</v>
      </c>
      <c r="D178" s="237" t="s">
        <v>230</v>
      </c>
      <c r="E178" s="238" t="s">
        <v>8121</v>
      </c>
      <c r="F178" s="239" t="s">
        <v>8122</v>
      </c>
      <c r="G178" s="240" t="s">
        <v>499</v>
      </c>
      <c r="H178" s="241">
        <v>1</v>
      </c>
      <c r="I178" s="242"/>
      <c r="J178" s="243">
        <f>ROUND(I178*H178,2)</f>
        <v>0</v>
      </c>
      <c r="K178" s="239" t="s">
        <v>234</v>
      </c>
      <c r="L178" s="73"/>
      <c r="M178" s="244" t="s">
        <v>22</v>
      </c>
      <c r="N178" s="245" t="s">
        <v>50</v>
      </c>
      <c r="O178" s="48"/>
      <c r="P178" s="246">
        <f>O178*H178</f>
        <v>0</v>
      </c>
      <c r="Q178" s="246">
        <v>0.0070200000000000002</v>
      </c>
      <c r="R178" s="246">
        <f>Q178*H178</f>
        <v>0.0070200000000000002</v>
      </c>
      <c r="S178" s="246">
        <v>0</v>
      </c>
      <c r="T178" s="247">
        <f>S178*H178</f>
        <v>0</v>
      </c>
      <c r="AR178" s="25" t="s">
        <v>235</v>
      </c>
      <c r="AT178" s="25" t="s">
        <v>230</v>
      </c>
      <c r="AU178" s="25" t="s">
        <v>87</v>
      </c>
      <c r="AY178" s="25" t="s">
        <v>228</v>
      </c>
      <c r="BE178" s="248">
        <f>IF(N178="základní",J178,0)</f>
        <v>0</v>
      </c>
      <c r="BF178" s="248">
        <f>IF(N178="snížená",J178,0)</f>
        <v>0</v>
      </c>
      <c r="BG178" s="248">
        <f>IF(N178="zákl. přenesená",J178,0)</f>
        <v>0</v>
      </c>
      <c r="BH178" s="248">
        <f>IF(N178="sníž. přenesená",J178,0)</f>
        <v>0</v>
      </c>
      <c r="BI178" s="248">
        <f>IF(N178="nulová",J178,0)</f>
        <v>0</v>
      </c>
      <c r="BJ178" s="25" t="s">
        <v>24</v>
      </c>
      <c r="BK178" s="248">
        <f>ROUND(I178*H178,2)</f>
        <v>0</v>
      </c>
      <c r="BL178" s="25" t="s">
        <v>235</v>
      </c>
      <c r="BM178" s="25" t="s">
        <v>8281</v>
      </c>
    </row>
    <row r="179" s="12" customFormat="1">
      <c r="B179" s="249"/>
      <c r="C179" s="250"/>
      <c r="D179" s="251" t="s">
        <v>237</v>
      </c>
      <c r="E179" s="252" t="s">
        <v>22</v>
      </c>
      <c r="F179" s="253" t="s">
        <v>7853</v>
      </c>
      <c r="G179" s="250"/>
      <c r="H179" s="254">
        <v>1</v>
      </c>
      <c r="I179" s="255"/>
      <c r="J179" s="250"/>
      <c r="K179" s="250"/>
      <c r="L179" s="256"/>
      <c r="M179" s="257"/>
      <c r="N179" s="258"/>
      <c r="O179" s="258"/>
      <c r="P179" s="258"/>
      <c r="Q179" s="258"/>
      <c r="R179" s="258"/>
      <c r="S179" s="258"/>
      <c r="T179" s="259"/>
      <c r="AT179" s="260" t="s">
        <v>237</v>
      </c>
      <c r="AU179" s="260" t="s">
        <v>87</v>
      </c>
      <c r="AV179" s="12" t="s">
        <v>87</v>
      </c>
      <c r="AW179" s="12" t="s">
        <v>42</v>
      </c>
      <c r="AX179" s="12" t="s">
        <v>79</v>
      </c>
      <c r="AY179" s="260" t="s">
        <v>228</v>
      </c>
    </row>
    <row r="180" s="13" customFormat="1">
      <c r="B180" s="271"/>
      <c r="C180" s="272"/>
      <c r="D180" s="251" t="s">
        <v>237</v>
      </c>
      <c r="E180" s="273" t="s">
        <v>22</v>
      </c>
      <c r="F180" s="274" t="s">
        <v>364</v>
      </c>
      <c r="G180" s="272"/>
      <c r="H180" s="275">
        <v>1</v>
      </c>
      <c r="I180" s="276"/>
      <c r="J180" s="272"/>
      <c r="K180" s="272"/>
      <c r="L180" s="277"/>
      <c r="M180" s="278"/>
      <c r="N180" s="279"/>
      <c r="O180" s="279"/>
      <c r="P180" s="279"/>
      <c r="Q180" s="279"/>
      <c r="R180" s="279"/>
      <c r="S180" s="279"/>
      <c r="T180" s="280"/>
      <c r="AT180" s="281" t="s">
        <v>237</v>
      </c>
      <c r="AU180" s="281" t="s">
        <v>87</v>
      </c>
      <c r="AV180" s="13" t="s">
        <v>235</v>
      </c>
      <c r="AW180" s="13" t="s">
        <v>42</v>
      </c>
      <c r="AX180" s="13" t="s">
        <v>24</v>
      </c>
      <c r="AY180" s="281" t="s">
        <v>228</v>
      </c>
    </row>
    <row r="181" s="1" customFormat="1" ht="16.5" customHeight="1">
      <c r="B181" s="47"/>
      <c r="C181" s="261" t="s">
        <v>365</v>
      </c>
      <c r="D181" s="261" t="s">
        <v>349</v>
      </c>
      <c r="E181" s="262" t="s">
        <v>7906</v>
      </c>
      <c r="F181" s="263" t="s">
        <v>8127</v>
      </c>
      <c r="G181" s="264" t="s">
        <v>499</v>
      </c>
      <c r="H181" s="265">
        <v>1</v>
      </c>
      <c r="I181" s="266"/>
      <c r="J181" s="267">
        <f>ROUND(I181*H181,2)</f>
        <v>0</v>
      </c>
      <c r="K181" s="263" t="s">
        <v>264</v>
      </c>
      <c r="L181" s="268"/>
      <c r="M181" s="269" t="s">
        <v>22</v>
      </c>
      <c r="N181" s="270" t="s">
        <v>50</v>
      </c>
      <c r="O181" s="48"/>
      <c r="P181" s="246">
        <f>O181*H181</f>
        <v>0</v>
      </c>
      <c r="Q181" s="246">
        <v>0.155</v>
      </c>
      <c r="R181" s="246">
        <f>Q181*H181</f>
        <v>0.155</v>
      </c>
      <c r="S181" s="246">
        <v>0</v>
      </c>
      <c r="T181" s="247">
        <f>S181*H181</f>
        <v>0</v>
      </c>
      <c r="AR181" s="25" t="s">
        <v>266</v>
      </c>
      <c r="AT181" s="25" t="s">
        <v>349</v>
      </c>
      <c r="AU181" s="25" t="s">
        <v>87</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235</v>
      </c>
      <c r="BM181" s="25" t="s">
        <v>8282</v>
      </c>
    </row>
    <row r="182" s="12" customFormat="1">
      <c r="B182" s="249"/>
      <c r="C182" s="250"/>
      <c r="D182" s="251" t="s">
        <v>237</v>
      </c>
      <c r="E182" s="252" t="s">
        <v>22</v>
      </c>
      <c r="F182" s="253" t="s">
        <v>7853</v>
      </c>
      <c r="G182" s="250"/>
      <c r="H182" s="254">
        <v>1</v>
      </c>
      <c r="I182" s="255"/>
      <c r="J182" s="250"/>
      <c r="K182" s="250"/>
      <c r="L182" s="256"/>
      <c r="M182" s="257"/>
      <c r="N182" s="258"/>
      <c r="O182" s="258"/>
      <c r="P182" s="258"/>
      <c r="Q182" s="258"/>
      <c r="R182" s="258"/>
      <c r="S182" s="258"/>
      <c r="T182" s="259"/>
      <c r="AT182" s="260" t="s">
        <v>237</v>
      </c>
      <c r="AU182" s="260" t="s">
        <v>87</v>
      </c>
      <c r="AV182" s="12" t="s">
        <v>87</v>
      </c>
      <c r="AW182" s="12" t="s">
        <v>42</v>
      </c>
      <c r="AX182" s="12" t="s">
        <v>79</v>
      </c>
      <c r="AY182" s="260" t="s">
        <v>228</v>
      </c>
    </row>
    <row r="183" s="13" customFormat="1">
      <c r="B183" s="271"/>
      <c r="C183" s="272"/>
      <c r="D183" s="251" t="s">
        <v>237</v>
      </c>
      <c r="E183" s="273" t="s">
        <v>22</v>
      </c>
      <c r="F183" s="274" t="s">
        <v>364</v>
      </c>
      <c r="G183" s="272"/>
      <c r="H183" s="275">
        <v>1</v>
      </c>
      <c r="I183" s="276"/>
      <c r="J183" s="272"/>
      <c r="K183" s="272"/>
      <c r="L183" s="277"/>
      <c r="M183" s="278"/>
      <c r="N183" s="279"/>
      <c r="O183" s="279"/>
      <c r="P183" s="279"/>
      <c r="Q183" s="279"/>
      <c r="R183" s="279"/>
      <c r="S183" s="279"/>
      <c r="T183" s="280"/>
      <c r="AT183" s="281" t="s">
        <v>237</v>
      </c>
      <c r="AU183" s="281" t="s">
        <v>87</v>
      </c>
      <c r="AV183" s="13" t="s">
        <v>235</v>
      </c>
      <c r="AW183" s="13" t="s">
        <v>42</v>
      </c>
      <c r="AX183" s="13" t="s">
        <v>24</v>
      </c>
      <c r="AY183" s="281" t="s">
        <v>228</v>
      </c>
    </row>
    <row r="184" s="1" customFormat="1" ht="16.5" customHeight="1">
      <c r="B184" s="47"/>
      <c r="C184" s="261" t="s">
        <v>370</v>
      </c>
      <c r="D184" s="261" t="s">
        <v>349</v>
      </c>
      <c r="E184" s="262" t="s">
        <v>8141</v>
      </c>
      <c r="F184" s="263" t="s">
        <v>8283</v>
      </c>
      <c r="G184" s="264" t="s">
        <v>499</v>
      </c>
      <c r="H184" s="265">
        <v>3</v>
      </c>
      <c r="I184" s="266"/>
      <c r="J184" s="267">
        <f>ROUND(I184*H184,2)</f>
        <v>0</v>
      </c>
      <c r="K184" s="263" t="s">
        <v>234</v>
      </c>
      <c r="L184" s="268"/>
      <c r="M184" s="269" t="s">
        <v>22</v>
      </c>
      <c r="N184" s="270" t="s">
        <v>50</v>
      </c>
      <c r="O184" s="48"/>
      <c r="P184" s="246">
        <f>O184*H184</f>
        <v>0</v>
      </c>
      <c r="Q184" s="246">
        <v>0.01039</v>
      </c>
      <c r="R184" s="246">
        <f>Q184*H184</f>
        <v>0.03117</v>
      </c>
      <c r="S184" s="246">
        <v>0</v>
      </c>
      <c r="T184" s="247">
        <f>S184*H184</f>
        <v>0</v>
      </c>
      <c r="AR184" s="25" t="s">
        <v>266</v>
      </c>
      <c r="AT184" s="25" t="s">
        <v>349</v>
      </c>
      <c r="AU184" s="25" t="s">
        <v>87</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235</v>
      </c>
      <c r="BM184" s="25" t="s">
        <v>8284</v>
      </c>
    </row>
    <row r="185" s="12" customFormat="1">
      <c r="B185" s="249"/>
      <c r="C185" s="250"/>
      <c r="D185" s="251" t="s">
        <v>237</v>
      </c>
      <c r="E185" s="252" t="s">
        <v>22</v>
      </c>
      <c r="F185" s="253" t="s">
        <v>8140</v>
      </c>
      <c r="G185" s="250"/>
      <c r="H185" s="254">
        <v>3</v>
      </c>
      <c r="I185" s="255"/>
      <c r="J185" s="250"/>
      <c r="K185" s="250"/>
      <c r="L185" s="256"/>
      <c r="M185" s="257"/>
      <c r="N185" s="258"/>
      <c r="O185" s="258"/>
      <c r="P185" s="258"/>
      <c r="Q185" s="258"/>
      <c r="R185" s="258"/>
      <c r="S185" s="258"/>
      <c r="T185" s="259"/>
      <c r="AT185" s="260" t="s">
        <v>237</v>
      </c>
      <c r="AU185" s="260" t="s">
        <v>87</v>
      </c>
      <c r="AV185" s="12" t="s">
        <v>87</v>
      </c>
      <c r="AW185" s="12" t="s">
        <v>42</v>
      </c>
      <c r="AX185" s="12" t="s">
        <v>79</v>
      </c>
      <c r="AY185" s="260" t="s">
        <v>228</v>
      </c>
    </row>
    <row r="186" s="13" customFormat="1">
      <c r="B186" s="271"/>
      <c r="C186" s="272"/>
      <c r="D186" s="251" t="s">
        <v>237</v>
      </c>
      <c r="E186" s="273" t="s">
        <v>22</v>
      </c>
      <c r="F186" s="274" t="s">
        <v>364</v>
      </c>
      <c r="G186" s="272"/>
      <c r="H186" s="275">
        <v>3</v>
      </c>
      <c r="I186" s="276"/>
      <c r="J186" s="272"/>
      <c r="K186" s="272"/>
      <c r="L186" s="277"/>
      <c r="M186" s="278"/>
      <c r="N186" s="279"/>
      <c r="O186" s="279"/>
      <c r="P186" s="279"/>
      <c r="Q186" s="279"/>
      <c r="R186" s="279"/>
      <c r="S186" s="279"/>
      <c r="T186" s="280"/>
      <c r="AT186" s="281" t="s">
        <v>237</v>
      </c>
      <c r="AU186" s="281" t="s">
        <v>87</v>
      </c>
      <c r="AV186" s="13" t="s">
        <v>235</v>
      </c>
      <c r="AW186" s="13" t="s">
        <v>42</v>
      </c>
      <c r="AX186" s="13" t="s">
        <v>24</v>
      </c>
      <c r="AY186" s="281" t="s">
        <v>228</v>
      </c>
    </row>
    <row r="187" s="1" customFormat="1" ht="16.5" customHeight="1">
      <c r="B187" s="47"/>
      <c r="C187" s="261" t="s">
        <v>379</v>
      </c>
      <c r="D187" s="261" t="s">
        <v>349</v>
      </c>
      <c r="E187" s="262" t="s">
        <v>8148</v>
      </c>
      <c r="F187" s="263" t="s">
        <v>8285</v>
      </c>
      <c r="G187" s="264" t="s">
        <v>499</v>
      </c>
      <c r="H187" s="265">
        <v>5</v>
      </c>
      <c r="I187" s="266"/>
      <c r="J187" s="267">
        <f>ROUND(I187*H187,2)</f>
        <v>0</v>
      </c>
      <c r="K187" s="263" t="s">
        <v>234</v>
      </c>
      <c r="L187" s="268"/>
      <c r="M187" s="269" t="s">
        <v>22</v>
      </c>
      <c r="N187" s="270" t="s">
        <v>50</v>
      </c>
      <c r="O187" s="48"/>
      <c r="P187" s="246">
        <f>O187*H187</f>
        <v>0</v>
      </c>
      <c r="Q187" s="246">
        <v>0.024799999999999999</v>
      </c>
      <c r="R187" s="246">
        <f>Q187*H187</f>
        <v>0.124</v>
      </c>
      <c r="S187" s="246">
        <v>0</v>
      </c>
      <c r="T187" s="247">
        <f>S187*H187</f>
        <v>0</v>
      </c>
      <c r="AR187" s="25" t="s">
        <v>266</v>
      </c>
      <c r="AT187" s="25" t="s">
        <v>349</v>
      </c>
      <c r="AU187" s="25" t="s">
        <v>87</v>
      </c>
      <c r="AY187" s="25" t="s">
        <v>228</v>
      </c>
      <c r="BE187" s="248">
        <f>IF(N187="základní",J187,0)</f>
        <v>0</v>
      </c>
      <c r="BF187" s="248">
        <f>IF(N187="snížená",J187,0)</f>
        <v>0</v>
      </c>
      <c r="BG187" s="248">
        <f>IF(N187="zákl. přenesená",J187,0)</f>
        <v>0</v>
      </c>
      <c r="BH187" s="248">
        <f>IF(N187="sníž. přenesená",J187,0)</f>
        <v>0</v>
      </c>
      <c r="BI187" s="248">
        <f>IF(N187="nulová",J187,0)</f>
        <v>0</v>
      </c>
      <c r="BJ187" s="25" t="s">
        <v>24</v>
      </c>
      <c r="BK187" s="248">
        <f>ROUND(I187*H187,2)</f>
        <v>0</v>
      </c>
      <c r="BL187" s="25" t="s">
        <v>235</v>
      </c>
      <c r="BM187" s="25" t="s">
        <v>8286</v>
      </c>
    </row>
    <row r="188" s="12" customFormat="1">
      <c r="B188" s="249"/>
      <c r="C188" s="250"/>
      <c r="D188" s="251" t="s">
        <v>237</v>
      </c>
      <c r="E188" s="252" t="s">
        <v>22</v>
      </c>
      <c r="F188" s="253" t="s">
        <v>8287</v>
      </c>
      <c r="G188" s="250"/>
      <c r="H188" s="254">
        <v>5</v>
      </c>
      <c r="I188" s="255"/>
      <c r="J188" s="250"/>
      <c r="K188" s="250"/>
      <c r="L188" s="256"/>
      <c r="M188" s="257"/>
      <c r="N188" s="258"/>
      <c r="O188" s="258"/>
      <c r="P188" s="258"/>
      <c r="Q188" s="258"/>
      <c r="R188" s="258"/>
      <c r="S188" s="258"/>
      <c r="T188" s="259"/>
      <c r="AT188" s="260" t="s">
        <v>237</v>
      </c>
      <c r="AU188" s="260" t="s">
        <v>87</v>
      </c>
      <c r="AV188" s="12" t="s">
        <v>87</v>
      </c>
      <c r="AW188" s="12" t="s">
        <v>42</v>
      </c>
      <c r="AX188" s="12" t="s">
        <v>79</v>
      </c>
      <c r="AY188" s="260" t="s">
        <v>228</v>
      </c>
    </row>
    <row r="189" s="13" customFormat="1">
      <c r="B189" s="271"/>
      <c r="C189" s="272"/>
      <c r="D189" s="251" t="s">
        <v>237</v>
      </c>
      <c r="E189" s="273" t="s">
        <v>22</v>
      </c>
      <c r="F189" s="274" t="s">
        <v>364</v>
      </c>
      <c r="G189" s="272"/>
      <c r="H189" s="275">
        <v>5</v>
      </c>
      <c r="I189" s="276"/>
      <c r="J189" s="272"/>
      <c r="K189" s="272"/>
      <c r="L189" s="277"/>
      <c r="M189" s="278"/>
      <c r="N189" s="279"/>
      <c r="O189" s="279"/>
      <c r="P189" s="279"/>
      <c r="Q189" s="279"/>
      <c r="R189" s="279"/>
      <c r="S189" s="279"/>
      <c r="T189" s="280"/>
      <c r="AT189" s="281" t="s">
        <v>237</v>
      </c>
      <c r="AU189" s="281" t="s">
        <v>87</v>
      </c>
      <c r="AV189" s="13" t="s">
        <v>235</v>
      </c>
      <c r="AW189" s="13" t="s">
        <v>42</v>
      </c>
      <c r="AX189" s="13" t="s">
        <v>24</v>
      </c>
      <c r="AY189" s="281" t="s">
        <v>228</v>
      </c>
    </row>
    <row r="190" s="1" customFormat="1" ht="16.5" customHeight="1">
      <c r="B190" s="47"/>
      <c r="C190" s="261" t="s">
        <v>384</v>
      </c>
      <c r="D190" s="261" t="s">
        <v>349</v>
      </c>
      <c r="E190" s="262" t="s">
        <v>8288</v>
      </c>
      <c r="F190" s="263" t="s">
        <v>8289</v>
      </c>
      <c r="G190" s="264" t="s">
        <v>499</v>
      </c>
      <c r="H190" s="265">
        <v>1</v>
      </c>
      <c r="I190" s="266"/>
      <c r="J190" s="267">
        <f>ROUND(I190*H190,2)</f>
        <v>0</v>
      </c>
      <c r="K190" s="263" t="s">
        <v>234</v>
      </c>
      <c r="L190" s="268"/>
      <c r="M190" s="269" t="s">
        <v>22</v>
      </c>
      <c r="N190" s="270" t="s">
        <v>50</v>
      </c>
      <c r="O190" s="48"/>
      <c r="P190" s="246">
        <f>O190*H190</f>
        <v>0</v>
      </c>
      <c r="Q190" s="246">
        <v>0.0044200000000000003</v>
      </c>
      <c r="R190" s="246">
        <f>Q190*H190</f>
        <v>0.0044200000000000003</v>
      </c>
      <c r="S190" s="246">
        <v>0</v>
      </c>
      <c r="T190" s="247">
        <f>S190*H190</f>
        <v>0</v>
      </c>
      <c r="AR190" s="25" t="s">
        <v>266</v>
      </c>
      <c r="AT190" s="25" t="s">
        <v>349</v>
      </c>
      <c r="AU190" s="25" t="s">
        <v>87</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235</v>
      </c>
      <c r="BM190" s="25" t="s">
        <v>8290</v>
      </c>
    </row>
    <row r="191" s="12" customFormat="1">
      <c r="B191" s="249"/>
      <c r="C191" s="250"/>
      <c r="D191" s="251" t="s">
        <v>237</v>
      </c>
      <c r="E191" s="252" t="s">
        <v>22</v>
      </c>
      <c r="F191" s="253" t="s">
        <v>7853</v>
      </c>
      <c r="G191" s="250"/>
      <c r="H191" s="254">
        <v>1</v>
      </c>
      <c r="I191" s="255"/>
      <c r="J191" s="250"/>
      <c r="K191" s="250"/>
      <c r="L191" s="256"/>
      <c r="M191" s="257"/>
      <c r="N191" s="258"/>
      <c r="O191" s="258"/>
      <c r="P191" s="258"/>
      <c r="Q191" s="258"/>
      <c r="R191" s="258"/>
      <c r="S191" s="258"/>
      <c r="T191" s="259"/>
      <c r="AT191" s="260" t="s">
        <v>237</v>
      </c>
      <c r="AU191" s="260" t="s">
        <v>87</v>
      </c>
      <c r="AV191" s="12" t="s">
        <v>87</v>
      </c>
      <c r="AW191" s="12" t="s">
        <v>42</v>
      </c>
      <c r="AX191" s="12" t="s">
        <v>79</v>
      </c>
      <c r="AY191" s="260" t="s">
        <v>228</v>
      </c>
    </row>
    <row r="192" s="13" customFormat="1">
      <c r="B192" s="271"/>
      <c r="C192" s="272"/>
      <c r="D192" s="251" t="s">
        <v>237</v>
      </c>
      <c r="E192" s="273" t="s">
        <v>22</v>
      </c>
      <c r="F192" s="274" t="s">
        <v>364</v>
      </c>
      <c r="G192" s="272"/>
      <c r="H192" s="275">
        <v>1</v>
      </c>
      <c r="I192" s="276"/>
      <c r="J192" s="272"/>
      <c r="K192" s="272"/>
      <c r="L192" s="277"/>
      <c r="M192" s="278"/>
      <c r="N192" s="279"/>
      <c r="O192" s="279"/>
      <c r="P192" s="279"/>
      <c r="Q192" s="279"/>
      <c r="R192" s="279"/>
      <c r="S192" s="279"/>
      <c r="T192" s="280"/>
      <c r="AT192" s="281" t="s">
        <v>237</v>
      </c>
      <c r="AU192" s="281" t="s">
        <v>87</v>
      </c>
      <c r="AV192" s="13" t="s">
        <v>235</v>
      </c>
      <c r="AW192" s="13" t="s">
        <v>42</v>
      </c>
      <c r="AX192" s="13" t="s">
        <v>24</v>
      </c>
      <c r="AY192" s="281" t="s">
        <v>228</v>
      </c>
    </row>
    <row r="193" s="1" customFormat="1" ht="16.5" customHeight="1">
      <c r="B193" s="47"/>
      <c r="C193" s="261" t="s">
        <v>388</v>
      </c>
      <c r="D193" s="261" t="s">
        <v>349</v>
      </c>
      <c r="E193" s="262" t="s">
        <v>8291</v>
      </c>
      <c r="F193" s="263" t="s">
        <v>8292</v>
      </c>
      <c r="G193" s="264" t="s">
        <v>499</v>
      </c>
      <c r="H193" s="265">
        <v>1</v>
      </c>
      <c r="I193" s="266"/>
      <c r="J193" s="267">
        <f>ROUND(I193*H193,2)</f>
        <v>0</v>
      </c>
      <c r="K193" s="263" t="s">
        <v>234</v>
      </c>
      <c r="L193" s="268"/>
      <c r="M193" s="269" t="s">
        <v>22</v>
      </c>
      <c r="N193" s="270" t="s">
        <v>50</v>
      </c>
      <c r="O193" s="48"/>
      <c r="P193" s="246">
        <f>O193*H193</f>
        <v>0</v>
      </c>
      <c r="Q193" s="246">
        <v>0.010749999999999999</v>
      </c>
      <c r="R193" s="246">
        <f>Q193*H193</f>
        <v>0.010749999999999999</v>
      </c>
      <c r="S193" s="246">
        <v>0</v>
      </c>
      <c r="T193" s="247">
        <f>S193*H193</f>
        <v>0</v>
      </c>
      <c r="AR193" s="25" t="s">
        <v>266</v>
      </c>
      <c r="AT193" s="25" t="s">
        <v>349</v>
      </c>
      <c r="AU193" s="25" t="s">
        <v>87</v>
      </c>
      <c r="AY193" s="25" t="s">
        <v>228</v>
      </c>
      <c r="BE193" s="248">
        <f>IF(N193="základní",J193,0)</f>
        <v>0</v>
      </c>
      <c r="BF193" s="248">
        <f>IF(N193="snížená",J193,0)</f>
        <v>0</v>
      </c>
      <c r="BG193" s="248">
        <f>IF(N193="zákl. přenesená",J193,0)</f>
        <v>0</v>
      </c>
      <c r="BH193" s="248">
        <f>IF(N193="sníž. přenesená",J193,0)</f>
        <v>0</v>
      </c>
      <c r="BI193" s="248">
        <f>IF(N193="nulová",J193,0)</f>
        <v>0</v>
      </c>
      <c r="BJ193" s="25" t="s">
        <v>24</v>
      </c>
      <c r="BK193" s="248">
        <f>ROUND(I193*H193,2)</f>
        <v>0</v>
      </c>
      <c r="BL193" s="25" t="s">
        <v>235</v>
      </c>
      <c r="BM193" s="25" t="s">
        <v>8293</v>
      </c>
    </row>
    <row r="194" s="12" customFormat="1">
      <c r="B194" s="249"/>
      <c r="C194" s="250"/>
      <c r="D194" s="251" t="s">
        <v>237</v>
      </c>
      <c r="E194" s="252" t="s">
        <v>22</v>
      </c>
      <c r="F194" s="253" t="s">
        <v>7853</v>
      </c>
      <c r="G194" s="250"/>
      <c r="H194" s="254">
        <v>1</v>
      </c>
      <c r="I194" s="255"/>
      <c r="J194" s="250"/>
      <c r="K194" s="250"/>
      <c r="L194" s="256"/>
      <c r="M194" s="257"/>
      <c r="N194" s="258"/>
      <c r="O194" s="258"/>
      <c r="P194" s="258"/>
      <c r="Q194" s="258"/>
      <c r="R194" s="258"/>
      <c r="S194" s="258"/>
      <c r="T194" s="259"/>
      <c r="AT194" s="260" t="s">
        <v>237</v>
      </c>
      <c r="AU194" s="260" t="s">
        <v>87</v>
      </c>
      <c r="AV194" s="12" t="s">
        <v>87</v>
      </c>
      <c r="AW194" s="12" t="s">
        <v>42</v>
      </c>
      <c r="AX194" s="12" t="s">
        <v>79</v>
      </c>
      <c r="AY194" s="260" t="s">
        <v>228</v>
      </c>
    </row>
    <row r="195" s="13" customFormat="1">
      <c r="B195" s="271"/>
      <c r="C195" s="272"/>
      <c r="D195" s="251" t="s">
        <v>237</v>
      </c>
      <c r="E195" s="273" t="s">
        <v>22</v>
      </c>
      <c r="F195" s="274" t="s">
        <v>364</v>
      </c>
      <c r="G195" s="272"/>
      <c r="H195" s="275">
        <v>1</v>
      </c>
      <c r="I195" s="276"/>
      <c r="J195" s="272"/>
      <c r="K195" s="272"/>
      <c r="L195" s="277"/>
      <c r="M195" s="278"/>
      <c r="N195" s="279"/>
      <c r="O195" s="279"/>
      <c r="P195" s="279"/>
      <c r="Q195" s="279"/>
      <c r="R195" s="279"/>
      <c r="S195" s="279"/>
      <c r="T195" s="280"/>
      <c r="AT195" s="281" t="s">
        <v>237</v>
      </c>
      <c r="AU195" s="281" t="s">
        <v>87</v>
      </c>
      <c r="AV195" s="13" t="s">
        <v>235</v>
      </c>
      <c r="AW195" s="13" t="s">
        <v>42</v>
      </c>
      <c r="AX195" s="13" t="s">
        <v>24</v>
      </c>
      <c r="AY195" s="281" t="s">
        <v>228</v>
      </c>
    </row>
    <row r="196" s="1" customFormat="1" ht="16.5" customHeight="1">
      <c r="B196" s="47"/>
      <c r="C196" s="261" t="s">
        <v>393</v>
      </c>
      <c r="D196" s="261" t="s">
        <v>349</v>
      </c>
      <c r="E196" s="262" t="s">
        <v>8294</v>
      </c>
      <c r="F196" s="263" t="s">
        <v>8295</v>
      </c>
      <c r="G196" s="264" t="s">
        <v>499</v>
      </c>
      <c r="H196" s="265">
        <v>5</v>
      </c>
      <c r="I196" s="266"/>
      <c r="J196" s="267">
        <f>ROUND(I196*H196,2)</f>
        <v>0</v>
      </c>
      <c r="K196" s="263" t="s">
        <v>234</v>
      </c>
      <c r="L196" s="268"/>
      <c r="M196" s="269" t="s">
        <v>22</v>
      </c>
      <c r="N196" s="270" t="s">
        <v>50</v>
      </c>
      <c r="O196" s="48"/>
      <c r="P196" s="246">
        <f>O196*H196</f>
        <v>0</v>
      </c>
      <c r="Q196" s="246">
        <v>0.0051900000000000002</v>
      </c>
      <c r="R196" s="246">
        <f>Q196*H196</f>
        <v>0.025950000000000001</v>
      </c>
      <c r="S196" s="246">
        <v>0</v>
      </c>
      <c r="T196" s="247">
        <f>S196*H196</f>
        <v>0</v>
      </c>
      <c r="AR196" s="25" t="s">
        <v>266</v>
      </c>
      <c r="AT196" s="25" t="s">
        <v>349</v>
      </c>
      <c r="AU196" s="25" t="s">
        <v>87</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235</v>
      </c>
      <c r="BM196" s="25" t="s">
        <v>8296</v>
      </c>
    </row>
    <row r="197" s="12" customFormat="1">
      <c r="B197" s="249"/>
      <c r="C197" s="250"/>
      <c r="D197" s="251" t="s">
        <v>237</v>
      </c>
      <c r="E197" s="252" t="s">
        <v>22</v>
      </c>
      <c r="F197" s="253" t="s">
        <v>8297</v>
      </c>
      <c r="G197" s="250"/>
      <c r="H197" s="254">
        <v>5</v>
      </c>
      <c r="I197" s="255"/>
      <c r="J197" s="250"/>
      <c r="K197" s="250"/>
      <c r="L197" s="256"/>
      <c r="M197" s="257"/>
      <c r="N197" s="258"/>
      <c r="O197" s="258"/>
      <c r="P197" s="258"/>
      <c r="Q197" s="258"/>
      <c r="R197" s="258"/>
      <c r="S197" s="258"/>
      <c r="T197" s="259"/>
      <c r="AT197" s="260" t="s">
        <v>237</v>
      </c>
      <c r="AU197" s="260" t="s">
        <v>87</v>
      </c>
      <c r="AV197" s="12" t="s">
        <v>87</v>
      </c>
      <c r="AW197" s="12" t="s">
        <v>42</v>
      </c>
      <c r="AX197" s="12" t="s">
        <v>79</v>
      </c>
      <c r="AY197" s="260" t="s">
        <v>228</v>
      </c>
    </row>
    <row r="198" s="13" customFormat="1">
      <c r="B198" s="271"/>
      <c r="C198" s="272"/>
      <c r="D198" s="251" t="s">
        <v>237</v>
      </c>
      <c r="E198" s="273" t="s">
        <v>22</v>
      </c>
      <c r="F198" s="274" t="s">
        <v>364</v>
      </c>
      <c r="G198" s="272"/>
      <c r="H198" s="275">
        <v>5</v>
      </c>
      <c r="I198" s="276"/>
      <c r="J198" s="272"/>
      <c r="K198" s="272"/>
      <c r="L198" s="277"/>
      <c r="M198" s="278"/>
      <c r="N198" s="279"/>
      <c r="O198" s="279"/>
      <c r="P198" s="279"/>
      <c r="Q198" s="279"/>
      <c r="R198" s="279"/>
      <c r="S198" s="279"/>
      <c r="T198" s="280"/>
      <c r="AT198" s="281" t="s">
        <v>237</v>
      </c>
      <c r="AU198" s="281" t="s">
        <v>87</v>
      </c>
      <c r="AV198" s="13" t="s">
        <v>235</v>
      </c>
      <c r="AW198" s="13" t="s">
        <v>42</v>
      </c>
      <c r="AX198" s="13" t="s">
        <v>24</v>
      </c>
      <c r="AY198" s="281" t="s">
        <v>228</v>
      </c>
    </row>
    <row r="199" s="1" customFormat="1" ht="16.5" customHeight="1">
      <c r="B199" s="47"/>
      <c r="C199" s="261" t="s">
        <v>398</v>
      </c>
      <c r="D199" s="261" t="s">
        <v>349</v>
      </c>
      <c r="E199" s="262" t="s">
        <v>8298</v>
      </c>
      <c r="F199" s="263" t="s">
        <v>8299</v>
      </c>
      <c r="G199" s="264" t="s">
        <v>499</v>
      </c>
      <c r="H199" s="265">
        <v>2</v>
      </c>
      <c r="I199" s="266"/>
      <c r="J199" s="267">
        <f>ROUND(I199*H199,2)</f>
        <v>0</v>
      </c>
      <c r="K199" s="263" t="s">
        <v>234</v>
      </c>
      <c r="L199" s="268"/>
      <c r="M199" s="269" t="s">
        <v>22</v>
      </c>
      <c r="N199" s="270" t="s">
        <v>50</v>
      </c>
      <c r="O199" s="48"/>
      <c r="P199" s="246">
        <f>O199*H199</f>
        <v>0</v>
      </c>
      <c r="Q199" s="246">
        <v>0.00034000000000000002</v>
      </c>
      <c r="R199" s="246">
        <f>Q199*H199</f>
        <v>0.00068000000000000005</v>
      </c>
      <c r="S199" s="246">
        <v>0</v>
      </c>
      <c r="T199" s="247">
        <f>S199*H199</f>
        <v>0</v>
      </c>
      <c r="AR199" s="25" t="s">
        <v>266</v>
      </c>
      <c r="AT199" s="25" t="s">
        <v>349</v>
      </c>
      <c r="AU199" s="25" t="s">
        <v>87</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235</v>
      </c>
      <c r="BM199" s="25" t="s">
        <v>8300</v>
      </c>
    </row>
    <row r="200" s="12" customFormat="1">
      <c r="B200" s="249"/>
      <c r="C200" s="250"/>
      <c r="D200" s="251" t="s">
        <v>237</v>
      </c>
      <c r="E200" s="252" t="s">
        <v>22</v>
      </c>
      <c r="F200" s="253" t="s">
        <v>7872</v>
      </c>
      <c r="G200" s="250"/>
      <c r="H200" s="254">
        <v>2</v>
      </c>
      <c r="I200" s="255"/>
      <c r="J200" s="250"/>
      <c r="K200" s="250"/>
      <c r="L200" s="256"/>
      <c r="M200" s="257"/>
      <c r="N200" s="258"/>
      <c r="O200" s="258"/>
      <c r="P200" s="258"/>
      <c r="Q200" s="258"/>
      <c r="R200" s="258"/>
      <c r="S200" s="258"/>
      <c r="T200" s="259"/>
      <c r="AT200" s="260" t="s">
        <v>237</v>
      </c>
      <c r="AU200" s="260" t="s">
        <v>87</v>
      </c>
      <c r="AV200" s="12" t="s">
        <v>87</v>
      </c>
      <c r="AW200" s="12" t="s">
        <v>42</v>
      </c>
      <c r="AX200" s="12" t="s">
        <v>79</v>
      </c>
      <c r="AY200" s="260" t="s">
        <v>228</v>
      </c>
    </row>
    <row r="201" s="13" customFormat="1">
      <c r="B201" s="271"/>
      <c r="C201" s="272"/>
      <c r="D201" s="251" t="s">
        <v>237</v>
      </c>
      <c r="E201" s="273" t="s">
        <v>22</v>
      </c>
      <c r="F201" s="274" t="s">
        <v>364</v>
      </c>
      <c r="G201" s="272"/>
      <c r="H201" s="275">
        <v>2</v>
      </c>
      <c r="I201" s="276"/>
      <c r="J201" s="272"/>
      <c r="K201" s="272"/>
      <c r="L201" s="277"/>
      <c r="M201" s="278"/>
      <c r="N201" s="279"/>
      <c r="O201" s="279"/>
      <c r="P201" s="279"/>
      <c r="Q201" s="279"/>
      <c r="R201" s="279"/>
      <c r="S201" s="279"/>
      <c r="T201" s="280"/>
      <c r="AT201" s="281" t="s">
        <v>237</v>
      </c>
      <c r="AU201" s="281" t="s">
        <v>87</v>
      </c>
      <c r="AV201" s="13" t="s">
        <v>235</v>
      </c>
      <c r="AW201" s="13" t="s">
        <v>42</v>
      </c>
      <c r="AX201" s="13" t="s">
        <v>24</v>
      </c>
      <c r="AY201" s="281" t="s">
        <v>228</v>
      </c>
    </row>
    <row r="202" s="1" customFormat="1" ht="16.5" customHeight="1">
      <c r="B202" s="47"/>
      <c r="C202" s="261" t="s">
        <v>403</v>
      </c>
      <c r="D202" s="261" t="s">
        <v>349</v>
      </c>
      <c r="E202" s="262" t="s">
        <v>8152</v>
      </c>
      <c r="F202" s="263" t="s">
        <v>8153</v>
      </c>
      <c r="G202" s="264" t="s">
        <v>499</v>
      </c>
      <c r="H202" s="265">
        <v>1</v>
      </c>
      <c r="I202" s="266"/>
      <c r="J202" s="267">
        <f>ROUND(I202*H202,2)</f>
        <v>0</v>
      </c>
      <c r="K202" s="263" t="s">
        <v>234</v>
      </c>
      <c r="L202" s="268"/>
      <c r="M202" s="269" t="s">
        <v>22</v>
      </c>
      <c r="N202" s="270" t="s">
        <v>50</v>
      </c>
      <c r="O202" s="48"/>
      <c r="P202" s="246">
        <f>O202*H202</f>
        <v>0</v>
      </c>
      <c r="Q202" s="246">
        <v>0.0023400000000000001</v>
      </c>
      <c r="R202" s="246">
        <f>Q202*H202</f>
        <v>0.0023400000000000001</v>
      </c>
      <c r="S202" s="246">
        <v>0</v>
      </c>
      <c r="T202" s="247">
        <f>S202*H202</f>
        <v>0</v>
      </c>
      <c r="AR202" s="25" t="s">
        <v>266</v>
      </c>
      <c r="AT202" s="25" t="s">
        <v>349</v>
      </c>
      <c r="AU202" s="25" t="s">
        <v>87</v>
      </c>
      <c r="AY202" s="25" t="s">
        <v>228</v>
      </c>
      <c r="BE202" s="248">
        <f>IF(N202="základní",J202,0)</f>
        <v>0</v>
      </c>
      <c r="BF202" s="248">
        <f>IF(N202="snížená",J202,0)</f>
        <v>0</v>
      </c>
      <c r="BG202" s="248">
        <f>IF(N202="zákl. přenesená",J202,0)</f>
        <v>0</v>
      </c>
      <c r="BH202" s="248">
        <f>IF(N202="sníž. přenesená",J202,0)</f>
        <v>0</v>
      </c>
      <c r="BI202" s="248">
        <f>IF(N202="nulová",J202,0)</f>
        <v>0</v>
      </c>
      <c r="BJ202" s="25" t="s">
        <v>24</v>
      </c>
      <c r="BK202" s="248">
        <f>ROUND(I202*H202,2)</f>
        <v>0</v>
      </c>
      <c r="BL202" s="25" t="s">
        <v>235</v>
      </c>
      <c r="BM202" s="25" t="s">
        <v>8301</v>
      </c>
    </row>
    <row r="203" s="12" customFormat="1">
      <c r="B203" s="249"/>
      <c r="C203" s="250"/>
      <c r="D203" s="251" t="s">
        <v>237</v>
      </c>
      <c r="E203" s="252" t="s">
        <v>22</v>
      </c>
      <c r="F203" s="253" t="s">
        <v>7853</v>
      </c>
      <c r="G203" s="250"/>
      <c r="H203" s="254">
        <v>1</v>
      </c>
      <c r="I203" s="255"/>
      <c r="J203" s="250"/>
      <c r="K203" s="250"/>
      <c r="L203" s="256"/>
      <c r="M203" s="257"/>
      <c r="N203" s="258"/>
      <c r="O203" s="258"/>
      <c r="P203" s="258"/>
      <c r="Q203" s="258"/>
      <c r="R203" s="258"/>
      <c r="S203" s="258"/>
      <c r="T203" s="259"/>
      <c r="AT203" s="260" t="s">
        <v>237</v>
      </c>
      <c r="AU203" s="260" t="s">
        <v>87</v>
      </c>
      <c r="AV203" s="12" t="s">
        <v>87</v>
      </c>
      <c r="AW203" s="12" t="s">
        <v>42</v>
      </c>
      <c r="AX203" s="12" t="s">
        <v>79</v>
      </c>
      <c r="AY203" s="260" t="s">
        <v>228</v>
      </c>
    </row>
    <row r="204" s="13" customFormat="1">
      <c r="B204" s="271"/>
      <c r="C204" s="272"/>
      <c r="D204" s="251" t="s">
        <v>237</v>
      </c>
      <c r="E204" s="273" t="s">
        <v>22</v>
      </c>
      <c r="F204" s="274" t="s">
        <v>364</v>
      </c>
      <c r="G204" s="272"/>
      <c r="H204" s="275">
        <v>1</v>
      </c>
      <c r="I204" s="276"/>
      <c r="J204" s="272"/>
      <c r="K204" s="272"/>
      <c r="L204" s="277"/>
      <c r="M204" s="278"/>
      <c r="N204" s="279"/>
      <c r="O204" s="279"/>
      <c r="P204" s="279"/>
      <c r="Q204" s="279"/>
      <c r="R204" s="279"/>
      <c r="S204" s="279"/>
      <c r="T204" s="280"/>
      <c r="AT204" s="281" t="s">
        <v>237</v>
      </c>
      <c r="AU204" s="281" t="s">
        <v>87</v>
      </c>
      <c r="AV204" s="13" t="s">
        <v>235</v>
      </c>
      <c r="AW204" s="13" t="s">
        <v>42</v>
      </c>
      <c r="AX204" s="13" t="s">
        <v>24</v>
      </c>
      <c r="AY204" s="281" t="s">
        <v>228</v>
      </c>
    </row>
    <row r="205" s="1" customFormat="1" ht="25.5" customHeight="1">
      <c r="B205" s="47"/>
      <c r="C205" s="261" t="s">
        <v>407</v>
      </c>
      <c r="D205" s="261" t="s">
        <v>349</v>
      </c>
      <c r="E205" s="262" t="s">
        <v>8167</v>
      </c>
      <c r="F205" s="263" t="s">
        <v>8302</v>
      </c>
      <c r="G205" s="264" t="s">
        <v>499</v>
      </c>
      <c r="H205" s="265">
        <v>1</v>
      </c>
      <c r="I205" s="266"/>
      <c r="J205" s="267">
        <f>ROUND(I205*H205,2)</f>
        <v>0</v>
      </c>
      <c r="K205" s="263" t="s">
        <v>264</v>
      </c>
      <c r="L205" s="268"/>
      <c r="M205" s="269" t="s">
        <v>22</v>
      </c>
      <c r="N205" s="270" t="s">
        <v>50</v>
      </c>
      <c r="O205" s="48"/>
      <c r="P205" s="246">
        <f>O205*H205</f>
        <v>0</v>
      </c>
      <c r="Q205" s="246">
        <v>0.88800000000000001</v>
      </c>
      <c r="R205" s="246">
        <f>Q205*H205</f>
        <v>0.88800000000000001</v>
      </c>
      <c r="S205" s="246">
        <v>0</v>
      </c>
      <c r="T205" s="247">
        <f>S205*H205</f>
        <v>0</v>
      </c>
      <c r="AR205" s="25" t="s">
        <v>266</v>
      </c>
      <c r="AT205" s="25" t="s">
        <v>349</v>
      </c>
      <c r="AU205" s="25" t="s">
        <v>87</v>
      </c>
      <c r="AY205" s="25" t="s">
        <v>228</v>
      </c>
      <c r="BE205" s="248">
        <f>IF(N205="základní",J205,0)</f>
        <v>0</v>
      </c>
      <c r="BF205" s="248">
        <f>IF(N205="snížená",J205,0)</f>
        <v>0</v>
      </c>
      <c r="BG205" s="248">
        <f>IF(N205="zákl. přenesená",J205,0)</f>
        <v>0</v>
      </c>
      <c r="BH205" s="248">
        <f>IF(N205="sníž. přenesená",J205,0)</f>
        <v>0</v>
      </c>
      <c r="BI205" s="248">
        <f>IF(N205="nulová",J205,0)</f>
        <v>0</v>
      </c>
      <c r="BJ205" s="25" t="s">
        <v>24</v>
      </c>
      <c r="BK205" s="248">
        <f>ROUND(I205*H205,2)</f>
        <v>0</v>
      </c>
      <c r="BL205" s="25" t="s">
        <v>235</v>
      </c>
      <c r="BM205" s="25" t="s">
        <v>8303</v>
      </c>
    </row>
    <row r="206" s="12" customFormat="1">
      <c r="B206" s="249"/>
      <c r="C206" s="250"/>
      <c r="D206" s="251" t="s">
        <v>237</v>
      </c>
      <c r="E206" s="252" t="s">
        <v>22</v>
      </c>
      <c r="F206" s="253" t="s">
        <v>7853</v>
      </c>
      <c r="G206" s="250"/>
      <c r="H206" s="254">
        <v>1</v>
      </c>
      <c r="I206" s="255"/>
      <c r="J206" s="250"/>
      <c r="K206" s="250"/>
      <c r="L206" s="256"/>
      <c r="M206" s="257"/>
      <c r="N206" s="258"/>
      <c r="O206" s="258"/>
      <c r="P206" s="258"/>
      <c r="Q206" s="258"/>
      <c r="R206" s="258"/>
      <c r="S206" s="258"/>
      <c r="T206" s="259"/>
      <c r="AT206" s="260" t="s">
        <v>237</v>
      </c>
      <c r="AU206" s="260" t="s">
        <v>87</v>
      </c>
      <c r="AV206" s="12" t="s">
        <v>87</v>
      </c>
      <c r="AW206" s="12" t="s">
        <v>42</v>
      </c>
      <c r="AX206" s="12" t="s">
        <v>79</v>
      </c>
      <c r="AY206" s="260" t="s">
        <v>228</v>
      </c>
    </row>
    <row r="207" s="13" customFormat="1">
      <c r="B207" s="271"/>
      <c r="C207" s="272"/>
      <c r="D207" s="251" t="s">
        <v>237</v>
      </c>
      <c r="E207" s="273" t="s">
        <v>22</v>
      </c>
      <c r="F207" s="274" t="s">
        <v>364</v>
      </c>
      <c r="G207" s="272"/>
      <c r="H207" s="275">
        <v>1</v>
      </c>
      <c r="I207" s="276"/>
      <c r="J207" s="272"/>
      <c r="K207" s="272"/>
      <c r="L207" s="277"/>
      <c r="M207" s="278"/>
      <c r="N207" s="279"/>
      <c r="O207" s="279"/>
      <c r="P207" s="279"/>
      <c r="Q207" s="279"/>
      <c r="R207" s="279"/>
      <c r="S207" s="279"/>
      <c r="T207" s="280"/>
      <c r="AT207" s="281" t="s">
        <v>237</v>
      </c>
      <c r="AU207" s="281" t="s">
        <v>87</v>
      </c>
      <c r="AV207" s="13" t="s">
        <v>235</v>
      </c>
      <c r="AW207" s="13" t="s">
        <v>42</v>
      </c>
      <c r="AX207" s="13" t="s">
        <v>24</v>
      </c>
      <c r="AY207" s="281" t="s">
        <v>228</v>
      </c>
    </row>
    <row r="208" s="1" customFormat="1" ht="25.5" customHeight="1">
      <c r="B208" s="47"/>
      <c r="C208" s="261" t="s">
        <v>413</v>
      </c>
      <c r="D208" s="261" t="s">
        <v>349</v>
      </c>
      <c r="E208" s="262" t="s">
        <v>8173</v>
      </c>
      <c r="F208" s="263" t="s">
        <v>8304</v>
      </c>
      <c r="G208" s="264" t="s">
        <v>499</v>
      </c>
      <c r="H208" s="265">
        <v>1</v>
      </c>
      <c r="I208" s="266"/>
      <c r="J208" s="267">
        <f>ROUND(I208*H208,2)</f>
        <v>0</v>
      </c>
      <c r="K208" s="263" t="s">
        <v>264</v>
      </c>
      <c r="L208" s="268"/>
      <c r="M208" s="269" t="s">
        <v>22</v>
      </c>
      <c r="N208" s="270" t="s">
        <v>50</v>
      </c>
      <c r="O208" s="48"/>
      <c r="P208" s="246">
        <f>O208*H208</f>
        <v>0</v>
      </c>
      <c r="Q208" s="246">
        <v>4.29</v>
      </c>
      <c r="R208" s="246">
        <f>Q208*H208</f>
        <v>4.29</v>
      </c>
      <c r="S208" s="246">
        <v>0</v>
      </c>
      <c r="T208" s="247">
        <f>S208*H208</f>
        <v>0</v>
      </c>
      <c r="AR208" s="25" t="s">
        <v>266</v>
      </c>
      <c r="AT208" s="25" t="s">
        <v>349</v>
      </c>
      <c r="AU208" s="25" t="s">
        <v>87</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235</v>
      </c>
      <c r="BM208" s="25" t="s">
        <v>8305</v>
      </c>
    </row>
    <row r="209" s="12" customFormat="1">
      <c r="B209" s="249"/>
      <c r="C209" s="250"/>
      <c r="D209" s="251" t="s">
        <v>237</v>
      </c>
      <c r="E209" s="252" t="s">
        <v>22</v>
      </c>
      <c r="F209" s="253" t="s">
        <v>7853</v>
      </c>
      <c r="G209" s="250"/>
      <c r="H209" s="254">
        <v>1</v>
      </c>
      <c r="I209" s="255"/>
      <c r="J209" s="250"/>
      <c r="K209" s="250"/>
      <c r="L209" s="256"/>
      <c r="M209" s="257"/>
      <c r="N209" s="258"/>
      <c r="O209" s="258"/>
      <c r="P209" s="258"/>
      <c r="Q209" s="258"/>
      <c r="R209" s="258"/>
      <c r="S209" s="258"/>
      <c r="T209" s="259"/>
      <c r="AT209" s="260" t="s">
        <v>237</v>
      </c>
      <c r="AU209" s="260" t="s">
        <v>87</v>
      </c>
      <c r="AV209" s="12" t="s">
        <v>87</v>
      </c>
      <c r="AW209" s="12" t="s">
        <v>42</v>
      </c>
      <c r="AX209" s="12" t="s">
        <v>79</v>
      </c>
      <c r="AY209" s="260" t="s">
        <v>228</v>
      </c>
    </row>
    <row r="210" s="13" customFormat="1">
      <c r="B210" s="271"/>
      <c r="C210" s="272"/>
      <c r="D210" s="251" t="s">
        <v>237</v>
      </c>
      <c r="E210" s="273" t="s">
        <v>22</v>
      </c>
      <c r="F210" s="274" t="s">
        <v>364</v>
      </c>
      <c r="G210" s="272"/>
      <c r="H210" s="275">
        <v>1</v>
      </c>
      <c r="I210" s="276"/>
      <c r="J210" s="272"/>
      <c r="K210" s="272"/>
      <c r="L210" s="277"/>
      <c r="M210" s="278"/>
      <c r="N210" s="279"/>
      <c r="O210" s="279"/>
      <c r="P210" s="279"/>
      <c r="Q210" s="279"/>
      <c r="R210" s="279"/>
      <c r="S210" s="279"/>
      <c r="T210" s="280"/>
      <c r="AT210" s="281" t="s">
        <v>237</v>
      </c>
      <c r="AU210" s="281" t="s">
        <v>87</v>
      </c>
      <c r="AV210" s="13" t="s">
        <v>235</v>
      </c>
      <c r="AW210" s="13" t="s">
        <v>42</v>
      </c>
      <c r="AX210" s="13" t="s">
        <v>24</v>
      </c>
      <c r="AY210" s="281" t="s">
        <v>228</v>
      </c>
    </row>
    <row r="211" s="1" customFormat="1" ht="25.5" customHeight="1">
      <c r="B211" s="47"/>
      <c r="C211" s="261" t="s">
        <v>421</v>
      </c>
      <c r="D211" s="261" t="s">
        <v>349</v>
      </c>
      <c r="E211" s="262" t="s">
        <v>8306</v>
      </c>
      <c r="F211" s="263" t="s">
        <v>8307</v>
      </c>
      <c r="G211" s="264" t="s">
        <v>499</v>
      </c>
      <c r="H211" s="265">
        <v>208</v>
      </c>
      <c r="I211" s="266"/>
      <c r="J211" s="267">
        <f>ROUND(I211*H211,2)</f>
        <v>0</v>
      </c>
      <c r="K211" s="263" t="s">
        <v>264</v>
      </c>
      <c r="L211" s="268"/>
      <c r="M211" s="269" t="s">
        <v>22</v>
      </c>
      <c r="N211" s="270" t="s">
        <v>50</v>
      </c>
      <c r="O211" s="48"/>
      <c r="P211" s="246">
        <f>O211*H211</f>
        <v>0</v>
      </c>
      <c r="Q211" s="246">
        <v>0.0080000000000000002</v>
      </c>
      <c r="R211" s="246">
        <f>Q211*H211</f>
        <v>1.6640000000000002</v>
      </c>
      <c r="S211" s="246">
        <v>0</v>
      </c>
      <c r="T211" s="247">
        <f>S211*H211</f>
        <v>0</v>
      </c>
      <c r="AR211" s="25" t="s">
        <v>266</v>
      </c>
      <c r="AT211" s="25" t="s">
        <v>349</v>
      </c>
      <c r="AU211" s="25" t="s">
        <v>87</v>
      </c>
      <c r="AY211" s="25" t="s">
        <v>228</v>
      </c>
      <c r="BE211" s="248">
        <f>IF(N211="základní",J211,0)</f>
        <v>0</v>
      </c>
      <c r="BF211" s="248">
        <f>IF(N211="snížená",J211,0)</f>
        <v>0</v>
      </c>
      <c r="BG211" s="248">
        <f>IF(N211="zákl. přenesená",J211,0)</f>
        <v>0</v>
      </c>
      <c r="BH211" s="248">
        <f>IF(N211="sníž. přenesená",J211,0)</f>
        <v>0</v>
      </c>
      <c r="BI211" s="248">
        <f>IF(N211="nulová",J211,0)</f>
        <v>0</v>
      </c>
      <c r="BJ211" s="25" t="s">
        <v>24</v>
      </c>
      <c r="BK211" s="248">
        <f>ROUND(I211*H211,2)</f>
        <v>0</v>
      </c>
      <c r="BL211" s="25" t="s">
        <v>235</v>
      </c>
      <c r="BM211" s="25" t="s">
        <v>8308</v>
      </c>
    </row>
    <row r="212" s="12" customFormat="1">
      <c r="B212" s="249"/>
      <c r="C212" s="250"/>
      <c r="D212" s="251" t="s">
        <v>237</v>
      </c>
      <c r="E212" s="252" t="s">
        <v>22</v>
      </c>
      <c r="F212" s="253" t="s">
        <v>8309</v>
      </c>
      <c r="G212" s="250"/>
      <c r="H212" s="254">
        <v>130</v>
      </c>
      <c r="I212" s="255"/>
      <c r="J212" s="250"/>
      <c r="K212" s="250"/>
      <c r="L212" s="256"/>
      <c r="M212" s="257"/>
      <c r="N212" s="258"/>
      <c r="O212" s="258"/>
      <c r="P212" s="258"/>
      <c r="Q212" s="258"/>
      <c r="R212" s="258"/>
      <c r="S212" s="258"/>
      <c r="T212" s="259"/>
      <c r="AT212" s="260" t="s">
        <v>237</v>
      </c>
      <c r="AU212" s="260" t="s">
        <v>87</v>
      </c>
      <c r="AV212" s="12" t="s">
        <v>87</v>
      </c>
      <c r="AW212" s="12" t="s">
        <v>42</v>
      </c>
      <c r="AX212" s="12" t="s">
        <v>79</v>
      </c>
      <c r="AY212" s="260" t="s">
        <v>228</v>
      </c>
    </row>
    <row r="213" s="12" customFormat="1">
      <c r="B213" s="249"/>
      <c r="C213" s="250"/>
      <c r="D213" s="251" t="s">
        <v>237</v>
      </c>
      <c r="E213" s="252" t="s">
        <v>22</v>
      </c>
      <c r="F213" s="253" t="s">
        <v>8310</v>
      </c>
      <c r="G213" s="250"/>
      <c r="H213" s="254">
        <v>78</v>
      </c>
      <c r="I213" s="255"/>
      <c r="J213" s="250"/>
      <c r="K213" s="250"/>
      <c r="L213" s="256"/>
      <c r="M213" s="257"/>
      <c r="N213" s="258"/>
      <c r="O213" s="258"/>
      <c r="P213" s="258"/>
      <c r="Q213" s="258"/>
      <c r="R213" s="258"/>
      <c r="S213" s="258"/>
      <c r="T213" s="259"/>
      <c r="AT213" s="260" t="s">
        <v>237</v>
      </c>
      <c r="AU213" s="260" t="s">
        <v>87</v>
      </c>
      <c r="AV213" s="12" t="s">
        <v>87</v>
      </c>
      <c r="AW213" s="12" t="s">
        <v>42</v>
      </c>
      <c r="AX213" s="12" t="s">
        <v>79</v>
      </c>
      <c r="AY213" s="260" t="s">
        <v>228</v>
      </c>
    </row>
    <row r="214" s="13" customFormat="1">
      <c r="B214" s="271"/>
      <c r="C214" s="272"/>
      <c r="D214" s="251" t="s">
        <v>237</v>
      </c>
      <c r="E214" s="273" t="s">
        <v>22</v>
      </c>
      <c r="F214" s="274" t="s">
        <v>364</v>
      </c>
      <c r="G214" s="272"/>
      <c r="H214" s="275">
        <v>208</v>
      </c>
      <c r="I214" s="276"/>
      <c r="J214" s="272"/>
      <c r="K214" s="272"/>
      <c r="L214" s="277"/>
      <c r="M214" s="278"/>
      <c r="N214" s="279"/>
      <c r="O214" s="279"/>
      <c r="P214" s="279"/>
      <c r="Q214" s="279"/>
      <c r="R214" s="279"/>
      <c r="S214" s="279"/>
      <c r="T214" s="280"/>
      <c r="AT214" s="281" t="s">
        <v>237</v>
      </c>
      <c r="AU214" s="281" t="s">
        <v>87</v>
      </c>
      <c r="AV214" s="13" t="s">
        <v>235</v>
      </c>
      <c r="AW214" s="13" t="s">
        <v>42</v>
      </c>
      <c r="AX214" s="13" t="s">
        <v>24</v>
      </c>
      <c r="AY214" s="281" t="s">
        <v>228</v>
      </c>
    </row>
    <row r="215" s="1" customFormat="1" ht="25.5" customHeight="1">
      <c r="B215" s="47"/>
      <c r="C215" s="261" t="s">
        <v>428</v>
      </c>
      <c r="D215" s="261" t="s">
        <v>349</v>
      </c>
      <c r="E215" s="262" t="s">
        <v>8311</v>
      </c>
      <c r="F215" s="263" t="s">
        <v>8312</v>
      </c>
      <c r="G215" s="264" t="s">
        <v>499</v>
      </c>
      <c r="H215" s="265">
        <v>104</v>
      </c>
      <c r="I215" s="266"/>
      <c r="J215" s="267">
        <f>ROUND(I215*H215,2)</f>
        <v>0</v>
      </c>
      <c r="K215" s="263" t="s">
        <v>264</v>
      </c>
      <c r="L215" s="268"/>
      <c r="M215" s="269" t="s">
        <v>22</v>
      </c>
      <c r="N215" s="270" t="s">
        <v>50</v>
      </c>
      <c r="O215" s="48"/>
      <c r="P215" s="246">
        <f>O215*H215</f>
        <v>0</v>
      </c>
      <c r="Q215" s="246">
        <v>0.0040000000000000001</v>
      </c>
      <c r="R215" s="246">
        <f>Q215*H215</f>
        <v>0.41600000000000004</v>
      </c>
      <c r="S215" s="246">
        <v>0</v>
      </c>
      <c r="T215" s="247">
        <f>S215*H215</f>
        <v>0</v>
      </c>
      <c r="AR215" s="25" t="s">
        <v>266</v>
      </c>
      <c r="AT215" s="25" t="s">
        <v>349</v>
      </c>
      <c r="AU215" s="25" t="s">
        <v>87</v>
      </c>
      <c r="AY215" s="25" t="s">
        <v>228</v>
      </c>
      <c r="BE215" s="248">
        <f>IF(N215="základní",J215,0)</f>
        <v>0</v>
      </c>
      <c r="BF215" s="248">
        <f>IF(N215="snížená",J215,0)</f>
        <v>0</v>
      </c>
      <c r="BG215" s="248">
        <f>IF(N215="zákl. přenesená",J215,0)</f>
        <v>0</v>
      </c>
      <c r="BH215" s="248">
        <f>IF(N215="sníž. přenesená",J215,0)</f>
        <v>0</v>
      </c>
      <c r="BI215" s="248">
        <f>IF(N215="nulová",J215,0)</f>
        <v>0</v>
      </c>
      <c r="BJ215" s="25" t="s">
        <v>24</v>
      </c>
      <c r="BK215" s="248">
        <f>ROUND(I215*H215,2)</f>
        <v>0</v>
      </c>
      <c r="BL215" s="25" t="s">
        <v>235</v>
      </c>
      <c r="BM215" s="25" t="s">
        <v>8313</v>
      </c>
    </row>
    <row r="216" s="12" customFormat="1">
      <c r="B216" s="249"/>
      <c r="C216" s="250"/>
      <c r="D216" s="251" t="s">
        <v>237</v>
      </c>
      <c r="E216" s="252" t="s">
        <v>22</v>
      </c>
      <c r="F216" s="253" t="s">
        <v>8314</v>
      </c>
      <c r="G216" s="250"/>
      <c r="H216" s="254">
        <v>104</v>
      </c>
      <c r="I216" s="255"/>
      <c r="J216" s="250"/>
      <c r="K216" s="250"/>
      <c r="L216" s="256"/>
      <c r="M216" s="257"/>
      <c r="N216" s="258"/>
      <c r="O216" s="258"/>
      <c r="P216" s="258"/>
      <c r="Q216" s="258"/>
      <c r="R216" s="258"/>
      <c r="S216" s="258"/>
      <c r="T216" s="259"/>
      <c r="AT216" s="260" t="s">
        <v>237</v>
      </c>
      <c r="AU216" s="260" t="s">
        <v>87</v>
      </c>
      <c r="AV216" s="12" t="s">
        <v>87</v>
      </c>
      <c r="AW216" s="12" t="s">
        <v>42</v>
      </c>
      <c r="AX216" s="12" t="s">
        <v>79</v>
      </c>
      <c r="AY216" s="260" t="s">
        <v>228</v>
      </c>
    </row>
    <row r="217" s="13" customFormat="1">
      <c r="B217" s="271"/>
      <c r="C217" s="272"/>
      <c r="D217" s="251" t="s">
        <v>237</v>
      </c>
      <c r="E217" s="273" t="s">
        <v>22</v>
      </c>
      <c r="F217" s="274" t="s">
        <v>364</v>
      </c>
      <c r="G217" s="272"/>
      <c r="H217" s="275">
        <v>104</v>
      </c>
      <c r="I217" s="276"/>
      <c r="J217" s="272"/>
      <c r="K217" s="272"/>
      <c r="L217" s="277"/>
      <c r="M217" s="278"/>
      <c r="N217" s="279"/>
      <c r="O217" s="279"/>
      <c r="P217" s="279"/>
      <c r="Q217" s="279"/>
      <c r="R217" s="279"/>
      <c r="S217" s="279"/>
      <c r="T217" s="280"/>
      <c r="AT217" s="281" t="s">
        <v>237</v>
      </c>
      <c r="AU217" s="281" t="s">
        <v>87</v>
      </c>
      <c r="AV217" s="13" t="s">
        <v>235</v>
      </c>
      <c r="AW217" s="13" t="s">
        <v>42</v>
      </c>
      <c r="AX217" s="13" t="s">
        <v>24</v>
      </c>
      <c r="AY217" s="281" t="s">
        <v>228</v>
      </c>
    </row>
    <row r="218" s="1" customFormat="1" ht="25.5" customHeight="1">
      <c r="B218" s="47"/>
      <c r="C218" s="261" t="s">
        <v>433</v>
      </c>
      <c r="D218" s="261" t="s">
        <v>349</v>
      </c>
      <c r="E218" s="262" t="s">
        <v>8315</v>
      </c>
      <c r="F218" s="263" t="s">
        <v>8316</v>
      </c>
      <c r="G218" s="264" t="s">
        <v>499</v>
      </c>
      <c r="H218" s="265">
        <v>32</v>
      </c>
      <c r="I218" s="266"/>
      <c r="J218" s="267">
        <f>ROUND(I218*H218,2)</f>
        <v>0</v>
      </c>
      <c r="K218" s="263" t="s">
        <v>264</v>
      </c>
      <c r="L218" s="268"/>
      <c r="M218" s="269" t="s">
        <v>22</v>
      </c>
      <c r="N218" s="270" t="s">
        <v>50</v>
      </c>
      <c r="O218" s="48"/>
      <c r="P218" s="246">
        <f>O218*H218</f>
        <v>0</v>
      </c>
      <c r="Q218" s="246">
        <v>0.0050000000000000001</v>
      </c>
      <c r="R218" s="246">
        <f>Q218*H218</f>
        <v>0.16</v>
      </c>
      <c r="S218" s="246">
        <v>0</v>
      </c>
      <c r="T218" s="247">
        <f>S218*H218</f>
        <v>0</v>
      </c>
      <c r="AR218" s="25" t="s">
        <v>266</v>
      </c>
      <c r="AT218" s="25" t="s">
        <v>349</v>
      </c>
      <c r="AU218" s="25" t="s">
        <v>87</v>
      </c>
      <c r="AY218" s="25" t="s">
        <v>228</v>
      </c>
      <c r="BE218" s="248">
        <f>IF(N218="základní",J218,0)</f>
        <v>0</v>
      </c>
      <c r="BF218" s="248">
        <f>IF(N218="snížená",J218,0)</f>
        <v>0</v>
      </c>
      <c r="BG218" s="248">
        <f>IF(N218="zákl. přenesená",J218,0)</f>
        <v>0</v>
      </c>
      <c r="BH218" s="248">
        <f>IF(N218="sníž. přenesená",J218,0)</f>
        <v>0</v>
      </c>
      <c r="BI218" s="248">
        <f>IF(N218="nulová",J218,0)</f>
        <v>0</v>
      </c>
      <c r="BJ218" s="25" t="s">
        <v>24</v>
      </c>
      <c r="BK218" s="248">
        <f>ROUND(I218*H218,2)</f>
        <v>0</v>
      </c>
      <c r="BL218" s="25" t="s">
        <v>235</v>
      </c>
      <c r="BM218" s="25" t="s">
        <v>8317</v>
      </c>
    </row>
    <row r="219" s="12" customFormat="1">
      <c r="B219" s="249"/>
      <c r="C219" s="250"/>
      <c r="D219" s="251" t="s">
        <v>237</v>
      </c>
      <c r="E219" s="252" t="s">
        <v>22</v>
      </c>
      <c r="F219" s="253" t="s">
        <v>8318</v>
      </c>
      <c r="G219" s="250"/>
      <c r="H219" s="254">
        <v>32</v>
      </c>
      <c r="I219" s="255"/>
      <c r="J219" s="250"/>
      <c r="K219" s="250"/>
      <c r="L219" s="256"/>
      <c r="M219" s="257"/>
      <c r="N219" s="258"/>
      <c r="O219" s="258"/>
      <c r="P219" s="258"/>
      <c r="Q219" s="258"/>
      <c r="R219" s="258"/>
      <c r="S219" s="258"/>
      <c r="T219" s="259"/>
      <c r="AT219" s="260" t="s">
        <v>237</v>
      </c>
      <c r="AU219" s="260" t="s">
        <v>87</v>
      </c>
      <c r="AV219" s="12" t="s">
        <v>87</v>
      </c>
      <c r="AW219" s="12" t="s">
        <v>42</v>
      </c>
      <c r="AX219" s="12" t="s">
        <v>79</v>
      </c>
      <c r="AY219" s="260" t="s">
        <v>228</v>
      </c>
    </row>
    <row r="220" s="13" customFormat="1">
      <c r="B220" s="271"/>
      <c r="C220" s="272"/>
      <c r="D220" s="251" t="s">
        <v>237</v>
      </c>
      <c r="E220" s="273" t="s">
        <v>22</v>
      </c>
      <c r="F220" s="274" t="s">
        <v>364</v>
      </c>
      <c r="G220" s="272"/>
      <c r="H220" s="275">
        <v>32</v>
      </c>
      <c r="I220" s="276"/>
      <c r="J220" s="272"/>
      <c r="K220" s="272"/>
      <c r="L220" s="277"/>
      <c r="M220" s="278"/>
      <c r="N220" s="279"/>
      <c r="O220" s="279"/>
      <c r="P220" s="279"/>
      <c r="Q220" s="279"/>
      <c r="R220" s="279"/>
      <c r="S220" s="279"/>
      <c r="T220" s="280"/>
      <c r="AT220" s="281" t="s">
        <v>237</v>
      </c>
      <c r="AU220" s="281" t="s">
        <v>87</v>
      </c>
      <c r="AV220" s="13" t="s">
        <v>235</v>
      </c>
      <c r="AW220" s="13" t="s">
        <v>42</v>
      </c>
      <c r="AX220" s="13" t="s">
        <v>24</v>
      </c>
      <c r="AY220" s="281" t="s">
        <v>228</v>
      </c>
    </row>
    <row r="221" s="1" customFormat="1" ht="16.5" customHeight="1">
      <c r="B221" s="47"/>
      <c r="C221" s="261" t="s">
        <v>438</v>
      </c>
      <c r="D221" s="261" t="s">
        <v>349</v>
      </c>
      <c r="E221" s="262" t="s">
        <v>8319</v>
      </c>
      <c r="F221" s="263" t="s">
        <v>8320</v>
      </c>
      <c r="G221" s="264" t="s">
        <v>499</v>
      </c>
      <c r="H221" s="265">
        <v>192</v>
      </c>
      <c r="I221" s="266"/>
      <c r="J221" s="267">
        <f>ROUND(I221*H221,2)</f>
        <v>0</v>
      </c>
      <c r="K221" s="263" t="s">
        <v>264</v>
      </c>
      <c r="L221" s="268"/>
      <c r="M221" s="269" t="s">
        <v>22</v>
      </c>
      <c r="N221" s="270" t="s">
        <v>50</v>
      </c>
      <c r="O221" s="48"/>
      <c r="P221" s="246">
        <f>O221*H221</f>
        <v>0</v>
      </c>
      <c r="Q221" s="246">
        <v>0.002</v>
      </c>
      <c r="R221" s="246">
        <f>Q221*H221</f>
        <v>0.38400000000000001</v>
      </c>
      <c r="S221" s="246">
        <v>0</v>
      </c>
      <c r="T221" s="247">
        <f>S221*H221</f>
        <v>0</v>
      </c>
      <c r="AR221" s="25" t="s">
        <v>266</v>
      </c>
      <c r="AT221" s="25" t="s">
        <v>349</v>
      </c>
      <c r="AU221" s="25" t="s">
        <v>87</v>
      </c>
      <c r="AY221" s="25" t="s">
        <v>228</v>
      </c>
      <c r="BE221" s="248">
        <f>IF(N221="základní",J221,0)</f>
        <v>0</v>
      </c>
      <c r="BF221" s="248">
        <f>IF(N221="snížená",J221,0)</f>
        <v>0</v>
      </c>
      <c r="BG221" s="248">
        <f>IF(N221="zákl. přenesená",J221,0)</f>
        <v>0</v>
      </c>
      <c r="BH221" s="248">
        <f>IF(N221="sníž. přenesená",J221,0)</f>
        <v>0</v>
      </c>
      <c r="BI221" s="248">
        <f>IF(N221="nulová",J221,0)</f>
        <v>0</v>
      </c>
      <c r="BJ221" s="25" t="s">
        <v>24</v>
      </c>
      <c r="BK221" s="248">
        <f>ROUND(I221*H221,2)</f>
        <v>0</v>
      </c>
      <c r="BL221" s="25" t="s">
        <v>235</v>
      </c>
      <c r="BM221" s="25" t="s">
        <v>8321</v>
      </c>
    </row>
    <row r="222" s="12" customFormat="1">
      <c r="B222" s="249"/>
      <c r="C222" s="250"/>
      <c r="D222" s="251" t="s">
        <v>237</v>
      </c>
      <c r="E222" s="252" t="s">
        <v>22</v>
      </c>
      <c r="F222" s="253" t="s">
        <v>8322</v>
      </c>
      <c r="G222" s="250"/>
      <c r="H222" s="254">
        <v>72</v>
      </c>
      <c r="I222" s="255"/>
      <c r="J222" s="250"/>
      <c r="K222" s="250"/>
      <c r="L222" s="256"/>
      <c r="M222" s="257"/>
      <c r="N222" s="258"/>
      <c r="O222" s="258"/>
      <c r="P222" s="258"/>
      <c r="Q222" s="258"/>
      <c r="R222" s="258"/>
      <c r="S222" s="258"/>
      <c r="T222" s="259"/>
      <c r="AT222" s="260" t="s">
        <v>237</v>
      </c>
      <c r="AU222" s="260" t="s">
        <v>87</v>
      </c>
      <c r="AV222" s="12" t="s">
        <v>87</v>
      </c>
      <c r="AW222" s="12" t="s">
        <v>42</v>
      </c>
      <c r="AX222" s="12" t="s">
        <v>79</v>
      </c>
      <c r="AY222" s="260" t="s">
        <v>228</v>
      </c>
    </row>
    <row r="223" s="12" customFormat="1">
      <c r="B223" s="249"/>
      <c r="C223" s="250"/>
      <c r="D223" s="251" t="s">
        <v>237</v>
      </c>
      <c r="E223" s="252" t="s">
        <v>22</v>
      </c>
      <c r="F223" s="253" t="s">
        <v>8323</v>
      </c>
      <c r="G223" s="250"/>
      <c r="H223" s="254">
        <v>120</v>
      </c>
      <c r="I223" s="255"/>
      <c r="J223" s="250"/>
      <c r="K223" s="250"/>
      <c r="L223" s="256"/>
      <c r="M223" s="257"/>
      <c r="N223" s="258"/>
      <c r="O223" s="258"/>
      <c r="P223" s="258"/>
      <c r="Q223" s="258"/>
      <c r="R223" s="258"/>
      <c r="S223" s="258"/>
      <c r="T223" s="259"/>
      <c r="AT223" s="260" t="s">
        <v>237</v>
      </c>
      <c r="AU223" s="260" t="s">
        <v>87</v>
      </c>
      <c r="AV223" s="12" t="s">
        <v>87</v>
      </c>
      <c r="AW223" s="12" t="s">
        <v>42</v>
      </c>
      <c r="AX223" s="12" t="s">
        <v>79</v>
      </c>
      <c r="AY223" s="260" t="s">
        <v>228</v>
      </c>
    </row>
    <row r="224" s="13" customFormat="1">
      <c r="B224" s="271"/>
      <c r="C224" s="272"/>
      <c r="D224" s="251" t="s">
        <v>237</v>
      </c>
      <c r="E224" s="273" t="s">
        <v>22</v>
      </c>
      <c r="F224" s="274" t="s">
        <v>364</v>
      </c>
      <c r="G224" s="272"/>
      <c r="H224" s="275">
        <v>192</v>
      </c>
      <c r="I224" s="276"/>
      <c r="J224" s="272"/>
      <c r="K224" s="272"/>
      <c r="L224" s="277"/>
      <c r="M224" s="278"/>
      <c r="N224" s="279"/>
      <c r="O224" s="279"/>
      <c r="P224" s="279"/>
      <c r="Q224" s="279"/>
      <c r="R224" s="279"/>
      <c r="S224" s="279"/>
      <c r="T224" s="280"/>
      <c r="AT224" s="281" t="s">
        <v>237</v>
      </c>
      <c r="AU224" s="281" t="s">
        <v>87</v>
      </c>
      <c r="AV224" s="13" t="s">
        <v>235</v>
      </c>
      <c r="AW224" s="13" t="s">
        <v>42</v>
      </c>
      <c r="AX224" s="13" t="s">
        <v>24</v>
      </c>
      <c r="AY224" s="281" t="s">
        <v>228</v>
      </c>
    </row>
    <row r="225" s="1" customFormat="1" ht="16.5" customHeight="1">
      <c r="B225" s="47"/>
      <c r="C225" s="261" t="s">
        <v>443</v>
      </c>
      <c r="D225" s="261" t="s">
        <v>349</v>
      </c>
      <c r="E225" s="262" t="s">
        <v>8324</v>
      </c>
      <c r="F225" s="263" t="s">
        <v>8325</v>
      </c>
      <c r="G225" s="264" t="s">
        <v>499</v>
      </c>
      <c r="H225" s="265">
        <v>2</v>
      </c>
      <c r="I225" s="266"/>
      <c r="J225" s="267">
        <f>ROUND(I225*H225,2)</f>
        <v>0</v>
      </c>
      <c r="K225" s="263" t="s">
        <v>264</v>
      </c>
      <c r="L225" s="268"/>
      <c r="M225" s="269" t="s">
        <v>22</v>
      </c>
      <c r="N225" s="270" t="s">
        <v>50</v>
      </c>
      <c r="O225" s="48"/>
      <c r="P225" s="246">
        <f>O225*H225</f>
        <v>0</v>
      </c>
      <c r="Q225" s="246">
        <v>0.001</v>
      </c>
      <c r="R225" s="246">
        <f>Q225*H225</f>
        <v>0.002</v>
      </c>
      <c r="S225" s="246">
        <v>0</v>
      </c>
      <c r="T225" s="247">
        <f>S225*H225</f>
        <v>0</v>
      </c>
      <c r="AR225" s="25" t="s">
        <v>266</v>
      </c>
      <c r="AT225" s="25" t="s">
        <v>349</v>
      </c>
      <c r="AU225" s="25" t="s">
        <v>87</v>
      </c>
      <c r="AY225" s="25" t="s">
        <v>228</v>
      </c>
      <c r="BE225" s="248">
        <f>IF(N225="základní",J225,0)</f>
        <v>0</v>
      </c>
      <c r="BF225" s="248">
        <f>IF(N225="snížená",J225,0)</f>
        <v>0</v>
      </c>
      <c r="BG225" s="248">
        <f>IF(N225="zákl. přenesená",J225,0)</f>
        <v>0</v>
      </c>
      <c r="BH225" s="248">
        <f>IF(N225="sníž. přenesená",J225,0)</f>
        <v>0</v>
      </c>
      <c r="BI225" s="248">
        <f>IF(N225="nulová",J225,0)</f>
        <v>0</v>
      </c>
      <c r="BJ225" s="25" t="s">
        <v>24</v>
      </c>
      <c r="BK225" s="248">
        <f>ROUND(I225*H225,2)</f>
        <v>0</v>
      </c>
      <c r="BL225" s="25" t="s">
        <v>235</v>
      </c>
      <c r="BM225" s="25" t="s">
        <v>8326</v>
      </c>
    </row>
    <row r="226" s="12" customFormat="1">
      <c r="B226" s="249"/>
      <c r="C226" s="250"/>
      <c r="D226" s="251" t="s">
        <v>237</v>
      </c>
      <c r="E226" s="252" t="s">
        <v>22</v>
      </c>
      <c r="F226" s="253" t="s">
        <v>7872</v>
      </c>
      <c r="G226" s="250"/>
      <c r="H226" s="254">
        <v>2</v>
      </c>
      <c r="I226" s="255"/>
      <c r="J226" s="250"/>
      <c r="K226" s="250"/>
      <c r="L226" s="256"/>
      <c r="M226" s="257"/>
      <c r="N226" s="258"/>
      <c r="O226" s="258"/>
      <c r="P226" s="258"/>
      <c r="Q226" s="258"/>
      <c r="R226" s="258"/>
      <c r="S226" s="258"/>
      <c r="T226" s="259"/>
      <c r="AT226" s="260" t="s">
        <v>237</v>
      </c>
      <c r="AU226" s="260" t="s">
        <v>87</v>
      </c>
      <c r="AV226" s="12" t="s">
        <v>87</v>
      </c>
      <c r="AW226" s="12" t="s">
        <v>42</v>
      </c>
      <c r="AX226" s="12" t="s">
        <v>79</v>
      </c>
      <c r="AY226" s="260" t="s">
        <v>228</v>
      </c>
    </row>
    <row r="227" s="13" customFormat="1">
      <c r="B227" s="271"/>
      <c r="C227" s="272"/>
      <c r="D227" s="251" t="s">
        <v>237</v>
      </c>
      <c r="E227" s="273" t="s">
        <v>22</v>
      </c>
      <c r="F227" s="274" t="s">
        <v>364</v>
      </c>
      <c r="G227" s="272"/>
      <c r="H227" s="275">
        <v>2</v>
      </c>
      <c r="I227" s="276"/>
      <c r="J227" s="272"/>
      <c r="K227" s="272"/>
      <c r="L227" s="277"/>
      <c r="M227" s="278"/>
      <c r="N227" s="279"/>
      <c r="O227" s="279"/>
      <c r="P227" s="279"/>
      <c r="Q227" s="279"/>
      <c r="R227" s="279"/>
      <c r="S227" s="279"/>
      <c r="T227" s="280"/>
      <c r="AT227" s="281" t="s">
        <v>237</v>
      </c>
      <c r="AU227" s="281" t="s">
        <v>87</v>
      </c>
      <c r="AV227" s="13" t="s">
        <v>235</v>
      </c>
      <c r="AW227" s="13" t="s">
        <v>42</v>
      </c>
      <c r="AX227" s="13" t="s">
        <v>24</v>
      </c>
      <c r="AY227" s="281" t="s">
        <v>228</v>
      </c>
    </row>
    <row r="228" s="1" customFormat="1" ht="25.5" customHeight="1">
      <c r="B228" s="47"/>
      <c r="C228" s="261" t="s">
        <v>448</v>
      </c>
      <c r="D228" s="261" t="s">
        <v>349</v>
      </c>
      <c r="E228" s="262" t="s">
        <v>8327</v>
      </c>
      <c r="F228" s="263" t="s">
        <v>8328</v>
      </c>
      <c r="G228" s="264" t="s">
        <v>263</v>
      </c>
      <c r="H228" s="265">
        <v>408.26900000000001</v>
      </c>
      <c r="I228" s="266"/>
      <c r="J228" s="267">
        <f>ROUND(I228*H228,2)</f>
        <v>0</v>
      </c>
      <c r="K228" s="263" t="s">
        <v>264</v>
      </c>
      <c r="L228" s="268"/>
      <c r="M228" s="269" t="s">
        <v>22</v>
      </c>
      <c r="N228" s="270" t="s">
        <v>50</v>
      </c>
      <c r="O228" s="48"/>
      <c r="P228" s="246">
        <f>O228*H228</f>
        <v>0</v>
      </c>
      <c r="Q228" s="246">
        <v>0.001</v>
      </c>
      <c r="R228" s="246">
        <f>Q228*H228</f>
        <v>0.40826899999999999</v>
      </c>
      <c r="S228" s="246">
        <v>0</v>
      </c>
      <c r="T228" s="247">
        <f>S228*H228</f>
        <v>0</v>
      </c>
      <c r="AR228" s="25" t="s">
        <v>266</v>
      </c>
      <c r="AT228" s="25" t="s">
        <v>349</v>
      </c>
      <c r="AU228" s="25" t="s">
        <v>87</v>
      </c>
      <c r="AY228" s="25" t="s">
        <v>228</v>
      </c>
      <c r="BE228" s="248">
        <f>IF(N228="základní",J228,0)</f>
        <v>0</v>
      </c>
      <c r="BF228" s="248">
        <f>IF(N228="snížená",J228,0)</f>
        <v>0</v>
      </c>
      <c r="BG228" s="248">
        <f>IF(N228="zákl. přenesená",J228,0)</f>
        <v>0</v>
      </c>
      <c r="BH228" s="248">
        <f>IF(N228="sníž. přenesená",J228,0)</f>
        <v>0</v>
      </c>
      <c r="BI228" s="248">
        <f>IF(N228="nulová",J228,0)</f>
        <v>0</v>
      </c>
      <c r="BJ228" s="25" t="s">
        <v>24</v>
      </c>
      <c r="BK228" s="248">
        <f>ROUND(I228*H228,2)</f>
        <v>0</v>
      </c>
      <c r="BL228" s="25" t="s">
        <v>235</v>
      </c>
      <c r="BM228" s="25" t="s">
        <v>8329</v>
      </c>
    </row>
    <row r="229" s="12" customFormat="1">
      <c r="B229" s="249"/>
      <c r="C229" s="250"/>
      <c r="D229" s="251" t="s">
        <v>237</v>
      </c>
      <c r="E229" s="252" t="s">
        <v>22</v>
      </c>
      <c r="F229" s="253" t="s">
        <v>8330</v>
      </c>
      <c r="G229" s="250"/>
      <c r="H229" s="254">
        <v>99.840000000000003</v>
      </c>
      <c r="I229" s="255"/>
      <c r="J229" s="250"/>
      <c r="K229" s="250"/>
      <c r="L229" s="256"/>
      <c r="M229" s="257"/>
      <c r="N229" s="258"/>
      <c r="O229" s="258"/>
      <c r="P229" s="258"/>
      <c r="Q229" s="258"/>
      <c r="R229" s="258"/>
      <c r="S229" s="258"/>
      <c r="T229" s="259"/>
      <c r="AT229" s="260" t="s">
        <v>237</v>
      </c>
      <c r="AU229" s="260" t="s">
        <v>87</v>
      </c>
      <c r="AV229" s="12" t="s">
        <v>87</v>
      </c>
      <c r="AW229" s="12" t="s">
        <v>42</v>
      </c>
      <c r="AX229" s="12" t="s">
        <v>79</v>
      </c>
      <c r="AY229" s="260" t="s">
        <v>228</v>
      </c>
    </row>
    <row r="230" s="12" customFormat="1">
      <c r="B230" s="249"/>
      <c r="C230" s="250"/>
      <c r="D230" s="251" t="s">
        <v>237</v>
      </c>
      <c r="E230" s="252" t="s">
        <v>22</v>
      </c>
      <c r="F230" s="253" t="s">
        <v>8331</v>
      </c>
      <c r="G230" s="250"/>
      <c r="H230" s="254">
        <v>59.904000000000003</v>
      </c>
      <c r="I230" s="255"/>
      <c r="J230" s="250"/>
      <c r="K230" s="250"/>
      <c r="L230" s="256"/>
      <c r="M230" s="257"/>
      <c r="N230" s="258"/>
      <c r="O230" s="258"/>
      <c r="P230" s="258"/>
      <c r="Q230" s="258"/>
      <c r="R230" s="258"/>
      <c r="S230" s="258"/>
      <c r="T230" s="259"/>
      <c r="AT230" s="260" t="s">
        <v>237</v>
      </c>
      <c r="AU230" s="260" t="s">
        <v>87</v>
      </c>
      <c r="AV230" s="12" t="s">
        <v>87</v>
      </c>
      <c r="AW230" s="12" t="s">
        <v>42</v>
      </c>
      <c r="AX230" s="12" t="s">
        <v>79</v>
      </c>
      <c r="AY230" s="260" t="s">
        <v>228</v>
      </c>
    </row>
    <row r="231" s="12" customFormat="1">
      <c r="B231" s="249"/>
      <c r="C231" s="250"/>
      <c r="D231" s="251" t="s">
        <v>237</v>
      </c>
      <c r="E231" s="252" t="s">
        <v>22</v>
      </c>
      <c r="F231" s="253" t="s">
        <v>8332</v>
      </c>
      <c r="G231" s="250"/>
      <c r="H231" s="254">
        <v>47.002000000000002</v>
      </c>
      <c r="I231" s="255"/>
      <c r="J231" s="250"/>
      <c r="K231" s="250"/>
      <c r="L231" s="256"/>
      <c r="M231" s="257"/>
      <c r="N231" s="258"/>
      <c r="O231" s="258"/>
      <c r="P231" s="258"/>
      <c r="Q231" s="258"/>
      <c r="R231" s="258"/>
      <c r="S231" s="258"/>
      <c r="T231" s="259"/>
      <c r="AT231" s="260" t="s">
        <v>237</v>
      </c>
      <c r="AU231" s="260" t="s">
        <v>87</v>
      </c>
      <c r="AV231" s="12" t="s">
        <v>87</v>
      </c>
      <c r="AW231" s="12" t="s">
        <v>42</v>
      </c>
      <c r="AX231" s="12" t="s">
        <v>79</v>
      </c>
      <c r="AY231" s="260" t="s">
        <v>228</v>
      </c>
    </row>
    <row r="232" s="12" customFormat="1">
      <c r="B232" s="249"/>
      <c r="C232" s="250"/>
      <c r="D232" s="251" t="s">
        <v>237</v>
      </c>
      <c r="E232" s="252" t="s">
        <v>22</v>
      </c>
      <c r="F232" s="253" t="s">
        <v>8333</v>
      </c>
      <c r="G232" s="250"/>
      <c r="H232" s="254">
        <v>41.779000000000003</v>
      </c>
      <c r="I232" s="255"/>
      <c r="J232" s="250"/>
      <c r="K232" s="250"/>
      <c r="L232" s="256"/>
      <c r="M232" s="257"/>
      <c r="N232" s="258"/>
      <c r="O232" s="258"/>
      <c r="P232" s="258"/>
      <c r="Q232" s="258"/>
      <c r="R232" s="258"/>
      <c r="S232" s="258"/>
      <c r="T232" s="259"/>
      <c r="AT232" s="260" t="s">
        <v>237</v>
      </c>
      <c r="AU232" s="260" t="s">
        <v>87</v>
      </c>
      <c r="AV232" s="12" t="s">
        <v>87</v>
      </c>
      <c r="AW232" s="12" t="s">
        <v>42</v>
      </c>
      <c r="AX232" s="12" t="s">
        <v>79</v>
      </c>
      <c r="AY232" s="260" t="s">
        <v>228</v>
      </c>
    </row>
    <row r="233" s="12" customFormat="1">
      <c r="B233" s="249"/>
      <c r="C233" s="250"/>
      <c r="D233" s="251" t="s">
        <v>237</v>
      </c>
      <c r="E233" s="252" t="s">
        <v>22</v>
      </c>
      <c r="F233" s="253" t="s">
        <v>8334</v>
      </c>
      <c r="G233" s="250"/>
      <c r="H233" s="254">
        <v>99.840000000000003</v>
      </c>
      <c r="I233" s="255"/>
      <c r="J233" s="250"/>
      <c r="K233" s="250"/>
      <c r="L233" s="256"/>
      <c r="M233" s="257"/>
      <c r="N233" s="258"/>
      <c r="O233" s="258"/>
      <c r="P233" s="258"/>
      <c r="Q233" s="258"/>
      <c r="R233" s="258"/>
      <c r="S233" s="258"/>
      <c r="T233" s="259"/>
      <c r="AT233" s="260" t="s">
        <v>237</v>
      </c>
      <c r="AU233" s="260" t="s">
        <v>87</v>
      </c>
      <c r="AV233" s="12" t="s">
        <v>87</v>
      </c>
      <c r="AW233" s="12" t="s">
        <v>42</v>
      </c>
      <c r="AX233" s="12" t="s">
        <v>79</v>
      </c>
      <c r="AY233" s="260" t="s">
        <v>228</v>
      </c>
    </row>
    <row r="234" s="12" customFormat="1">
      <c r="B234" s="249"/>
      <c r="C234" s="250"/>
      <c r="D234" s="251" t="s">
        <v>237</v>
      </c>
      <c r="E234" s="252" t="s">
        <v>22</v>
      </c>
      <c r="F234" s="253" t="s">
        <v>8331</v>
      </c>
      <c r="G234" s="250"/>
      <c r="H234" s="254">
        <v>59.904000000000003</v>
      </c>
      <c r="I234" s="255"/>
      <c r="J234" s="250"/>
      <c r="K234" s="250"/>
      <c r="L234" s="256"/>
      <c r="M234" s="257"/>
      <c r="N234" s="258"/>
      <c r="O234" s="258"/>
      <c r="P234" s="258"/>
      <c r="Q234" s="258"/>
      <c r="R234" s="258"/>
      <c r="S234" s="258"/>
      <c r="T234" s="259"/>
      <c r="AT234" s="260" t="s">
        <v>237</v>
      </c>
      <c r="AU234" s="260" t="s">
        <v>87</v>
      </c>
      <c r="AV234" s="12" t="s">
        <v>87</v>
      </c>
      <c r="AW234" s="12" t="s">
        <v>42</v>
      </c>
      <c r="AX234" s="12" t="s">
        <v>79</v>
      </c>
      <c r="AY234" s="260" t="s">
        <v>228</v>
      </c>
    </row>
    <row r="235" s="13" customFormat="1">
      <c r="B235" s="271"/>
      <c r="C235" s="272"/>
      <c r="D235" s="251" t="s">
        <v>237</v>
      </c>
      <c r="E235" s="273" t="s">
        <v>22</v>
      </c>
      <c r="F235" s="274" t="s">
        <v>364</v>
      </c>
      <c r="G235" s="272"/>
      <c r="H235" s="275">
        <v>408.26900000000001</v>
      </c>
      <c r="I235" s="276"/>
      <c r="J235" s="272"/>
      <c r="K235" s="272"/>
      <c r="L235" s="277"/>
      <c r="M235" s="278"/>
      <c r="N235" s="279"/>
      <c r="O235" s="279"/>
      <c r="P235" s="279"/>
      <c r="Q235" s="279"/>
      <c r="R235" s="279"/>
      <c r="S235" s="279"/>
      <c r="T235" s="280"/>
      <c r="AT235" s="281" t="s">
        <v>237</v>
      </c>
      <c r="AU235" s="281" t="s">
        <v>87</v>
      </c>
      <c r="AV235" s="13" t="s">
        <v>235</v>
      </c>
      <c r="AW235" s="13" t="s">
        <v>42</v>
      </c>
      <c r="AX235" s="13" t="s">
        <v>24</v>
      </c>
      <c r="AY235" s="281" t="s">
        <v>228</v>
      </c>
    </row>
    <row r="236" s="1" customFormat="1" ht="16.5" customHeight="1">
      <c r="B236" s="47"/>
      <c r="C236" s="261" t="s">
        <v>455</v>
      </c>
      <c r="D236" s="261" t="s">
        <v>349</v>
      </c>
      <c r="E236" s="262" t="s">
        <v>8335</v>
      </c>
      <c r="F236" s="263" t="s">
        <v>8336</v>
      </c>
      <c r="G236" s="264" t="s">
        <v>263</v>
      </c>
      <c r="H236" s="265">
        <v>204.13499999999999</v>
      </c>
      <c r="I236" s="266"/>
      <c r="J236" s="267">
        <f>ROUND(I236*H236,2)</f>
        <v>0</v>
      </c>
      <c r="K236" s="263" t="s">
        <v>264</v>
      </c>
      <c r="L236" s="268"/>
      <c r="M236" s="269" t="s">
        <v>22</v>
      </c>
      <c r="N236" s="270" t="s">
        <v>50</v>
      </c>
      <c r="O236" s="48"/>
      <c r="P236" s="246">
        <f>O236*H236</f>
        <v>0</v>
      </c>
      <c r="Q236" s="246">
        <v>0.001</v>
      </c>
      <c r="R236" s="246">
        <f>Q236*H236</f>
        <v>0.20413499999999998</v>
      </c>
      <c r="S236" s="246">
        <v>0</v>
      </c>
      <c r="T236" s="247">
        <f>S236*H236</f>
        <v>0</v>
      </c>
      <c r="AR236" s="25" t="s">
        <v>266</v>
      </c>
      <c r="AT236" s="25" t="s">
        <v>349</v>
      </c>
      <c r="AU236" s="25" t="s">
        <v>87</v>
      </c>
      <c r="AY236" s="25" t="s">
        <v>228</v>
      </c>
      <c r="BE236" s="248">
        <f>IF(N236="základní",J236,0)</f>
        <v>0</v>
      </c>
      <c r="BF236" s="248">
        <f>IF(N236="snížená",J236,0)</f>
        <v>0</v>
      </c>
      <c r="BG236" s="248">
        <f>IF(N236="zákl. přenesená",J236,0)</f>
        <v>0</v>
      </c>
      <c r="BH236" s="248">
        <f>IF(N236="sníž. přenesená",J236,0)</f>
        <v>0</v>
      </c>
      <c r="BI236" s="248">
        <f>IF(N236="nulová",J236,0)</f>
        <v>0</v>
      </c>
      <c r="BJ236" s="25" t="s">
        <v>24</v>
      </c>
      <c r="BK236" s="248">
        <f>ROUND(I236*H236,2)</f>
        <v>0</v>
      </c>
      <c r="BL236" s="25" t="s">
        <v>235</v>
      </c>
      <c r="BM236" s="25" t="s">
        <v>8337</v>
      </c>
    </row>
    <row r="237" s="12" customFormat="1">
      <c r="B237" s="249"/>
      <c r="C237" s="250"/>
      <c r="D237" s="251" t="s">
        <v>237</v>
      </c>
      <c r="E237" s="252" t="s">
        <v>22</v>
      </c>
      <c r="F237" s="253" t="s">
        <v>8338</v>
      </c>
      <c r="G237" s="250"/>
      <c r="H237" s="254">
        <v>49.920000000000002</v>
      </c>
      <c r="I237" s="255"/>
      <c r="J237" s="250"/>
      <c r="K237" s="250"/>
      <c r="L237" s="256"/>
      <c r="M237" s="257"/>
      <c r="N237" s="258"/>
      <c r="O237" s="258"/>
      <c r="P237" s="258"/>
      <c r="Q237" s="258"/>
      <c r="R237" s="258"/>
      <c r="S237" s="258"/>
      <c r="T237" s="259"/>
      <c r="AT237" s="260" t="s">
        <v>237</v>
      </c>
      <c r="AU237" s="260" t="s">
        <v>87</v>
      </c>
      <c r="AV237" s="12" t="s">
        <v>87</v>
      </c>
      <c r="AW237" s="12" t="s">
        <v>42</v>
      </c>
      <c r="AX237" s="12" t="s">
        <v>79</v>
      </c>
      <c r="AY237" s="260" t="s">
        <v>228</v>
      </c>
    </row>
    <row r="238" s="12" customFormat="1">
      <c r="B238" s="249"/>
      <c r="C238" s="250"/>
      <c r="D238" s="251" t="s">
        <v>237</v>
      </c>
      <c r="E238" s="252" t="s">
        <v>22</v>
      </c>
      <c r="F238" s="253" t="s">
        <v>8339</v>
      </c>
      <c r="G238" s="250"/>
      <c r="H238" s="254">
        <v>29.952000000000002</v>
      </c>
      <c r="I238" s="255"/>
      <c r="J238" s="250"/>
      <c r="K238" s="250"/>
      <c r="L238" s="256"/>
      <c r="M238" s="257"/>
      <c r="N238" s="258"/>
      <c r="O238" s="258"/>
      <c r="P238" s="258"/>
      <c r="Q238" s="258"/>
      <c r="R238" s="258"/>
      <c r="S238" s="258"/>
      <c r="T238" s="259"/>
      <c r="AT238" s="260" t="s">
        <v>237</v>
      </c>
      <c r="AU238" s="260" t="s">
        <v>87</v>
      </c>
      <c r="AV238" s="12" t="s">
        <v>87</v>
      </c>
      <c r="AW238" s="12" t="s">
        <v>42</v>
      </c>
      <c r="AX238" s="12" t="s">
        <v>79</v>
      </c>
      <c r="AY238" s="260" t="s">
        <v>228</v>
      </c>
    </row>
    <row r="239" s="12" customFormat="1">
      <c r="B239" s="249"/>
      <c r="C239" s="250"/>
      <c r="D239" s="251" t="s">
        <v>237</v>
      </c>
      <c r="E239" s="252" t="s">
        <v>22</v>
      </c>
      <c r="F239" s="253" t="s">
        <v>8340</v>
      </c>
      <c r="G239" s="250"/>
      <c r="H239" s="254">
        <v>23.501000000000001</v>
      </c>
      <c r="I239" s="255"/>
      <c r="J239" s="250"/>
      <c r="K239" s="250"/>
      <c r="L239" s="256"/>
      <c r="M239" s="257"/>
      <c r="N239" s="258"/>
      <c r="O239" s="258"/>
      <c r="P239" s="258"/>
      <c r="Q239" s="258"/>
      <c r="R239" s="258"/>
      <c r="S239" s="258"/>
      <c r="T239" s="259"/>
      <c r="AT239" s="260" t="s">
        <v>237</v>
      </c>
      <c r="AU239" s="260" t="s">
        <v>87</v>
      </c>
      <c r="AV239" s="12" t="s">
        <v>87</v>
      </c>
      <c r="AW239" s="12" t="s">
        <v>42</v>
      </c>
      <c r="AX239" s="12" t="s">
        <v>79</v>
      </c>
      <c r="AY239" s="260" t="s">
        <v>228</v>
      </c>
    </row>
    <row r="240" s="12" customFormat="1">
      <c r="B240" s="249"/>
      <c r="C240" s="250"/>
      <c r="D240" s="251" t="s">
        <v>237</v>
      </c>
      <c r="E240" s="252" t="s">
        <v>22</v>
      </c>
      <c r="F240" s="253" t="s">
        <v>8341</v>
      </c>
      <c r="G240" s="250"/>
      <c r="H240" s="254">
        <v>20.890000000000001</v>
      </c>
      <c r="I240" s="255"/>
      <c r="J240" s="250"/>
      <c r="K240" s="250"/>
      <c r="L240" s="256"/>
      <c r="M240" s="257"/>
      <c r="N240" s="258"/>
      <c r="O240" s="258"/>
      <c r="P240" s="258"/>
      <c r="Q240" s="258"/>
      <c r="R240" s="258"/>
      <c r="S240" s="258"/>
      <c r="T240" s="259"/>
      <c r="AT240" s="260" t="s">
        <v>237</v>
      </c>
      <c r="AU240" s="260" t="s">
        <v>87</v>
      </c>
      <c r="AV240" s="12" t="s">
        <v>87</v>
      </c>
      <c r="AW240" s="12" t="s">
        <v>42</v>
      </c>
      <c r="AX240" s="12" t="s">
        <v>79</v>
      </c>
      <c r="AY240" s="260" t="s">
        <v>228</v>
      </c>
    </row>
    <row r="241" s="12" customFormat="1">
      <c r="B241" s="249"/>
      <c r="C241" s="250"/>
      <c r="D241" s="251" t="s">
        <v>237</v>
      </c>
      <c r="E241" s="252" t="s">
        <v>22</v>
      </c>
      <c r="F241" s="253" t="s">
        <v>8342</v>
      </c>
      <c r="G241" s="250"/>
      <c r="H241" s="254">
        <v>49.920000000000002</v>
      </c>
      <c r="I241" s="255"/>
      <c r="J241" s="250"/>
      <c r="K241" s="250"/>
      <c r="L241" s="256"/>
      <c r="M241" s="257"/>
      <c r="N241" s="258"/>
      <c r="O241" s="258"/>
      <c r="P241" s="258"/>
      <c r="Q241" s="258"/>
      <c r="R241" s="258"/>
      <c r="S241" s="258"/>
      <c r="T241" s="259"/>
      <c r="AT241" s="260" t="s">
        <v>237</v>
      </c>
      <c r="AU241" s="260" t="s">
        <v>87</v>
      </c>
      <c r="AV241" s="12" t="s">
        <v>87</v>
      </c>
      <c r="AW241" s="12" t="s">
        <v>42</v>
      </c>
      <c r="AX241" s="12" t="s">
        <v>79</v>
      </c>
      <c r="AY241" s="260" t="s">
        <v>228</v>
      </c>
    </row>
    <row r="242" s="12" customFormat="1">
      <c r="B242" s="249"/>
      <c r="C242" s="250"/>
      <c r="D242" s="251" t="s">
        <v>237</v>
      </c>
      <c r="E242" s="252" t="s">
        <v>22</v>
      </c>
      <c r="F242" s="253" t="s">
        <v>8339</v>
      </c>
      <c r="G242" s="250"/>
      <c r="H242" s="254">
        <v>29.952000000000002</v>
      </c>
      <c r="I242" s="255"/>
      <c r="J242" s="250"/>
      <c r="K242" s="250"/>
      <c r="L242" s="256"/>
      <c r="M242" s="257"/>
      <c r="N242" s="258"/>
      <c r="O242" s="258"/>
      <c r="P242" s="258"/>
      <c r="Q242" s="258"/>
      <c r="R242" s="258"/>
      <c r="S242" s="258"/>
      <c r="T242" s="259"/>
      <c r="AT242" s="260" t="s">
        <v>237</v>
      </c>
      <c r="AU242" s="260" t="s">
        <v>87</v>
      </c>
      <c r="AV242" s="12" t="s">
        <v>87</v>
      </c>
      <c r="AW242" s="12" t="s">
        <v>42</v>
      </c>
      <c r="AX242" s="12" t="s">
        <v>79</v>
      </c>
      <c r="AY242" s="260" t="s">
        <v>228</v>
      </c>
    </row>
    <row r="243" s="13" customFormat="1">
      <c r="B243" s="271"/>
      <c r="C243" s="272"/>
      <c r="D243" s="251" t="s">
        <v>237</v>
      </c>
      <c r="E243" s="273" t="s">
        <v>22</v>
      </c>
      <c r="F243" s="274" t="s">
        <v>364</v>
      </c>
      <c r="G243" s="272"/>
      <c r="H243" s="275">
        <v>204.13499999999999</v>
      </c>
      <c r="I243" s="276"/>
      <c r="J243" s="272"/>
      <c r="K243" s="272"/>
      <c r="L243" s="277"/>
      <c r="M243" s="278"/>
      <c r="N243" s="279"/>
      <c r="O243" s="279"/>
      <c r="P243" s="279"/>
      <c r="Q243" s="279"/>
      <c r="R243" s="279"/>
      <c r="S243" s="279"/>
      <c r="T243" s="280"/>
      <c r="AT243" s="281" t="s">
        <v>237</v>
      </c>
      <c r="AU243" s="281" t="s">
        <v>87</v>
      </c>
      <c r="AV243" s="13" t="s">
        <v>235</v>
      </c>
      <c r="AW243" s="13" t="s">
        <v>42</v>
      </c>
      <c r="AX243" s="13" t="s">
        <v>24</v>
      </c>
      <c r="AY243" s="281" t="s">
        <v>228</v>
      </c>
    </row>
    <row r="244" s="1" customFormat="1" ht="25.5" customHeight="1">
      <c r="B244" s="47"/>
      <c r="C244" s="261" t="s">
        <v>475</v>
      </c>
      <c r="D244" s="261" t="s">
        <v>349</v>
      </c>
      <c r="E244" s="262" t="s">
        <v>8343</v>
      </c>
      <c r="F244" s="263" t="s">
        <v>8344</v>
      </c>
      <c r="G244" s="264" t="s">
        <v>499</v>
      </c>
      <c r="H244" s="265">
        <v>1</v>
      </c>
      <c r="I244" s="266"/>
      <c r="J244" s="267">
        <f>ROUND(I244*H244,2)</f>
        <v>0</v>
      </c>
      <c r="K244" s="263" t="s">
        <v>264</v>
      </c>
      <c r="L244" s="268"/>
      <c r="M244" s="269" t="s">
        <v>22</v>
      </c>
      <c r="N244" s="270" t="s">
        <v>50</v>
      </c>
      <c r="O244" s="48"/>
      <c r="P244" s="246">
        <f>O244*H244</f>
        <v>0</v>
      </c>
      <c r="Q244" s="246">
        <v>0.050000000000000003</v>
      </c>
      <c r="R244" s="246">
        <f>Q244*H244</f>
        <v>0.050000000000000003</v>
      </c>
      <c r="S244" s="246">
        <v>0</v>
      </c>
      <c r="T244" s="247">
        <f>S244*H244</f>
        <v>0</v>
      </c>
      <c r="AR244" s="25" t="s">
        <v>266</v>
      </c>
      <c r="AT244" s="25" t="s">
        <v>349</v>
      </c>
      <c r="AU244" s="25" t="s">
        <v>87</v>
      </c>
      <c r="AY244" s="25" t="s">
        <v>228</v>
      </c>
      <c r="BE244" s="248">
        <f>IF(N244="základní",J244,0)</f>
        <v>0</v>
      </c>
      <c r="BF244" s="248">
        <f>IF(N244="snížená",J244,0)</f>
        <v>0</v>
      </c>
      <c r="BG244" s="248">
        <f>IF(N244="zákl. přenesená",J244,0)</f>
        <v>0</v>
      </c>
      <c r="BH244" s="248">
        <f>IF(N244="sníž. přenesená",J244,0)</f>
        <v>0</v>
      </c>
      <c r="BI244" s="248">
        <f>IF(N244="nulová",J244,0)</f>
        <v>0</v>
      </c>
      <c r="BJ244" s="25" t="s">
        <v>24</v>
      </c>
      <c r="BK244" s="248">
        <f>ROUND(I244*H244,2)</f>
        <v>0</v>
      </c>
      <c r="BL244" s="25" t="s">
        <v>235</v>
      </c>
      <c r="BM244" s="25" t="s">
        <v>8345</v>
      </c>
    </row>
    <row r="245" s="12" customFormat="1">
      <c r="B245" s="249"/>
      <c r="C245" s="250"/>
      <c r="D245" s="251" t="s">
        <v>237</v>
      </c>
      <c r="E245" s="252" t="s">
        <v>22</v>
      </c>
      <c r="F245" s="253" t="s">
        <v>7853</v>
      </c>
      <c r="G245" s="250"/>
      <c r="H245" s="254">
        <v>1</v>
      </c>
      <c r="I245" s="255"/>
      <c r="J245" s="250"/>
      <c r="K245" s="250"/>
      <c r="L245" s="256"/>
      <c r="M245" s="257"/>
      <c r="N245" s="258"/>
      <c r="O245" s="258"/>
      <c r="P245" s="258"/>
      <c r="Q245" s="258"/>
      <c r="R245" s="258"/>
      <c r="S245" s="258"/>
      <c r="T245" s="259"/>
      <c r="AT245" s="260" t="s">
        <v>237</v>
      </c>
      <c r="AU245" s="260" t="s">
        <v>87</v>
      </c>
      <c r="AV245" s="12" t="s">
        <v>87</v>
      </c>
      <c r="AW245" s="12" t="s">
        <v>42</v>
      </c>
      <c r="AX245" s="12" t="s">
        <v>79</v>
      </c>
      <c r="AY245" s="260" t="s">
        <v>228</v>
      </c>
    </row>
    <row r="246" s="13" customFormat="1">
      <c r="B246" s="271"/>
      <c r="C246" s="272"/>
      <c r="D246" s="251" t="s">
        <v>237</v>
      </c>
      <c r="E246" s="273" t="s">
        <v>22</v>
      </c>
      <c r="F246" s="274" t="s">
        <v>364</v>
      </c>
      <c r="G246" s="272"/>
      <c r="H246" s="275">
        <v>1</v>
      </c>
      <c r="I246" s="276"/>
      <c r="J246" s="272"/>
      <c r="K246" s="272"/>
      <c r="L246" s="277"/>
      <c r="M246" s="278"/>
      <c r="N246" s="279"/>
      <c r="O246" s="279"/>
      <c r="P246" s="279"/>
      <c r="Q246" s="279"/>
      <c r="R246" s="279"/>
      <c r="S246" s="279"/>
      <c r="T246" s="280"/>
      <c r="AT246" s="281" t="s">
        <v>237</v>
      </c>
      <c r="AU246" s="281" t="s">
        <v>87</v>
      </c>
      <c r="AV246" s="13" t="s">
        <v>235</v>
      </c>
      <c r="AW246" s="13" t="s">
        <v>42</v>
      </c>
      <c r="AX246" s="13" t="s">
        <v>24</v>
      </c>
      <c r="AY246" s="281" t="s">
        <v>228</v>
      </c>
    </row>
    <row r="247" s="11" customFormat="1" ht="29.88" customHeight="1">
      <c r="B247" s="221"/>
      <c r="C247" s="222"/>
      <c r="D247" s="223" t="s">
        <v>78</v>
      </c>
      <c r="E247" s="235" t="s">
        <v>836</v>
      </c>
      <c r="F247" s="235" t="s">
        <v>837</v>
      </c>
      <c r="G247" s="222"/>
      <c r="H247" s="222"/>
      <c r="I247" s="225"/>
      <c r="J247" s="236">
        <f>BK247</f>
        <v>0</v>
      </c>
      <c r="K247" s="222"/>
      <c r="L247" s="227"/>
      <c r="M247" s="228"/>
      <c r="N247" s="229"/>
      <c r="O247" s="229"/>
      <c r="P247" s="230">
        <f>P248</f>
        <v>0</v>
      </c>
      <c r="Q247" s="229"/>
      <c r="R247" s="230">
        <f>R248</f>
        <v>0</v>
      </c>
      <c r="S247" s="229"/>
      <c r="T247" s="231">
        <f>T248</f>
        <v>0</v>
      </c>
      <c r="AR247" s="232" t="s">
        <v>24</v>
      </c>
      <c r="AT247" s="233" t="s">
        <v>78</v>
      </c>
      <c r="AU247" s="233" t="s">
        <v>24</v>
      </c>
      <c r="AY247" s="232" t="s">
        <v>228</v>
      </c>
      <c r="BK247" s="234">
        <f>BK248</f>
        <v>0</v>
      </c>
    </row>
    <row r="248" s="1" customFormat="1" ht="16.5" customHeight="1">
      <c r="B248" s="47"/>
      <c r="C248" s="237" t="s">
        <v>481</v>
      </c>
      <c r="D248" s="237" t="s">
        <v>230</v>
      </c>
      <c r="E248" s="238" t="s">
        <v>8209</v>
      </c>
      <c r="F248" s="239" t="s">
        <v>8210</v>
      </c>
      <c r="G248" s="240" t="s">
        <v>316</v>
      </c>
      <c r="H248" s="241">
        <v>67.069000000000003</v>
      </c>
      <c r="I248" s="242"/>
      <c r="J248" s="243">
        <f>ROUND(I248*H248,2)</f>
        <v>0</v>
      </c>
      <c r="K248" s="239" t="s">
        <v>234</v>
      </c>
      <c r="L248" s="73"/>
      <c r="M248" s="244" t="s">
        <v>22</v>
      </c>
      <c r="N248" s="310" t="s">
        <v>50</v>
      </c>
      <c r="O248" s="311"/>
      <c r="P248" s="312">
        <f>O248*H248</f>
        <v>0</v>
      </c>
      <c r="Q248" s="312">
        <v>0</v>
      </c>
      <c r="R248" s="312">
        <f>Q248*H248</f>
        <v>0</v>
      </c>
      <c r="S248" s="312">
        <v>0</v>
      </c>
      <c r="T248" s="313">
        <f>S248*H248</f>
        <v>0</v>
      </c>
      <c r="AR248" s="25" t="s">
        <v>235</v>
      </c>
      <c r="AT248" s="25" t="s">
        <v>230</v>
      </c>
      <c r="AU248" s="25" t="s">
        <v>87</v>
      </c>
      <c r="AY248" s="25" t="s">
        <v>228</v>
      </c>
      <c r="BE248" s="248">
        <f>IF(N248="základní",J248,0)</f>
        <v>0</v>
      </c>
      <c r="BF248" s="248">
        <f>IF(N248="snížená",J248,0)</f>
        <v>0</v>
      </c>
      <c r="BG248" s="248">
        <f>IF(N248="zákl. přenesená",J248,0)</f>
        <v>0</v>
      </c>
      <c r="BH248" s="248">
        <f>IF(N248="sníž. přenesená",J248,0)</f>
        <v>0</v>
      </c>
      <c r="BI248" s="248">
        <f>IF(N248="nulová",J248,0)</f>
        <v>0</v>
      </c>
      <c r="BJ248" s="25" t="s">
        <v>24</v>
      </c>
      <c r="BK248" s="248">
        <f>ROUND(I248*H248,2)</f>
        <v>0</v>
      </c>
      <c r="BL248" s="25" t="s">
        <v>235</v>
      </c>
      <c r="BM248" s="25" t="s">
        <v>8346</v>
      </c>
    </row>
    <row r="249" s="1" customFormat="1" ht="6.96" customHeight="1">
      <c r="B249" s="68"/>
      <c r="C249" s="69"/>
      <c r="D249" s="69"/>
      <c r="E249" s="69"/>
      <c r="F249" s="69"/>
      <c r="G249" s="69"/>
      <c r="H249" s="69"/>
      <c r="I249" s="180"/>
      <c r="J249" s="69"/>
      <c r="K249" s="69"/>
      <c r="L249" s="73"/>
    </row>
  </sheetData>
  <sheetProtection sheet="1" autoFilter="0" formatColumns="0" formatRows="0" objects="1" scenarios="1" spinCount="100000" saltValue="DhGr/Is1QGIpHmtfqQ1zTvCJBrDNy77Xes55ZXSyU2j80bqp2V1tUlkauCLglKYYYaGbR0DRBKabbMlW2mxq+g==" hashValue="/GhxgD5Qf/SkTk+ov5IG2ShFHCi1F81aRxijzQ36zlSQ8WtcYRTi9bouki1csEemle9TDm4AYz/OMN/tpFfXGQ==" algorithmName="SHA-512" password="CC35"/>
  <autoFilter ref="C80:K248"/>
  <mergeCells count="10">
    <mergeCell ref="E7:H7"/>
    <mergeCell ref="E9:H9"/>
    <mergeCell ref="E24:H24"/>
    <mergeCell ref="E45:H45"/>
    <mergeCell ref="E47:H47"/>
    <mergeCell ref="J51:J52"/>
    <mergeCell ref="E71:H71"/>
    <mergeCell ref="E73:H73"/>
    <mergeCell ref="G1:H1"/>
    <mergeCell ref="L2:V2"/>
  </mergeCells>
  <hyperlinks>
    <hyperlink ref="F1:G1" location="C2" display="1) Krycí list soupisu"/>
    <hyperlink ref="G1:H1" location="C54" display="2) Rekapitulace"/>
    <hyperlink ref="J1" location="C80"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2.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92</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176</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178</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99.75" customHeight="1">
      <c r="B26" s="162"/>
      <c r="C26" s="163"/>
      <c r="D26" s="163"/>
      <c r="E26" s="45" t="s">
        <v>179</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ROUND(J109,2)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ROUND(SUM(BE109:BE1235), 2)</f>
        <v>0</v>
      </c>
      <c r="G32" s="48"/>
      <c r="H32" s="48"/>
      <c r="I32" s="172">
        <v>0.20999999999999999</v>
      </c>
      <c r="J32" s="171">
        <f>ROUND(ROUND((SUM(BE109:BE1235)), 2)*I32, 2)</f>
        <v>0</v>
      </c>
      <c r="K32" s="52"/>
    </row>
    <row r="33" s="1" customFormat="1" ht="14.4" customHeight="1">
      <c r="B33" s="47"/>
      <c r="C33" s="48"/>
      <c r="D33" s="48"/>
      <c r="E33" s="56" t="s">
        <v>51</v>
      </c>
      <c r="F33" s="171">
        <f>ROUND(SUM(BF109:BF1235), 2)</f>
        <v>0</v>
      </c>
      <c r="G33" s="48"/>
      <c r="H33" s="48"/>
      <c r="I33" s="172">
        <v>0.14999999999999999</v>
      </c>
      <c r="J33" s="171">
        <f>ROUND(ROUND((SUM(BF109:BF1235)), 2)*I33, 2)</f>
        <v>0</v>
      </c>
      <c r="K33" s="52"/>
    </row>
    <row r="34" hidden="1" s="1" customFormat="1" ht="14.4" customHeight="1">
      <c r="B34" s="47"/>
      <c r="C34" s="48"/>
      <c r="D34" s="48"/>
      <c r="E34" s="56" t="s">
        <v>52</v>
      </c>
      <c r="F34" s="171">
        <f>ROUND(SUM(BG109:BG1235), 2)</f>
        <v>0</v>
      </c>
      <c r="G34" s="48"/>
      <c r="H34" s="48"/>
      <c r="I34" s="172">
        <v>0.20999999999999999</v>
      </c>
      <c r="J34" s="171">
        <v>0</v>
      </c>
      <c r="K34" s="52"/>
    </row>
    <row r="35" hidden="1" s="1" customFormat="1" ht="14.4" customHeight="1">
      <c r="B35" s="47"/>
      <c r="C35" s="48"/>
      <c r="D35" s="48"/>
      <c r="E35" s="56" t="s">
        <v>53</v>
      </c>
      <c r="F35" s="171">
        <f>ROUND(SUM(BH109:BH1235), 2)</f>
        <v>0</v>
      </c>
      <c r="G35" s="48"/>
      <c r="H35" s="48"/>
      <c r="I35" s="172">
        <v>0.14999999999999999</v>
      </c>
      <c r="J35" s="171">
        <v>0</v>
      </c>
      <c r="K35" s="52"/>
    </row>
    <row r="36" hidden="1" s="1" customFormat="1" ht="14.4" customHeight="1">
      <c r="B36" s="47"/>
      <c r="C36" s="48"/>
      <c r="D36" s="48"/>
      <c r="E36" s="56" t="s">
        <v>54</v>
      </c>
      <c r="F36" s="171">
        <f>ROUND(SUM(BI109:BI1235),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176</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01.0 - SO 01 - Stavební část a statika</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J109</f>
        <v>0</v>
      </c>
      <c r="K60" s="52"/>
      <c r="AU60" s="25" t="s">
        <v>184</v>
      </c>
    </row>
    <row r="61" s="8" customFormat="1" ht="24.96" customHeight="1">
      <c r="B61" s="191"/>
      <c r="C61" s="192"/>
      <c r="D61" s="193" t="s">
        <v>185</v>
      </c>
      <c r="E61" s="194"/>
      <c r="F61" s="194"/>
      <c r="G61" s="194"/>
      <c r="H61" s="194"/>
      <c r="I61" s="195"/>
      <c r="J61" s="196">
        <f>J110</f>
        <v>0</v>
      </c>
      <c r="K61" s="197"/>
    </row>
    <row r="62" s="9" customFormat="1" ht="19.92" customHeight="1">
      <c r="B62" s="198"/>
      <c r="C62" s="199"/>
      <c r="D62" s="200" t="s">
        <v>186</v>
      </c>
      <c r="E62" s="201"/>
      <c r="F62" s="201"/>
      <c r="G62" s="201"/>
      <c r="H62" s="201"/>
      <c r="I62" s="202"/>
      <c r="J62" s="203">
        <f>J111</f>
        <v>0</v>
      </c>
      <c r="K62" s="204"/>
    </row>
    <row r="63" s="9" customFormat="1" ht="19.92" customHeight="1">
      <c r="B63" s="198"/>
      <c r="C63" s="199"/>
      <c r="D63" s="200" t="s">
        <v>187</v>
      </c>
      <c r="E63" s="201"/>
      <c r="F63" s="201"/>
      <c r="G63" s="201"/>
      <c r="H63" s="201"/>
      <c r="I63" s="202"/>
      <c r="J63" s="203">
        <f>J146</f>
        <v>0</v>
      </c>
      <c r="K63" s="204"/>
    </row>
    <row r="64" s="9" customFormat="1" ht="19.92" customHeight="1">
      <c r="B64" s="198"/>
      <c r="C64" s="199"/>
      <c r="D64" s="200" t="s">
        <v>188</v>
      </c>
      <c r="E64" s="201"/>
      <c r="F64" s="201"/>
      <c r="G64" s="201"/>
      <c r="H64" s="201"/>
      <c r="I64" s="202"/>
      <c r="J64" s="203">
        <f>J183</f>
        <v>0</v>
      </c>
      <c r="K64" s="204"/>
    </row>
    <row r="65" s="9" customFormat="1" ht="19.92" customHeight="1">
      <c r="B65" s="198"/>
      <c r="C65" s="199"/>
      <c r="D65" s="200" t="s">
        <v>189</v>
      </c>
      <c r="E65" s="201"/>
      <c r="F65" s="201"/>
      <c r="G65" s="201"/>
      <c r="H65" s="201"/>
      <c r="I65" s="202"/>
      <c r="J65" s="203">
        <f>J237</f>
        <v>0</v>
      </c>
      <c r="K65" s="204"/>
    </row>
    <row r="66" s="9" customFormat="1" ht="19.92" customHeight="1">
      <c r="B66" s="198"/>
      <c r="C66" s="199"/>
      <c r="D66" s="200" t="s">
        <v>190</v>
      </c>
      <c r="E66" s="201"/>
      <c r="F66" s="201"/>
      <c r="G66" s="201"/>
      <c r="H66" s="201"/>
      <c r="I66" s="202"/>
      <c r="J66" s="203">
        <f>J284</f>
        <v>0</v>
      </c>
      <c r="K66" s="204"/>
    </row>
    <row r="67" s="9" customFormat="1" ht="19.92" customHeight="1">
      <c r="B67" s="198"/>
      <c r="C67" s="199"/>
      <c r="D67" s="200" t="s">
        <v>191</v>
      </c>
      <c r="E67" s="201"/>
      <c r="F67" s="201"/>
      <c r="G67" s="201"/>
      <c r="H67" s="201"/>
      <c r="I67" s="202"/>
      <c r="J67" s="203">
        <f>J360</f>
        <v>0</v>
      </c>
      <c r="K67" s="204"/>
    </row>
    <row r="68" s="9" customFormat="1" ht="19.92" customHeight="1">
      <c r="B68" s="198"/>
      <c r="C68" s="199"/>
      <c r="D68" s="200" t="s">
        <v>192</v>
      </c>
      <c r="E68" s="201"/>
      <c r="F68" s="201"/>
      <c r="G68" s="201"/>
      <c r="H68" s="201"/>
      <c r="I68" s="202"/>
      <c r="J68" s="203">
        <f>J363</f>
        <v>0</v>
      </c>
      <c r="K68" s="204"/>
    </row>
    <row r="69" s="9" customFormat="1" ht="19.92" customHeight="1">
      <c r="B69" s="198"/>
      <c r="C69" s="199"/>
      <c r="D69" s="200" t="s">
        <v>193</v>
      </c>
      <c r="E69" s="201"/>
      <c r="F69" s="201"/>
      <c r="G69" s="201"/>
      <c r="H69" s="201"/>
      <c r="I69" s="202"/>
      <c r="J69" s="203">
        <f>J383</f>
        <v>0</v>
      </c>
      <c r="K69" s="204"/>
    </row>
    <row r="70" s="9" customFormat="1" ht="19.92" customHeight="1">
      <c r="B70" s="198"/>
      <c r="C70" s="199"/>
      <c r="D70" s="200" t="s">
        <v>194</v>
      </c>
      <c r="E70" s="201"/>
      <c r="F70" s="201"/>
      <c r="G70" s="201"/>
      <c r="H70" s="201"/>
      <c r="I70" s="202"/>
      <c r="J70" s="203">
        <f>J389</f>
        <v>0</v>
      </c>
      <c r="K70" s="204"/>
    </row>
    <row r="71" s="8" customFormat="1" ht="24.96" customHeight="1">
      <c r="B71" s="191"/>
      <c r="C71" s="192"/>
      <c r="D71" s="193" t="s">
        <v>195</v>
      </c>
      <c r="E71" s="194"/>
      <c r="F71" s="194"/>
      <c r="G71" s="194"/>
      <c r="H71" s="194"/>
      <c r="I71" s="195"/>
      <c r="J71" s="196">
        <f>J391</f>
        <v>0</v>
      </c>
      <c r="K71" s="197"/>
    </row>
    <row r="72" s="9" customFormat="1" ht="19.92" customHeight="1">
      <c r="B72" s="198"/>
      <c r="C72" s="199"/>
      <c r="D72" s="200" t="s">
        <v>196</v>
      </c>
      <c r="E72" s="201"/>
      <c r="F72" s="201"/>
      <c r="G72" s="201"/>
      <c r="H72" s="201"/>
      <c r="I72" s="202"/>
      <c r="J72" s="203">
        <f>J392</f>
        <v>0</v>
      </c>
      <c r="K72" s="204"/>
    </row>
    <row r="73" s="9" customFormat="1" ht="19.92" customHeight="1">
      <c r="B73" s="198"/>
      <c r="C73" s="199"/>
      <c r="D73" s="200" t="s">
        <v>197</v>
      </c>
      <c r="E73" s="201"/>
      <c r="F73" s="201"/>
      <c r="G73" s="201"/>
      <c r="H73" s="201"/>
      <c r="I73" s="202"/>
      <c r="J73" s="203">
        <f>J444</f>
        <v>0</v>
      </c>
      <c r="K73" s="204"/>
    </row>
    <row r="74" s="9" customFormat="1" ht="19.92" customHeight="1">
      <c r="B74" s="198"/>
      <c r="C74" s="199"/>
      <c r="D74" s="200" t="s">
        <v>198</v>
      </c>
      <c r="E74" s="201"/>
      <c r="F74" s="201"/>
      <c r="G74" s="201"/>
      <c r="H74" s="201"/>
      <c r="I74" s="202"/>
      <c r="J74" s="203">
        <f>J486</f>
        <v>0</v>
      </c>
      <c r="K74" s="204"/>
    </row>
    <row r="75" s="9" customFormat="1" ht="19.92" customHeight="1">
      <c r="B75" s="198"/>
      <c r="C75" s="199"/>
      <c r="D75" s="200" t="s">
        <v>199</v>
      </c>
      <c r="E75" s="201"/>
      <c r="F75" s="201"/>
      <c r="G75" s="201"/>
      <c r="H75" s="201"/>
      <c r="I75" s="202"/>
      <c r="J75" s="203">
        <f>J530</f>
        <v>0</v>
      </c>
      <c r="K75" s="204"/>
    </row>
    <row r="76" s="9" customFormat="1" ht="19.92" customHeight="1">
      <c r="B76" s="198"/>
      <c r="C76" s="199"/>
      <c r="D76" s="200" t="s">
        <v>200</v>
      </c>
      <c r="E76" s="201"/>
      <c r="F76" s="201"/>
      <c r="G76" s="201"/>
      <c r="H76" s="201"/>
      <c r="I76" s="202"/>
      <c r="J76" s="203">
        <f>J557</f>
        <v>0</v>
      </c>
      <c r="K76" s="204"/>
    </row>
    <row r="77" s="9" customFormat="1" ht="19.92" customHeight="1">
      <c r="B77" s="198"/>
      <c r="C77" s="199"/>
      <c r="D77" s="200" t="s">
        <v>201</v>
      </c>
      <c r="E77" s="201"/>
      <c r="F77" s="201"/>
      <c r="G77" s="201"/>
      <c r="H77" s="201"/>
      <c r="I77" s="202"/>
      <c r="J77" s="203">
        <f>J563</f>
        <v>0</v>
      </c>
      <c r="K77" s="204"/>
    </row>
    <row r="78" s="9" customFormat="1" ht="19.92" customHeight="1">
      <c r="B78" s="198"/>
      <c r="C78" s="199"/>
      <c r="D78" s="200" t="s">
        <v>202</v>
      </c>
      <c r="E78" s="201"/>
      <c r="F78" s="201"/>
      <c r="G78" s="201"/>
      <c r="H78" s="201"/>
      <c r="I78" s="202"/>
      <c r="J78" s="203">
        <f>J622</f>
        <v>0</v>
      </c>
      <c r="K78" s="204"/>
    </row>
    <row r="79" s="9" customFormat="1" ht="19.92" customHeight="1">
      <c r="B79" s="198"/>
      <c r="C79" s="199"/>
      <c r="D79" s="200" t="s">
        <v>203</v>
      </c>
      <c r="E79" s="201"/>
      <c r="F79" s="201"/>
      <c r="G79" s="201"/>
      <c r="H79" s="201"/>
      <c r="I79" s="202"/>
      <c r="J79" s="203">
        <f>J650</f>
        <v>0</v>
      </c>
      <c r="K79" s="204"/>
    </row>
    <row r="80" s="9" customFormat="1" ht="19.92" customHeight="1">
      <c r="B80" s="198"/>
      <c r="C80" s="199"/>
      <c r="D80" s="200" t="s">
        <v>204</v>
      </c>
      <c r="E80" s="201"/>
      <c r="F80" s="201"/>
      <c r="G80" s="201"/>
      <c r="H80" s="201"/>
      <c r="I80" s="202"/>
      <c r="J80" s="203">
        <f>J695</f>
        <v>0</v>
      </c>
      <c r="K80" s="204"/>
    </row>
    <row r="81" s="9" customFormat="1" ht="19.92" customHeight="1">
      <c r="B81" s="198"/>
      <c r="C81" s="199"/>
      <c r="D81" s="200" t="s">
        <v>205</v>
      </c>
      <c r="E81" s="201"/>
      <c r="F81" s="201"/>
      <c r="G81" s="201"/>
      <c r="H81" s="201"/>
      <c r="I81" s="202"/>
      <c r="J81" s="203">
        <f>J922</f>
        <v>0</v>
      </c>
      <c r="K81" s="204"/>
    </row>
    <row r="82" s="9" customFormat="1" ht="19.92" customHeight="1">
      <c r="B82" s="198"/>
      <c r="C82" s="199"/>
      <c r="D82" s="200" t="s">
        <v>206</v>
      </c>
      <c r="E82" s="201"/>
      <c r="F82" s="201"/>
      <c r="G82" s="201"/>
      <c r="H82" s="201"/>
      <c r="I82" s="202"/>
      <c r="J82" s="203">
        <f>J1016</f>
        <v>0</v>
      </c>
      <c r="K82" s="204"/>
    </row>
    <row r="83" s="9" customFormat="1" ht="19.92" customHeight="1">
      <c r="B83" s="198"/>
      <c r="C83" s="199"/>
      <c r="D83" s="200" t="s">
        <v>207</v>
      </c>
      <c r="E83" s="201"/>
      <c r="F83" s="201"/>
      <c r="G83" s="201"/>
      <c r="H83" s="201"/>
      <c r="I83" s="202"/>
      <c r="J83" s="203">
        <f>J1080</f>
        <v>0</v>
      </c>
      <c r="K83" s="204"/>
    </row>
    <row r="84" s="9" customFormat="1" ht="19.92" customHeight="1">
      <c r="B84" s="198"/>
      <c r="C84" s="199"/>
      <c r="D84" s="200" t="s">
        <v>208</v>
      </c>
      <c r="E84" s="201"/>
      <c r="F84" s="201"/>
      <c r="G84" s="201"/>
      <c r="H84" s="201"/>
      <c r="I84" s="202"/>
      <c r="J84" s="203">
        <f>J1213</f>
        <v>0</v>
      </c>
      <c r="K84" s="204"/>
    </row>
    <row r="85" s="9" customFormat="1" ht="19.92" customHeight="1">
      <c r="B85" s="198"/>
      <c r="C85" s="199"/>
      <c r="D85" s="200" t="s">
        <v>209</v>
      </c>
      <c r="E85" s="201"/>
      <c r="F85" s="201"/>
      <c r="G85" s="201"/>
      <c r="H85" s="201"/>
      <c r="I85" s="202"/>
      <c r="J85" s="203">
        <f>J1219</f>
        <v>0</v>
      </c>
      <c r="K85" s="204"/>
    </row>
    <row r="86" s="8" customFormat="1" ht="24.96" customHeight="1">
      <c r="B86" s="191"/>
      <c r="C86" s="192"/>
      <c r="D86" s="193" t="s">
        <v>210</v>
      </c>
      <c r="E86" s="194"/>
      <c r="F86" s="194"/>
      <c r="G86" s="194"/>
      <c r="H86" s="194"/>
      <c r="I86" s="195"/>
      <c r="J86" s="196">
        <f>J1225</f>
        <v>0</v>
      </c>
      <c r="K86" s="197"/>
    </row>
    <row r="87" s="9" customFormat="1" ht="19.92" customHeight="1">
      <c r="B87" s="198"/>
      <c r="C87" s="199"/>
      <c r="D87" s="200" t="s">
        <v>211</v>
      </c>
      <c r="E87" s="201"/>
      <c r="F87" s="201"/>
      <c r="G87" s="201"/>
      <c r="H87" s="201"/>
      <c r="I87" s="202"/>
      <c r="J87" s="203">
        <f>J1226</f>
        <v>0</v>
      </c>
      <c r="K87" s="204"/>
    </row>
    <row r="88" s="1" customFormat="1" ht="21.84" customHeight="1">
      <c r="B88" s="47"/>
      <c r="C88" s="48"/>
      <c r="D88" s="48"/>
      <c r="E88" s="48"/>
      <c r="F88" s="48"/>
      <c r="G88" s="48"/>
      <c r="H88" s="48"/>
      <c r="I88" s="158"/>
      <c r="J88" s="48"/>
      <c r="K88" s="52"/>
    </row>
    <row r="89" s="1" customFormat="1" ht="6.96" customHeight="1">
      <c r="B89" s="68"/>
      <c r="C89" s="69"/>
      <c r="D89" s="69"/>
      <c r="E89" s="69"/>
      <c r="F89" s="69"/>
      <c r="G89" s="69"/>
      <c r="H89" s="69"/>
      <c r="I89" s="180"/>
      <c r="J89" s="69"/>
      <c r="K89" s="70"/>
    </row>
    <row r="93" s="1" customFormat="1" ht="6.96" customHeight="1">
      <c r="B93" s="71"/>
      <c r="C93" s="72"/>
      <c r="D93" s="72"/>
      <c r="E93" s="72"/>
      <c r="F93" s="72"/>
      <c r="G93" s="72"/>
      <c r="H93" s="72"/>
      <c r="I93" s="183"/>
      <c r="J93" s="72"/>
      <c r="K93" s="72"/>
      <c r="L93" s="73"/>
    </row>
    <row r="94" s="1" customFormat="1" ht="36.96" customHeight="1">
      <c r="B94" s="47"/>
      <c r="C94" s="74" t="s">
        <v>212</v>
      </c>
      <c r="D94" s="75"/>
      <c r="E94" s="75"/>
      <c r="F94" s="75"/>
      <c r="G94" s="75"/>
      <c r="H94" s="75"/>
      <c r="I94" s="205"/>
      <c r="J94" s="75"/>
      <c r="K94" s="75"/>
      <c r="L94" s="73"/>
    </row>
    <row r="95" s="1" customFormat="1" ht="6.96" customHeight="1">
      <c r="B95" s="47"/>
      <c r="C95" s="75"/>
      <c r="D95" s="75"/>
      <c r="E95" s="75"/>
      <c r="F95" s="75"/>
      <c r="G95" s="75"/>
      <c r="H95" s="75"/>
      <c r="I95" s="205"/>
      <c r="J95" s="75"/>
      <c r="K95" s="75"/>
      <c r="L95" s="73"/>
    </row>
    <row r="96" s="1" customFormat="1" ht="14.4" customHeight="1">
      <c r="B96" s="47"/>
      <c r="C96" s="77" t="s">
        <v>18</v>
      </c>
      <c r="D96" s="75"/>
      <c r="E96" s="75"/>
      <c r="F96" s="75"/>
      <c r="G96" s="75"/>
      <c r="H96" s="75"/>
      <c r="I96" s="205"/>
      <c r="J96" s="75"/>
      <c r="K96" s="75"/>
      <c r="L96" s="73"/>
    </row>
    <row r="97" s="1" customFormat="1" ht="16.5" customHeight="1">
      <c r="B97" s="47"/>
      <c r="C97" s="75"/>
      <c r="D97" s="75"/>
      <c r="E97" s="206" t="str">
        <f>E7</f>
        <v>NOVÁ PSYCHIATRIE - NEMOCNICE TÁBOR (staveniště A)</v>
      </c>
      <c r="F97" s="77"/>
      <c r="G97" s="77"/>
      <c r="H97" s="77"/>
      <c r="I97" s="205"/>
      <c r="J97" s="75"/>
      <c r="K97" s="75"/>
      <c r="L97" s="73"/>
    </row>
    <row r="98">
      <c r="B98" s="29"/>
      <c r="C98" s="77" t="s">
        <v>175</v>
      </c>
      <c r="D98" s="207"/>
      <c r="E98" s="207"/>
      <c r="F98" s="207"/>
      <c r="G98" s="207"/>
      <c r="H98" s="207"/>
      <c r="I98" s="150"/>
      <c r="J98" s="207"/>
      <c r="K98" s="207"/>
      <c r="L98" s="208"/>
    </row>
    <row r="99" s="1" customFormat="1" ht="16.5" customHeight="1">
      <c r="B99" s="47"/>
      <c r="C99" s="75"/>
      <c r="D99" s="75"/>
      <c r="E99" s="206" t="s">
        <v>176</v>
      </c>
      <c r="F99" s="75"/>
      <c r="G99" s="75"/>
      <c r="H99" s="75"/>
      <c r="I99" s="205"/>
      <c r="J99" s="75"/>
      <c r="K99" s="75"/>
      <c r="L99" s="73"/>
    </row>
    <row r="100" s="1" customFormat="1" ht="14.4" customHeight="1">
      <c r="B100" s="47"/>
      <c r="C100" s="77" t="s">
        <v>177</v>
      </c>
      <c r="D100" s="75"/>
      <c r="E100" s="75"/>
      <c r="F100" s="75"/>
      <c r="G100" s="75"/>
      <c r="H100" s="75"/>
      <c r="I100" s="205"/>
      <c r="J100" s="75"/>
      <c r="K100" s="75"/>
      <c r="L100" s="73"/>
    </row>
    <row r="101" s="1" customFormat="1" ht="17.25" customHeight="1">
      <c r="B101" s="47"/>
      <c r="C101" s="75"/>
      <c r="D101" s="75"/>
      <c r="E101" s="83" t="str">
        <f>E11</f>
        <v>01.0 - SO 01 - Stavební část a statika</v>
      </c>
      <c r="F101" s="75"/>
      <c r="G101" s="75"/>
      <c r="H101" s="75"/>
      <c r="I101" s="205"/>
      <c r="J101" s="75"/>
      <c r="K101" s="75"/>
      <c r="L101" s="73"/>
    </row>
    <row r="102" s="1" customFormat="1" ht="6.96" customHeight="1">
      <c r="B102" s="47"/>
      <c r="C102" s="75"/>
      <c r="D102" s="75"/>
      <c r="E102" s="75"/>
      <c r="F102" s="75"/>
      <c r="G102" s="75"/>
      <c r="H102" s="75"/>
      <c r="I102" s="205"/>
      <c r="J102" s="75"/>
      <c r="K102" s="75"/>
      <c r="L102" s="73"/>
    </row>
    <row r="103" s="1" customFormat="1" ht="18" customHeight="1">
      <c r="B103" s="47"/>
      <c r="C103" s="77" t="s">
        <v>25</v>
      </c>
      <c r="D103" s="75"/>
      <c r="E103" s="75"/>
      <c r="F103" s="209" t="str">
        <f>F14</f>
        <v>Tábor</v>
      </c>
      <c r="G103" s="75"/>
      <c r="H103" s="75"/>
      <c r="I103" s="210" t="s">
        <v>27</v>
      </c>
      <c r="J103" s="86" t="str">
        <f>IF(J14="","",J14)</f>
        <v>4. 5. 2015</v>
      </c>
      <c r="K103" s="75"/>
      <c r="L103" s="73"/>
    </row>
    <row r="104" s="1" customFormat="1" ht="6.96" customHeight="1">
      <c r="B104" s="47"/>
      <c r="C104" s="75"/>
      <c r="D104" s="75"/>
      <c r="E104" s="75"/>
      <c r="F104" s="75"/>
      <c r="G104" s="75"/>
      <c r="H104" s="75"/>
      <c r="I104" s="205"/>
      <c r="J104" s="75"/>
      <c r="K104" s="75"/>
      <c r="L104" s="73"/>
    </row>
    <row r="105" s="1" customFormat="1">
      <c r="B105" s="47"/>
      <c r="C105" s="77" t="s">
        <v>31</v>
      </c>
      <c r="D105" s="75"/>
      <c r="E105" s="75"/>
      <c r="F105" s="209" t="str">
        <f>E17</f>
        <v>Nemocnice Tábor,a.s.Kpt. Jaroše 2000 390 02 Tábor</v>
      </c>
      <c r="G105" s="75"/>
      <c r="H105" s="75"/>
      <c r="I105" s="210" t="s">
        <v>39</v>
      </c>
      <c r="J105" s="209" t="str">
        <f>E23</f>
        <v>Atelier H1 Ing.arch.J.Hochman, K Biřičce, HK</v>
      </c>
      <c r="K105" s="75"/>
      <c r="L105" s="73"/>
    </row>
    <row r="106" s="1" customFormat="1" ht="14.4" customHeight="1">
      <c r="B106" s="47"/>
      <c r="C106" s="77" t="s">
        <v>37</v>
      </c>
      <c r="D106" s="75"/>
      <c r="E106" s="75"/>
      <c r="F106" s="209" t="str">
        <f>IF(E20="","",E20)</f>
        <v/>
      </c>
      <c r="G106" s="75"/>
      <c r="H106" s="75"/>
      <c r="I106" s="205"/>
      <c r="J106" s="75"/>
      <c r="K106" s="75"/>
      <c r="L106" s="73"/>
    </row>
    <row r="107" s="1" customFormat="1" ht="10.32" customHeight="1">
      <c r="B107" s="47"/>
      <c r="C107" s="75"/>
      <c r="D107" s="75"/>
      <c r="E107" s="75"/>
      <c r="F107" s="75"/>
      <c r="G107" s="75"/>
      <c r="H107" s="75"/>
      <c r="I107" s="205"/>
      <c r="J107" s="75"/>
      <c r="K107" s="75"/>
      <c r="L107" s="73"/>
    </row>
    <row r="108" s="10" customFormat="1" ht="29.28" customHeight="1">
      <c r="B108" s="211"/>
      <c r="C108" s="212" t="s">
        <v>213</v>
      </c>
      <c r="D108" s="213" t="s">
        <v>64</v>
      </c>
      <c r="E108" s="213" t="s">
        <v>60</v>
      </c>
      <c r="F108" s="213" t="s">
        <v>214</v>
      </c>
      <c r="G108" s="213" t="s">
        <v>215</v>
      </c>
      <c r="H108" s="213" t="s">
        <v>216</v>
      </c>
      <c r="I108" s="214" t="s">
        <v>217</v>
      </c>
      <c r="J108" s="213" t="s">
        <v>182</v>
      </c>
      <c r="K108" s="215" t="s">
        <v>218</v>
      </c>
      <c r="L108" s="216"/>
      <c r="M108" s="103" t="s">
        <v>219</v>
      </c>
      <c r="N108" s="104" t="s">
        <v>49</v>
      </c>
      <c r="O108" s="104" t="s">
        <v>220</v>
      </c>
      <c r="P108" s="104" t="s">
        <v>221</v>
      </c>
      <c r="Q108" s="104" t="s">
        <v>222</v>
      </c>
      <c r="R108" s="104" t="s">
        <v>223</v>
      </c>
      <c r="S108" s="104" t="s">
        <v>224</v>
      </c>
      <c r="T108" s="105" t="s">
        <v>225</v>
      </c>
    </row>
    <row r="109" s="1" customFormat="1" ht="29.28" customHeight="1">
      <c r="B109" s="47"/>
      <c r="C109" s="109" t="s">
        <v>183</v>
      </c>
      <c r="D109" s="75"/>
      <c r="E109" s="75"/>
      <c r="F109" s="75"/>
      <c r="G109" s="75"/>
      <c r="H109" s="75"/>
      <c r="I109" s="205"/>
      <c r="J109" s="217">
        <f>BK109</f>
        <v>0</v>
      </c>
      <c r="K109" s="75"/>
      <c r="L109" s="73"/>
      <c r="M109" s="106"/>
      <c r="N109" s="107"/>
      <c r="O109" s="107"/>
      <c r="P109" s="218">
        <f>P110+P391+P1225</f>
        <v>0</v>
      </c>
      <c r="Q109" s="107"/>
      <c r="R109" s="218">
        <f>R110+R391+R1225</f>
        <v>6081.6595350200005</v>
      </c>
      <c r="S109" s="107"/>
      <c r="T109" s="219">
        <f>T110+T391+T1225</f>
        <v>131.328</v>
      </c>
      <c r="AT109" s="25" t="s">
        <v>78</v>
      </c>
      <c r="AU109" s="25" t="s">
        <v>184</v>
      </c>
      <c r="BK109" s="220">
        <f>BK110+BK391+BK1225</f>
        <v>0</v>
      </c>
    </row>
    <row r="110" s="11" customFormat="1" ht="37.44" customHeight="1">
      <c r="B110" s="221"/>
      <c r="C110" s="222"/>
      <c r="D110" s="223" t="s">
        <v>78</v>
      </c>
      <c r="E110" s="224" t="s">
        <v>226</v>
      </c>
      <c r="F110" s="224" t="s">
        <v>227</v>
      </c>
      <c r="G110" s="222"/>
      <c r="H110" s="222"/>
      <c r="I110" s="225"/>
      <c r="J110" s="226">
        <f>BK110</f>
        <v>0</v>
      </c>
      <c r="K110" s="222"/>
      <c r="L110" s="227"/>
      <c r="M110" s="228"/>
      <c r="N110" s="229"/>
      <c r="O110" s="229"/>
      <c r="P110" s="230">
        <f>P111+P146+P183+P237+P284+P360+P363+P383+P389</f>
        <v>0</v>
      </c>
      <c r="Q110" s="229"/>
      <c r="R110" s="230">
        <f>R111+R146+R183+R237+R284+R360+R363+R383+R389</f>
        <v>5692.6935098400008</v>
      </c>
      <c r="S110" s="229"/>
      <c r="T110" s="231">
        <f>T111+T146+T183+T237+T284+T360+T363+T383+T389</f>
        <v>131.328</v>
      </c>
      <c r="AR110" s="232" t="s">
        <v>24</v>
      </c>
      <c r="AT110" s="233" t="s">
        <v>78</v>
      </c>
      <c r="AU110" s="233" t="s">
        <v>79</v>
      </c>
      <c r="AY110" s="232" t="s">
        <v>228</v>
      </c>
      <c r="BK110" s="234">
        <f>BK111+BK146+BK183+BK237+BK284+BK360+BK363+BK383+BK389</f>
        <v>0</v>
      </c>
    </row>
    <row r="111" s="11" customFormat="1" ht="19.92" customHeight="1">
      <c r="B111" s="221"/>
      <c r="C111" s="222"/>
      <c r="D111" s="223" t="s">
        <v>78</v>
      </c>
      <c r="E111" s="235" t="s">
        <v>24</v>
      </c>
      <c r="F111" s="235" t="s">
        <v>229</v>
      </c>
      <c r="G111" s="222"/>
      <c r="H111" s="222"/>
      <c r="I111" s="225"/>
      <c r="J111" s="236">
        <f>BK111</f>
        <v>0</v>
      </c>
      <c r="K111" s="222"/>
      <c r="L111" s="227"/>
      <c r="M111" s="228"/>
      <c r="N111" s="229"/>
      <c r="O111" s="229"/>
      <c r="P111" s="230">
        <f>SUM(P112:P145)</f>
        <v>0</v>
      </c>
      <c r="Q111" s="229"/>
      <c r="R111" s="230">
        <f>SUM(R112:R145)</f>
        <v>4.8239516499999997</v>
      </c>
      <c r="S111" s="229"/>
      <c r="T111" s="231">
        <f>SUM(T112:T145)</f>
        <v>0</v>
      </c>
      <c r="AR111" s="232" t="s">
        <v>24</v>
      </c>
      <c r="AT111" s="233" t="s">
        <v>78</v>
      </c>
      <c r="AU111" s="233" t="s">
        <v>24</v>
      </c>
      <c r="AY111" s="232" t="s">
        <v>228</v>
      </c>
      <c r="BK111" s="234">
        <f>SUM(BK112:BK145)</f>
        <v>0</v>
      </c>
    </row>
    <row r="112" s="1" customFormat="1" ht="16.5" customHeight="1">
      <c r="B112" s="47"/>
      <c r="C112" s="237" t="s">
        <v>24</v>
      </c>
      <c r="D112" s="237" t="s">
        <v>230</v>
      </c>
      <c r="E112" s="238" t="s">
        <v>231</v>
      </c>
      <c r="F112" s="239" t="s">
        <v>232</v>
      </c>
      <c r="G112" s="240" t="s">
        <v>233</v>
      </c>
      <c r="H112" s="241">
        <v>414.97699999999998</v>
      </c>
      <c r="I112" s="242"/>
      <c r="J112" s="243">
        <f>ROUND(I112*H112,2)</f>
        <v>0</v>
      </c>
      <c r="K112" s="239" t="s">
        <v>234</v>
      </c>
      <c r="L112" s="73"/>
      <c r="M112" s="244" t="s">
        <v>22</v>
      </c>
      <c r="N112" s="245" t="s">
        <v>50</v>
      </c>
      <c r="O112" s="48"/>
      <c r="P112" s="246">
        <f>O112*H112</f>
        <v>0</v>
      </c>
      <c r="Q112" s="246">
        <v>0</v>
      </c>
      <c r="R112" s="246">
        <f>Q112*H112</f>
        <v>0</v>
      </c>
      <c r="S112" s="246">
        <v>0</v>
      </c>
      <c r="T112" s="247">
        <f>S112*H112</f>
        <v>0</v>
      </c>
      <c r="AR112" s="25" t="s">
        <v>235</v>
      </c>
      <c r="AT112" s="25" t="s">
        <v>230</v>
      </c>
      <c r="AU112" s="25" t="s">
        <v>87</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235</v>
      </c>
      <c r="BM112" s="25" t="s">
        <v>236</v>
      </c>
    </row>
    <row r="113" s="12" customFormat="1">
      <c r="B113" s="249"/>
      <c r="C113" s="250"/>
      <c r="D113" s="251" t="s">
        <v>237</v>
      </c>
      <c r="E113" s="252" t="s">
        <v>22</v>
      </c>
      <c r="F113" s="253" t="s">
        <v>238</v>
      </c>
      <c r="G113" s="250"/>
      <c r="H113" s="254">
        <v>414.97699999999998</v>
      </c>
      <c r="I113" s="255"/>
      <c r="J113" s="250"/>
      <c r="K113" s="250"/>
      <c r="L113" s="256"/>
      <c r="M113" s="257"/>
      <c r="N113" s="258"/>
      <c r="O113" s="258"/>
      <c r="P113" s="258"/>
      <c r="Q113" s="258"/>
      <c r="R113" s="258"/>
      <c r="S113" s="258"/>
      <c r="T113" s="259"/>
      <c r="AT113" s="260" t="s">
        <v>237</v>
      </c>
      <c r="AU113" s="260" t="s">
        <v>87</v>
      </c>
      <c r="AV113" s="12" t="s">
        <v>87</v>
      </c>
      <c r="AW113" s="12" t="s">
        <v>42</v>
      </c>
      <c r="AX113" s="12" t="s">
        <v>24</v>
      </c>
      <c r="AY113" s="260" t="s">
        <v>228</v>
      </c>
    </row>
    <row r="114" s="1" customFormat="1" ht="16.5" customHeight="1">
      <c r="B114" s="47"/>
      <c r="C114" s="237" t="s">
        <v>87</v>
      </c>
      <c r="D114" s="237" t="s">
        <v>230</v>
      </c>
      <c r="E114" s="238" t="s">
        <v>239</v>
      </c>
      <c r="F114" s="239" t="s">
        <v>240</v>
      </c>
      <c r="G114" s="240" t="s">
        <v>233</v>
      </c>
      <c r="H114" s="241">
        <v>2258.5900000000001</v>
      </c>
      <c r="I114" s="242"/>
      <c r="J114" s="243">
        <f>ROUND(I114*H114,2)</f>
        <v>0</v>
      </c>
      <c r="K114" s="239" t="s">
        <v>234</v>
      </c>
      <c r="L114" s="73"/>
      <c r="M114" s="244" t="s">
        <v>22</v>
      </c>
      <c r="N114" s="245" t="s">
        <v>50</v>
      </c>
      <c r="O114" s="48"/>
      <c r="P114" s="246">
        <f>O114*H114</f>
        <v>0</v>
      </c>
      <c r="Q114" s="246">
        <v>0</v>
      </c>
      <c r="R114" s="246">
        <f>Q114*H114</f>
        <v>0</v>
      </c>
      <c r="S114" s="246">
        <v>0</v>
      </c>
      <c r="T114" s="247">
        <f>S114*H114</f>
        <v>0</v>
      </c>
      <c r="AR114" s="25" t="s">
        <v>235</v>
      </c>
      <c r="AT114" s="25" t="s">
        <v>230</v>
      </c>
      <c r="AU114" s="25" t="s">
        <v>87</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235</v>
      </c>
      <c r="BM114" s="25" t="s">
        <v>241</v>
      </c>
    </row>
    <row r="115" s="12" customFormat="1">
      <c r="B115" s="249"/>
      <c r="C115" s="250"/>
      <c r="D115" s="251" t="s">
        <v>237</v>
      </c>
      <c r="E115" s="252" t="s">
        <v>22</v>
      </c>
      <c r="F115" s="253" t="s">
        <v>242</v>
      </c>
      <c r="G115" s="250"/>
      <c r="H115" s="254">
        <v>2258.5900000000001</v>
      </c>
      <c r="I115" s="255"/>
      <c r="J115" s="250"/>
      <c r="K115" s="250"/>
      <c r="L115" s="256"/>
      <c r="M115" s="257"/>
      <c r="N115" s="258"/>
      <c r="O115" s="258"/>
      <c r="P115" s="258"/>
      <c r="Q115" s="258"/>
      <c r="R115" s="258"/>
      <c r="S115" s="258"/>
      <c r="T115" s="259"/>
      <c r="AT115" s="260" t="s">
        <v>237</v>
      </c>
      <c r="AU115" s="260" t="s">
        <v>87</v>
      </c>
      <c r="AV115" s="12" t="s">
        <v>87</v>
      </c>
      <c r="AW115" s="12" t="s">
        <v>42</v>
      </c>
      <c r="AX115" s="12" t="s">
        <v>24</v>
      </c>
      <c r="AY115" s="260" t="s">
        <v>228</v>
      </c>
    </row>
    <row r="116" s="1" customFormat="1" ht="16.5" customHeight="1">
      <c r="B116" s="47"/>
      <c r="C116" s="237" t="s">
        <v>101</v>
      </c>
      <c r="D116" s="237" t="s">
        <v>230</v>
      </c>
      <c r="E116" s="238" t="s">
        <v>243</v>
      </c>
      <c r="F116" s="239" t="s">
        <v>244</v>
      </c>
      <c r="G116" s="240" t="s">
        <v>233</v>
      </c>
      <c r="H116" s="241">
        <v>1129.2950000000001</v>
      </c>
      <c r="I116" s="242"/>
      <c r="J116" s="243">
        <f>ROUND(I116*H116,2)</f>
        <v>0</v>
      </c>
      <c r="K116" s="239" t="s">
        <v>234</v>
      </c>
      <c r="L116" s="73"/>
      <c r="M116" s="244" t="s">
        <v>22</v>
      </c>
      <c r="N116" s="245" t="s">
        <v>50</v>
      </c>
      <c r="O116" s="48"/>
      <c r="P116" s="246">
        <f>O116*H116</f>
        <v>0</v>
      </c>
      <c r="Q116" s="246">
        <v>0</v>
      </c>
      <c r="R116" s="246">
        <f>Q116*H116</f>
        <v>0</v>
      </c>
      <c r="S116" s="246">
        <v>0</v>
      </c>
      <c r="T116" s="247">
        <f>S116*H116</f>
        <v>0</v>
      </c>
      <c r="AR116" s="25" t="s">
        <v>235</v>
      </c>
      <c r="AT116" s="25" t="s">
        <v>230</v>
      </c>
      <c r="AU116" s="25" t="s">
        <v>87</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235</v>
      </c>
      <c r="BM116" s="25" t="s">
        <v>245</v>
      </c>
    </row>
    <row r="117" s="12" customFormat="1">
      <c r="B117" s="249"/>
      <c r="C117" s="250"/>
      <c r="D117" s="251" t="s">
        <v>237</v>
      </c>
      <c r="E117" s="252" t="s">
        <v>22</v>
      </c>
      <c r="F117" s="253" t="s">
        <v>246</v>
      </c>
      <c r="G117" s="250"/>
      <c r="H117" s="254">
        <v>1129.2950000000001</v>
      </c>
      <c r="I117" s="255"/>
      <c r="J117" s="250"/>
      <c r="K117" s="250"/>
      <c r="L117" s="256"/>
      <c r="M117" s="257"/>
      <c r="N117" s="258"/>
      <c r="O117" s="258"/>
      <c r="P117" s="258"/>
      <c r="Q117" s="258"/>
      <c r="R117" s="258"/>
      <c r="S117" s="258"/>
      <c r="T117" s="259"/>
      <c r="AT117" s="260" t="s">
        <v>237</v>
      </c>
      <c r="AU117" s="260" t="s">
        <v>87</v>
      </c>
      <c r="AV117" s="12" t="s">
        <v>87</v>
      </c>
      <c r="AW117" s="12" t="s">
        <v>42</v>
      </c>
      <c r="AX117" s="12" t="s">
        <v>24</v>
      </c>
      <c r="AY117" s="260" t="s">
        <v>228</v>
      </c>
    </row>
    <row r="118" s="1" customFormat="1" ht="16.5" customHeight="1">
      <c r="B118" s="47"/>
      <c r="C118" s="237" t="s">
        <v>235</v>
      </c>
      <c r="D118" s="237" t="s">
        <v>230</v>
      </c>
      <c r="E118" s="238" t="s">
        <v>247</v>
      </c>
      <c r="F118" s="239" t="s">
        <v>248</v>
      </c>
      <c r="G118" s="240" t="s">
        <v>233</v>
      </c>
      <c r="H118" s="241">
        <v>7.6299999999999999</v>
      </c>
      <c r="I118" s="242"/>
      <c r="J118" s="243">
        <f>ROUND(I118*H118,2)</f>
        <v>0</v>
      </c>
      <c r="K118" s="239" t="s">
        <v>234</v>
      </c>
      <c r="L118" s="73"/>
      <c r="M118" s="244" t="s">
        <v>22</v>
      </c>
      <c r="N118" s="245" t="s">
        <v>50</v>
      </c>
      <c r="O118" s="48"/>
      <c r="P118" s="246">
        <f>O118*H118</f>
        <v>0</v>
      </c>
      <c r="Q118" s="246">
        <v>0</v>
      </c>
      <c r="R118" s="246">
        <f>Q118*H118</f>
        <v>0</v>
      </c>
      <c r="S118" s="246">
        <v>0</v>
      </c>
      <c r="T118" s="247">
        <f>S118*H118</f>
        <v>0</v>
      </c>
      <c r="AR118" s="25" t="s">
        <v>235</v>
      </c>
      <c r="AT118" s="25" t="s">
        <v>230</v>
      </c>
      <c r="AU118" s="25" t="s">
        <v>87</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235</v>
      </c>
      <c r="BM118" s="25" t="s">
        <v>249</v>
      </c>
    </row>
    <row r="119" s="12" customFormat="1">
      <c r="B119" s="249"/>
      <c r="C119" s="250"/>
      <c r="D119" s="251" t="s">
        <v>237</v>
      </c>
      <c r="E119" s="252" t="s">
        <v>22</v>
      </c>
      <c r="F119" s="253" t="s">
        <v>250</v>
      </c>
      <c r="G119" s="250"/>
      <c r="H119" s="254">
        <v>7.6299999999999999</v>
      </c>
      <c r="I119" s="255"/>
      <c r="J119" s="250"/>
      <c r="K119" s="250"/>
      <c r="L119" s="256"/>
      <c r="M119" s="257"/>
      <c r="N119" s="258"/>
      <c r="O119" s="258"/>
      <c r="P119" s="258"/>
      <c r="Q119" s="258"/>
      <c r="R119" s="258"/>
      <c r="S119" s="258"/>
      <c r="T119" s="259"/>
      <c r="AT119" s="260" t="s">
        <v>237</v>
      </c>
      <c r="AU119" s="260" t="s">
        <v>87</v>
      </c>
      <c r="AV119" s="12" t="s">
        <v>87</v>
      </c>
      <c r="AW119" s="12" t="s">
        <v>42</v>
      </c>
      <c r="AX119" s="12" t="s">
        <v>24</v>
      </c>
      <c r="AY119" s="260" t="s">
        <v>228</v>
      </c>
    </row>
    <row r="120" s="1" customFormat="1" ht="16.5" customHeight="1">
      <c r="B120" s="47"/>
      <c r="C120" s="237" t="s">
        <v>251</v>
      </c>
      <c r="D120" s="237" t="s">
        <v>230</v>
      </c>
      <c r="E120" s="238" t="s">
        <v>252</v>
      </c>
      <c r="F120" s="239" t="s">
        <v>253</v>
      </c>
      <c r="G120" s="240" t="s">
        <v>233</v>
      </c>
      <c r="H120" s="241">
        <v>7.6299999999999999</v>
      </c>
      <c r="I120" s="242"/>
      <c r="J120" s="243">
        <f>ROUND(I120*H120,2)</f>
        <v>0</v>
      </c>
      <c r="K120" s="239" t="s">
        <v>234</v>
      </c>
      <c r="L120" s="73"/>
      <c r="M120" s="244" t="s">
        <v>22</v>
      </c>
      <c r="N120" s="245" t="s">
        <v>50</v>
      </c>
      <c r="O120" s="48"/>
      <c r="P120" s="246">
        <f>O120*H120</f>
        <v>0</v>
      </c>
      <c r="Q120" s="246">
        <v>0</v>
      </c>
      <c r="R120" s="246">
        <f>Q120*H120</f>
        <v>0</v>
      </c>
      <c r="S120" s="246">
        <v>0</v>
      </c>
      <c r="T120" s="247">
        <f>S120*H120</f>
        <v>0</v>
      </c>
      <c r="AR120" s="25" t="s">
        <v>235</v>
      </c>
      <c r="AT120" s="25" t="s">
        <v>230</v>
      </c>
      <c r="AU120" s="25" t="s">
        <v>87</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235</v>
      </c>
      <c r="BM120" s="25" t="s">
        <v>254</v>
      </c>
    </row>
    <row r="121" s="1" customFormat="1" ht="25.5" customHeight="1">
      <c r="B121" s="47"/>
      <c r="C121" s="237" t="s">
        <v>255</v>
      </c>
      <c r="D121" s="237" t="s">
        <v>230</v>
      </c>
      <c r="E121" s="238" t="s">
        <v>256</v>
      </c>
      <c r="F121" s="239" t="s">
        <v>257</v>
      </c>
      <c r="G121" s="240" t="s">
        <v>233</v>
      </c>
      <c r="H121" s="241">
        <v>115.2</v>
      </c>
      <c r="I121" s="242"/>
      <c r="J121" s="243">
        <f>ROUND(I121*H121,2)</f>
        <v>0</v>
      </c>
      <c r="K121" s="239" t="s">
        <v>234</v>
      </c>
      <c r="L121" s="73"/>
      <c r="M121" s="244" t="s">
        <v>22</v>
      </c>
      <c r="N121" s="245" t="s">
        <v>50</v>
      </c>
      <c r="O121" s="48"/>
      <c r="P121" s="246">
        <f>O121*H121</f>
        <v>0</v>
      </c>
      <c r="Q121" s="246">
        <v>0</v>
      </c>
      <c r="R121" s="246">
        <f>Q121*H121</f>
        <v>0</v>
      </c>
      <c r="S121" s="246">
        <v>0</v>
      </c>
      <c r="T121" s="247">
        <f>S121*H121</f>
        <v>0</v>
      </c>
      <c r="AR121" s="25" t="s">
        <v>235</v>
      </c>
      <c r="AT121" s="25" t="s">
        <v>230</v>
      </c>
      <c r="AU121" s="25" t="s">
        <v>87</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235</v>
      </c>
      <c r="BM121" s="25" t="s">
        <v>258</v>
      </c>
    </row>
    <row r="122" s="12" customFormat="1">
      <c r="B122" s="249"/>
      <c r="C122" s="250"/>
      <c r="D122" s="251" t="s">
        <v>237</v>
      </c>
      <c r="E122" s="252" t="s">
        <v>22</v>
      </c>
      <c r="F122" s="253" t="s">
        <v>259</v>
      </c>
      <c r="G122" s="250"/>
      <c r="H122" s="254">
        <v>115.2</v>
      </c>
      <c r="I122" s="255"/>
      <c r="J122" s="250"/>
      <c r="K122" s="250"/>
      <c r="L122" s="256"/>
      <c r="M122" s="257"/>
      <c r="N122" s="258"/>
      <c r="O122" s="258"/>
      <c r="P122" s="258"/>
      <c r="Q122" s="258"/>
      <c r="R122" s="258"/>
      <c r="S122" s="258"/>
      <c r="T122" s="259"/>
      <c r="AT122" s="260" t="s">
        <v>237</v>
      </c>
      <c r="AU122" s="260" t="s">
        <v>87</v>
      </c>
      <c r="AV122" s="12" t="s">
        <v>87</v>
      </c>
      <c r="AW122" s="12" t="s">
        <v>42</v>
      </c>
      <c r="AX122" s="12" t="s">
        <v>24</v>
      </c>
      <c r="AY122" s="260" t="s">
        <v>228</v>
      </c>
    </row>
    <row r="123" s="1" customFormat="1" ht="16.5" customHeight="1">
      <c r="B123" s="47"/>
      <c r="C123" s="237" t="s">
        <v>260</v>
      </c>
      <c r="D123" s="237" t="s">
        <v>230</v>
      </c>
      <c r="E123" s="238" t="s">
        <v>261</v>
      </c>
      <c r="F123" s="239" t="s">
        <v>262</v>
      </c>
      <c r="G123" s="240" t="s">
        <v>263</v>
      </c>
      <c r="H123" s="241">
        <v>228.215</v>
      </c>
      <c r="I123" s="242"/>
      <c r="J123" s="243">
        <f>ROUND(I123*H123,2)</f>
        <v>0</v>
      </c>
      <c r="K123" s="239" t="s">
        <v>264</v>
      </c>
      <c r="L123" s="73"/>
      <c r="M123" s="244" t="s">
        <v>22</v>
      </c>
      <c r="N123" s="245" t="s">
        <v>50</v>
      </c>
      <c r="O123" s="48"/>
      <c r="P123" s="246">
        <f>O123*H123</f>
        <v>0</v>
      </c>
      <c r="Q123" s="246">
        <v>0</v>
      </c>
      <c r="R123" s="246">
        <f>Q123*H123</f>
        <v>0</v>
      </c>
      <c r="S123" s="246">
        <v>0</v>
      </c>
      <c r="T123" s="247">
        <f>S123*H123</f>
        <v>0</v>
      </c>
      <c r="AR123" s="25" t="s">
        <v>235</v>
      </c>
      <c r="AT123" s="25" t="s">
        <v>230</v>
      </c>
      <c r="AU123" s="25" t="s">
        <v>87</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235</v>
      </c>
      <c r="BM123" s="25" t="s">
        <v>265</v>
      </c>
    </row>
    <row r="124" s="1" customFormat="1" ht="25.5" customHeight="1">
      <c r="B124" s="47"/>
      <c r="C124" s="237" t="s">
        <v>266</v>
      </c>
      <c r="D124" s="237" t="s">
        <v>230</v>
      </c>
      <c r="E124" s="238" t="s">
        <v>267</v>
      </c>
      <c r="F124" s="239" t="s">
        <v>268</v>
      </c>
      <c r="G124" s="240" t="s">
        <v>263</v>
      </c>
      <c r="H124" s="241">
        <v>228.51499999999999</v>
      </c>
      <c r="I124" s="242"/>
      <c r="J124" s="243">
        <f>ROUND(I124*H124,2)</f>
        <v>0</v>
      </c>
      <c r="K124" s="239" t="s">
        <v>234</v>
      </c>
      <c r="L124" s="73"/>
      <c r="M124" s="244" t="s">
        <v>22</v>
      </c>
      <c r="N124" s="245" t="s">
        <v>50</v>
      </c>
      <c r="O124" s="48"/>
      <c r="P124" s="246">
        <f>O124*H124</f>
        <v>0</v>
      </c>
      <c r="Q124" s="246">
        <v>0.02111</v>
      </c>
      <c r="R124" s="246">
        <f>Q124*H124</f>
        <v>4.8239516499999997</v>
      </c>
      <c r="S124" s="246">
        <v>0</v>
      </c>
      <c r="T124" s="247">
        <f>S124*H124</f>
        <v>0</v>
      </c>
      <c r="AR124" s="25" t="s">
        <v>235</v>
      </c>
      <c r="AT124" s="25" t="s">
        <v>230</v>
      </c>
      <c r="AU124" s="25" t="s">
        <v>87</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235</v>
      </c>
      <c r="BM124" s="25" t="s">
        <v>269</v>
      </c>
    </row>
    <row r="125" s="12" customFormat="1">
      <c r="B125" s="249"/>
      <c r="C125" s="250"/>
      <c r="D125" s="251" t="s">
        <v>237</v>
      </c>
      <c r="E125" s="252" t="s">
        <v>22</v>
      </c>
      <c r="F125" s="253" t="s">
        <v>270</v>
      </c>
      <c r="G125" s="250"/>
      <c r="H125" s="254">
        <v>228.51499999999999</v>
      </c>
      <c r="I125" s="255"/>
      <c r="J125" s="250"/>
      <c r="K125" s="250"/>
      <c r="L125" s="256"/>
      <c r="M125" s="257"/>
      <c r="N125" s="258"/>
      <c r="O125" s="258"/>
      <c r="P125" s="258"/>
      <c r="Q125" s="258"/>
      <c r="R125" s="258"/>
      <c r="S125" s="258"/>
      <c r="T125" s="259"/>
      <c r="AT125" s="260" t="s">
        <v>237</v>
      </c>
      <c r="AU125" s="260" t="s">
        <v>87</v>
      </c>
      <c r="AV125" s="12" t="s">
        <v>87</v>
      </c>
      <c r="AW125" s="12" t="s">
        <v>42</v>
      </c>
      <c r="AX125" s="12" t="s">
        <v>24</v>
      </c>
      <c r="AY125" s="260" t="s">
        <v>228</v>
      </c>
    </row>
    <row r="126" s="1" customFormat="1" ht="16.5" customHeight="1">
      <c r="B126" s="47"/>
      <c r="C126" s="237" t="s">
        <v>271</v>
      </c>
      <c r="D126" s="237" t="s">
        <v>230</v>
      </c>
      <c r="E126" s="238" t="s">
        <v>272</v>
      </c>
      <c r="F126" s="239" t="s">
        <v>273</v>
      </c>
      <c r="G126" s="240" t="s">
        <v>233</v>
      </c>
      <c r="H126" s="241">
        <v>180.68700000000001</v>
      </c>
      <c r="I126" s="242"/>
      <c r="J126" s="243">
        <f>ROUND(I126*H126,2)</f>
        <v>0</v>
      </c>
      <c r="K126" s="239" t="s">
        <v>234</v>
      </c>
      <c r="L126" s="73"/>
      <c r="M126" s="244" t="s">
        <v>22</v>
      </c>
      <c r="N126" s="245" t="s">
        <v>50</v>
      </c>
      <c r="O126" s="48"/>
      <c r="P126" s="246">
        <f>O126*H126</f>
        <v>0</v>
      </c>
      <c r="Q126" s="246">
        <v>0</v>
      </c>
      <c r="R126" s="246">
        <f>Q126*H126</f>
        <v>0</v>
      </c>
      <c r="S126" s="246">
        <v>0</v>
      </c>
      <c r="T126" s="247">
        <f>S126*H126</f>
        <v>0</v>
      </c>
      <c r="AR126" s="25" t="s">
        <v>235</v>
      </c>
      <c r="AT126" s="25" t="s">
        <v>230</v>
      </c>
      <c r="AU126" s="25" t="s">
        <v>87</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235</v>
      </c>
      <c r="BM126" s="25" t="s">
        <v>274</v>
      </c>
    </row>
    <row r="127" s="12" customFormat="1">
      <c r="B127" s="249"/>
      <c r="C127" s="250"/>
      <c r="D127" s="251" t="s">
        <v>237</v>
      </c>
      <c r="E127" s="252" t="s">
        <v>22</v>
      </c>
      <c r="F127" s="253" t="s">
        <v>275</v>
      </c>
      <c r="G127" s="250"/>
      <c r="H127" s="254">
        <v>180.68700000000001</v>
      </c>
      <c r="I127" s="255"/>
      <c r="J127" s="250"/>
      <c r="K127" s="250"/>
      <c r="L127" s="256"/>
      <c r="M127" s="257"/>
      <c r="N127" s="258"/>
      <c r="O127" s="258"/>
      <c r="P127" s="258"/>
      <c r="Q127" s="258"/>
      <c r="R127" s="258"/>
      <c r="S127" s="258"/>
      <c r="T127" s="259"/>
      <c r="AT127" s="260" t="s">
        <v>237</v>
      </c>
      <c r="AU127" s="260" t="s">
        <v>87</v>
      </c>
      <c r="AV127" s="12" t="s">
        <v>87</v>
      </c>
      <c r="AW127" s="12" t="s">
        <v>42</v>
      </c>
      <c r="AX127" s="12" t="s">
        <v>24</v>
      </c>
      <c r="AY127" s="260" t="s">
        <v>228</v>
      </c>
    </row>
    <row r="128" s="1" customFormat="1" ht="16.5" customHeight="1">
      <c r="B128" s="47"/>
      <c r="C128" s="237" t="s">
        <v>29</v>
      </c>
      <c r="D128" s="237" t="s">
        <v>230</v>
      </c>
      <c r="E128" s="238" t="s">
        <v>276</v>
      </c>
      <c r="F128" s="239" t="s">
        <v>277</v>
      </c>
      <c r="G128" s="240" t="s">
        <v>233</v>
      </c>
      <c r="H128" s="241">
        <v>115.2</v>
      </c>
      <c r="I128" s="242"/>
      <c r="J128" s="243">
        <f>ROUND(I128*H128,2)</f>
        <v>0</v>
      </c>
      <c r="K128" s="239" t="s">
        <v>234</v>
      </c>
      <c r="L128" s="73"/>
      <c r="M128" s="244" t="s">
        <v>22</v>
      </c>
      <c r="N128" s="245" t="s">
        <v>50</v>
      </c>
      <c r="O128" s="48"/>
      <c r="P128" s="246">
        <f>O128*H128</f>
        <v>0</v>
      </c>
      <c r="Q128" s="246">
        <v>0</v>
      </c>
      <c r="R128" s="246">
        <f>Q128*H128</f>
        <v>0</v>
      </c>
      <c r="S128" s="246">
        <v>0</v>
      </c>
      <c r="T128" s="247">
        <f>S128*H128</f>
        <v>0</v>
      </c>
      <c r="AR128" s="25" t="s">
        <v>235</v>
      </c>
      <c r="AT128" s="25" t="s">
        <v>230</v>
      </c>
      <c r="AU128" s="25" t="s">
        <v>87</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235</v>
      </c>
      <c r="BM128" s="25" t="s">
        <v>278</v>
      </c>
    </row>
    <row r="129" s="1" customFormat="1" ht="16.5" customHeight="1">
      <c r="B129" s="47"/>
      <c r="C129" s="237" t="s">
        <v>279</v>
      </c>
      <c r="D129" s="237" t="s">
        <v>230</v>
      </c>
      <c r="E129" s="238" t="s">
        <v>280</v>
      </c>
      <c r="F129" s="239" t="s">
        <v>281</v>
      </c>
      <c r="G129" s="240" t="s">
        <v>233</v>
      </c>
      <c r="H129" s="241">
        <v>145.07400000000001</v>
      </c>
      <c r="I129" s="242"/>
      <c r="J129" s="243">
        <f>ROUND(I129*H129,2)</f>
        <v>0</v>
      </c>
      <c r="K129" s="239" t="s">
        <v>234</v>
      </c>
      <c r="L129" s="73"/>
      <c r="M129" s="244" t="s">
        <v>22</v>
      </c>
      <c r="N129" s="245" t="s">
        <v>50</v>
      </c>
      <c r="O129" s="48"/>
      <c r="P129" s="246">
        <f>O129*H129</f>
        <v>0</v>
      </c>
      <c r="Q129" s="246">
        <v>0</v>
      </c>
      <c r="R129" s="246">
        <f>Q129*H129</f>
        <v>0</v>
      </c>
      <c r="S129" s="246">
        <v>0</v>
      </c>
      <c r="T129" s="247">
        <f>S129*H129</f>
        <v>0</v>
      </c>
      <c r="AR129" s="25" t="s">
        <v>235</v>
      </c>
      <c r="AT129" s="25" t="s">
        <v>230</v>
      </c>
      <c r="AU129" s="25" t="s">
        <v>87</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235</v>
      </c>
      <c r="BM129" s="25" t="s">
        <v>282</v>
      </c>
    </row>
    <row r="130" s="12" customFormat="1">
      <c r="B130" s="249"/>
      <c r="C130" s="250"/>
      <c r="D130" s="251" t="s">
        <v>237</v>
      </c>
      <c r="E130" s="252" t="s">
        <v>22</v>
      </c>
      <c r="F130" s="253" t="s">
        <v>283</v>
      </c>
      <c r="G130" s="250"/>
      <c r="H130" s="254">
        <v>145.07400000000001</v>
      </c>
      <c r="I130" s="255"/>
      <c r="J130" s="250"/>
      <c r="K130" s="250"/>
      <c r="L130" s="256"/>
      <c r="M130" s="257"/>
      <c r="N130" s="258"/>
      <c r="O130" s="258"/>
      <c r="P130" s="258"/>
      <c r="Q130" s="258"/>
      <c r="R130" s="258"/>
      <c r="S130" s="258"/>
      <c r="T130" s="259"/>
      <c r="AT130" s="260" t="s">
        <v>237</v>
      </c>
      <c r="AU130" s="260" t="s">
        <v>87</v>
      </c>
      <c r="AV130" s="12" t="s">
        <v>87</v>
      </c>
      <c r="AW130" s="12" t="s">
        <v>42</v>
      </c>
      <c r="AX130" s="12" t="s">
        <v>24</v>
      </c>
      <c r="AY130" s="260" t="s">
        <v>228</v>
      </c>
    </row>
    <row r="131" s="1" customFormat="1" ht="16.5" customHeight="1">
      <c r="B131" s="47"/>
      <c r="C131" s="237" t="s">
        <v>284</v>
      </c>
      <c r="D131" s="237" t="s">
        <v>230</v>
      </c>
      <c r="E131" s="238" t="s">
        <v>285</v>
      </c>
      <c r="F131" s="239" t="s">
        <v>286</v>
      </c>
      <c r="G131" s="240" t="s">
        <v>233</v>
      </c>
      <c r="H131" s="241">
        <v>166.70400000000001</v>
      </c>
      <c r="I131" s="242"/>
      <c r="J131" s="243">
        <f>ROUND(I131*H131,2)</f>
        <v>0</v>
      </c>
      <c r="K131" s="239" t="s">
        <v>234</v>
      </c>
      <c r="L131" s="73"/>
      <c r="M131" s="244" t="s">
        <v>22</v>
      </c>
      <c r="N131" s="245" t="s">
        <v>50</v>
      </c>
      <c r="O131" s="48"/>
      <c r="P131" s="246">
        <f>O131*H131</f>
        <v>0</v>
      </c>
      <c r="Q131" s="246">
        <v>0</v>
      </c>
      <c r="R131" s="246">
        <f>Q131*H131</f>
        <v>0</v>
      </c>
      <c r="S131" s="246">
        <v>0</v>
      </c>
      <c r="T131" s="247">
        <f>S131*H131</f>
        <v>0</v>
      </c>
      <c r="AR131" s="25" t="s">
        <v>235</v>
      </c>
      <c r="AT131" s="25" t="s">
        <v>230</v>
      </c>
      <c r="AU131" s="25" t="s">
        <v>87</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235</v>
      </c>
      <c r="BM131" s="25" t="s">
        <v>287</v>
      </c>
    </row>
    <row r="132" s="12" customFormat="1">
      <c r="B132" s="249"/>
      <c r="C132" s="250"/>
      <c r="D132" s="251" t="s">
        <v>237</v>
      </c>
      <c r="E132" s="252" t="s">
        <v>22</v>
      </c>
      <c r="F132" s="253" t="s">
        <v>288</v>
      </c>
      <c r="G132" s="250"/>
      <c r="H132" s="254">
        <v>166.70400000000001</v>
      </c>
      <c r="I132" s="255"/>
      <c r="J132" s="250"/>
      <c r="K132" s="250"/>
      <c r="L132" s="256"/>
      <c r="M132" s="257"/>
      <c r="N132" s="258"/>
      <c r="O132" s="258"/>
      <c r="P132" s="258"/>
      <c r="Q132" s="258"/>
      <c r="R132" s="258"/>
      <c r="S132" s="258"/>
      <c r="T132" s="259"/>
      <c r="AT132" s="260" t="s">
        <v>237</v>
      </c>
      <c r="AU132" s="260" t="s">
        <v>87</v>
      </c>
      <c r="AV132" s="12" t="s">
        <v>87</v>
      </c>
      <c r="AW132" s="12" t="s">
        <v>42</v>
      </c>
      <c r="AX132" s="12" t="s">
        <v>24</v>
      </c>
      <c r="AY132" s="260" t="s">
        <v>228</v>
      </c>
    </row>
    <row r="133" s="1" customFormat="1" ht="25.5" customHeight="1">
      <c r="B133" s="47"/>
      <c r="C133" s="237" t="s">
        <v>289</v>
      </c>
      <c r="D133" s="237" t="s">
        <v>230</v>
      </c>
      <c r="E133" s="238" t="s">
        <v>290</v>
      </c>
      <c r="F133" s="239" t="s">
        <v>291</v>
      </c>
      <c r="G133" s="240" t="s">
        <v>233</v>
      </c>
      <c r="H133" s="241">
        <v>1450.74</v>
      </c>
      <c r="I133" s="242"/>
      <c r="J133" s="243">
        <f>ROUND(I133*H133,2)</f>
        <v>0</v>
      </c>
      <c r="K133" s="239" t="s">
        <v>292</v>
      </c>
      <c r="L133" s="73"/>
      <c r="M133" s="244" t="s">
        <v>22</v>
      </c>
      <c r="N133" s="245" t="s">
        <v>50</v>
      </c>
      <c r="O133" s="48"/>
      <c r="P133" s="246">
        <f>O133*H133</f>
        <v>0</v>
      </c>
      <c r="Q133" s="246">
        <v>0</v>
      </c>
      <c r="R133" s="246">
        <f>Q133*H133</f>
        <v>0</v>
      </c>
      <c r="S133" s="246">
        <v>0</v>
      </c>
      <c r="T133" s="247">
        <f>S133*H133</f>
        <v>0</v>
      </c>
      <c r="AR133" s="25" t="s">
        <v>235</v>
      </c>
      <c r="AT133" s="25" t="s">
        <v>230</v>
      </c>
      <c r="AU133" s="25" t="s">
        <v>87</v>
      </c>
      <c r="AY133" s="25" t="s">
        <v>228</v>
      </c>
      <c r="BE133" s="248">
        <f>IF(N133="základní",J133,0)</f>
        <v>0</v>
      </c>
      <c r="BF133" s="248">
        <f>IF(N133="snížená",J133,0)</f>
        <v>0</v>
      </c>
      <c r="BG133" s="248">
        <f>IF(N133="zákl. přenesená",J133,0)</f>
        <v>0</v>
      </c>
      <c r="BH133" s="248">
        <f>IF(N133="sníž. přenesená",J133,0)</f>
        <v>0</v>
      </c>
      <c r="BI133" s="248">
        <f>IF(N133="nulová",J133,0)</f>
        <v>0</v>
      </c>
      <c r="BJ133" s="25" t="s">
        <v>24</v>
      </c>
      <c r="BK133" s="248">
        <f>ROUND(I133*H133,2)</f>
        <v>0</v>
      </c>
      <c r="BL133" s="25" t="s">
        <v>235</v>
      </c>
      <c r="BM133" s="25" t="s">
        <v>293</v>
      </c>
    </row>
    <row r="134" s="12" customFormat="1">
      <c r="B134" s="249"/>
      <c r="C134" s="250"/>
      <c r="D134" s="251" t="s">
        <v>237</v>
      </c>
      <c r="E134" s="252" t="s">
        <v>22</v>
      </c>
      <c r="F134" s="253" t="s">
        <v>294</v>
      </c>
      <c r="G134" s="250"/>
      <c r="H134" s="254">
        <v>1450.74</v>
      </c>
      <c r="I134" s="255"/>
      <c r="J134" s="250"/>
      <c r="K134" s="250"/>
      <c r="L134" s="256"/>
      <c r="M134" s="257"/>
      <c r="N134" s="258"/>
      <c r="O134" s="258"/>
      <c r="P134" s="258"/>
      <c r="Q134" s="258"/>
      <c r="R134" s="258"/>
      <c r="S134" s="258"/>
      <c r="T134" s="259"/>
      <c r="AT134" s="260" t="s">
        <v>237</v>
      </c>
      <c r="AU134" s="260" t="s">
        <v>87</v>
      </c>
      <c r="AV134" s="12" t="s">
        <v>87</v>
      </c>
      <c r="AW134" s="12" t="s">
        <v>42</v>
      </c>
      <c r="AX134" s="12" t="s">
        <v>24</v>
      </c>
      <c r="AY134" s="260" t="s">
        <v>228</v>
      </c>
    </row>
    <row r="135" s="1" customFormat="1" ht="25.5" customHeight="1">
      <c r="B135" s="47"/>
      <c r="C135" s="237" t="s">
        <v>295</v>
      </c>
      <c r="D135" s="237" t="s">
        <v>230</v>
      </c>
      <c r="E135" s="238" t="s">
        <v>296</v>
      </c>
      <c r="F135" s="239" t="s">
        <v>297</v>
      </c>
      <c r="G135" s="240" t="s">
        <v>233</v>
      </c>
      <c r="H135" s="241">
        <v>1667.04</v>
      </c>
      <c r="I135" s="242"/>
      <c r="J135" s="243">
        <f>ROUND(I135*H135,2)</f>
        <v>0</v>
      </c>
      <c r="K135" s="239" t="s">
        <v>292</v>
      </c>
      <c r="L135" s="73"/>
      <c r="M135" s="244" t="s">
        <v>22</v>
      </c>
      <c r="N135" s="245" t="s">
        <v>50</v>
      </c>
      <c r="O135" s="48"/>
      <c r="P135" s="246">
        <f>O135*H135</f>
        <v>0</v>
      </c>
      <c r="Q135" s="246">
        <v>0</v>
      </c>
      <c r="R135" s="246">
        <f>Q135*H135</f>
        <v>0</v>
      </c>
      <c r="S135" s="246">
        <v>0</v>
      </c>
      <c r="T135" s="247">
        <f>S135*H135</f>
        <v>0</v>
      </c>
      <c r="AR135" s="25" t="s">
        <v>235</v>
      </c>
      <c r="AT135" s="25" t="s">
        <v>230</v>
      </c>
      <c r="AU135" s="25" t="s">
        <v>87</v>
      </c>
      <c r="AY135" s="25" t="s">
        <v>228</v>
      </c>
      <c r="BE135" s="248">
        <f>IF(N135="základní",J135,0)</f>
        <v>0</v>
      </c>
      <c r="BF135" s="248">
        <f>IF(N135="snížená",J135,0)</f>
        <v>0</v>
      </c>
      <c r="BG135" s="248">
        <f>IF(N135="zákl. přenesená",J135,0)</f>
        <v>0</v>
      </c>
      <c r="BH135" s="248">
        <f>IF(N135="sníž. přenesená",J135,0)</f>
        <v>0</v>
      </c>
      <c r="BI135" s="248">
        <f>IF(N135="nulová",J135,0)</f>
        <v>0</v>
      </c>
      <c r="BJ135" s="25" t="s">
        <v>24</v>
      </c>
      <c r="BK135" s="248">
        <f>ROUND(I135*H135,2)</f>
        <v>0</v>
      </c>
      <c r="BL135" s="25" t="s">
        <v>235</v>
      </c>
      <c r="BM135" s="25" t="s">
        <v>298</v>
      </c>
    </row>
    <row r="136" s="12" customFormat="1">
      <c r="B136" s="249"/>
      <c r="C136" s="250"/>
      <c r="D136" s="251" t="s">
        <v>237</v>
      </c>
      <c r="E136" s="252" t="s">
        <v>22</v>
      </c>
      <c r="F136" s="253" t="s">
        <v>299</v>
      </c>
      <c r="G136" s="250"/>
      <c r="H136" s="254">
        <v>1667.04</v>
      </c>
      <c r="I136" s="255"/>
      <c r="J136" s="250"/>
      <c r="K136" s="250"/>
      <c r="L136" s="256"/>
      <c r="M136" s="257"/>
      <c r="N136" s="258"/>
      <c r="O136" s="258"/>
      <c r="P136" s="258"/>
      <c r="Q136" s="258"/>
      <c r="R136" s="258"/>
      <c r="S136" s="258"/>
      <c r="T136" s="259"/>
      <c r="AT136" s="260" t="s">
        <v>237</v>
      </c>
      <c r="AU136" s="260" t="s">
        <v>87</v>
      </c>
      <c r="AV136" s="12" t="s">
        <v>87</v>
      </c>
      <c r="AW136" s="12" t="s">
        <v>42</v>
      </c>
      <c r="AX136" s="12" t="s">
        <v>24</v>
      </c>
      <c r="AY136" s="260" t="s">
        <v>228</v>
      </c>
    </row>
    <row r="137" s="1" customFormat="1" ht="16.5" customHeight="1">
      <c r="B137" s="47"/>
      <c r="C137" s="237" t="s">
        <v>10</v>
      </c>
      <c r="D137" s="237" t="s">
        <v>230</v>
      </c>
      <c r="E137" s="238" t="s">
        <v>300</v>
      </c>
      <c r="F137" s="239" t="s">
        <v>301</v>
      </c>
      <c r="G137" s="240" t="s">
        <v>233</v>
      </c>
      <c r="H137" s="241">
        <v>2266.2199999999998</v>
      </c>
      <c r="I137" s="242"/>
      <c r="J137" s="243">
        <f>ROUND(I137*H137,2)</f>
        <v>0</v>
      </c>
      <c r="K137" s="239" t="s">
        <v>234</v>
      </c>
      <c r="L137" s="73"/>
      <c r="M137" s="244" t="s">
        <v>22</v>
      </c>
      <c r="N137" s="245" t="s">
        <v>50</v>
      </c>
      <c r="O137" s="48"/>
      <c r="P137" s="246">
        <f>O137*H137</f>
        <v>0</v>
      </c>
      <c r="Q137" s="246">
        <v>0</v>
      </c>
      <c r="R137" s="246">
        <f>Q137*H137</f>
        <v>0</v>
      </c>
      <c r="S137" s="246">
        <v>0</v>
      </c>
      <c r="T137" s="247">
        <f>S137*H137</f>
        <v>0</v>
      </c>
      <c r="AR137" s="25" t="s">
        <v>235</v>
      </c>
      <c r="AT137" s="25" t="s">
        <v>230</v>
      </c>
      <c r="AU137" s="25" t="s">
        <v>87</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235</v>
      </c>
      <c r="BM137" s="25" t="s">
        <v>302</v>
      </c>
    </row>
    <row r="138" s="12" customFormat="1">
      <c r="B138" s="249"/>
      <c r="C138" s="250"/>
      <c r="D138" s="251" t="s">
        <v>237</v>
      </c>
      <c r="E138" s="252" t="s">
        <v>22</v>
      </c>
      <c r="F138" s="253" t="s">
        <v>303</v>
      </c>
      <c r="G138" s="250"/>
      <c r="H138" s="254">
        <v>2266.2199999999998</v>
      </c>
      <c r="I138" s="255"/>
      <c r="J138" s="250"/>
      <c r="K138" s="250"/>
      <c r="L138" s="256"/>
      <c r="M138" s="257"/>
      <c r="N138" s="258"/>
      <c r="O138" s="258"/>
      <c r="P138" s="258"/>
      <c r="Q138" s="258"/>
      <c r="R138" s="258"/>
      <c r="S138" s="258"/>
      <c r="T138" s="259"/>
      <c r="AT138" s="260" t="s">
        <v>237</v>
      </c>
      <c r="AU138" s="260" t="s">
        <v>87</v>
      </c>
      <c r="AV138" s="12" t="s">
        <v>87</v>
      </c>
      <c r="AW138" s="12" t="s">
        <v>42</v>
      </c>
      <c r="AX138" s="12" t="s">
        <v>24</v>
      </c>
      <c r="AY138" s="260" t="s">
        <v>228</v>
      </c>
    </row>
    <row r="139" s="1" customFormat="1" ht="16.5" customHeight="1">
      <c r="B139" s="47"/>
      <c r="C139" s="237" t="s">
        <v>304</v>
      </c>
      <c r="D139" s="237" t="s">
        <v>230</v>
      </c>
      <c r="E139" s="238" t="s">
        <v>305</v>
      </c>
      <c r="F139" s="239" t="s">
        <v>306</v>
      </c>
      <c r="G139" s="240" t="s">
        <v>233</v>
      </c>
      <c r="H139" s="241">
        <v>166.70400000000001</v>
      </c>
      <c r="I139" s="242"/>
      <c r="J139" s="243">
        <f>ROUND(I139*H139,2)</f>
        <v>0</v>
      </c>
      <c r="K139" s="239" t="s">
        <v>234</v>
      </c>
      <c r="L139" s="73"/>
      <c r="M139" s="244" t="s">
        <v>22</v>
      </c>
      <c r="N139" s="245" t="s">
        <v>50</v>
      </c>
      <c r="O139" s="48"/>
      <c r="P139" s="246">
        <f>O139*H139</f>
        <v>0</v>
      </c>
      <c r="Q139" s="246">
        <v>0</v>
      </c>
      <c r="R139" s="246">
        <f>Q139*H139</f>
        <v>0</v>
      </c>
      <c r="S139" s="246">
        <v>0</v>
      </c>
      <c r="T139" s="247">
        <f>S139*H139</f>
        <v>0</v>
      </c>
      <c r="AR139" s="25" t="s">
        <v>235</v>
      </c>
      <c r="AT139" s="25" t="s">
        <v>230</v>
      </c>
      <c r="AU139" s="25" t="s">
        <v>87</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235</v>
      </c>
      <c r="BM139" s="25" t="s">
        <v>307</v>
      </c>
    </row>
    <row r="140" s="1" customFormat="1" ht="16.5" customHeight="1">
      <c r="B140" s="47"/>
      <c r="C140" s="237" t="s">
        <v>308</v>
      </c>
      <c r="D140" s="237" t="s">
        <v>230</v>
      </c>
      <c r="E140" s="238" t="s">
        <v>309</v>
      </c>
      <c r="F140" s="239" t="s">
        <v>310</v>
      </c>
      <c r="G140" s="240" t="s">
        <v>233</v>
      </c>
      <c r="H140" s="241">
        <v>311.77800000000002</v>
      </c>
      <c r="I140" s="242"/>
      <c r="J140" s="243">
        <f>ROUND(I140*H140,2)</f>
        <v>0</v>
      </c>
      <c r="K140" s="239" t="s">
        <v>234</v>
      </c>
      <c r="L140" s="73"/>
      <c r="M140" s="244" t="s">
        <v>22</v>
      </c>
      <c r="N140" s="245" t="s">
        <v>50</v>
      </c>
      <c r="O140" s="48"/>
      <c r="P140" s="246">
        <f>O140*H140</f>
        <v>0</v>
      </c>
      <c r="Q140" s="246">
        <v>0</v>
      </c>
      <c r="R140" s="246">
        <f>Q140*H140</f>
        <v>0</v>
      </c>
      <c r="S140" s="246">
        <v>0</v>
      </c>
      <c r="T140" s="247">
        <f>S140*H140</f>
        <v>0</v>
      </c>
      <c r="AR140" s="25" t="s">
        <v>235</v>
      </c>
      <c r="AT140" s="25" t="s">
        <v>230</v>
      </c>
      <c r="AU140" s="25" t="s">
        <v>87</v>
      </c>
      <c r="AY140" s="25" t="s">
        <v>228</v>
      </c>
      <c r="BE140" s="248">
        <f>IF(N140="základní",J140,0)</f>
        <v>0</v>
      </c>
      <c r="BF140" s="248">
        <f>IF(N140="snížená",J140,0)</f>
        <v>0</v>
      </c>
      <c r="BG140" s="248">
        <f>IF(N140="zákl. přenesená",J140,0)</f>
        <v>0</v>
      </c>
      <c r="BH140" s="248">
        <f>IF(N140="sníž. přenesená",J140,0)</f>
        <v>0</v>
      </c>
      <c r="BI140" s="248">
        <f>IF(N140="nulová",J140,0)</f>
        <v>0</v>
      </c>
      <c r="BJ140" s="25" t="s">
        <v>24</v>
      </c>
      <c r="BK140" s="248">
        <f>ROUND(I140*H140,2)</f>
        <v>0</v>
      </c>
      <c r="BL140" s="25" t="s">
        <v>235</v>
      </c>
      <c r="BM140" s="25" t="s">
        <v>311</v>
      </c>
    </row>
    <row r="141" s="12" customFormat="1">
      <c r="B141" s="249"/>
      <c r="C141" s="250"/>
      <c r="D141" s="251" t="s">
        <v>237</v>
      </c>
      <c r="E141" s="252" t="s">
        <v>22</v>
      </c>
      <c r="F141" s="253" t="s">
        <v>312</v>
      </c>
      <c r="G141" s="250"/>
      <c r="H141" s="254">
        <v>311.77800000000002</v>
      </c>
      <c r="I141" s="255"/>
      <c r="J141" s="250"/>
      <c r="K141" s="250"/>
      <c r="L141" s="256"/>
      <c r="M141" s="257"/>
      <c r="N141" s="258"/>
      <c r="O141" s="258"/>
      <c r="P141" s="258"/>
      <c r="Q141" s="258"/>
      <c r="R141" s="258"/>
      <c r="S141" s="258"/>
      <c r="T141" s="259"/>
      <c r="AT141" s="260" t="s">
        <v>237</v>
      </c>
      <c r="AU141" s="260" t="s">
        <v>87</v>
      </c>
      <c r="AV141" s="12" t="s">
        <v>87</v>
      </c>
      <c r="AW141" s="12" t="s">
        <v>42</v>
      </c>
      <c r="AX141" s="12" t="s">
        <v>24</v>
      </c>
      <c r="AY141" s="260" t="s">
        <v>228</v>
      </c>
    </row>
    <row r="142" s="1" customFormat="1" ht="16.5" customHeight="1">
      <c r="B142" s="47"/>
      <c r="C142" s="237" t="s">
        <v>313</v>
      </c>
      <c r="D142" s="237" t="s">
        <v>230</v>
      </c>
      <c r="E142" s="238" t="s">
        <v>314</v>
      </c>
      <c r="F142" s="239" t="s">
        <v>315</v>
      </c>
      <c r="G142" s="240" t="s">
        <v>316</v>
      </c>
      <c r="H142" s="241">
        <v>561.20000000000005</v>
      </c>
      <c r="I142" s="242"/>
      <c r="J142" s="243">
        <f>ROUND(I142*H142,2)</f>
        <v>0</v>
      </c>
      <c r="K142" s="239" t="s">
        <v>234</v>
      </c>
      <c r="L142" s="73"/>
      <c r="M142" s="244" t="s">
        <v>22</v>
      </c>
      <c r="N142" s="245" t="s">
        <v>50</v>
      </c>
      <c r="O142" s="48"/>
      <c r="P142" s="246">
        <f>O142*H142</f>
        <v>0</v>
      </c>
      <c r="Q142" s="246">
        <v>0</v>
      </c>
      <c r="R142" s="246">
        <f>Q142*H142</f>
        <v>0</v>
      </c>
      <c r="S142" s="246">
        <v>0</v>
      </c>
      <c r="T142" s="247">
        <f>S142*H142</f>
        <v>0</v>
      </c>
      <c r="AR142" s="25" t="s">
        <v>235</v>
      </c>
      <c r="AT142" s="25" t="s">
        <v>230</v>
      </c>
      <c r="AU142" s="25" t="s">
        <v>87</v>
      </c>
      <c r="AY142" s="25" t="s">
        <v>228</v>
      </c>
      <c r="BE142" s="248">
        <f>IF(N142="základní",J142,0)</f>
        <v>0</v>
      </c>
      <c r="BF142" s="248">
        <f>IF(N142="snížená",J142,0)</f>
        <v>0</v>
      </c>
      <c r="BG142" s="248">
        <f>IF(N142="zákl. přenesená",J142,0)</f>
        <v>0</v>
      </c>
      <c r="BH142" s="248">
        <f>IF(N142="sníž. přenesená",J142,0)</f>
        <v>0</v>
      </c>
      <c r="BI142" s="248">
        <f>IF(N142="nulová",J142,0)</f>
        <v>0</v>
      </c>
      <c r="BJ142" s="25" t="s">
        <v>24</v>
      </c>
      <c r="BK142" s="248">
        <f>ROUND(I142*H142,2)</f>
        <v>0</v>
      </c>
      <c r="BL142" s="25" t="s">
        <v>235</v>
      </c>
      <c r="BM142" s="25" t="s">
        <v>317</v>
      </c>
    </row>
    <row r="143" s="12" customFormat="1">
      <c r="B143" s="249"/>
      <c r="C143" s="250"/>
      <c r="D143" s="251" t="s">
        <v>237</v>
      </c>
      <c r="E143" s="252" t="s">
        <v>22</v>
      </c>
      <c r="F143" s="253" t="s">
        <v>318</v>
      </c>
      <c r="G143" s="250"/>
      <c r="H143" s="254">
        <v>561.20000000000005</v>
      </c>
      <c r="I143" s="255"/>
      <c r="J143" s="250"/>
      <c r="K143" s="250"/>
      <c r="L143" s="256"/>
      <c r="M143" s="257"/>
      <c r="N143" s="258"/>
      <c r="O143" s="258"/>
      <c r="P143" s="258"/>
      <c r="Q143" s="258"/>
      <c r="R143" s="258"/>
      <c r="S143" s="258"/>
      <c r="T143" s="259"/>
      <c r="AT143" s="260" t="s">
        <v>237</v>
      </c>
      <c r="AU143" s="260" t="s">
        <v>87</v>
      </c>
      <c r="AV143" s="12" t="s">
        <v>87</v>
      </c>
      <c r="AW143" s="12" t="s">
        <v>42</v>
      </c>
      <c r="AX143" s="12" t="s">
        <v>24</v>
      </c>
      <c r="AY143" s="260" t="s">
        <v>228</v>
      </c>
    </row>
    <row r="144" s="1" customFormat="1" ht="16.5" customHeight="1">
      <c r="B144" s="47"/>
      <c r="C144" s="237" t="s">
        <v>319</v>
      </c>
      <c r="D144" s="237" t="s">
        <v>230</v>
      </c>
      <c r="E144" s="238" t="s">
        <v>320</v>
      </c>
      <c r="F144" s="239" t="s">
        <v>321</v>
      </c>
      <c r="G144" s="240" t="s">
        <v>233</v>
      </c>
      <c r="H144" s="241">
        <v>2121.1460000000002</v>
      </c>
      <c r="I144" s="242"/>
      <c r="J144" s="243">
        <f>ROUND(I144*H144,2)</f>
        <v>0</v>
      </c>
      <c r="K144" s="239" t="s">
        <v>234</v>
      </c>
      <c r="L144" s="73"/>
      <c r="M144" s="244" t="s">
        <v>22</v>
      </c>
      <c r="N144" s="245" t="s">
        <v>50</v>
      </c>
      <c r="O144" s="48"/>
      <c r="P144" s="246">
        <f>O144*H144</f>
        <v>0</v>
      </c>
      <c r="Q144" s="246">
        <v>0</v>
      </c>
      <c r="R144" s="246">
        <f>Q144*H144</f>
        <v>0</v>
      </c>
      <c r="S144" s="246">
        <v>0</v>
      </c>
      <c r="T144" s="247">
        <f>S144*H144</f>
        <v>0</v>
      </c>
      <c r="AR144" s="25" t="s">
        <v>235</v>
      </c>
      <c r="AT144" s="25" t="s">
        <v>230</v>
      </c>
      <c r="AU144" s="25" t="s">
        <v>87</v>
      </c>
      <c r="AY144" s="25" t="s">
        <v>228</v>
      </c>
      <c r="BE144" s="248">
        <f>IF(N144="základní",J144,0)</f>
        <v>0</v>
      </c>
      <c r="BF144" s="248">
        <f>IF(N144="snížená",J144,0)</f>
        <v>0</v>
      </c>
      <c r="BG144" s="248">
        <f>IF(N144="zákl. přenesená",J144,0)</f>
        <v>0</v>
      </c>
      <c r="BH144" s="248">
        <f>IF(N144="sníž. přenesená",J144,0)</f>
        <v>0</v>
      </c>
      <c r="BI144" s="248">
        <f>IF(N144="nulová",J144,0)</f>
        <v>0</v>
      </c>
      <c r="BJ144" s="25" t="s">
        <v>24</v>
      </c>
      <c r="BK144" s="248">
        <f>ROUND(I144*H144,2)</f>
        <v>0</v>
      </c>
      <c r="BL144" s="25" t="s">
        <v>235</v>
      </c>
      <c r="BM144" s="25" t="s">
        <v>322</v>
      </c>
    </row>
    <row r="145" s="12" customFormat="1">
      <c r="B145" s="249"/>
      <c r="C145" s="250"/>
      <c r="D145" s="251" t="s">
        <v>237</v>
      </c>
      <c r="E145" s="252" t="s">
        <v>22</v>
      </c>
      <c r="F145" s="253" t="s">
        <v>323</v>
      </c>
      <c r="G145" s="250"/>
      <c r="H145" s="254">
        <v>2121.1460000000002</v>
      </c>
      <c r="I145" s="255"/>
      <c r="J145" s="250"/>
      <c r="K145" s="250"/>
      <c r="L145" s="256"/>
      <c r="M145" s="257"/>
      <c r="N145" s="258"/>
      <c r="O145" s="258"/>
      <c r="P145" s="258"/>
      <c r="Q145" s="258"/>
      <c r="R145" s="258"/>
      <c r="S145" s="258"/>
      <c r="T145" s="259"/>
      <c r="AT145" s="260" t="s">
        <v>237</v>
      </c>
      <c r="AU145" s="260" t="s">
        <v>87</v>
      </c>
      <c r="AV145" s="12" t="s">
        <v>87</v>
      </c>
      <c r="AW145" s="12" t="s">
        <v>42</v>
      </c>
      <c r="AX145" s="12" t="s">
        <v>24</v>
      </c>
      <c r="AY145" s="260" t="s">
        <v>228</v>
      </c>
    </row>
    <row r="146" s="11" customFormat="1" ht="29.88" customHeight="1">
      <c r="B146" s="221"/>
      <c r="C146" s="222"/>
      <c r="D146" s="223" t="s">
        <v>78</v>
      </c>
      <c r="E146" s="235" t="s">
        <v>87</v>
      </c>
      <c r="F146" s="235" t="s">
        <v>324</v>
      </c>
      <c r="G146" s="222"/>
      <c r="H146" s="222"/>
      <c r="I146" s="225"/>
      <c r="J146" s="236">
        <f>BK146</f>
        <v>0</v>
      </c>
      <c r="K146" s="222"/>
      <c r="L146" s="227"/>
      <c r="M146" s="228"/>
      <c r="N146" s="229"/>
      <c r="O146" s="229"/>
      <c r="P146" s="230">
        <f>SUM(P147:P182)</f>
        <v>0</v>
      </c>
      <c r="Q146" s="229"/>
      <c r="R146" s="230">
        <f>SUM(R147:R182)</f>
        <v>1553.0333498600003</v>
      </c>
      <c r="S146" s="229"/>
      <c r="T146" s="231">
        <f>SUM(T147:T182)</f>
        <v>0</v>
      </c>
      <c r="AR146" s="232" t="s">
        <v>24</v>
      </c>
      <c r="AT146" s="233" t="s">
        <v>78</v>
      </c>
      <c r="AU146" s="233" t="s">
        <v>24</v>
      </c>
      <c r="AY146" s="232" t="s">
        <v>228</v>
      </c>
      <c r="BK146" s="234">
        <f>SUM(BK147:BK182)</f>
        <v>0</v>
      </c>
    </row>
    <row r="147" s="1" customFormat="1" ht="25.5" customHeight="1">
      <c r="B147" s="47"/>
      <c r="C147" s="237" t="s">
        <v>325</v>
      </c>
      <c r="D147" s="237" t="s">
        <v>230</v>
      </c>
      <c r="E147" s="238" t="s">
        <v>326</v>
      </c>
      <c r="F147" s="239" t="s">
        <v>327</v>
      </c>
      <c r="G147" s="240" t="s">
        <v>328</v>
      </c>
      <c r="H147" s="241">
        <v>831.60000000000002</v>
      </c>
      <c r="I147" s="242"/>
      <c r="J147" s="243">
        <f>ROUND(I147*H147,2)</f>
        <v>0</v>
      </c>
      <c r="K147" s="239" t="s">
        <v>234</v>
      </c>
      <c r="L147" s="73"/>
      <c r="M147" s="244" t="s">
        <v>22</v>
      </c>
      <c r="N147" s="245" t="s">
        <v>50</v>
      </c>
      <c r="O147" s="48"/>
      <c r="P147" s="246">
        <f>O147*H147</f>
        <v>0</v>
      </c>
      <c r="Q147" s="246">
        <v>0.22656999999999999</v>
      </c>
      <c r="R147" s="246">
        <f>Q147*H147</f>
        <v>188.41561200000001</v>
      </c>
      <c r="S147" s="246">
        <v>0</v>
      </c>
      <c r="T147" s="247">
        <f>S147*H147</f>
        <v>0</v>
      </c>
      <c r="AR147" s="25" t="s">
        <v>235</v>
      </c>
      <c r="AT147" s="25" t="s">
        <v>230</v>
      </c>
      <c r="AU147" s="25" t="s">
        <v>87</v>
      </c>
      <c r="AY147" s="25" t="s">
        <v>228</v>
      </c>
      <c r="BE147" s="248">
        <f>IF(N147="základní",J147,0)</f>
        <v>0</v>
      </c>
      <c r="BF147" s="248">
        <f>IF(N147="snížená",J147,0)</f>
        <v>0</v>
      </c>
      <c r="BG147" s="248">
        <f>IF(N147="zákl. přenesená",J147,0)</f>
        <v>0</v>
      </c>
      <c r="BH147" s="248">
        <f>IF(N147="sníž. přenesená",J147,0)</f>
        <v>0</v>
      </c>
      <c r="BI147" s="248">
        <f>IF(N147="nulová",J147,0)</f>
        <v>0</v>
      </c>
      <c r="BJ147" s="25" t="s">
        <v>24</v>
      </c>
      <c r="BK147" s="248">
        <f>ROUND(I147*H147,2)</f>
        <v>0</v>
      </c>
      <c r="BL147" s="25" t="s">
        <v>235</v>
      </c>
      <c r="BM147" s="25" t="s">
        <v>329</v>
      </c>
    </row>
    <row r="148" s="12" customFormat="1">
      <c r="B148" s="249"/>
      <c r="C148" s="250"/>
      <c r="D148" s="251" t="s">
        <v>237</v>
      </c>
      <c r="E148" s="252" t="s">
        <v>22</v>
      </c>
      <c r="F148" s="253" t="s">
        <v>330</v>
      </c>
      <c r="G148" s="250"/>
      <c r="H148" s="254">
        <v>831.60000000000002</v>
      </c>
      <c r="I148" s="255"/>
      <c r="J148" s="250"/>
      <c r="K148" s="250"/>
      <c r="L148" s="256"/>
      <c r="M148" s="257"/>
      <c r="N148" s="258"/>
      <c r="O148" s="258"/>
      <c r="P148" s="258"/>
      <c r="Q148" s="258"/>
      <c r="R148" s="258"/>
      <c r="S148" s="258"/>
      <c r="T148" s="259"/>
      <c r="AT148" s="260" t="s">
        <v>237</v>
      </c>
      <c r="AU148" s="260" t="s">
        <v>87</v>
      </c>
      <c r="AV148" s="12" t="s">
        <v>87</v>
      </c>
      <c r="AW148" s="12" t="s">
        <v>42</v>
      </c>
      <c r="AX148" s="12" t="s">
        <v>24</v>
      </c>
      <c r="AY148" s="260" t="s">
        <v>228</v>
      </c>
    </row>
    <row r="149" s="1" customFormat="1" ht="16.5" customHeight="1">
      <c r="B149" s="47"/>
      <c r="C149" s="237" t="s">
        <v>9</v>
      </c>
      <c r="D149" s="237" t="s">
        <v>230</v>
      </c>
      <c r="E149" s="238" t="s">
        <v>331</v>
      </c>
      <c r="F149" s="239" t="s">
        <v>332</v>
      </c>
      <c r="G149" s="240" t="s">
        <v>328</v>
      </c>
      <c r="H149" s="241">
        <v>108</v>
      </c>
      <c r="I149" s="242"/>
      <c r="J149" s="243">
        <f>ROUND(I149*H149,2)</f>
        <v>0</v>
      </c>
      <c r="K149" s="239" t="s">
        <v>234</v>
      </c>
      <c r="L149" s="73"/>
      <c r="M149" s="244" t="s">
        <v>22</v>
      </c>
      <c r="N149" s="245" t="s">
        <v>50</v>
      </c>
      <c r="O149" s="48"/>
      <c r="P149" s="246">
        <f>O149*H149</f>
        <v>0</v>
      </c>
      <c r="Q149" s="246">
        <v>4.0000000000000003E-05</v>
      </c>
      <c r="R149" s="246">
        <f>Q149*H149</f>
        <v>0.0043200000000000001</v>
      </c>
      <c r="S149" s="246">
        <v>0</v>
      </c>
      <c r="T149" s="247">
        <f>S149*H149</f>
        <v>0</v>
      </c>
      <c r="AR149" s="25" t="s">
        <v>235</v>
      </c>
      <c r="AT149" s="25" t="s">
        <v>230</v>
      </c>
      <c r="AU149" s="25" t="s">
        <v>87</v>
      </c>
      <c r="AY149" s="25" t="s">
        <v>228</v>
      </c>
      <c r="BE149" s="248">
        <f>IF(N149="základní",J149,0)</f>
        <v>0</v>
      </c>
      <c r="BF149" s="248">
        <f>IF(N149="snížená",J149,0)</f>
        <v>0</v>
      </c>
      <c r="BG149" s="248">
        <f>IF(N149="zákl. přenesená",J149,0)</f>
        <v>0</v>
      </c>
      <c r="BH149" s="248">
        <f>IF(N149="sníž. přenesená",J149,0)</f>
        <v>0</v>
      </c>
      <c r="BI149" s="248">
        <f>IF(N149="nulová",J149,0)</f>
        <v>0</v>
      </c>
      <c r="BJ149" s="25" t="s">
        <v>24</v>
      </c>
      <c r="BK149" s="248">
        <f>ROUND(I149*H149,2)</f>
        <v>0</v>
      </c>
      <c r="BL149" s="25" t="s">
        <v>235</v>
      </c>
      <c r="BM149" s="25" t="s">
        <v>333</v>
      </c>
    </row>
    <row r="150" s="12" customFormat="1">
      <c r="B150" s="249"/>
      <c r="C150" s="250"/>
      <c r="D150" s="251" t="s">
        <v>237</v>
      </c>
      <c r="E150" s="252" t="s">
        <v>22</v>
      </c>
      <c r="F150" s="253" t="s">
        <v>334</v>
      </c>
      <c r="G150" s="250"/>
      <c r="H150" s="254">
        <v>108</v>
      </c>
      <c r="I150" s="255"/>
      <c r="J150" s="250"/>
      <c r="K150" s="250"/>
      <c r="L150" s="256"/>
      <c r="M150" s="257"/>
      <c r="N150" s="258"/>
      <c r="O150" s="258"/>
      <c r="P150" s="258"/>
      <c r="Q150" s="258"/>
      <c r="R150" s="258"/>
      <c r="S150" s="258"/>
      <c r="T150" s="259"/>
      <c r="AT150" s="260" t="s">
        <v>237</v>
      </c>
      <c r="AU150" s="260" t="s">
        <v>87</v>
      </c>
      <c r="AV150" s="12" t="s">
        <v>87</v>
      </c>
      <c r="AW150" s="12" t="s">
        <v>42</v>
      </c>
      <c r="AX150" s="12" t="s">
        <v>24</v>
      </c>
      <c r="AY150" s="260" t="s">
        <v>228</v>
      </c>
    </row>
    <row r="151" s="1" customFormat="1" ht="16.5" customHeight="1">
      <c r="B151" s="47"/>
      <c r="C151" s="237" t="s">
        <v>335</v>
      </c>
      <c r="D151" s="237" t="s">
        <v>230</v>
      </c>
      <c r="E151" s="238" t="s">
        <v>336</v>
      </c>
      <c r="F151" s="239" t="s">
        <v>337</v>
      </c>
      <c r="G151" s="240" t="s">
        <v>328</v>
      </c>
      <c r="H151" s="241">
        <v>27</v>
      </c>
      <c r="I151" s="242"/>
      <c r="J151" s="243">
        <f>ROUND(I151*H151,2)</f>
        <v>0</v>
      </c>
      <c r="K151" s="239" t="s">
        <v>234</v>
      </c>
      <c r="L151" s="73"/>
      <c r="M151" s="244" t="s">
        <v>22</v>
      </c>
      <c r="N151" s="245" t="s">
        <v>50</v>
      </c>
      <c r="O151" s="48"/>
      <c r="P151" s="246">
        <f>O151*H151</f>
        <v>0</v>
      </c>
      <c r="Q151" s="246">
        <v>6.0000000000000002E-05</v>
      </c>
      <c r="R151" s="246">
        <f>Q151*H151</f>
        <v>0.0016200000000000001</v>
      </c>
      <c r="S151" s="246">
        <v>0</v>
      </c>
      <c r="T151" s="247">
        <f>S151*H151</f>
        <v>0</v>
      </c>
      <c r="AR151" s="25" t="s">
        <v>235</v>
      </c>
      <c r="AT151" s="25" t="s">
        <v>230</v>
      </c>
      <c r="AU151" s="25" t="s">
        <v>87</v>
      </c>
      <c r="AY151" s="25" t="s">
        <v>228</v>
      </c>
      <c r="BE151" s="248">
        <f>IF(N151="základní",J151,0)</f>
        <v>0</v>
      </c>
      <c r="BF151" s="248">
        <f>IF(N151="snížená",J151,0)</f>
        <v>0</v>
      </c>
      <c r="BG151" s="248">
        <f>IF(N151="zákl. přenesená",J151,0)</f>
        <v>0</v>
      </c>
      <c r="BH151" s="248">
        <f>IF(N151="sníž. přenesená",J151,0)</f>
        <v>0</v>
      </c>
      <c r="BI151" s="248">
        <f>IF(N151="nulová",J151,0)</f>
        <v>0</v>
      </c>
      <c r="BJ151" s="25" t="s">
        <v>24</v>
      </c>
      <c r="BK151" s="248">
        <f>ROUND(I151*H151,2)</f>
        <v>0</v>
      </c>
      <c r="BL151" s="25" t="s">
        <v>235</v>
      </c>
      <c r="BM151" s="25" t="s">
        <v>338</v>
      </c>
    </row>
    <row r="152" s="12" customFormat="1">
      <c r="B152" s="249"/>
      <c r="C152" s="250"/>
      <c r="D152" s="251" t="s">
        <v>237</v>
      </c>
      <c r="E152" s="252" t="s">
        <v>22</v>
      </c>
      <c r="F152" s="253" t="s">
        <v>339</v>
      </c>
      <c r="G152" s="250"/>
      <c r="H152" s="254">
        <v>27</v>
      </c>
      <c r="I152" s="255"/>
      <c r="J152" s="250"/>
      <c r="K152" s="250"/>
      <c r="L152" s="256"/>
      <c r="M152" s="257"/>
      <c r="N152" s="258"/>
      <c r="O152" s="258"/>
      <c r="P152" s="258"/>
      <c r="Q152" s="258"/>
      <c r="R152" s="258"/>
      <c r="S152" s="258"/>
      <c r="T152" s="259"/>
      <c r="AT152" s="260" t="s">
        <v>237</v>
      </c>
      <c r="AU152" s="260" t="s">
        <v>87</v>
      </c>
      <c r="AV152" s="12" t="s">
        <v>87</v>
      </c>
      <c r="AW152" s="12" t="s">
        <v>42</v>
      </c>
      <c r="AX152" s="12" t="s">
        <v>24</v>
      </c>
      <c r="AY152" s="260" t="s">
        <v>228</v>
      </c>
    </row>
    <row r="153" s="1" customFormat="1" ht="25.5" customHeight="1">
      <c r="B153" s="47"/>
      <c r="C153" s="237" t="s">
        <v>340</v>
      </c>
      <c r="D153" s="237" t="s">
        <v>230</v>
      </c>
      <c r="E153" s="238" t="s">
        <v>341</v>
      </c>
      <c r="F153" s="239" t="s">
        <v>342</v>
      </c>
      <c r="G153" s="240" t="s">
        <v>328</v>
      </c>
      <c r="H153" s="241">
        <v>108</v>
      </c>
      <c r="I153" s="242"/>
      <c r="J153" s="243">
        <f>ROUND(I153*H153,2)</f>
        <v>0</v>
      </c>
      <c r="K153" s="239" t="s">
        <v>234</v>
      </c>
      <c r="L153" s="73"/>
      <c r="M153" s="244" t="s">
        <v>22</v>
      </c>
      <c r="N153" s="245" t="s">
        <v>50</v>
      </c>
      <c r="O153" s="48"/>
      <c r="P153" s="246">
        <f>O153*H153</f>
        <v>0</v>
      </c>
      <c r="Q153" s="246">
        <v>0</v>
      </c>
      <c r="R153" s="246">
        <f>Q153*H153</f>
        <v>0</v>
      </c>
      <c r="S153" s="246">
        <v>0</v>
      </c>
      <c r="T153" s="247">
        <f>S153*H153</f>
        <v>0</v>
      </c>
      <c r="AR153" s="25" t="s">
        <v>235</v>
      </c>
      <c r="AT153" s="25" t="s">
        <v>230</v>
      </c>
      <c r="AU153" s="25" t="s">
        <v>87</v>
      </c>
      <c r="AY153" s="25" t="s">
        <v>228</v>
      </c>
      <c r="BE153" s="248">
        <f>IF(N153="základní",J153,0)</f>
        <v>0</v>
      </c>
      <c r="BF153" s="248">
        <f>IF(N153="snížená",J153,0)</f>
        <v>0</v>
      </c>
      <c r="BG153" s="248">
        <f>IF(N153="zákl. přenesená",J153,0)</f>
        <v>0</v>
      </c>
      <c r="BH153" s="248">
        <f>IF(N153="sníž. přenesená",J153,0)</f>
        <v>0</v>
      </c>
      <c r="BI153" s="248">
        <f>IF(N153="nulová",J153,0)</f>
        <v>0</v>
      </c>
      <c r="BJ153" s="25" t="s">
        <v>24</v>
      </c>
      <c r="BK153" s="248">
        <f>ROUND(I153*H153,2)</f>
        <v>0</v>
      </c>
      <c r="BL153" s="25" t="s">
        <v>235</v>
      </c>
      <c r="BM153" s="25" t="s">
        <v>343</v>
      </c>
    </row>
    <row r="154" s="12" customFormat="1">
      <c r="B154" s="249"/>
      <c r="C154" s="250"/>
      <c r="D154" s="251" t="s">
        <v>237</v>
      </c>
      <c r="E154" s="252" t="s">
        <v>22</v>
      </c>
      <c r="F154" s="253" t="s">
        <v>334</v>
      </c>
      <c r="G154" s="250"/>
      <c r="H154" s="254">
        <v>108</v>
      </c>
      <c r="I154" s="255"/>
      <c r="J154" s="250"/>
      <c r="K154" s="250"/>
      <c r="L154" s="256"/>
      <c r="M154" s="257"/>
      <c r="N154" s="258"/>
      <c r="O154" s="258"/>
      <c r="P154" s="258"/>
      <c r="Q154" s="258"/>
      <c r="R154" s="258"/>
      <c r="S154" s="258"/>
      <c r="T154" s="259"/>
      <c r="AT154" s="260" t="s">
        <v>237</v>
      </c>
      <c r="AU154" s="260" t="s">
        <v>87</v>
      </c>
      <c r="AV154" s="12" t="s">
        <v>87</v>
      </c>
      <c r="AW154" s="12" t="s">
        <v>42</v>
      </c>
      <c r="AX154" s="12" t="s">
        <v>24</v>
      </c>
      <c r="AY154" s="260" t="s">
        <v>228</v>
      </c>
    </row>
    <row r="155" s="1" customFormat="1" ht="25.5" customHeight="1">
      <c r="B155" s="47"/>
      <c r="C155" s="237" t="s">
        <v>344</v>
      </c>
      <c r="D155" s="237" t="s">
        <v>230</v>
      </c>
      <c r="E155" s="238" t="s">
        <v>345</v>
      </c>
      <c r="F155" s="239" t="s">
        <v>346</v>
      </c>
      <c r="G155" s="240" t="s">
        <v>328</v>
      </c>
      <c r="H155" s="241">
        <v>27</v>
      </c>
      <c r="I155" s="242"/>
      <c r="J155" s="243">
        <f>ROUND(I155*H155,2)</f>
        <v>0</v>
      </c>
      <c r="K155" s="239" t="s">
        <v>234</v>
      </c>
      <c r="L155" s="73"/>
      <c r="M155" s="244" t="s">
        <v>22</v>
      </c>
      <c r="N155" s="245" t="s">
        <v>50</v>
      </c>
      <c r="O155" s="48"/>
      <c r="P155" s="246">
        <f>O155*H155</f>
        <v>0</v>
      </c>
      <c r="Q155" s="246">
        <v>0</v>
      </c>
      <c r="R155" s="246">
        <f>Q155*H155</f>
        <v>0</v>
      </c>
      <c r="S155" s="246">
        <v>0</v>
      </c>
      <c r="T155" s="247">
        <f>S155*H155</f>
        <v>0</v>
      </c>
      <c r="AR155" s="25" t="s">
        <v>235</v>
      </c>
      <c r="AT155" s="25" t="s">
        <v>230</v>
      </c>
      <c r="AU155" s="25" t="s">
        <v>87</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235</v>
      </c>
      <c r="BM155" s="25" t="s">
        <v>347</v>
      </c>
    </row>
    <row r="156" s="1" customFormat="1" ht="16.5" customHeight="1">
      <c r="B156" s="47"/>
      <c r="C156" s="261" t="s">
        <v>348</v>
      </c>
      <c r="D156" s="261" t="s">
        <v>349</v>
      </c>
      <c r="E156" s="262" t="s">
        <v>350</v>
      </c>
      <c r="F156" s="263" t="s">
        <v>351</v>
      </c>
      <c r="G156" s="264" t="s">
        <v>233</v>
      </c>
      <c r="H156" s="265">
        <v>51.503999999999998</v>
      </c>
      <c r="I156" s="266"/>
      <c r="J156" s="267">
        <f>ROUND(I156*H156,2)</f>
        <v>0</v>
      </c>
      <c r="K156" s="263" t="s">
        <v>234</v>
      </c>
      <c r="L156" s="268"/>
      <c r="M156" s="269" t="s">
        <v>22</v>
      </c>
      <c r="N156" s="270" t="s">
        <v>50</v>
      </c>
      <c r="O156" s="48"/>
      <c r="P156" s="246">
        <f>O156*H156</f>
        <v>0</v>
      </c>
      <c r="Q156" s="246">
        <v>2.4289999999999998</v>
      </c>
      <c r="R156" s="246">
        <f>Q156*H156</f>
        <v>125.10321599999999</v>
      </c>
      <c r="S156" s="246">
        <v>0</v>
      </c>
      <c r="T156" s="247">
        <f>S156*H156</f>
        <v>0</v>
      </c>
      <c r="AR156" s="25" t="s">
        <v>266</v>
      </c>
      <c r="AT156" s="25" t="s">
        <v>349</v>
      </c>
      <c r="AU156" s="25" t="s">
        <v>87</v>
      </c>
      <c r="AY156" s="25" t="s">
        <v>228</v>
      </c>
      <c r="BE156" s="248">
        <f>IF(N156="základní",J156,0)</f>
        <v>0</v>
      </c>
      <c r="BF156" s="248">
        <f>IF(N156="snížená",J156,0)</f>
        <v>0</v>
      </c>
      <c r="BG156" s="248">
        <f>IF(N156="zákl. přenesená",J156,0)</f>
        <v>0</v>
      </c>
      <c r="BH156" s="248">
        <f>IF(N156="sníž. přenesená",J156,0)</f>
        <v>0</v>
      </c>
      <c r="BI156" s="248">
        <f>IF(N156="nulová",J156,0)</f>
        <v>0</v>
      </c>
      <c r="BJ156" s="25" t="s">
        <v>24</v>
      </c>
      <c r="BK156" s="248">
        <f>ROUND(I156*H156,2)</f>
        <v>0</v>
      </c>
      <c r="BL156" s="25" t="s">
        <v>235</v>
      </c>
      <c r="BM156" s="25" t="s">
        <v>352</v>
      </c>
    </row>
    <row r="157" s="1" customFormat="1" ht="25.5" customHeight="1">
      <c r="B157" s="47"/>
      <c r="C157" s="237" t="s">
        <v>353</v>
      </c>
      <c r="D157" s="237" t="s">
        <v>230</v>
      </c>
      <c r="E157" s="238" t="s">
        <v>354</v>
      </c>
      <c r="F157" s="239" t="s">
        <v>355</v>
      </c>
      <c r="G157" s="240" t="s">
        <v>356</v>
      </c>
      <c r="H157" s="241">
        <v>2874</v>
      </c>
      <c r="I157" s="242"/>
      <c r="J157" s="243">
        <f>ROUND(I157*H157,2)</f>
        <v>0</v>
      </c>
      <c r="K157" s="239" t="s">
        <v>264</v>
      </c>
      <c r="L157" s="73"/>
      <c r="M157" s="244" t="s">
        <v>22</v>
      </c>
      <c r="N157" s="245" t="s">
        <v>50</v>
      </c>
      <c r="O157" s="48"/>
      <c r="P157" s="246">
        <f>O157*H157</f>
        <v>0</v>
      </c>
      <c r="Q157" s="246">
        <v>0</v>
      </c>
      <c r="R157" s="246">
        <f>Q157*H157</f>
        <v>0</v>
      </c>
      <c r="S157" s="246">
        <v>0</v>
      </c>
      <c r="T157" s="247">
        <f>S157*H157</f>
        <v>0</v>
      </c>
      <c r="AR157" s="25" t="s">
        <v>235</v>
      </c>
      <c r="AT157" s="25" t="s">
        <v>230</v>
      </c>
      <c r="AU157" s="25" t="s">
        <v>87</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235</v>
      </c>
      <c r="BM157" s="25" t="s">
        <v>357</v>
      </c>
    </row>
    <row r="158" s="1" customFormat="1" ht="16.5" customHeight="1">
      <c r="B158" s="47"/>
      <c r="C158" s="237" t="s">
        <v>358</v>
      </c>
      <c r="D158" s="237" t="s">
        <v>230</v>
      </c>
      <c r="E158" s="238" t="s">
        <v>359</v>
      </c>
      <c r="F158" s="239" t="s">
        <v>360</v>
      </c>
      <c r="G158" s="240" t="s">
        <v>233</v>
      </c>
      <c r="H158" s="241">
        <v>281.68900000000002</v>
      </c>
      <c r="I158" s="242"/>
      <c r="J158" s="243">
        <f>ROUND(I158*H158,2)</f>
        <v>0</v>
      </c>
      <c r="K158" s="239" t="s">
        <v>234</v>
      </c>
      <c r="L158" s="73"/>
      <c r="M158" s="244" t="s">
        <v>22</v>
      </c>
      <c r="N158" s="245" t="s">
        <v>50</v>
      </c>
      <c r="O158" s="48"/>
      <c r="P158" s="246">
        <f>O158*H158</f>
        <v>0</v>
      </c>
      <c r="Q158" s="246">
        <v>2.45329</v>
      </c>
      <c r="R158" s="246">
        <f>Q158*H158</f>
        <v>691.06480681000005</v>
      </c>
      <c r="S158" s="246">
        <v>0</v>
      </c>
      <c r="T158" s="247">
        <f>S158*H158</f>
        <v>0</v>
      </c>
      <c r="AR158" s="25" t="s">
        <v>235</v>
      </c>
      <c r="AT158" s="25" t="s">
        <v>230</v>
      </c>
      <c r="AU158" s="25" t="s">
        <v>87</v>
      </c>
      <c r="AY158" s="25" t="s">
        <v>228</v>
      </c>
      <c r="BE158" s="248">
        <f>IF(N158="základní",J158,0)</f>
        <v>0</v>
      </c>
      <c r="BF158" s="248">
        <f>IF(N158="snížená",J158,0)</f>
        <v>0</v>
      </c>
      <c r="BG158" s="248">
        <f>IF(N158="zákl. přenesená",J158,0)</f>
        <v>0</v>
      </c>
      <c r="BH158" s="248">
        <f>IF(N158="sníž. přenesená",J158,0)</f>
        <v>0</v>
      </c>
      <c r="BI158" s="248">
        <f>IF(N158="nulová",J158,0)</f>
        <v>0</v>
      </c>
      <c r="BJ158" s="25" t="s">
        <v>24</v>
      </c>
      <c r="BK158" s="248">
        <f>ROUND(I158*H158,2)</f>
        <v>0</v>
      </c>
      <c r="BL158" s="25" t="s">
        <v>235</v>
      </c>
      <c r="BM158" s="25" t="s">
        <v>361</v>
      </c>
    </row>
    <row r="159" s="12" customFormat="1">
      <c r="B159" s="249"/>
      <c r="C159" s="250"/>
      <c r="D159" s="251" t="s">
        <v>237</v>
      </c>
      <c r="E159" s="252" t="s">
        <v>22</v>
      </c>
      <c r="F159" s="253" t="s">
        <v>362</v>
      </c>
      <c r="G159" s="250"/>
      <c r="H159" s="254">
        <v>35.375</v>
      </c>
      <c r="I159" s="255"/>
      <c r="J159" s="250"/>
      <c r="K159" s="250"/>
      <c r="L159" s="256"/>
      <c r="M159" s="257"/>
      <c r="N159" s="258"/>
      <c r="O159" s="258"/>
      <c r="P159" s="258"/>
      <c r="Q159" s="258"/>
      <c r="R159" s="258"/>
      <c r="S159" s="258"/>
      <c r="T159" s="259"/>
      <c r="AT159" s="260" t="s">
        <v>237</v>
      </c>
      <c r="AU159" s="260" t="s">
        <v>87</v>
      </c>
      <c r="AV159" s="12" t="s">
        <v>87</v>
      </c>
      <c r="AW159" s="12" t="s">
        <v>42</v>
      </c>
      <c r="AX159" s="12" t="s">
        <v>79</v>
      </c>
      <c r="AY159" s="260" t="s">
        <v>228</v>
      </c>
    </row>
    <row r="160" s="12" customFormat="1">
      <c r="B160" s="249"/>
      <c r="C160" s="250"/>
      <c r="D160" s="251" t="s">
        <v>237</v>
      </c>
      <c r="E160" s="252" t="s">
        <v>22</v>
      </c>
      <c r="F160" s="253" t="s">
        <v>363</v>
      </c>
      <c r="G160" s="250"/>
      <c r="H160" s="254">
        <v>246.31399999999999</v>
      </c>
      <c r="I160" s="255"/>
      <c r="J160" s="250"/>
      <c r="K160" s="250"/>
      <c r="L160" s="256"/>
      <c r="M160" s="257"/>
      <c r="N160" s="258"/>
      <c r="O160" s="258"/>
      <c r="P160" s="258"/>
      <c r="Q160" s="258"/>
      <c r="R160" s="258"/>
      <c r="S160" s="258"/>
      <c r="T160" s="259"/>
      <c r="AT160" s="260" t="s">
        <v>237</v>
      </c>
      <c r="AU160" s="260" t="s">
        <v>87</v>
      </c>
      <c r="AV160" s="12" t="s">
        <v>87</v>
      </c>
      <c r="AW160" s="12" t="s">
        <v>42</v>
      </c>
      <c r="AX160" s="12" t="s">
        <v>79</v>
      </c>
      <c r="AY160" s="260" t="s">
        <v>228</v>
      </c>
    </row>
    <row r="161" s="13" customFormat="1">
      <c r="B161" s="271"/>
      <c r="C161" s="272"/>
      <c r="D161" s="251" t="s">
        <v>237</v>
      </c>
      <c r="E161" s="273" t="s">
        <v>22</v>
      </c>
      <c r="F161" s="274" t="s">
        <v>364</v>
      </c>
      <c r="G161" s="272"/>
      <c r="H161" s="275">
        <v>281.68900000000002</v>
      </c>
      <c r="I161" s="276"/>
      <c r="J161" s="272"/>
      <c r="K161" s="272"/>
      <c r="L161" s="277"/>
      <c r="M161" s="278"/>
      <c r="N161" s="279"/>
      <c r="O161" s="279"/>
      <c r="P161" s="279"/>
      <c r="Q161" s="279"/>
      <c r="R161" s="279"/>
      <c r="S161" s="279"/>
      <c r="T161" s="280"/>
      <c r="AT161" s="281" t="s">
        <v>237</v>
      </c>
      <c r="AU161" s="281" t="s">
        <v>87</v>
      </c>
      <c r="AV161" s="13" t="s">
        <v>235</v>
      </c>
      <c r="AW161" s="13" t="s">
        <v>42</v>
      </c>
      <c r="AX161" s="13" t="s">
        <v>24</v>
      </c>
      <c r="AY161" s="281" t="s">
        <v>228</v>
      </c>
    </row>
    <row r="162" s="1" customFormat="1" ht="16.5" customHeight="1">
      <c r="B162" s="47"/>
      <c r="C162" s="237" t="s">
        <v>365</v>
      </c>
      <c r="D162" s="237" t="s">
        <v>230</v>
      </c>
      <c r="E162" s="238" t="s">
        <v>366</v>
      </c>
      <c r="F162" s="239" t="s">
        <v>367</v>
      </c>
      <c r="G162" s="240" t="s">
        <v>316</v>
      </c>
      <c r="H162" s="241">
        <v>23.616</v>
      </c>
      <c r="I162" s="242"/>
      <c r="J162" s="243">
        <f>ROUND(I162*H162,2)</f>
        <v>0</v>
      </c>
      <c r="K162" s="239" t="s">
        <v>234</v>
      </c>
      <c r="L162" s="73"/>
      <c r="M162" s="244" t="s">
        <v>22</v>
      </c>
      <c r="N162" s="245" t="s">
        <v>50</v>
      </c>
      <c r="O162" s="48"/>
      <c r="P162" s="246">
        <f>O162*H162</f>
        <v>0</v>
      </c>
      <c r="Q162" s="246">
        <v>1.0530600000000001</v>
      </c>
      <c r="R162" s="246">
        <f>Q162*H162</f>
        <v>24.869064960000003</v>
      </c>
      <c r="S162" s="246">
        <v>0</v>
      </c>
      <c r="T162" s="247">
        <f>S162*H162</f>
        <v>0</v>
      </c>
      <c r="AR162" s="25" t="s">
        <v>235</v>
      </c>
      <c r="AT162" s="25" t="s">
        <v>230</v>
      </c>
      <c r="AU162" s="25" t="s">
        <v>87</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235</v>
      </c>
      <c r="BM162" s="25" t="s">
        <v>368</v>
      </c>
    </row>
    <row r="163" s="12" customFormat="1">
      <c r="B163" s="249"/>
      <c r="C163" s="250"/>
      <c r="D163" s="251" t="s">
        <v>237</v>
      </c>
      <c r="E163" s="252" t="s">
        <v>22</v>
      </c>
      <c r="F163" s="253" t="s">
        <v>369</v>
      </c>
      <c r="G163" s="250"/>
      <c r="H163" s="254">
        <v>23.616</v>
      </c>
      <c r="I163" s="255"/>
      <c r="J163" s="250"/>
      <c r="K163" s="250"/>
      <c r="L163" s="256"/>
      <c r="M163" s="257"/>
      <c r="N163" s="258"/>
      <c r="O163" s="258"/>
      <c r="P163" s="258"/>
      <c r="Q163" s="258"/>
      <c r="R163" s="258"/>
      <c r="S163" s="258"/>
      <c r="T163" s="259"/>
      <c r="AT163" s="260" t="s">
        <v>237</v>
      </c>
      <c r="AU163" s="260" t="s">
        <v>87</v>
      </c>
      <c r="AV163" s="12" t="s">
        <v>87</v>
      </c>
      <c r="AW163" s="12" t="s">
        <v>42</v>
      </c>
      <c r="AX163" s="12" t="s">
        <v>24</v>
      </c>
      <c r="AY163" s="260" t="s">
        <v>228</v>
      </c>
    </row>
    <row r="164" s="1" customFormat="1" ht="16.5" customHeight="1">
      <c r="B164" s="47"/>
      <c r="C164" s="237" t="s">
        <v>370</v>
      </c>
      <c r="D164" s="237" t="s">
        <v>230</v>
      </c>
      <c r="E164" s="238" t="s">
        <v>371</v>
      </c>
      <c r="F164" s="239" t="s">
        <v>372</v>
      </c>
      <c r="G164" s="240" t="s">
        <v>233</v>
      </c>
      <c r="H164" s="241">
        <v>181.554</v>
      </c>
      <c r="I164" s="242"/>
      <c r="J164" s="243">
        <f>ROUND(I164*H164,2)</f>
        <v>0</v>
      </c>
      <c r="K164" s="239" t="s">
        <v>234</v>
      </c>
      <c r="L164" s="73"/>
      <c r="M164" s="244" t="s">
        <v>22</v>
      </c>
      <c r="N164" s="245" t="s">
        <v>50</v>
      </c>
      <c r="O164" s="48"/>
      <c r="P164" s="246">
        <f>O164*H164</f>
        <v>0</v>
      </c>
      <c r="Q164" s="246">
        <v>2.45329</v>
      </c>
      <c r="R164" s="246">
        <f>Q164*H164</f>
        <v>445.40461266</v>
      </c>
      <c r="S164" s="246">
        <v>0</v>
      </c>
      <c r="T164" s="247">
        <f>S164*H164</f>
        <v>0</v>
      </c>
      <c r="AR164" s="25" t="s">
        <v>235</v>
      </c>
      <c r="AT164" s="25" t="s">
        <v>230</v>
      </c>
      <c r="AU164" s="25" t="s">
        <v>87</v>
      </c>
      <c r="AY164" s="25" t="s">
        <v>228</v>
      </c>
      <c r="BE164" s="248">
        <f>IF(N164="základní",J164,0)</f>
        <v>0</v>
      </c>
      <c r="BF164" s="248">
        <f>IF(N164="snížená",J164,0)</f>
        <v>0</v>
      </c>
      <c r="BG164" s="248">
        <f>IF(N164="zákl. přenesená",J164,0)</f>
        <v>0</v>
      </c>
      <c r="BH164" s="248">
        <f>IF(N164="sníž. přenesená",J164,0)</f>
        <v>0</v>
      </c>
      <c r="BI164" s="248">
        <f>IF(N164="nulová",J164,0)</f>
        <v>0</v>
      </c>
      <c r="BJ164" s="25" t="s">
        <v>24</v>
      </c>
      <c r="BK164" s="248">
        <f>ROUND(I164*H164,2)</f>
        <v>0</v>
      </c>
      <c r="BL164" s="25" t="s">
        <v>235</v>
      </c>
      <c r="BM164" s="25" t="s">
        <v>373</v>
      </c>
    </row>
    <row r="165" s="12" customFormat="1">
      <c r="B165" s="249"/>
      <c r="C165" s="250"/>
      <c r="D165" s="251" t="s">
        <v>237</v>
      </c>
      <c r="E165" s="252" t="s">
        <v>22</v>
      </c>
      <c r="F165" s="253" t="s">
        <v>374</v>
      </c>
      <c r="G165" s="250"/>
      <c r="H165" s="254">
        <v>1.413</v>
      </c>
      <c r="I165" s="255"/>
      <c r="J165" s="250"/>
      <c r="K165" s="250"/>
      <c r="L165" s="256"/>
      <c r="M165" s="257"/>
      <c r="N165" s="258"/>
      <c r="O165" s="258"/>
      <c r="P165" s="258"/>
      <c r="Q165" s="258"/>
      <c r="R165" s="258"/>
      <c r="S165" s="258"/>
      <c r="T165" s="259"/>
      <c r="AT165" s="260" t="s">
        <v>237</v>
      </c>
      <c r="AU165" s="260" t="s">
        <v>87</v>
      </c>
      <c r="AV165" s="12" t="s">
        <v>87</v>
      </c>
      <c r="AW165" s="12" t="s">
        <v>42</v>
      </c>
      <c r="AX165" s="12" t="s">
        <v>79</v>
      </c>
      <c r="AY165" s="260" t="s">
        <v>228</v>
      </c>
    </row>
    <row r="166" s="12" customFormat="1">
      <c r="B166" s="249"/>
      <c r="C166" s="250"/>
      <c r="D166" s="251" t="s">
        <v>237</v>
      </c>
      <c r="E166" s="252" t="s">
        <v>22</v>
      </c>
      <c r="F166" s="253" t="s">
        <v>375</v>
      </c>
      <c r="G166" s="250"/>
      <c r="H166" s="254">
        <v>71.352000000000004</v>
      </c>
      <c r="I166" s="255"/>
      <c r="J166" s="250"/>
      <c r="K166" s="250"/>
      <c r="L166" s="256"/>
      <c r="M166" s="257"/>
      <c r="N166" s="258"/>
      <c r="O166" s="258"/>
      <c r="P166" s="258"/>
      <c r="Q166" s="258"/>
      <c r="R166" s="258"/>
      <c r="S166" s="258"/>
      <c r="T166" s="259"/>
      <c r="AT166" s="260" t="s">
        <v>237</v>
      </c>
      <c r="AU166" s="260" t="s">
        <v>87</v>
      </c>
      <c r="AV166" s="12" t="s">
        <v>87</v>
      </c>
      <c r="AW166" s="12" t="s">
        <v>42</v>
      </c>
      <c r="AX166" s="12" t="s">
        <v>79</v>
      </c>
      <c r="AY166" s="260" t="s">
        <v>228</v>
      </c>
    </row>
    <row r="167" s="12" customFormat="1">
      <c r="B167" s="249"/>
      <c r="C167" s="250"/>
      <c r="D167" s="251" t="s">
        <v>237</v>
      </c>
      <c r="E167" s="252" t="s">
        <v>22</v>
      </c>
      <c r="F167" s="253" t="s">
        <v>376</v>
      </c>
      <c r="G167" s="250"/>
      <c r="H167" s="254">
        <v>81.492000000000004</v>
      </c>
      <c r="I167" s="255"/>
      <c r="J167" s="250"/>
      <c r="K167" s="250"/>
      <c r="L167" s="256"/>
      <c r="M167" s="257"/>
      <c r="N167" s="258"/>
      <c r="O167" s="258"/>
      <c r="P167" s="258"/>
      <c r="Q167" s="258"/>
      <c r="R167" s="258"/>
      <c r="S167" s="258"/>
      <c r="T167" s="259"/>
      <c r="AT167" s="260" t="s">
        <v>237</v>
      </c>
      <c r="AU167" s="260" t="s">
        <v>87</v>
      </c>
      <c r="AV167" s="12" t="s">
        <v>87</v>
      </c>
      <c r="AW167" s="12" t="s">
        <v>42</v>
      </c>
      <c r="AX167" s="12" t="s">
        <v>79</v>
      </c>
      <c r="AY167" s="260" t="s">
        <v>228</v>
      </c>
    </row>
    <row r="168" s="12" customFormat="1">
      <c r="B168" s="249"/>
      <c r="C168" s="250"/>
      <c r="D168" s="251" t="s">
        <v>237</v>
      </c>
      <c r="E168" s="252" t="s">
        <v>22</v>
      </c>
      <c r="F168" s="253" t="s">
        <v>377</v>
      </c>
      <c r="G168" s="250"/>
      <c r="H168" s="254">
        <v>24.591999999999999</v>
      </c>
      <c r="I168" s="255"/>
      <c r="J168" s="250"/>
      <c r="K168" s="250"/>
      <c r="L168" s="256"/>
      <c r="M168" s="257"/>
      <c r="N168" s="258"/>
      <c r="O168" s="258"/>
      <c r="P168" s="258"/>
      <c r="Q168" s="258"/>
      <c r="R168" s="258"/>
      <c r="S168" s="258"/>
      <c r="T168" s="259"/>
      <c r="AT168" s="260" t="s">
        <v>237</v>
      </c>
      <c r="AU168" s="260" t="s">
        <v>87</v>
      </c>
      <c r="AV168" s="12" t="s">
        <v>87</v>
      </c>
      <c r="AW168" s="12" t="s">
        <v>42</v>
      </c>
      <c r="AX168" s="12" t="s">
        <v>79</v>
      </c>
      <c r="AY168" s="260" t="s">
        <v>228</v>
      </c>
    </row>
    <row r="169" s="12" customFormat="1">
      <c r="B169" s="249"/>
      <c r="C169" s="250"/>
      <c r="D169" s="251" t="s">
        <v>237</v>
      </c>
      <c r="E169" s="252" t="s">
        <v>22</v>
      </c>
      <c r="F169" s="253" t="s">
        <v>378</v>
      </c>
      <c r="G169" s="250"/>
      <c r="H169" s="254">
        <v>2.7050000000000001</v>
      </c>
      <c r="I169" s="255"/>
      <c r="J169" s="250"/>
      <c r="K169" s="250"/>
      <c r="L169" s="256"/>
      <c r="M169" s="257"/>
      <c r="N169" s="258"/>
      <c r="O169" s="258"/>
      <c r="P169" s="258"/>
      <c r="Q169" s="258"/>
      <c r="R169" s="258"/>
      <c r="S169" s="258"/>
      <c r="T169" s="259"/>
      <c r="AT169" s="260" t="s">
        <v>237</v>
      </c>
      <c r="AU169" s="260" t="s">
        <v>87</v>
      </c>
      <c r="AV169" s="12" t="s">
        <v>87</v>
      </c>
      <c r="AW169" s="12" t="s">
        <v>42</v>
      </c>
      <c r="AX169" s="12" t="s">
        <v>79</v>
      </c>
      <c r="AY169" s="260" t="s">
        <v>228</v>
      </c>
    </row>
    <row r="170" s="13" customFormat="1">
      <c r="B170" s="271"/>
      <c r="C170" s="272"/>
      <c r="D170" s="251" t="s">
        <v>237</v>
      </c>
      <c r="E170" s="273" t="s">
        <v>22</v>
      </c>
      <c r="F170" s="274" t="s">
        <v>364</v>
      </c>
      <c r="G170" s="272"/>
      <c r="H170" s="275">
        <v>181.554</v>
      </c>
      <c r="I170" s="276"/>
      <c r="J170" s="272"/>
      <c r="K170" s="272"/>
      <c r="L170" s="277"/>
      <c r="M170" s="278"/>
      <c r="N170" s="279"/>
      <c r="O170" s="279"/>
      <c r="P170" s="279"/>
      <c r="Q170" s="279"/>
      <c r="R170" s="279"/>
      <c r="S170" s="279"/>
      <c r="T170" s="280"/>
      <c r="AT170" s="281" t="s">
        <v>237</v>
      </c>
      <c r="AU170" s="281" t="s">
        <v>87</v>
      </c>
      <c r="AV170" s="13" t="s">
        <v>235</v>
      </c>
      <c r="AW170" s="13" t="s">
        <v>42</v>
      </c>
      <c r="AX170" s="13" t="s">
        <v>24</v>
      </c>
      <c r="AY170" s="281" t="s">
        <v>228</v>
      </c>
    </row>
    <row r="171" s="1" customFormat="1" ht="16.5" customHeight="1">
      <c r="B171" s="47"/>
      <c r="C171" s="237" t="s">
        <v>379</v>
      </c>
      <c r="D171" s="237" t="s">
        <v>230</v>
      </c>
      <c r="E171" s="238" t="s">
        <v>380</v>
      </c>
      <c r="F171" s="239" t="s">
        <v>381</v>
      </c>
      <c r="G171" s="240" t="s">
        <v>263</v>
      </c>
      <c r="H171" s="241">
        <v>731.54399999999998</v>
      </c>
      <c r="I171" s="242"/>
      <c r="J171" s="243">
        <f>ROUND(I171*H171,2)</f>
        <v>0</v>
      </c>
      <c r="K171" s="239" t="s">
        <v>234</v>
      </c>
      <c r="L171" s="73"/>
      <c r="M171" s="244" t="s">
        <v>22</v>
      </c>
      <c r="N171" s="245" t="s">
        <v>50</v>
      </c>
      <c r="O171" s="48"/>
      <c r="P171" s="246">
        <f>O171*H171</f>
        <v>0</v>
      </c>
      <c r="Q171" s="246">
        <v>0.0010300000000000001</v>
      </c>
      <c r="R171" s="246">
        <f>Q171*H171</f>
        <v>0.75349032000000005</v>
      </c>
      <c r="S171" s="246">
        <v>0</v>
      </c>
      <c r="T171" s="247">
        <f>S171*H171</f>
        <v>0</v>
      </c>
      <c r="AR171" s="25" t="s">
        <v>235</v>
      </c>
      <c r="AT171" s="25" t="s">
        <v>230</v>
      </c>
      <c r="AU171" s="25" t="s">
        <v>87</v>
      </c>
      <c r="AY171" s="25" t="s">
        <v>228</v>
      </c>
      <c r="BE171" s="248">
        <f>IF(N171="základní",J171,0)</f>
        <v>0</v>
      </c>
      <c r="BF171" s="248">
        <f>IF(N171="snížená",J171,0)</f>
        <v>0</v>
      </c>
      <c r="BG171" s="248">
        <f>IF(N171="zákl. přenesená",J171,0)</f>
        <v>0</v>
      </c>
      <c r="BH171" s="248">
        <f>IF(N171="sníž. přenesená",J171,0)</f>
        <v>0</v>
      </c>
      <c r="BI171" s="248">
        <f>IF(N171="nulová",J171,0)</f>
        <v>0</v>
      </c>
      <c r="BJ171" s="25" t="s">
        <v>24</v>
      </c>
      <c r="BK171" s="248">
        <f>ROUND(I171*H171,2)</f>
        <v>0</v>
      </c>
      <c r="BL171" s="25" t="s">
        <v>235</v>
      </c>
      <c r="BM171" s="25" t="s">
        <v>382</v>
      </c>
    </row>
    <row r="172" s="12" customFormat="1">
      <c r="B172" s="249"/>
      <c r="C172" s="250"/>
      <c r="D172" s="251" t="s">
        <v>237</v>
      </c>
      <c r="E172" s="252" t="s">
        <v>22</v>
      </c>
      <c r="F172" s="253" t="s">
        <v>383</v>
      </c>
      <c r="G172" s="250"/>
      <c r="H172" s="254">
        <v>731.54399999999998</v>
      </c>
      <c r="I172" s="255"/>
      <c r="J172" s="250"/>
      <c r="K172" s="250"/>
      <c r="L172" s="256"/>
      <c r="M172" s="257"/>
      <c r="N172" s="258"/>
      <c r="O172" s="258"/>
      <c r="P172" s="258"/>
      <c r="Q172" s="258"/>
      <c r="R172" s="258"/>
      <c r="S172" s="258"/>
      <c r="T172" s="259"/>
      <c r="AT172" s="260" t="s">
        <v>237</v>
      </c>
      <c r="AU172" s="260" t="s">
        <v>87</v>
      </c>
      <c r="AV172" s="12" t="s">
        <v>87</v>
      </c>
      <c r="AW172" s="12" t="s">
        <v>42</v>
      </c>
      <c r="AX172" s="12" t="s">
        <v>24</v>
      </c>
      <c r="AY172" s="260" t="s">
        <v>228</v>
      </c>
    </row>
    <row r="173" s="1" customFormat="1" ht="16.5" customHeight="1">
      <c r="B173" s="47"/>
      <c r="C173" s="237" t="s">
        <v>384</v>
      </c>
      <c r="D173" s="237" t="s">
        <v>230</v>
      </c>
      <c r="E173" s="238" t="s">
        <v>385</v>
      </c>
      <c r="F173" s="239" t="s">
        <v>386</v>
      </c>
      <c r="G173" s="240" t="s">
        <v>263</v>
      </c>
      <c r="H173" s="241">
        <v>731.54399999999998</v>
      </c>
      <c r="I173" s="242"/>
      <c r="J173" s="243">
        <f>ROUND(I173*H173,2)</f>
        <v>0</v>
      </c>
      <c r="K173" s="239" t="s">
        <v>234</v>
      </c>
      <c r="L173" s="73"/>
      <c r="M173" s="244" t="s">
        <v>22</v>
      </c>
      <c r="N173" s="245" t="s">
        <v>50</v>
      </c>
      <c r="O173" s="48"/>
      <c r="P173" s="246">
        <f>O173*H173</f>
        <v>0</v>
      </c>
      <c r="Q173" s="246">
        <v>0</v>
      </c>
      <c r="R173" s="246">
        <f>Q173*H173</f>
        <v>0</v>
      </c>
      <c r="S173" s="246">
        <v>0</v>
      </c>
      <c r="T173" s="247">
        <f>S173*H173</f>
        <v>0</v>
      </c>
      <c r="AR173" s="25" t="s">
        <v>235</v>
      </c>
      <c r="AT173" s="25" t="s">
        <v>230</v>
      </c>
      <c r="AU173" s="25" t="s">
        <v>87</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235</v>
      </c>
      <c r="BM173" s="25" t="s">
        <v>387</v>
      </c>
    </row>
    <row r="174" s="1" customFormat="1" ht="16.5" customHeight="1">
      <c r="B174" s="47"/>
      <c r="C174" s="237" t="s">
        <v>388</v>
      </c>
      <c r="D174" s="237" t="s">
        <v>230</v>
      </c>
      <c r="E174" s="238" t="s">
        <v>389</v>
      </c>
      <c r="F174" s="239" t="s">
        <v>390</v>
      </c>
      <c r="G174" s="240" t="s">
        <v>316</v>
      </c>
      <c r="H174" s="241">
        <v>16.34</v>
      </c>
      <c r="I174" s="242"/>
      <c r="J174" s="243">
        <f>ROUND(I174*H174,2)</f>
        <v>0</v>
      </c>
      <c r="K174" s="239" t="s">
        <v>234</v>
      </c>
      <c r="L174" s="73"/>
      <c r="M174" s="244" t="s">
        <v>22</v>
      </c>
      <c r="N174" s="245" t="s">
        <v>50</v>
      </c>
      <c r="O174" s="48"/>
      <c r="P174" s="246">
        <f>O174*H174</f>
        <v>0</v>
      </c>
      <c r="Q174" s="246">
        <v>1.0601700000000001</v>
      </c>
      <c r="R174" s="246">
        <f>Q174*H174</f>
        <v>17.3231778</v>
      </c>
      <c r="S174" s="246">
        <v>0</v>
      </c>
      <c r="T174" s="247">
        <f>S174*H174</f>
        <v>0</v>
      </c>
      <c r="AR174" s="25" t="s">
        <v>235</v>
      </c>
      <c r="AT174" s="25" t="s">
        <v>230</v>
      </c>
      <c r="AU174" s="25" t="s">
        <v>87</v>
      </c>
      <c r="AY174" s="25" t="s">
        <v>228</v>
      </c>
      <c r="BE174" s="248">
        <f>IF(N174="základní",J174,0)</f>
        <v>0</v>
      </c>
      <c r="BF174" s="248">
        <f>IF(N174="snížená",J174,0)</f>
        <v>0</v>
      </c>
      <c r="BG174" s="248">
        <f>IF(N174="zákl. přenesená",J174,0)</f>
        <v>0</v>
      </c>
      <c r="BH174" s="248">
        <f>IF(N174="sníž. přenesená",J174,0)</f>
        <v>0</v>
      </c>
      <c r="BI174" s="248">
        <f>IF(N174="nulová",J174,0)</f>
        <v>0</v>
      </c>
      <c r="BJ174" s="25" t="s">
        <v>24</v>
      </c>
      <c r="BK174" s="248">
        <f>ROUND(I174*H174,2)</f>
        <v>0</v>
      </c>
      <c r="BL174" s="25" t="s">
        <v>235</v>
      </c>
      <c r="BM174" s="25" t="s">
        <v>391</v>
      </c>
    </row>
    <row r="175" s="12" customFormat="1">
      <c r="B175" s="249"/>
      <c r="C175" s="250"/>
      <c r="D175" s="251" t="s">
        <v>237</v>
      </c>
      <c r="E175" s="252" t="s">
        <v>22</v>
      </c>
      <c r="F175" s="253" t="s">
        <v>392</v>
      </c>
      <c r="G175" s="250"/>
      <c r="H175" s="254">
        <v>16.34</v>
      </c>
      <c r="I175" s="255"/>
      <c r="J175" s="250"/>
      <c r="K175" s="250"/>
      <c r="L175" s="256"/>
      <c r="M175" s="257"/>
      <c r="N175" s="258"/>
      <c r="O175" s="258"/>
      <c r="P175" s="258"/>
      <c r="Q175" s="258"/>
      <c r="R175" s="258"/>
      <c r="S175" s="258"/>
      <c r="T175" s="259"/>
      <c r="AT175" s="260" t="s">
        <v>237</v>
      </c>
      <c r="AU175" s="260" t="s">
        <v>87</v>
      </c>
      <c r="AV175" s="12" t="s">
        <v>87</v>
      </c>
      <c r="AW175" s="12" t="s">
        <v>42</v>
      </c>
      <c r="AX175" s="12" t="s">
        <v>24</v>
      </c>
      <c r="AY175" s="260" t="s">
        <v>228</v>
      </c>
    </row>
    <row r="176" s="1" customFormat="1" ht="16.5" customHeight="1">
      <c r="B176" s="47"/>
      <c r="C176" s="237" t="s">
        <v>393</v>
      </c>
      <c r="D176" s="237" t="s">
        <v>230</v>
      </c>
      <c r="E176" s="238" t="s">
        <v>394</v>
      </c>
      <c r="F176" s="239" t="s">
        <v>395</v>
      </c>
      <c r="G176" s="240" t="s">
        <v>233</v>
      </c>
      <c r="H176" s="241">
        <v>23.649000000000001</v>
      </c>
      <c r="I176" s="242"/>
      <c r="J176" s="243">
        <f>ROUND(I176*H176,2)</f>
        <v>0</v>
      </c>
      <c r="K176" s="239" t="s">
        <v>234</v>
      </c>
      <c r="L176" s="73"/>
      <c r="M176" s="244" t="s">
        <v>22</v>
      </c>
      <c r="N176" s="245" t="s">
        <v>50</v>
      </c>
      <c r="O176" s="48"/>
      <c r="P176" s="246">
        <f>O176*H176</f>
        <v>0</v>
      </c>
      <c r="Q176" s="246">
        <v>2.45329</v>
      </c>
      <c r="R176" s="246">
        <f>Q176*H176</f>
        <v>58.01785521</v>
      </c>
      <c r="S176" s="246">
        <v>0</v>
      </c>
      <c r="T176" s="247">
        <f>S176*H176</f>
        <v>0</v>
      </c>
      <c r="AR176" s="25" t="s">
        <v>235</v>
      </c>
      <c r="AT176" s="25" t="s">
        <v>230</v>
      </c>
      <c r="AU176" s="25" t="s">
        <v>87</v>
      </c>
      <c r="AY176" s="25" t="s">
        <v>228</v>
      </c>
      <c r="BE176" s="248">
        <f>IF(N176="základní",J176,0)</f>
        <v>0</v>
      </c>
      <c r="BF176" s="248">
        <f>IF(N176="snížená",J176,0)</f>
        <v>0</v>
      </c>
      <c r="BG176" s="248">
        <f>IF(N176="zákl. přenesená",J176,0)</f>
        <v>0</v>
      </c>
      <c r="BH176" s="248">
        <f>IF(N176="sníž. přenesená",J176,0)</f>
        <v>0</v>
      </c>
      <c r="BI176" s="248">
        <f>IF(N176="nulová",J176,0)</f>
        <v>0</v>
      </c>
      <c r="BJ176" s="25" t="s">
        <v>24</v>
      </c>
      <c r="BK176" s="248">
        <f>ROUND(I176*H176,2)</f>
        <v>0</v>
      </c>
      <c r="BL176" s="25" t="s">
        <v>235</v>
      </c>
      <c r="BM176" s="25" t="s">
        <v>396</v>
      </c>
    </row>
    <row r="177" s="12" customFormat="1">
      <c r="B177" s="249"/>
      <c r="C177" s="250"/>
      <c r="D177" s="251" t="s">
        <v>237</v>
      </c>
      <c r="E177" s="252" t="s">
        <v>22</v>
      </c>
      <c r="F177" s="253" t="s">
        <v>397</v>
      </c>
      <c r="G177" s="250"/>
      <c r="H177" s="254">
        <v>23.649000000000001</v>
      </c>
      <c r="I177" s="255"/>
      <c r="J177" s="250"/>
      <c r="K177" s="250"/>
      <c r="L177" s="256"/>
      <c r="M177" s="257"/>
      <c r="N177" s="258"/>
      <c r="O177" s="258"/>
      <c r="P177" s="258"/>
      <c r="Q177" s="258"/>
      <c r="R177" s="258"/>
      <c r="S177" s="258"/>
      <c r="T177" s="259"/>
      <c r="AT177" s="260" t="s">
        <v>237</v>
      </c>
      <c r="AU177" s="260" t="s">
        <v>87</v>
      </c>
      <c r="AV177" s="12" t="s">
        <v>87</v>
      </c>
      <c r="AW177" s="12" t="s">
        <v>42</v>
      </c>
      <c r="AX177" s="12" t="s">
        <v>24</v>
      </c>
      <c r="AY177" s="260" t="s">
        <v>228</v>
      </c>
    </row>
    <row r="178" s="1" customFormat="1" ht="16.5" customHeight="1">
      <c r="B178" s="47"/>
      <c r="C178" s="237" t="s">
        <v>398</v>
      </c>
      <c r="D178" s="237" t="s">
        <v>230</v>
      </c>
      <c r="E178" s="238" t="s">
        <v>399</v>
      </c>
      <c r="F178" s="239" t="s">
        <v>400</v>
      </c>
      <c r="G178" s="240" t="s">
        <v>263</v>
      </c>
      <c r="H178" s="241">
        <v>69.760000000000005</v>
      </c>
      <c r="I178" s="242"/>
      <c r="J178" s="243">
        <f>ROUND(I178*H178,2)</f>
        <v>0</v>
      </c>
      <c r="K178" s="239" t="s">
        <v>234</v>
      </c>
      <c r="L178" s="73"/>
      <c r="M178" s="244" t="s">
        <v>22</v>
      </c>
      <c r="N178" s="245" t="s">
        <v>50</v>
      </c>
      <c r="O178" s="48"/>
      <c r="P178" s="246">
        <f>O178*H178</f>
        <v>0</v>
      </c>
      <c r="Q178" s="246">
        <v>0.0010300000000000001</v>
      </c>
      <c r="R178" s="246">
        <f>Q178*H178</f>
        <v>0.071852800000000008</v>
      </c>
      <c r="S178" s="246">
        <v>0</v>
      </c>
      <c r="T178" s="247">
        <f>S178*H178</f>
        <v>0</v>
      </c>
      <c r="AR178" s="25" t="s">
        <v>235</v>
      </c>
      <c r="AT178" s="25" t="s">
        <v>230</v>
      </c>
      <c r="AU178" s="25" t="s">
        <v>87</v>
      </c>
      <c r="AY178" s="25" t="s">
        <v>228</v>
      </c>
      <c r="BE178" s="248">
        <f>IF(N178="základní",J178,0)</f>
        <v>0</v>
      </c>
      <c r="BF178" s="248">
        <f>IF(N178="snížená",J178,0)</f>
        <v>0</v>
      </c>
      <c r="BG178" s="248">
        <f>IF(N178="zákl. přenesená",J178,0)</f>
        <v>0</v>
      </c>
      <c r="BH178" s="248">
        <f>IF(N178="sníž. přenesená",J178,0)</f>
        <v>0</v>
      </c>
      <c r="BI178" s="248">
        <f>IF(N178="nulová",J178,0)</f>
        <v>0</v>
      </c>
      <c r="BJ178" s="25" t="s">
        <v>24</v>
      </c>
      <c r="BK178" s="248">
        <f>ROUND(I178*H178,2)</f>
        <v>0</v>
      </c>
      <c r="BL178" s="25" t="s">
        <v>235</v>
      </c>
      <c r="BM178" s="25" t="s">
        <v>401</v>
      </c>
    </row>
    <row r="179" s="12" customFormat="1">
      <c r="B179" s="249"/>
      <c r="C179" s="250"/>
      <c r="D179" s="251" t="s">
        <v>237</v>
      </c>
      <c r="E179" s="252" t="s">
        <v>22</v>
      </c>
      <c r="F179" s="253" t="s">
        <v>402</v>
      </c>
      <c r="G179" s="250"/>
      <c r="H179" s="254">
        <v>69.760000000000005</v>
      </c>
      <c r="I179" s="255"/>
      <c r="J179" s="250"/>
      <c r="K179" s="250"/>
      <c r="L179" s="256"/>
      <c r="M179" s="257"/>
      <c r="N179" s="258"/>
      <c r="O179" s="258"/>
      <c r="P179" s="258"/>
      <c r="Q179" s="258"/>
      <c r="R179" s="258"/>
      <c r="S179" s="258"/>
      <c r="T179" s="259"/>
      <c r="AT179" s="260" t="s">
        <v>237</v>
      </c>
      <c r="AU179" s="260" t="s">
        <v>87</v>
      </c>
      <c r="AV179" s="12" t="s">
        <v>87</v>
      </c>
      <c r="AW179" s="12" t="s">
        <v>42</v>
      </c>
      <c r="AX179" s="12" t="s">
        <v>24</v>
      </c>
      <c r="AY179" s="260" t="s">
        <v>228</v>
      </c>
    </row>
    <row r="180" s="1" customFormat="1" ht="16.5" customHeight="1">
      <c r="B180" s="47"/>
      <c r="C180" s="237" t="s">
        <v>403</v>
      </c>
      <c r="D180" s="237" t="s">
        <v>230</v>
      </c>
      <c r="E180" s="238" t="s">
        <v>404</v>
      </c>
      <c r="F180" s="239" t="s">
        <v>405</v>
      </c>
      <c r="G180" s="240" t="s">
        <v>263</v>
      </c>
      <c r="H180" s="241">
        <v>69.760000000000005</v>
      </c>
      <c r="I180" s="242"/>
      <c r="J180" s="243">
        <f>ROUND(I180*H180,2)</f>
        <v>0</v>
      </c>
      <c r="K180" s="239" t="s">
        <v>234</v>
      </c>
      <c r="L180" s="73"/>
      <c r="M180" s="244" t="s">
        <v>22</v>
      </c>
      <c r="N180" s="245" t="s">
        <v>50</v>
      </c>
      <c r="O180" s="48"/>
      <c r="P180" s="246">
        <f>O180*H180</f>
        <v>0</v>
      </c>
      <c r="Q180" s="246">
        <v>0</v>
      </c>
      <c r="R180" s="246">
        <f>Q180*H180</f>
        <v>0</v>
      </c>
      <c r="S180" s="246">
        <v>0</v>
      </c>
      <c r="T180" s="247">
        <f>S180*H180</f>
        <v>0</v>
      </c>
      <c r="AR180" s="25" t="s">
        <v>235</v>
      </c>
      <c r="AT180" s="25" t="s">
        <v>230</v>
      </c>
      <c r="AU180" s="25" t="s">
        <v>87</v>
      </c>
      <c r="AY180" s="25" t="s">
        <v>228</v>
      </c>
      <c r="BE180" s="248">
        <f>IF(N180="základní",J180,0)</f>
        <v>0</v>
      </c>
      <c r="BF180" s="248">
        <f>IF(N180="snížená",J180,0)</f>
        <v>0</v>
      </c>
      <c r="BG180" s="248">
        <f>IF(N180="zákl. přenesená",J180,0)</f>
        <v>0</v>
      </c>
      <c r="BH180" s="248">
        <f>IF(N180="sníž. přenesená",J180,0)</f>
        <v>0</v>
      </c>
      <c r="BI180" s="248">
        <f>IF(N180="nulová",J180,0)</f>
        <v>0</v>
      </c>
      <c r="BJ180" s="25" t="s">
        <v>24</v>
      </c>
      <c r="BK180" s="248">
        <f>ROUND(I180*H180,2)</f>
        <v>0</v>
      </c>
      <c r="BL180" s="25" t="s">
        <v>235</v>
      </c>
      <c r="BM180" s="25" t="s">
        <v>406</v>
      </c>
    </row>
    <row r="181" s="1" customFormat="1" ht="16.5" customHeight="1">
      <c r="B181" s="47"/>
      <c r="C181" s="237" t="s">
        <v>407</v>
      </c>
      <c r="D181" s="237" t="s">
        <v>230</v>
      </c>
      <c r="E181" s="238" t="s">
        <v>408</v>
      </c>
      <c r="F181" s="239" t="s">
        <v>409</v>
      </c>
      <c r="G181" s="240" t="s">
        <v>316</v>
      </c>
      <c r="H181" s="241">
        <v>1.8899999999999999</v>
      </c>
      <c r="I181" s="242"/>
      <c r="J181" s="243">
        <f>ROUND(I181*H181,2)</f>
        <v>0</v>
      </c>
      <c r="K181" s="239" t="s">
        <v>234</v>
      </c>
      <c r="L181" s="73"/>
      <c r="M181" s="244" t="s">
        <v>22</v>
      </c>
      <c r="N181" s="245" t="s">
        <v>50</v>
      </c>
      <c r="O181" s="48"/>
      <c r="P181" s="246">
        <f>O181*H181</f>
        <v>0</v>
      </c>
      <c r="Q181" s="246">
        <v>1.0601700000000001</v>
      </c>
      <c r="R181" s="246">
        <f>Q181*H181</f>
        <v>2.0037213</v>
      </c>
      <c r="S181" s="246">
        <v>0</v>
      </c>
      <c r="T181" s="247">
        <f>S181*H181</f>
        <v>0</v>
      </c>
      <c r="AR181" s="25" t="s">
        <v>235</v>
      </c>
      <c r="AT181" s="25" t="s">
        <v>230</v>
      </c>
      <c r="AU181" s="25" t="s">
        <v>87</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235</v>
      </c>
      <c r="BM181" s="25" t="s">
        <v>410</v>
      </c>
    </row>
    <row r="182" s="12" customFormat="1">
      <c r="B182" s="249"/>
      <c r="C182" s="250"/>
      <c r="D182" s="251" t="s">
        <v>237</v>
      </c>
      <c r="E182" s="252" t="s">
        <v>22</v>
      </c>
      <c r="F182" s="253" t="s">
        <v>411</v>
      </c>
      <c r="G182" s="250"/>
      <c r="H182" s="254">
        <v>1.8899999999999999</v>
      </c>
      <c r="I182" s="255"/>
      <c r="J182" s="250"/>
      <c r="K182" s="250"/>
      <c r="L182" s="256"/>
      <c r="M182" s="257"/>
      <c r="N182" s="258"/>
      <c r="O182" s="258"/>
      <c r="P182" s="258"/>
      <c r="Q182" s="258"/>
      <c r="R182" s="258"/>
      <c r="S182" s="258"/>
      <c r="T182" s="259"/>
      <c r="AT182" s="260" t="s">
        <v>237</v>
      </c>
      <c r="AU182" s="260" t="s">
        <v>87</v>
      </c>
      <c r="AV182" s="12" t="s">
        <v>87</v>
      </c>
      <c r="AW182" s="12" t="s">
        <v>42</v>
      </c>
      <c r="AX182" s="12" t="s">
        <v>24</v>
      </c>
      <c r="AY182" s="260" t="s">
        <v>228</v>
      </c>
    </row>
    <row r="183" s="11" customFormat="1" ht="29.88" customHeight="1">
      <c r="B183" s="221"/>
      <c r="C183" s="222"/>
      <c r="D183" s="223" t="s">
        <v>78</v>
      </c>
      <c r="E183" s="235" t="s">
        <v>101</v>
      </c>
      <c r="F183" s="235" t="s">
        <v>412</v>
      </c>
      <c r="G183" s="222"/>
      <c r="H183" s="222"/>
      <c r="I183" s="225"/>
      <c r="J183" s="236">
        <f>BK183</f>
        <v>0</v>
      </c>
      <c r="K183" s="222"/>
      <c r="L183" s="227"/>
      <c r="M183" s="228"/>
      <c r="N183" s="229"/>
      <c r="O183" s="229"/>
      <c r="P183" s="230">
        <f>SUM(P184:P236)</f>
        <v>0</v>
      </c>
      <c r="Q183" s="229"/>
      <c r="R183" s="230">
        <f>SUM(R184:R236)</f>
        <v>1262.6048806399999</v>
      </c>
      <c r="S183" s="229"/>
      <c r="T183" s="231">
        <f>SUM(T184:T236)</f>
        <v>0</v>
      </c>
      <c r="AR183" s="232" t="s">
        <v>24</v>
      </c>
      <c r="AT183" s="233" t="s">
        <v>78</v>
      </c>
      <c r="AU183" s="233" t="s">
        <v>24</v>
      </c>
      <c r="AY183" s="232" t="s">
        <v>228</v>
      </c>
      <c r="BK183" s="234">
        <f>SUM(BK184:BK236)</f>
        <v>0</v>
      </c>
    </row>
    <row r="184" s="1" customFormat="1" ht="25.5" customHeight="1">
      <c r="B184" s="47"/>
      <c r="C184" s="237" t="s">
        <v>413</v>
      </c>
      <c r="D184" s="237" t="s">
        <v>230</v>
      </c>
      <c r="E184" s="238" t="s">
        <v>414</v>
      </c>
      <c r="F184" s="239" t="s">
        <v>415</v>
      </c>
      <c r="G184" s="240" t="s">
        <v>263</v>
      </c>
      <c r="H184" s="241">
        <v>23.506</v>
      </c>
      <c r="I184" s="242"/>
      <c r="J184" s="243">
        <f>ROUND(I184*H184,2)</f>
        <v>0</v>
      </c>
      <c r="K184" s="239" t="s">
        <v>234</v>
      </c>
      <c r="L184" s="73"/>
      <c r="M184" s="244" t="s">
        <v>22</v>
      </c>
      <c r="N184" s="245" t="s">
        <v>50</v>
      </c>
      <c r="O184" s="48"/>
      <c r="P184" s="246">
        <f>O184*H184</f>
        <v>0</v>
      </c>
      <c r="Q184" s="246">
        <v>0.42831999999999998</v>
      </c>
      <c r="R184" s="246">
        <f>Q184*H184</f>
        <v>10.06808992</v>
      </c>
      <c r="S184" s="246">
        <v>0</v>
      </c>
      <c r="T184" s="247">
        <f>S184*H184</f>
        <v>0</v>
      </c>
      <c r="AR184" s="25" t="s">
        <v>235</v>
      </c>
      <c r="AT184" s="25" t="s">
        <v>230</v>
      </c>
      <c r="AU184" s="25" t="s">
        <v>87</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235</v>
      </c>
      <c r="BM184" s="25" t="s">
        <v>416</v>
      </c>
    </row>
    <row r="185" s="12" customFormat="1">
      <c r="B185" s="249"/>
      <c r="C185" s="250"/>
      <c r="D185" s="251" t="s">
        <v>237</v>
      </c>
      <c r="E185" s="252" t="s">
        <v>22</v>
      </c>
      <c r="F185" s="253" t="s">
        <v>417</v>
      </c>
      <c r="G185" s="250"/>
      <c r="H185" s="254">
        <v>4.6959999999999997</v>
      </c>
      <c r="I185" s="255"/>
      <c r="J185" s="250"/>
      <c r="K185" s="250"/>
      <c r="L185" s="256"/>
      <c r="M185" s="257"/>
      <c r="N185" s="258"/>
      <c r="O185" s="258"/>
      <c r="P185" s="258"/>
      <c r="Q185" s="258"/>
      <c r="R185" s="258"/>
      <c r="S185" s="258"/>
      <c r="T185" s="259"/>
      <c r="AT185" s="260" t="s">
        <v>237</v>
      </c>
      <c r="AU185" s="260" t="s">
        <v>87</v>
      </c>
      <c r="AV185" s="12" t="s">
        <v>87</v>
      </c>
      <c r="AW185" s="12" t="s">
        <v>42</v>
      </c>
      <c r="AX185" s="12" t="s">
        <v>79</v>
      </c>
      <c r="AY185" s="260" t="s">
        <v>228</v>
      </c>
    </row>
    <row r="186" s="12" customFormat="1">
      <c r="B186" s="249"/>
      <c r="C186" s="250"/>
      <c r="D186" s="251" t="s">
        <v>237</v>
      </c>
      <c r="E186" s="252" t="s">
        <v>22</v>
      </c>
      <c r="F186" s="253" t="s">
        <v>418</v>
      </c>
      <c r="G186" s="250"/>
      <c r="H186" s="254">
        <v>6.2699999999999996</v>
      </c>
      <c r="I186" s="255"/>
      <c r="J186" s="250"/>
      <c r="K186" s="250"/>
      <c r="L186" s="256"/>
      <c r="M186" s="257"/>
      <c r="N186" s="258"/>
      <c r="O186" s="258"/>
      <c r="P186" s="258"/>
      <c r="Q186" s="258"/>
      <c r="R186" s="258"/>
      <c r="S186" s="258"/>
      <c r="T186" s="259"/>
      <c r="AT186" s="260" t="s">
        <v>237</v>
      </c>
      <c r="AU186" s="260" t="s">
        <v>87</v>
      </c>
      <c r="AV186" s="12" t="s">
        <v>87</v>
      </c>
      <c r="AW186" s="12" t="s">
        <v>42</v>
      </c>
      <c r="AX186" s="12" t="s">
        <v>79</v>
      </c>
      <c r="AY186" s="260" t="s">
        <v>228</v>
      </c>
    </row>
    <row r="187" s="12" customFormat="1">
      <c r="B187" s="249"/>
      <c r="C187" s="250"/>
      <c r="D187" s="251" t="s">
        <v>237</v>
      </c>
      <c r="E187" s="252" t="s">
        <v>22</v>
      </c>
      <c r="F187" s="253" t="s">
        <v>419</v>
      </c>
      <c r="G187" s="250"/>
      <c r="H187" s="254">
        <v>6.2699999999999996</v>
      </c>
      <c r="I187" s="255"/>
      <c r="J187" s="250"/>
      <c r="K187" s="250"/>
      <c r="L187" s="256"/>
      <c r="M187" s="257"/>
      <c r="N187" s="258"/>
      <c r="O187" s="258"/>
      <c r="P187" s="258"/>
      <c r="Q187" s="258"/>
      <c r="R187" s="258"/>
      <c r="S187" s="258"/>
      <c r="T187" s="259"/>
      <c r="AT187" s="260" t="s">
        <v>237</v>
      </c>
      <c r="AU187" s="260" t="s">
        <v>87</v>
      </c>
      <c r="AV187" s="12" t="s">
        <v>87</v>
      </c>
      <c r="AW187" s="12" t="s">
        <v>42</v>
      </c>
      <c r="AX187" s="12" t="s">
        <v>79</v>
      </c>
      <c r="AY187" s="260" t="s">
        <v>228</v>
      </c>
    </row>
    <row r="188" s="12" customFormat="1">
      <c r="B188" s="249"/>
      <c r="C188" s="250"/>
      <c r="D188" s="251" t="s">
        <v>237</v>
      </c>
      <c r="E188" s="252" t="s">
        <v>22</v>
      </c>
      <c r="F188" s="253" t="s">
        <v>420</v>
      </c>
      <c r="G188" s="250"/>
      <c r="H188" s="254">
        <v>6.2699999999999996</v>
      </c>
      <c r="I188" s="255"/>
      <c r="J188" s="250"/>
      <c r="K188" s="250"/>
      <c r="L188" s="256"/>
      <c r="M188" s="257"/>
      <c r="N188" s="258"/>
      <c r="O188" s="258"/>
      <c r="P188" s="258"/>
      <c r="Q188" s="258"/>
      <c r="R188" s="258"/>
      <c r="S188" s="258"/>
      <c r="T188" s="259"/>
      <c r="AT188" s="260" t="s">
        <v>237</v>
      </c>
      <c r="AU188" s="260" t="s">
        <v>87</v>
      </c>
      <c r="AV188" s="12" t="s">
        <v>87</v>
      </c>
      <c r="AW188" s="12" t="s">
        <v>42</v>
      </c>
      <c r="AX188" s="12" t="s">
        <v>79</v>
      </c>
      <c r="AY188" s="260" t="s">
        <v>228</v>
      </c>
    </row>
    <row r="189" s="13" customFormat="1">
      <c r="B189" s="271"/>
      <c r="C189" s="272"/>
      <c r="D189" s="251" t="s">
        <v>237</v>
      </c>
      <c r="E189" s="273" t="s">
        <v>22</v>
      </c>
      <c r="F189" s="274" t="s">
        <v>364</v>
      </c>
      <c r="G189" s="272"/>
      <c r="H189" s="275">
        <v>23.506</v>
      </c>
      <c r="I189" s="276"/>
      <c r="J189" s="272"/>
      <c r="K189" s="272"/>
      <c r="L189" s="277"/>
      <c r="M189" s="278"/>
      <c r="N189" s="279"/>
      <c r="O189" s="279"/>
      <c r="P189" s="279"/>
      <c r="Q189" s="279"/>
      <c r="R189" s="279"/>
      <c r="S189" s="279"/>
      <c r="T189" s="280"/>
      <c r="AT189" s="281" t="s">
        <v>237</v>
      </c>
      <c r="AU189" s="281" t="s">
        <v>87</v>
      </c>
      <c r="AV189" s="13" t="s">
        <v>235</v>
      </c>
      <c r="AW189" s="13" t="s">
        <v>42</v>
      </c>
      <c r="AX189" s="13" t="s">
        <v>24</v>
      </c>
      <c r="AY189" s="281" t="s">
        <v>228</v>
      </c>
    </row>
    <row r="190" s="1" customFormat="1" ht="16.5" customHeight="1">
      <c r="B190" s="47"/>
      <c r="C190" s="237" t="s">
        <v>421</v>
      </c>
      <c r="D190" s="237" t="s">
        <v>230</v>
      </c>
      <c r="E190" s="238" t="s">
        <v>422</v>
      </c>
      <c r="F190" s="239" t="s">
        <v>423</v>
      </c>
      <c r="G190" s="240" t="s">
        <v>233</v>
      </c>
      <c r="H190" s="241">
        <v>14.662000000000001</v>
      </c>
      <c r="I190" s="242"/>
      <c r="J190" s="243">
        <f>ROUND(I190*H190,2)</f>
        <v>0</v>
      </c>
      <c r="K190" s="239" t="s">
        <v>234</v>
      </c>
      <c r="L190" s="73"/>
      <c r="M190" s="244" t="s">
        <v>22</v>
      </c>
      <c r="N190" s="245" t="s">
        <v>50</v>
      </c>
      <c r="O190" s="48"/>
      <c r="P190" s="246">
        <f>O190*H190</f>
        <v>0</v>
      </c>
      <c r="Q190" s="246">
        <v>2.45329</v>
      </c>
      <c r="R190" s="246">
        <f>Q190*H190</f>
        <v>35.970137980000004</v>
      </c>
      <c r="S190" s="246">
        <v>0</v>
      </c>
      <c r="T190" s="247">
        <f>S190*H190</f>
        <v>0</v>
      </c>
      <c r="AR190" s="25" t="s">
        <v>235</v>
      </c>
      <c r="AT190" s="25" t="s">
        <v>230</v>
      </c>
      <c r="AU190" s="25" t="s">
        <v>87</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235</v>
      </c>
      <c r="BM190" s="25" t="s">
        <v>424</v>
      </c>
    </row>
    <row r="191" s="12" customFormat="1">
      <c r="B191" s="249"/>
      <c r="C191" s="250"/>
      <c r="D191" s="251" t="s">
        <v>237</v>
      </c>
      <c r="E191" s="252" t="s">
        <v>22</v>
      </c>
      <c r="F191" s="253" t="s">
        <v>425</v>
      </c>
      <c r="G191" s="250"/>
      <c r="H191" s="254">
        <v>6.7350000000000003</v>
      </c>
      <c r="I191" s="255"/>
      <c r="J191" s="250"/>
      <c r="K191" s="250"/>
      <c r="L191" s="256"/>
      <c r="M191" s="257"/>
      <c r="N191" s="258"/>
      <c r="O191" s="258"/>
      <c r="P191" s="258"/>
      <c r="Q191" s="258"/>
      <c r="R191" s="258"/>
      <c r="S191" s="258"/>
      <c r="T191" s="259"/>
      <c r="AT191" s="260" t="s">
        <v>237</v>
      </c>
      <c r="AU191" s="260" t="s">
        <v>87</v>
      </c>
      <c r="AV191" s="12" t="s">
        <v>87</v>
      </c>
      <c r="AW191" s="12" t="s">
        <v>42</v>
      </c>
      <c r="AX191" s="12" t="s">
        <v>79</v>
      </c>
      <c r="AY191" s="260" t="s">
        <v>228</v>
      </c>
    </row>
    <row r="192" s="12" customFormat="1">
      <c r="B192" s="249"/>
      <c r="C192" s="250"/>
      <c r="D192" s="251" t="s">
        <v>237</v>
      </c>
      <c r="E192" s="252" t="s">
        <v>22</v>
      </c>
      <c r="F192" s="253" t="s">
        <v>426</v>
      </c>
      <c r="G192" s="250"/>
      <c r="H192" s="254">
        <v>3.73</v>
      </c>
      <c r="I192" s="255"/>
      <c r="J192" s="250"/>
      <c r="K192" s="250"/>
      <c r="L192" s="256"/>
      <c r="M192" s="257"/>
      <c r="N192" s="258"/>
      <c r="O192" s="258"/>
      <c r="P192" s="258"/>
      <c r="Q192" s="258"/>
      <c r="R192" s="258"/>
      <c r="S192" s="258"/>
      <c r="T192" s="259"/>
      <c r="AT192" s="260" t="s">
        <v>237</v>
      </c>
      <c r="AU192" s="260" t="s">
        <v>87</v>
      </c>
      <c r="AV192" s="12" t="s">
        <v>87</v>
      </c>
      <c r="AW192" s="12" t="s">
        <v>42</v>
      </c>
      <c r="AX192" s="12" t="s">
        <v>79</v>
      </c>
      <c r="AY192" s="260" t="s">
        <v>228</v>
      </c>
    </row>
    <row r="193" s="12" customFormat="1">
      <c r="B193" s="249"/>
      <c r="C193" s="250"/>
      <c r="D193" s="251" t="s">
        <v>237</v>
      </c>
      <c r="E193" s="252" t="s">
        <v>22</v>
      </c>
      <c r="F193" s="253" t="s">
        <v>427</v>
      </c>
      <c r="G193" s="250"/>
      <c r="H193" s="254">
        <v>4.1970000000000001</v>
      </c>
      <c r="I193" s="255"/>
      <c r="J193" s="250"/>
      <c r="K193" s="250"/>
      <c r="L193" s="256"/>
      <c r="M193" s="257"/>
      <c r="N193" s="258"/>
      <c r="O193" s="258"/>
      <c r="P193" s="258"/>
      <c r="Q193" s="258"/>
      <c r="R193" s="258"/>
      <c r="S193" s="258"/>
      <c r="T193" s="259"/>
      <c r="AT193" s="260" t="s">
        <v>237</v>
      </c>
      <c r="AU193" s="260" t="s">
        <v>87</v>
      </c>
      <c r="AV193" s="12" t="s">
        <v>87</v>
      </c>
      <c r="AW193" s="12" t="s">
        <v>42</v>
      </c>
      <c r="AX193" s="12" t="s">
        <v>79</v>
      </c>
      <c r="AY193" s="260" t="s">
        <v>228</v>
      </c>
    </row>
    <row r="194" s="13" customFormat="1">
      <c r="B194" s="271"/>
      <c r="C194" s="272"/>
      <c r="D194" s="251" t="s">
        <v>237</v>
      </c>
      <c r="E194" s="273" t="s">
        <v>22</v>
      </c>
      <c r="F194" s="274" t="s">
        <v>364</v>
      </c>
      <c r="G194" s="272"/>
      <c r="H194" s="275">
        <v>14.662000000000001</v>
      </c>
      <c r="I194" s="276"/>
      <c r="J194" s="272"/>
      <c r="K194" s="272"/>
      <c r="L194" s="277"/>
      <c r="M194" s="278"/>
      <c r="N194" s="279"/>
      <c r="O194" s="279"/>
      <c r="P194" s="279"/>
      <c r="Q194" s="279"/>
      <c r="R194" s="279"/>
      <c r="S194" s="279"/>
      <c r="T194" s="280"/>
      <c r="AT194" s="281" t="s">
        <v>237</v>
      </c>
      <c r="AU194" s="281" t="s">
        <v>87</v>
      </c>
      <c r="AV194" s="13" t="s">
        <v>235</v>
      </c>
      <c r="AW194" s="13" t="s">
        <v>42</v>
      </c>
      <c r="AX194" s="13" t="s">
        <v>24</v>
      </c>
      <c r="AY194" s="281" t="s">
        <v>228</v>
      </c>
    </row>
    <row r="195" s="1" customFormat="1" ht="16.5" customHeight="1">
      <c r="B195" s="47"/>
      <c r="C195" s="237" t="s">
        <v>428</v>
      </c>
      <c r="D195" s="237" t="s">
        <v>230</v>
      </c>
      <c r="E195" s="238" t="s">
        <v>429</v>
      </c>
      <c r="F195" s="239" t="s">
        <v>430</v>
      </c>
      <c r="G195" s="240" t="s">
        <v>316</v>
      </c>
      <c r="H195" s="241">
        <v>2.1989999999999998</v>
      </c>
      <c r="I195" s="242"/>
      <c r="J195" s="243">
        <f>ROUND(I195*H195,2)</f>
        <v>0</v>
      </c>
      <c r="K195" s="239" t="s">
        <v>234</v>
      </c>
      <c r="L195" s="73"/>
      <c r="M195" s="244" t="s">
        <v>22</v>
      </c>
      <c r="N195" s="245" t="s">
        <v>50</v>
      </c>
      <c r="O195" s="48"/>
      <c r="P195" s="246">
        <f>O195*H195</f>
        <v>0</v>
      </c>
      <c r="Q195" s="246">
        <v>1.0519700000000001</v>
      </c>
      <c r="R195" s="246">
        <f>Q195*H195</f>
        <v>2.3132820299999999</v>
      </c>
      <c r="S195" s="246">
        <v>0</v>
      </c>
      <c r="T195" s="247">
        <f>S195*H195</f>
        <v>0</v>
      </c>
      <c r="AR195" s="25" t="s">
        <v>235</v>
      </c>
      <c r="AT195" s="25" t="s">
        <v>230</v>
      </c>
      <c r="AU195" s="25" t="s">
        <v>87</v>
      </c>
      <c r="AY195" s="25" t="s">
        <v>228</v>
      </c>
      <c r="BE195" s="248">
        <f>IF(N195="základní",J195,0)</f>
        <v>0</v>
      </c>
      <c r="BF195" s="248">
        <f>IF(N195="snížená",J195,0)</f>
        <v>0</v>
      </c>
      <c r="BG195" s="248">
        <f>IF(N195="zákl. přenesená",J195,0)</f>
        <v>0</v>
      </c>
      <c r="BH195" s="248">
        <f>IF(N195="sníž. přenesená",J195,0)</f>
        <v>0</v>
      </c>
      <c r="BI195" s="248">
        <f>IF(N195="nulová",J195,0)</f>
        <v>0</v>
      </c>
      <c r="BJ195" s="25" t="s">
        <v>24</v>
      </c>
      <c r="BK195" s="248">
        <f>ROUND(I195*H195,2)</f>
        <v>0</v>
      </c>
      <c r="BL195" s="25" t="s">
        <v>235</v>
      </c>
      <c r="BM195" s="25" t="s">
        <v>431</v>
      </c>
    </row>
    <row r="196" s="12" customFormat="1">
      <c r="B196" s="249"/>
      <c r="C196" s="250"/>
      <c r="D196" s="251" t="s">
        <v>237</v>
      </c>
      <c r="E196" s="252" t="s">
        <v>22</v>
      </c>
      <c r="F196" s="253" t="s">
        <v>432</v>
      </c>
      <c r="G196" s="250"/>
      <c r="H196" s="254">
        <v>2.1989999999999998</v>
      </c>
      <c r="I196" s="255"/>
      <c r="J196" s="250"/>
      <c r="K196" s="250"/>
      <c r="L196" s="256"/>
      <c r="M196" s="257"/>
      <c r="N196" s="258"/>
      <c r="O196" s="258"/>
      <c r="P196" s="258"/>
      <c r="Q196" s="258"/>
      <c r="R196" s="258"/>
      <c r="S196" s="258"/>
      <c r="T196" s="259"/>
      <c r="AT196" s="260" t="s">
        <v>237</v>
      </c>
      <c r="AU196" s="260" t="s">
        <v>87</v>
      </c>
      <c r="AV196" s="12" t="s">
        <v>87</v>
      </c>
      <c r="AW196" s="12" t="s">
        <v>42</v>
      </c>
      <c r="AX196" s="12" t="s">
        <v>24</v>
      </c>
      <c r="AY196" s="260" t="s">
        <v>228</v>
      </c>
    </row>
    <row r="197" s="1" customFormat="1" ht="16.5" customHeight="1">
      <c r="B197" s="47"/>
      <c r="C197" s="237" t="s">
        <v>433</v>
      </c>
      <c r="D197" s="237" t="s">
        <v>230</v>
      </c>
      <c r="E197" s="238" t="s">
        <v>434</v>
      </c>
      <c r="F197" s="239" t="s">
        <v>435</v>
      </c>
      <c r="G197" s="240" t="s">
        <v>263</v>
      </c>
      <c r="H197" s="241">
        <v>34.853999999999999</v>
      </c>
      <c r="I197" s="242"/>
      <c r="J197" s="243">
        <f>ROUND(I197*H197,2)</f>
        <v>0</v>
      </c>
      <c r="K197" s="239" t="s">
        <v>234</v>
      </c>
      <c r="L197" s="73"/>
      <c r="M197" s="244" t="s">
        <v>22</v>
      </c>
      <c r="N197" s="245" t="s">
        <v>50</v>
      </c>
      <c r="O197" s="48"/>
      <c r="P197" s="246">
        <f>O197*H197</f>
        <v>0</v>
      </c>
      <c r="Q197" s="246">
        <v>0.00036999999999999999</v>
      </c>
      <c r="R197" s="246">
        <f>Q197*H197</f>
        <v>0.01289598</v>
      </c>
      <c r="S197" s="246">
        <v>0</v>
      </c>
      <c r="T197" s="247">
        <f>S197*H197</f>
        <v>0</v>
      </c>
      <c r="AR197" s="25" t="s">
        <v>235</v>
      </c>
      <c r="AT197" s="25" t="s">
        <v>230</v>
      </c>
      <c r="AU197" s="25" t="s">
        <v>87</v>
      </c>
      <c r="AY197" s="25" t="s">
        <v>228</v>
      </c>
      <c r="BE197" s="248">
        <f>IF(N197="základní",J197,0)</f>
        <v>0</v>
      </c>
      <c r="BF197" s="248">
        <f>IF(N197="snížená",J197,0)</f>
        <v>0</v>
      </c>
      <c r="BG197" s="248">
        <f>IF(N197="zákl. přenesená",J197,0)</f>
        <v>0</v>
      </c>
      <c r="BH197" s="248">
        <f>IF(N197="sníž. přenesená",J197,0)</f>
        <v>0</v>
      </c>
      <c r="BI197" s="248">
        <f>IF(N197="nulová",J197,0)</f>
        <v>0</v>
      </c>
      <c r="BJ197" s="25" t="s">
        <v>24</v>
      </c>
      <c r="BK197" s="248">
        <f>ROUND(I197*H197,2)</f>
        <v>0</v>
      </c>
      <c r="BL197" s="25" t="s">
        <v>235</v>
      </c>
      <c r="BM197" s="25" t="s">
        <v>436</v>
      </c>
    </row>
    <row r="198" s="12" customFormat="1">
      <c r="B198" s="249"/>
      <c r="C198" s="250"/>
      <c r="D198" s="251" t="s">
        <v>237</v>
      </c>
      <c r="E198" s="252" t="s">
        <v>22</v>
      </c>
      <c r="F198" s="253" t="s">
        <v>437</v>
      </c>
      <c r="G198" s="250"/>
      <c r="H198" s="254">
        <v>34.853999999999999</v>
      </c>
      <c r="I198" s="255"/>
      <c r="J198" s="250"/>
      <c r="K198" s="250"/>
      <c r="L198" s="256"/>
      <c r="M198" s="257"/>
      <c r="N198" s="258"/>
      <c r="O198" s="258"/>
      <c r="P198" s="258"/>
      <c r="Q198" s="258"/>
      <c r="R198" s="258"/>
      <c r="S198" s="258"/>
      <c r="T198" s="259"/>
      <c r="AT198" s="260" t="s">
        <v>237</v>
      </c>
      <c r="AU198" s="260" t="s">
        <v>87</v>
      </c>
      <c r="AV198" s="12" t="s">
        <v>87</v>
      </c>
      <c r="AW198" s="12" t="s">
        <v>42</v>
      </c>
      <c r="AX198" s="12" t="s">
        <v>24</v>
      </c>
      <c r="AY198" s="260" t="s">
        <v>228</v>
      </c>
    </row>
    <row r="199" s="1" customFormat="1" ht="16.5" customHeight="1">
      <c r="B199" s="47"/>
      <c r="C199" s="237" t="s">
        <v>438</v>
      </c>
      <c r="D199" s="237" t="s">
        <v>230</v>
      </c>
      <c r="E199" s="238" t="s">
        <v>439</v>
      </c>
      <c r="F199" s="239" t="s">
        <v>440</v>
      </c>
      <c r="G199" s="240" t="s">
        <v>263</v>
      </c>
      <c r="H199" s="241">
        <v>52.438000000000002</v>
      </c>
      <c r="I199" s="242"/>
      <c r="J199" s="243">
        <f>ROUND(I199*H199,2)</f>
        <v>0</v>
      </c>
      <c r="K199" s="239" t="s">
        <v>234</v>
      </c>
      <c r="L199" s="73"/>
      <c r="M199" s="244" t="s">
        <v>22</v>
      </c>
      <c r="N199" s="245" t="s">
        <v>50</v>
      </c>
      <c r="O199" s="48"/>
      <c r="P199" s="246">
        <f>O199*H199</f>
        <v>0</v>
      </c>
      <c r="Q199" s="246">
        <v>0</v>
      </c>
      <c r="R199" s="246">
        <f>Q199*H199</f>
        <v>0</v>
      </c>
      <c r="S199" s="246">
        <v>0</v>
      </c>
      <c r="T199" s="247">
        <f>S199*H199</f>
        <v>0</v>
      </c>
      <c r="AR199" s="25" t="s">
        <v>235</v>
      </c>
      <c r="AT199" s="25" t="s">
        <v>230</v>
      </c>
      <c r="AU199" s="25" t="s">
        <v>87</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235</v>
      </c>
      <c r="BM199" s="25" t="s">
        <v>441</v>
      </c>
    </row>
    <row r="200" s="12" customFormat="1">
      <c r="B200" s="249"/>
      <c r="C200" s="250"/>
      <c r="D200" s="251" t="s">
        <v>237</v>
      </c>
      <c r="E200" s="252" t="s">
        <v>22</v>
      </c>
      <c r="F200" s="253" t="s">
        <v>442</v>
      </c>
      <c r="G200" s="250"/>
      <c r="H200" s="254">
        <v>52.438000000000002</v>
      </c>
      <c r="I200" s="255"/>
      <c r="J200" s="250"/>
      <c r="K200" s="250"/>
      <c r="L200" s="256"/>
      <c r="M200" s="257"/>
      <c r="N200" s="258"/>
      <c r="O200" s="258"/>
      <c r="P200" s="258"/>
      <c r="Q200" s="258"/>
      <c r="R200" s="258"/>
      <c r="S200" s="258"/>
      <c r="T200" s="259"/>
      <c r="AT200" s="260" t="s">
        <v>237</v>
      </c>
      <c r="AU200" s="260" t="s">
        <v>87</v>
      </c>
      <c r="AV200" s="12" t="s">
        <v>87</v>
      </c>
      <c r="AW200" s="12" t="s">
        <v>42</v>
      </c>
      <c r="AX200" s="12" t="s">
        <v>24</v>
      </c>
      <c r="AY200" s="260" t="s">
        <v>228</v>
      </c>
    </row>
    <row r="201" s="1" customFormat="1" ht="16.5" customHeight="1">
      <c r="B201" s="47"/>
      <c r="C201" s="237" t="s">
        <v>443</v>
      </c>
      <c r="D201" s="237" t="s">
        <v>230</v>
      </c>
      <c r="E201" s="238" t="s">
        <v>444</v>
      </c>
      <c r="F201" s="239" t="s">
        <v>445</v>
      </c>
      <c r="G201" s="240" t="s">
        <v>263</v>
      </c>
      <c r="H201" s="241">
        <v>17.584</v>
      </c>
      <c r="I201" s="242"/>
      <c r="J201" s="243">
        <f>ROUND(I201*H201,2)</f>
        <v>0</v>
      </c>
      <c r="K201" s="239" t="s">
        <v>234</v>
      </c>
      <c r="L201" s="73"/>
      <c r="M201" s="244" t="s">
        <v>22</v>
      </c>
      <c r="N201" s="245" t="s">
        <v>50</v>
      </c>
      <c r="O201" s="48"/>
      <c r="P201" s="246">
        <f>O201*H201</f>
        <v>0</v>
      </c>
      <c r="Q201" s="246">
        <v>0.00067000000000000002</v>
      </c>
      <c r="R201" s="246">
        <f>Q201*H201</f>
        <v>0.01178128</v>
      </c>
      <c r="S201" s="246">
        <v>0</v>
      </c>
      <c r="T201" s="247">
        <f>S201*H201</f>
        <v>0</v>
      </c>
      <c r="AR201" s="25" t="s">
        <v>235</v>
      </c>
      <c r="AT201" s="25" t="s">
        <v>230</v>
      </c>
      <c r="AU201" s="25" t="s">
        <v>87</v>
      </c>
      <c r="AY201" s="25" t="s">
        <v>228</v>
      </c>
      <c r="BE201" s="248">
        <f>IF(N201="základní",J201,0)</f>
        <v>0</v>
      </c>
      <c r="BF201" s="248">
        <f>IF(N201="snížená",J201,0)</f>
        <v>0</v>
      </c>
      <c r="BG201" s="248">
        <f>IF(N201="zákl. přenesená",J201,0)</f>
        <v>0</v>
      </c>
      <c r="BH201" s="248">
        <f>IF(N201="sníž. přenesená",J201,0)</f>
        <v>0</v>
      </c>
      <c r="BI201" s="248">
        <f>IF(N201="nulová",J201,0)</f>
        <v>0</v>
      </c>
      <c r="BJ201" s="25" t="s">
        <v>24</v>
      </c>
      <c r="BK201" s="248">
        <f>ROUND(I201*H201,2)</f>
        <v>0</v>
      </c>
      <c r="BL201" s="25" t="s">
        <v>235</v>
      </c>
      <c r="BM201" s="25" t="s">
        <v>446</v>
      </c>
    </row>
    <row r="202" s="12" customFormat="1">
      <c r="B202" s="249"/>
      <c r="C202" s="250"/>
      <c r="D202" s="251" t="s">
        <v>237</v>
      </c>
      <c r="E202" s="252" t="s">
        <v>22</v>
      </c>
      <c r="F202" s="253" t="s">
        <v>447</v>
      </c>
      <c r="G202" s="250"/>
      <c r="H202" s="254">
        <v>17.584</v>
      </c>
      <c r="I202" s="255"/>
      <c r="J202" s="250"/>
      <c r="K202" s="250"/>
      <c r="L202" s="256"/>
      <c r="M202" s="257"/>
      <c r="N202" s="258"/>
      <c r="O202" s="258"/>
      <c r="P202" s="258"/>
      <c r="Q202" s="258"/>
      <c r="R202" s="258"/>
      <c r="S202" s="258"/>
      <c r="T202" s="259"/>
      <c r="AT202" s="260" t="s">
        <v>237</v>
      </c>
      <c r="AU202" s="260" t="s">
        <v>87</v>
      </c>
      <c r="AV202" s="12" t="s">
        <v>87</v>
      </c>
      <c r="AW202" s="12" t="s">
        <v>42</v>
      </c>
      <c r="AX202" s="12" t="s">
        <v>24</v>
      </c>
      <c r="AY202" s="260" t="s">
        <v>228</v>
      </c>
    </row>
    <row r="203" s="1" customFormat="1" ht="16.5" customHeight="1">
      <c r="B203" s="47"/>
      <c r="C203" s="237" t="s">
        <v>448</v>
      </c>
      <c r="D203" s="237" t="s">
        <v>230</v>
      </c>
      <c r="E203" s="238" t="s">
        <v>449</v>
      </c>
      <c r="F203" s="239" t="s">
        <v>450</v>
      </c>
      <c r="G203" s="240" t="s">
        <v>233</v>
      </c>
      <c r="H203" s="241">
        <v>100.2</v>
      </c>
      <c r="I203" s="242"/>
      <c r="J203" s="243">
        <f>ROUND(I203*H203,2)</f>
        <v>0</v>
      </c>
      <c r="K203" s="239" t="s">
        <v>234</v>
      </c>
      <c r="L203" s="73"/>
      <c r="M203" s="244" t="s">
        <v>22</v>
      </c>
      <c r="N203" s="245" t="s">
        <v>50</v>
      </c>
      <c r="O203" s="48"/>
      <c r="P203" s="246">
        <f>O203*H203</f>
        <v>0</v>
      </c>
      <c r="Q203" s="246">
        <v>2.4533</v>
      </c>
      <c r="R203" s="246">
        <f>Q203*H203</f>
        <v>245.82066</v>
      </c>
      <c r="S203" s="246">
        <v>0</v>
      </c>
      <c r="T203" s="247">
        <f>S203*H203</f>
        <v>0</v>
      </c>
      <c r="AR203" s="25" t="s">
        <v>235</v>
      </c>
      <c r="AT203" s="25" t="s">
        <v>230</v>
      </c>
      <c r="AU203" s="25" t="s">
        <v>87</v>
      </c>
      <c r="AY203" s="25" t="s">
        <v>228</v>
      </c>
      <c r="BE203" s="248">
        <f>IF(N203="základní",J203,0)</f>
        <v>0</v>
      </c>
      <c r="BF203" s="248">
        <f>IF(N203="snížená",J203,0)</f>
        <v>0</v>
      </c>
      <c r="BG203" s="248">
        <f>IF(N203="zákl. přenesená",J203,0)</f>
        <v>0</v>
      </c>
      <c r="BH203" s="248">
        <f>IF(N203="sníž. přenesená",J203,0)</f>
        <v>0</v>
      </c>
      <c r="BI203" s="248">
        <f>IF(N203="nulová",J203,0)</f>
        <v>0</v>
      </c>
      <c r="BJ203" s="25" t="s">
        <v>24</v>
      </c>
      <c r="BK203" s="248">
        <f>ROUND(I203*H203,2)</f>
        <v>0</v>
      </c>
      <c r="BL203" s="25" t="s">
        <v>235</v>
      </c>
      <c r="BM203" s="25" t="s">
        <v>451</v>
      </c>
    </row>
    <row r="204" s="12" customFormat="1">
      <c r="B204" s="249"/>
      <c r="C204" s="250"/>
      <c r="D204" s="251" t="s">
        <v>237</v>
      </c>
      <c r="E204" s="252" t="s">
        <v>22</v>
      </c>
      <c r="F204" s="253" t="s">
        <v>452</v>
      </c>
      <c r="G204" s="250"/>
      <c r="H204" s="254">
        <v>34.548999999999999</v>
      </c>
      <c r="I204" s="255"/>
      <c r="J204" s="250"/>
      <c r="K204" s="250"/>
      <c r="L204" s="256"/>
      <c r="M204" s="257"/>
      <c r="N204" s="258"/>
      <c r="O204" s="258"/>
      <c r="P204" s="258"/>
      <c r="Q204" s="258"/>
      <c r="R204" s="258"/>
      <c r="S204" s="258"/>
      <c r="T204" s="259"/>
      <c r="AT204" s="260" t="s">
        <v>237</v>
      </c>
      <c r="AU204" s="260" t="s">
        <v>87</v>
      </c>
      <c r="AV204" s="12" t="s">
        <v>87</v>
      </c>
      <c r="AW204" s="12" t="s">
        <v>42</v>
      </c>
      <c r="AX204" s="12" t="s">
        <v>79</v>
      </c>
      <c r="AY204" s="260" t="s">
        <v>228</v>
      </c>
    </row>
    <row r="205" s="12" customFormat="1">
      <c r="B205" s="249"/>
      <c r="C205" s="250"/>
      <c r="D205" s="251" t="s">
        <v>237</v>
      </c>
      <c r="E205" s="252" t="s">
        <v>22</v>
      </c>
      <c r="F205" s="253" t="s">
        <v>453</v>
      </c>
      <c r="G205" s="250"/>
      <c r="H205" s="254">
        <v>0.65000000000000002</v>
      </c>
      <c r="I205" s="255"/>
      <c r="J205" s="250"/>
      <c r="K205" s="250"/>
      <c r="L205" s="256"/>
      <c r="M205" s="257"/>
      <c r="N205" s="258"/>
      <c r="O205" s="258"/>
      <c r="P205" s="258"/>
      <c r="Q205" s="258"/>
      <c r="R205" s="258"/>
      <c r="S205" s="258"/>
      <c r="T205" s="259"/>
      <c r="AT205" s="260" t="s">
        <v>237</v>
      </c>
      <c r="AU205" s="260" t="s">
        <v>87</v>
      </c>
      <c r="AV205" s="12" t="s">
        <v>87</v>
      </c>
      <c r="AW205" s="12" t="s">
        <v>42</v>
      </c>
      <c r="AX205" s="12" t="s">
        <v>79</v>
      </c>
      <c r="AY205" s="260" t="s">
        <v>228</v>
      </c>
    </row>
    <row r="206" s="12" customFormat="1">
      <c r="B206" s="249"/>
      <c r="C206" s="250"/>
      <c r="D206" s="251" t="s">
        <v>237</v>
      </c>
      <c r="E206" s="252" t="s">
        <v>22</v>
      </c>
      <c r="F206" s="253" t="s">
        <v>454</v>
      </c>
      <c r="G206" s="250"/>
      <c r="H206" s="254">
        <v>65.001000000000005</v>
      </c>
      <c r="I206" s="255"/>
      <c r="J206" s="250"/>
      <c r="K206" s="250"/>
      <c r="L206" s="256"/>
      <c r="M206" s="257"/>
      <c r="N206" s="258"/>
      <c r="O206" s="258"/>
      <c r="P206" s="258"/>
      <c r="Q206" s="258"/>
      <c r="R206" s="258"/>
      <c r="S206" s="258"/>
      <c r="T206" s="259"/>
      <c r="AT206" s="260" t="s">
        <v>237</v>
      </c>
      <c r="AU206" s="260" t="s">
        <v>87</v>
      </c>
      <c r="AV206" s="12" t="s">
        <v>87</v>
      </c>
      <c r="AW206" s="12" t="s">
        <v>42</v>
      </c>
      <c r="AX206" s="12" t="s">
        <v>79</v>
      </c>
      <c r="AY206" s="260" t="s">
        <v>228</v>
      </c>
    </row>
    <row r="207" s="13" customFormat="1">
      <c r="B207" s="271"/>
      <c r="C207" s="272"/>
      <c r="D207" s="251" t="s">
        <v>237</v>
      </c>
      <c r="E207" s="273" t="s">
        <v>22</v>
      </c>
      <c r="F207" s="274" t="s">
        <v>364</v>
      </c>
      <c r="G207" s="272"/>
      <c r="H207" s="275">
        <v>100.2</v>
      </c>
      <c r="I207" s="276"/>
      <c r="J207" s="272"/>
      <c r="K207" s="272"/>
      <c r="L207" s="277"/>
      <c r="M207" s="278"/>
      <c r="N207" s="279"/>
      <c r="O207" s="279"/>
      <c r="P207" s="279"/>
      <c r="Q207" s="279"/>
      <c r="R207" s="279"/>
      <c r="S207" s="279"/>
      <c r="T207" s="280"/>
      <c r="AT207" s="281" t="s">
        <v>237</v>
      </c>
      <c r="AU207" s="281" t="s">
        <v>87</v>
      </c>
      <c r="AV207" s="13" t="s">
        <v>235</v>
      </c>
      <c r="AW207" s="13" t="s">
        <v>42</v>
      </c>
      <c r="AX207" s="13" t="s">
        <v>24</v>
      </c>
      <c r="AY207" s="281" t="s">
        <v>228</v>
      </c>
    </row>
    <row r="208" s="1" customFormat="1" ht="16.5" customHeight="1">
      <c r="B208" s="47"/>
      <c r="C208" s="237" t="s">
        <v>455</v>
      </c>
      <c r="D208" s="237" t="s">
        <v>230</v>
      </c>
      <c r="E208" s="238" t="s">
        <v>449</v>
      </c>
      <c r="F208" s="239" t="s">
        <v>450</v>
      </c>
      <c r="G208" s="240" t="s">
        <v>233</v>
      </c>
      <c r="H208" s="241">
        <v>351.72199999999998</v>
      </c>
      <c r="I208" s="242"/>
      <c r="J208" s="243">
        <f>ROUND(I208*H208,2)</f>
        <v>0</v>
      </c>
      <c r="K208" s="239" t="s">
        <v>234</v>
      </c>
      <c r="L208" s="73"/>
      <c r="M208" s="244" t="s">
        <v>22</v>
      </c>
      <c r="N208" s="245" t="s">
        <v>50</v>
      </c>
      <c r="O208" s="48"/>
      <c r="P208" s="246">
        <f>O208*H208</f>
        <v>0</v>
      </c>
      <c r="Q208" s="246">
        <v>2.4533</v>
      </c>
      <c r="R208" s="246">
        <f>Q208*H208</f>
        <v>862.87958259999994</v>
      </c>
      <c r="S208" s="246">
        <v>0</v>
      </c>
      <c r="T208" s="247">
        <f>S208*H208</f>
        <v>0</v>
      </c>
      <c r="AR208" s="25" t="s">
        <v>235</v>
      </c>
      <c r="AT208" s="25" t="s">
        <v>230</v>
      </c>
      <c r="AU208" s="25" t="s">
        <v>87</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235</v>
      </c>
      <c r="BM208" s="25" t="s">
        <v>456</v>
      </c>
    </row>
    <row r="209" s="12" customFormat="1">
      <c r="B209" s="249"/>
      <c r="C209" s="250"/>
      <c r="D209" s="251" t="s">
        <v>237</v>
      </c>
      <c r="E209" s="252" t="s">
        <v>22</v>
      </c>
      <c r="F209" s="253" t="s">
        <v>457</v>
      </c>
      <c r="G209" s="250"/>
      <c r="H209" s="254">
        <v>94.298000000000002</v>
      </c>
      <c r="I209" s="255"/>
      <c r="J209" s="250"/>
      <c r="K209" s="250"/>
      <c r="L209" s="256"/>
      <c r="M209" s="257"/>
      <c r="N209" s="258"/>
      <c r="O209" s="258"/>
      <c r="P209" s="258"/>
      <c r="Q209" s="258"/>
      <c r="R209" s="258"/>
      <c r="S209" s="258"/>
      <c r="T209" s="259"/>
      <c r="AT209" s="260" t="s">
        <v>237</v>
      </c>
      <c r="AU209" s="260" t="s">
        <v>87</v>
      </c>
      <c r="AV209" s="12" t="s">
        <v>87</v>
      </c>
      <c r="AW209" s="12" t="s">
        <v>42</v>
      </c>
      <c r="AX209" s="12" t="s">
        <v>79</v>
      </c>
      <c r="AY209" s="260" t="s">
        <v>228</v>
      </c>
    </row>
    <row r="210" s="12" customFormat="1">
      <c r="B210" s="249"/>
      <c r="C210" s="250"/>
      <c r="D210" s="251" t="s">
        <v>237</v>
      </c>
      <c r="E210" s="252" t="s">
        <v>22</v>
      </c>
      <c r="F210" s="253" t="s">
        <v>458</v>
      </c>
      <c r="G210" s="250"/>
      <c r="H210" s="254">
        <v>69.126999999999995</v>
      </c>
      <c r="I210" s="255"/>
      <c r="J210" s="250"/>
      <c r="K210" s="250"/>
      <c r="L210" s="256"/>
      <c r="M210" s="257"/>
      <c r="N210" s="258"/>
      <c r="O210" s="258"/>
      <c r="P210" s="258"/>
      <c r="Q210" s="258"/>
      <c r="R210" s="258"/>
      <c r="S210" s="258"/>
      <c r="T210" s="259"/>
      <c r="AT210" s="260" t="s">
        <v>237</v>
      </c>
      <c r="AU210" s="260" t="s">
        <v>87</v>
      </c>
      <c r="AV210" s="12" t="s">
        <v>87</v>
      </c>
      <c r="AW210" s="12" t="s">
        <v>42</v>
      </c>
      <c r="AX210" s="12" t="s">
        <v>79</v>
      </c>
      <c r="AY210" s="260" t="s">
        <v>228</v>
      </c>
    </row>
    <row r="211" s="12" customFormat="1">
      <c r="B211" s="249"/>
      <c r="C211" s="250"/>
      <c r="D211" s="251" t="s">
        <v>237</v>
      </c>
      <c r="E211" s="252" t="s">
        <v>22</v>
      </c>
      <c r="F211" s="253" t="s">
        <v>459</v>
      </c>
      <c r="G211" s="250"/>
      <c r="H211" s="254">
        <v>-3.2549999999999999</v>
      </c>
      <c r="I211" s="255"/>
      <c r="J211" s="250"/>
      <c r="K211" s="250"/>
      <c r="L211" s="256"/>
      <c r="M211" s="257"/>
      <c r="N211" s="258"/>
      <c r="O211" s="258"/>
      <c r="P211" s="258"/>
      <c r="Q211" s="258"/>
      <c r="R211" s="258"/>
      <c r="S211" s="258"/>
      <c r="T211" s="259"/>
      <c r="AT211" s="260" t="s">
        <v>237</v>
      </c>
      <c r="AU211" s="260" t="s">
        <v>87</v>
      </c>
      <c r="AV211" s="12" t="s">
        <v>87</v>
      </c>
      <c r="AW211" s="12" t="s">
        <v>42</v>
      </c>
      <c r="AX211" s="12" t="s">
        <v>79</v>
      </c>
      <c r="AY211" s="260" t="s">
        <v>228</v>
      </c>
    </row>
    <row r="212" s="12" customFormat="1">
      <c r="B212" s="249"/>
      <c r="C212" s="250"/>
      <c r="D212" s="251" t="s">
        <v>237</v>
      </c>
      <c r="E212" s="252" t="s">
        <v>22</v>
      </c>
      <c r="F212" s="253" t="s">
        <v>460</v>
      </c>
      <c r="G212" s="250"/>
      <c r="H212" s="254">
        <v>-31.814</v>
      </c>
      <c r="I212" s="255"/>
      <c r="J212" s="250"/>
      <c r="K212" s="250"/>
      <c r="L212" s="256"/>
      <c r="M212" s="257"/>
      <c r="N212" s="258"/>
      <c r="O212" s="258"/>
      <c r="P212" s="258"/>
      <c r="Q212" s="258"/>
      <c r="R212" s="258"/>
      <c r="S212" s="258"/>
      <c r="T212" s="259"/>
      <c r="AT212" s="260" t="s">
        <v>237</v>
      </c>
      <c r="AU212" s="260" t="s">
        <v>87</v>
      </c>
      <c r="AV212" s="12" t="s">
        <v>87</v>
      </c>
      <c r="AW212" s="12" t="s">
        <v>42</v>
      </c>
      <c r="AX212" s="12" t="s">
        <v>79</v>
      </c>
      <c r="AY212" s="260" t="s">
        <v>228</v>
      </c>
    </row>
    <row r="213" s="12" customFormat="1">
      <c r="B213" s="249"/>
      <c r="C213" s="250"/>
      <c r="D213" s="251" t="s">
        <v>237</v>
      </c>
      <c r="E213" s="252" t="s">
        <v>22</v>
      </c>
      <c r="F213" s="253" t="s">
        <v>461</v>
      </c>
      <c r="G213" s="250"/>
      <c r="H213" s="254">
        <v>-9.6829999999999998</v>
      </c>
      <c r="I213" s="255"/>
      <c r="J213" s="250"/>
      <c r="K213" s="250"/>
      <c r="L213" s="256"/>
      <c r="M213" s="257"/>
      <c r="N213" s="258"/>
      <c r="O213" s="258"/>
      <c r="P213" s="258"/>
      <c r="Q213" s="258"/>
      <c r="R213" s="258"/>
      <c r="S213" s="258"/>
      <c r="T213" s="259"/>
      <c r="AT213" s="260" t="s">
        <v>237</v>
      </c>
      <c r="AU213" s="260" t="s">
        <v>87</v>
      </c>
      <c r="AV213" s="12" t="s">
        <v>87</v>
      </c>
      <c r="AW213" s="12" t="s">
        <v>42</v>
      </c>
      <c r="AX213" s="12" t="s">
        <v>79</v>
      </c>
      <c r="AY213" s="260" t="s">
        <v>228</v>
      </c>
    </row>
    <row r="214" s="12" customFormat="1">
      <c r="B214" s="249"/>
      <c r="C214" s="250"/>
      <c r="D214" s="251" t="s">
        <v>237</v>
      </c>
      <c r="E214" s="252" t="s">
        <v>22</v>
      </c>
      <c r="F214" s="253" t="s">
        <v>462</v>
      </c>
      <c r="G214" s="250"/>
      <c r="H214" s="254">
        <v>-5.7869999999999999</v>
      </c>
      <c r="I214" s="255"/>
      <c r="J214" s="250"/>
      <c r="K214" s="250"/>
      <c r="L214" s="256"/>
      <c r="M214" s="257"/>
      <c r="N214" s="258"/>
      <c r="O214" s="258"/>
      <c r="P214" s="258"/>
      <c r="Q214" s="258"/>
      <c r="R214" s="258"/>
      <c r="S214" s="258"/>
      <c r="T214" s="259"/>
      <c r="AT214" s="260" t="s">
        <v>237</v>
      </c>
      <c r="AU214" s="260" t="s">
        <v>87</v>
      </c>
      <c r="AV214" s="12" t="s">
        <v>87</v>
      </c>
      <c r="AW214" s="12" t="s">
        <v>42</v>
      </c>
      <c r="AX214" s="12" t="s">
        <v>79</v>
      </c>
      <c r="AY214" s="260" t="s">
        <v>228</v>
      </c>
    </row>
    <row r="215" s="12" customFormat="1">
      <c r="B215" s="249"/>
      <c r="C215" s="250"/>
      <c r="D215" s="251" t="s">
        <v>237</v>
      </c>
      <c r="E215" s="252" t="s">
        <v>22</v>
      </c>
      <c r="F215" s="253" t="s">
        <v>463</v>
      </c>
      <c r="G215" s="250"/>
      <c r="H215" s="254">
        <v>-5.8440000000000003</v>
      </c>
      <c r="I215" s="255"/>
      <c r="J215" s="250"/>
      <c r="K215" s="250"/>
      <c r="L215" s="256"/>
      <c r="M215" s="257"/>
      <c r="N215" s="258"/>
      <c r="O215" s="258"/>
      <c r="P215" s="258"/>
      <c r="Q215" s="258"/>
      <c r="R215" s="258"/>
      <c r="S215" s="258"/>
      <c r="T215" s="259"/>
      <c r="AT215" s="260" t="s">
        <v>237</v>
      </c>
      <c r="AU215" s="260" t="s">
        <v>87</v>
      </c>
      <c r="AV215" s="12" t="s">
        <v>87</v>
      </c>
      <c r="AW215" s="12" t="s">
        <v>42</v>
      </c>
      <c r="AX215" s="12" t="s">
        <v>79</v>
      </c>
      <c r="AY215" s="260" t="s">
        <v>228</v>
      </c>
    </row>
    <row r="216" s="12" customFormat="1">
      <c r="B216" s="249"/>
      <c r="C216" s="250"/>
      <c r="D216" s="251" t="s">
        <v>237</v>
      </c>
      <c r="E216" s="252" t="s">
        <v>22</v>
      </c>
      <c r="F216" s="253" t="s">
        <v>464</v>
      </c>
      <c r="G216" s="250"/>
      <c r="H216" s="254">
        <v>-3.343</v>
      </c>
      <c r="I216" s="255"/>
      <c r="J216" s="250"/>
      <c r="K216" s="250"/>
      <c r="L216" s="256"/>
      <c r="M216" s="257"/>
      <c r="N216" s="258"/>
      <c r="O216" s="258"/>
      <c r="P216" s="258"/>
      <c r="Q216" s="258"/>
      <c r="R216" s="258"/>
      <c r="S216" s="258"/>
      <c r="T216" s="259"/>
      <c r="AT216" s="260" t="s">
        <v>237</v>
      </c>
      <c r="AU216" s="260" t="s">
        <v>87</v>
      </c>
      <c r="AV216" s="12" t="s">
        <v>87</v>
      </c>
      <c r="AW216" s="12" t="s">
        <v>42</v>
      </c>
      <c r="AX216" s="12" t="s">
        <v>79</v>
      </c>
      <c r="AY216" s="260" t="s">
        <v>228</v>
      </c>
    </row>
    <row r="217" s="12" customFormat="1">
      <c r="B217" s="249"/>
      <c r="C217" s="250"/>
      <c r="D217" s="251" t="s">
        <v>237</v>
      </c>
      <c r="E217" s="252" t="s">
        <v>22</v>
      </c>
      <c r="F217" s="253" t="s">
        <v>465</v>
      </c>
      <c r="G217" s="250"/>
      <c r="H217" s="254">
        <v>115.286</v>
      </c>
      <c r="I217" s="255"/>
      <c r="J217" s="250"/>
      <c r="K217" s="250"/>
      <c r="L217" s="256"/>
      <c r="M217" s="257"/>
      <c r="N217" s="258"/>
      <c r="O217" s="258"/>
      <c r="P217" s="258"/>
      <c r="Q217" s="258"/>
      <c r="R217" s="258"/>
      <c r="S217" s="258"/>
      <c r="T217" s="259"/>
      <c r="AT217" s="260" t="s">
        <v>237</v>
      </c>
      <c r="AU217" s="260" t="s">
        <v>87</v>
      </c>
      <c r="AV217" s="12" t="s">
        <v>87</v>
      </c>
      <c r="AW217" s="12" t="s">
        <v>42</v>
      </c>
      <c r="AX217" s="12" t="s">
        <v>79</v>
      </c>
      <c r="AY217" s="260" t="s">
        <v>228</v>
      </c>
    </row>
    <row r="218" s="12" customFormat="1">
      <c r="B218" s="249"/>
      <c r="C218" s="250"/>
      <c r="D218" s="251" t="s">
        <v>237</v>
      </c>
      <c r="E218" s="252" t="s">
        <v>22</v>
      </c>
      <c r="F218" s="253" t="s">
        <v>466</v>
      </c>
      <c r="G218" s="250"/>
      <c r="H218" s="254">
        <v>22.751999999999999</v>
      </c>
      <c r="I218" s="255"/>
      <c r="J218" s="250"/>
      <c r="K218" s="250"/>
      <c r="L218" s="256"/>
      <c r="M218" s="257"/>
      <c r="N218" s="258"/>
      <c r="O218" s="258"/>
      <c r="P218" s="258"/>
      <c r="Q218" s="258"/>
      <c r="R218" s="258"/>
      <c r="S218" s="258"/>
      <c r="T218" s="259"/>
      <c r="AT218" s="260" t="s">
        <v>237</v>
      </c>
      <c r="AU218" s="260" t="s">
        <v>87</v>
      </c>
      <c r="AV218" s="12" t="s">
        <v>87</v>
      </c>
      <c r="AW218" s="12" t="s">
        <v>42</v>
      </c>
      <c r="AX218" s="12" t="s">
        <v>79</v>
      </c>
      <c r="AY218" s="260" t="s">
        <v>228</v>
      </c>
    </row>
    <row r="219" s="12" customFormat="1">
      <c r="B219" s="249"/>
      <c r="C219" s="250"/>
      <c r="D219" s="251" t="s">
        <v>237</v>
      </c>
      <c r="E219" s="252" t="s">
        <v>22</v>
      </c>
      <c r="F219" s="253" t="s">
        <v>467</v>
      </c>
      <c r="G219" s="250"/>
      <c r="H219" s="254">
        <v>-8.0980000000000008</v>
      </c>
      <c r="I219" s="255"/>
      <c r="J219" s="250"/>
      <c r="K219" s="250"/>
      <c r="L219" s="256"/>
      <c r="M219" s="257"/>
      <c r="N219" s="258"/>
      <c r="O219" s="258"/>
      <c r="P219" s="258"/>
      <c r="Q219" s="258"/>
      <c r="R219" s="258"/>
      <c r="S219" s="258"/>
      <c r="T219" s="259"/>
      <c r="AT219" s="260" t="s">
        <v>237</v>
      </c>
      <c r="AU219" s="260" t="s">
        <v>87</v>
      </c>
      <c r="AV219" s="12" t="s">
        <v>87</v>
      </c>
      <c r="AW219" s="12" t="s">
        <v>42</v>
      </c>
      <c r="AX219" s="12" t="s">
        <v>79</v>
      </c>
      <c r="AY219" s="260" t="s">
        <v>228</v>
      </c>
    </row>
    <row r="220" s="12" customFormat="1">
      <c r="B220" s="249"/>
      <c r="C220" s="250"/>
      <c r="D220" s="251" t="s">
        <v>237</v>
      </c>
      <c r="E220" s="252" t="s">
        <v>22</v>
      </c>
      <c r="F220" s="253" t="s">
        <v>468</v>
      </c>
      <c r="G220" s="250"/>
      <c r="H220" s="254">
        <v>-10.769</v>
      </c>
      <c r="I220" s="255"/>
      <c r="J220" s="250"/>
      <c r="K220" s="250"/>
      <c r="L220" s="256"/>
      <c r="M220" s="257"/>
      <c r="N220" s="258"/>
      <c r="O220" s="258"/>
      <c r="P220" s="258"/>
      <c r="Q220" s="258"/>
      <c r="R220" s="258"/>
      <c r="S220" s="258"/>
      <c r="T220" s="259"/>
      <c r="AT220" s="260" t="s">
        <v>237</v>
      </c>
      <c r="AU220" s="260" t="s">
        <v>87</v>
      </c>
      <c r="AV220" s="12" t="s">
        <v>87</v>
      </c>
      <c r="AW220" s="12" t="s">
        <v>42</v>
      </c>
      <c r="AX220" s="12" t="s">
        <v>79</v>
      </c>
      <c r="AY220" s="260" t="s">
        <v>228</v>
      </c>
    </row>
    <row r="221" s="12" customFormat="1">
      <c r="B221" s="249"/>
      <c r="C221" s="250"/>
      <c r="D221" s="251" t="s">
        <v>237</v>
      </c>
      <c r="E221" s="252" t="s">
        <v>22</v>
      </c>
      <c r="F221" s="253" t="s">
        <v>469</v>
      </c>
      <c r="G221" s="250"/>
      <c r="H221" s="254">
        <v>-4.7830000000000004</v>
      </c>
      <c r="I221" s="255"/>
      <c r="J221" s="250"/>
      <c r="K221" s="250"/>
      <c r="L221" s="256"/>
      <c r="M221" s="257"/>
      <c r="N221" s="258"/>
      <c r="O221" s="258"/>
      <c r="P221" s="258"/>
      <c r="Q221" s="258"/>
      <c r="R221" s="258"/>
      <c r="S221" s="258"/>
      <c r="T221" s="259"/>
      <c r="AT221" s="260" t="s">
        <v>237</v>
      </c>
      <c r="AU221" s="260" t="s">
        <v>87</v>
      </c>
      <c r="AV221" s="12" t="s">
        <v>87</v>
      </c>
      <c r="AW221" s="12" t="s">
        <v>42</v>
      </c>
      <c r="AX221" s="12" t="s">
        <v>79</v>
      </c>
      <c r="AY221" s="260" t="s">
        <v>228</v>
      </c>
    </row>
    <row r="222" s="12" customFormat="1">
      <c r="B222" s="249"/>
      <c r="C222" s="250"/>
      <c r="D222" s="251" t="s">
        <v>237</v>
      </c>
      <c r="E222" s="252" t="s">
        <v>22</v>
      </c>
      <c r="F222" s="253" t="s">
        <v>470</v>
      </c>
      <c r="G222" s="250"/>
      <c r="H222" s="254">
        <v>135.571</v>
      </c>
      <c r="I222" s="255"/>
      <c r="J222" s="250"/>
      <c r="K222" s="250"/>
      <c r="L222" s="256"/>
      <c r="M222" s="257"/>
      <c r="N222" s="258"/>
      <c r="O222" s="258"/>
      <c r="P222" s="258"/>
      <c r="Q222" s="258"/>
      <c r="R222" s="258"/>
      <c r="S222" s="258"/>
      <c r="T222" s="259"/>
      <c r="AT222" s="260" t="s">
        <v>237</v>
      </c>
      <c r="AU222" s="260" t="s">
        <v>87</v>
      </c>
      <c r="AV222" s="12" t="s">
        <v>87</v>
      </c>
      <c r="AW222" s="12" t="s">
        <v>42</v>
      </c>
      <c r="AX222" s="12" t="s">
        <v>79</v>
      </c>
      <c r="AY222" s="260" t="s">
        <v>228</v>
      </c>
    </row>
    <row r="223" s="12" customFormat="1">
      <c r="B223" s="249"/>
      <c r="C223" s="250"/>
      <c r="D223" s="251" t="s">
        <v>237</v>
      </c>
      <c r="E223" s="252" t="s">
        <v>22</v>
      </c>
      <c r="F223" s="253" t="s">
        <v>471</v>
      </c>
      <c r="G223" s="250"/>
      <c r="H223" s="254">
        <v>21.914000000000001</v>
      </c>
      <c r="I223" s="255"/>
      <c r="J223" s="250"/>
      <c r="K223" s="250"/>
      <c r="L223" s="256"/>
      <c r="M223" s="257"/>
      <c r="N223" s="258"/>
      <c r="O223" s="258"/>
      <c r="P223" s="258"/>
      <c r="Q223" s="258"/>
      <c r="R223" s="258"/>
      <c r="S223" s="258"/>
      <c r="T223" s="259"/>
      <c r="AT223" s="260" t="s">
        <v>237</v>
      </c>
      <c r="AU223" s="260" t="s">
        <v>87</v>
      </c>
      <c r="AV223" s="12" t="s">
        <v>87</v>
      </c>
      <c r="AW223" s="12" t="s">
        <v>42</v>
      </c>
      <c r="AX223" s="12" t="s">
        <v>79</v>
      </c>
      <c r="AY223" s="260" t="s">
        <v>228</v>
      </c>
    </row>
    <row r="224" s="12" customFormat="1">
      <c r="B224" s="249"/>
      <c r="C224" s="250"/>
      <c r="D224" s="251" t="s">
        <v>237</v>
      </c>
      <c r="E224" s="252" t="s">
        <v>22</v>
      </c>
      <c r="F224" s="253" t="s">
        <v>472</v>
      </c>
      <c r="G224" s="250"/>
      <c r="H224" s="254">
        <v>-11.651</v>
      </c>
      <c r="I224" s="255"/>
      <c r="J224" s="250"/>
      <c r="K224" s="250"/>
      <c r="L224" s="256"/>
      <c r="M224" s="257"/>
      <c r="N224" s="258"/>
      <c r="O224" s="258"/>
      <c r="P224" s="258"/>
      <c r="Q224" s="258"/>
      <c r="R224" s="258"/>
      <c r="S224" s="258"/>
      <c r="T224" s="259"/>
      <c r="AT224" s="260" t="s">
        <v>237</v>
      </c>
      <c r="AU224" s="260" t="s">
        <v>87</v>
      </c>
      <c r="AV224" s="12" t="s">
        <v>87</v>
      </c>
      <c r="AW224" s="12" t="s">
        <v>42</v>
      </c>
      <c r="AX224" s="12" t="s">
        <v>79</v>
      </c>
      <c r="AY224" s="260" t="s">
        <v>228</v>
      </c>
    </row>
    <row r="225" s="12" customFormat="1">
      <c r="B225" s="249"/>
      <c r="C225" s="250"/>
      <c r="D225" s="251" t="s">
        <v>237</v>
      </c>
      <c r="E225" s="252" t="s">
        <v>22</v>
      </c>
      <c r="F225" s="253" t="s">
        <v>473</v>
      </c>
      <c r="G225" s="250"/>
      <c r="H225" s="254">
        <v>-7.2880000000000003</v>
      </c>
      <c r="I225" s="255"/>
      <c r="J225" s="250"/>
      <c r="K225" s="250"/>
      <c r="L225" s="256"/>
      <c r="M225" s="257"/>
      <c r="N225" s="258"/>
      <c r="O225" s="258"/>
      <c r="P225" s="258"/>
      <c r="Q225" s="258"/>
      <c r="R225" s="258"/>
      <c r="S225" s="258"/>
      <c r="T225" s="259"/>
      <c r="AT225" s="260" t="s">
        <v>237</v>
      </c>
      <c r="AU225" s="260" t="s">
        <v>87</v>
      </c>
      <c r="AV225" s="12" t="s">
        <v>87</v>
      </c>
      <c r="AW225" s="12" t="s">
        <v>42</v>
      </c>
      <c r="AX225" s="12" t="s">
        <v>79</v>
      </c>
      <c r="AY225" s="260" t="s">
        <v>228</v>
      </c>
    </row>
    <row r="226" s="12" customFormat="1">
      <c r="B226" s="249"/>
      <c r="C226" s="250"/>
      <c r="D226" s="251" t="s">
        <v>237</v>
      </c>
      <c r="E226" s="252" t="s">
        <v>22</v>
      </c>
      <c r="F226" s="253" t="s">
        <v>474</v>
      </c>
      <c r="G226" s="250"/>
      <c r="H226" s="254">
        <v>-4.9109999999999996</v>
      </c>
      <c r="I226" s="255"/>
      <c r="J226" s="250"/>
      <c r="K226" s="250"/>
      <c r="L226" s="256"/>
      <c r="M226" s="257"/>
      <c r="N226" s="258"/>
      <c r="O226" s="258"/>
      <c r="P226" s="258"/>
      <c r="Q226" s="258"/>
      <c r="R226" s="258"/>
      <c r="S226" s="258"/>
      <c r="T226" s="259"/>
      <c r="AT226" s="260" t="s">
        <v>237</v>
      </c>
      <c r="AU226" s="260" t="s">
        <v>87</v>
      </c>
      <c r="AV226" s="12" t="s">
        <v>87</v>
      </c>
      <c r="AW226" s="12" t="s">
        <v>42</v>
      </c>
      <c r="AX226" s="12" t="s">
        <v>79</v>
      </c>
      <c r="AY226" s="260" t="s">
        <v>228</v>
      </c>
    </row>
    <row r="227" s="13" customFormat="1">
      <c r="B227" s="271"/>
      <c r="C227" s="272"/>
      <c r="D227" s="251" t="s">
        <v>237</v>
      </c>
      <c r="E227" s="273" t="s">
        <v>22</v>
      </c>
      <c r="F227" s="274" t="s">
        <v>364</v>
      </c>
      <c r="G227" s="272"/>
      <c r="H227" s="275">
        <v>351.72199999999998</v>
      </c>
      <c r="I227" s="276"/>
      <c r="J227" s="272"/>
      <c r="K227" s="272"/>
      <c r="L227" s="277"/>
      <c r="M227" s="278"/>
      <c r="N227" s="279"/>
      <c r="O227" s="279"/>
      <c r="P227" s="279"/>
      <c r="Q227" s="279"/>
      <c r="R227" s="279"/>
      <c r="S227" s="279"/>
      <c r="T227" s="280"/>
      <c r="AT227" s="281" t="s">
        <v>237</v>
      </c>
      <c r="AU227" s="281" t="s">
        <v>87</v>
      </c>
      <c r="AV227" s="13" t="s">
        <v>235</v>
      </c>
      <c r="AW227" s="13" t="s">
        <v>42</v>
      </c>
      <c r="AX227" s="13" t="s">
        <v>24</v>
      </c>
      <c r="AY227" s="281" t="s">
        <v>228</v>
      </c>
    </row>
    <row r="228" s="1" customFormat="1" ht="16.5" customHeight="1">
      <c r="B228" s="47"/>
      <c r="C228" s="237" t="s">
        <v>475</v>
      </c>
      <c r="D228" s="237" t="s">
        <v>230</v>
      </c>
      <c r="E228" s="238" t="s">
        <v>476</v>
      </c>
      <c r="F228" s="239" t="s">
        <v>477</v>
      </c>
      <c r="G228" s="240" t="s">
        <v>263</v>
      </c>
      <c r="H228" s="241">
        <v>3664.732</v>
      </c>
      <c r="I228" s="242"/>
      <c r="J228" s="243">
        <f>ROUND(I228*H228,2)</f>
        <v>0</v>
      </c>
      <c r="K228" s="239" t="s">
        <v>234</v>
      </c>
      <c r="L228" s="73"/>
      <c r="M228" s="244" t="s">
        <v>22</v>
      </c>
      <c r="N228" s="245" t="s">
        <v>50</v>
      </c>
      <c r="O228" s="48"/>
      <c r="P228" s="246">
        <f>O228*H228</f>
        <v>0</v>
      </c>
      <c r="Q228" s="246">
        <v>0.0044900000000000001</v>
      </c>
      <c r="R228" s="246">
        <f>Q228*H228</f>
        <v>16.45464668</v>
      </c>
      <c r="S228" s="246">
        <v>0</v>
      </c>
      <c r="T228" s="247">
        <f>S228*H228</f>
        <v>0</v>
      </c>
      <c r="AR228" s="25" t="s">
        <v>235</v>
      </c>
      <c r="AT228" s="25" t="s">
        <v>230</v>
      </c>
      <c r="AU228" s="25" t="s">
        <v>87</v>
      </c>
      <c r="AY228" s="25" t="s">
        <v>228</v>
      </c>
      <c r="BE228" s="248">
        <f>IF(N228="základní",J228,0)</f>
        <v>0</v>
      </c>
      <c r="BF228" s="248">
        <f>IF(N228="snížená",J228,0)</f>
        <v>0</v>
      </c>
      <c r="BG228" s="248">
        <f>IF(N228="zákl. přenesená",J228,0)</f>
        <v>0</v>
      </c>
      <c r="BH228" s="248">
        <f>IF(N228="sníž. přenesená",J228,0)</f>
        <v>0</v>
      </c>
      <c r="BI228" s="248">
        <f>IF(N228="nulová",J228,0)</f>
        <v>0</v>
      </c>
      <c r="BJ228" s="25" t="s">
        <v>24</v>
      </c>
      <c r="BK228" s="248">
        <f>ROUND(I228*H228,2)</f>
        <v>0</v>
      </c>
      <c r="BL228" s="25" t="s">
        <v>235</v>
      </c>
      <c r="BM228" s="25" t="s">
        <v>478</v>
      </c>
    </row>
    <row r="229" s="12" customFormat="1">
      <c r="B229" s="249"/>
      <c r="C229" s="250"/>
      <c r="D229" s="251" t="s">
        <v>237</v>
      </c>
      <c r="E229" s="252" t="s">
        <v>22</v>
      </c>
      <c r="F229" s="253" t="s">
        <v>479</v>
      </c>
      <c r="G229" s="250"/>
      <c r="H229" s="254">
        <v>3518.752</v>
      </c>
      <c r="I229" s="255"/>
      <c r="J229" s="250"/>
      <c r="K229" s="250"/>
      <c r="L229" s="256"/>
      <c r="M229" s="257"/>
      <c r="N229" s="258"/>
      <c r="O229" s="258"/>
      <c r="P229" s="258"/>
      <c r="Q229" s="258"/>
      <c r="R229" s="258"/>
      <c r="S229" s="258"/>
      <c r="T229" s="259"/>
      <c r="AT229" s="260" t="s">
        <v>237</v>
      </c>
      <c r="AU229" s="260" t="s">
        <v>87</v>
      </c>
      <c r="AV229" s="12" t="s">
        <v>87</v>
      </c>
      <c r="AW229" s="12" t="s">
        <v>42</v>
      </c>
      <c r="AX229" s="12" t="s">
        <v>79</v>
      </c>
      <c r="AY229" s="260" t="s">
        <v>228</v>
      </c>
    </row>
    <row r="230" s="12" customFormat="1">
      <c r="B230" s="249"/>
      <c r="C230" s="250"/>
      <c r="D230" s="251" t="s">
        <v>237</v>
      </c>
      <c r="E230" s="252" t="s">
        <v>22</v>
      </c>
      <c r="F230" s="253" t="s">
        <v>480</v>
      </c>
      <c r="G230" s="250"/>
      <c r="H230" s="254">
        <v>145.97999999999999</v>
      </c>
      <c r="I230" s="255"/>
      <c r="J230" s="250"/>
      <c r="K230" s="250"/>
      <c r="L230" s="256"/>
      <c r="M230" s="257"/>
      <c r="N230" s="258"/>
      <c r="O230" s="258"/>
      <c r="P230" s="258"/>
      <c r="Q230" s="258"/>
      <c r="R230" s="258"/>
      <c r="S230" s="258"/>
      <c r="T230" s="259"/>
      <c r="AT230" s="260" t="s">
        <v>237</v>
      </c>
      <c r="AU230" s="260" t="s">
        <v>87</v>
      </c>
      <c r="AV230" s="12" t="s">
        <v>87</v>
      </c>
      <c r="AW230" s="12" t="s">
        <v>42</v>
      </c>
      <c r="AX230" s="12" t="s">
        <v>79</v>
      </c>
      <c r="AY230" s="260" t="s">
        <v>228</v>
      </c>
    </row>
    <row r="231" s="13" customFormat="1">
      <c r="B231" s="271"/>
      <c r="C231" s="272"/>
      <c r="D231" s="251" t="s">
        <v>237</v>
      </c>
      <c r="E231" s="273" t="s">
        <v>22</v>
      </c>
      <c r="F231" s="274" t="s">
        <v>364</v>
      </c>
      <c r="G231" s="272"/>
      <c r="H231" s="275">
        <v>3664.732</v>
      </c>
      <c r="I231" s="276"/>
      <c r="J231" s="272"/>
      <c r="K231" s="272"/>
      <c r="L231" s="277"/>
      <c r="M231" s="278"/>
      <c r="N231" s="279"/>
      <c r="O231" s="279"/>
      <c r="P231" s="279"/>
      <c r="Q231" s="279"/>
      <c r="R231" s="279"/>
      <c r="S231" s="279"/>
      <c r="T231" s="280"/>
      <c r="AT231" s="281" t="s">
        <v>237</v>
      </c>
      <c r="AU231" s="281" t="s">
        <v>87</v>
      </c>
      <c r="AV231" s="13" t="s">
        <v>235</v>
      </c>
      <c r="AW231" s="13" t="s">
        <v>42</v>
      </c>
      <c r="AX231" s="13" t="s">
        <v>24</v>
      </c>
      <c r="AY231" s="281" t="s">
        <v>228</v>
      </c>
    </row>
    <row r="232" s="1" customFormat="1" ht="16.5" customHeight="1">
      <c r="B232" s="47"/>
      <c r="C232" s="237" t="s">
        <v>481</v>
      </c>
      <c r="D232" s="237" t="s">
        <v>230</v>
      </c>
      <c r="E232" s="238" t="s">
        <v>482</v>
      </c>
      <c r="F232" s="239" t="s">
        <v>483</v>
      </c>
      <c r="G232" s="240" t="s">
        <v>263</v>
      </c>
      <c r="H232" s="241">
        <v>3664.732</v>
      </c>
      <c r="I232" s="242"/>
      <c r="J232" s="243">
        <f>ROUND(I232*H232,2)</f>
        <v>0</v>
      </c>
      <c r="K232" s="239" t="s">
        <v>234</v>
      </c>
      <c r="L232" s="73"/>
      <c r="M232" s="244" t="s">
        <v>22</v>
      </c>
      <c r="N232" s="245" t="s">
        <v>50</v>
      </c>
      <c r="O232" s="48"/>
      <c r="P232" s="246">
        <f>O232*H232</f>
        <v>0</v>
      </c>
      <c r="Q232" s="246">
        <v>0</v>
      </c>
      <c r="R232" s="246">
        <f>Q232*H232</f>
        <v>0</v>
      </c>
      <c r="S232" s="246">
        <v>0</v>
      </c>
      <c r="T232" s="247">
        <f>S232*H232</f>
        <v>0</v>
      </c>
      <c r="AR232" s="25" t="s">
        <v>235</v>
      </c>
      <c r="AT232" s="25" t="s">
        <v>230</v>
      </c>
      <c r="AU232" s="25" t="s">
        <v>87</v>
      </c>
      <c r="AY232" s="25" t="s">
        <v>228</v>
      </c>
      <c r="BE232" s="248">
        <f>IF(N232="základní",J232,0)</f>
        <v>0</v>
      </c>
      <c r="BF232" s="248">
        <f>IF(N232="snížená",J232,0)</f>
        <v>0</v>
      </c>
      <c r="BG232" s="248">
        <f>IF(N232="zákl. přenesená",J232,0)</f>
        <v>0</v>
      </c>
      <c r="BH232" s="248">
        <f>IF(N232="sníž. přenesená",J232,0)</f>
        <v>0</v>
      </c>
      <c r="BI232" s="248">
        <f>IF(N232="nulová",J232,0)</f>
        <v>0</v>
      </c>
      <c r="BJ232" s="25" t="s">
        <v>24</v>
      </c>
      <c r="BK232" s="248">
        <f>ROUND(I232*H232,2)</f>
        <v>0</v>
      </c>
      <c r="BL232" s="25" t="s">
        <v>235</v>
      </c>
      <c r="BM232" s="25" t="s">
        <v>484</v>
      </c>
    </row>
    <row r="233" s="1" customFormat="1" ht="16.5" customHeight="1">
      <c r="B233" s="47"/>
      <c r="C233" s="237" t="s">
        <v>485</v>
      </c>
      <c r="D233" s="237" t="s">
        <v>230</v>
      </c>
      <c r="E233" s="238" t="s">
        <v>486</v>
      </c>
      <c r="F233" s="239" t="s">
        <v>487</v>
      </c>
      <c r="G233" s="240" t="s">
        <v>316</v>
      </c>
      <c r="H233" s="241">
        <v>42.323</v>
      </c>
      <c r="I233" s="242"/>
      <c r="J233" s="243">
        <f>ROUND(I233*H233,2)</f>
        <v>0</v>
      </c>
      <c r="K233" s="239" t="s">
        <v>234</v>
      </c>
      <c r="L233" s="73"/>
      <c r="M233" s="244" t="s">
        <v>22</v>
      </c>
      <c r="N233" s="245" t="s">
        <v>50</v>
      </c>
      <c r="O233" s="48"/>
      <c r="P233" s="246">
        <f>O233*H233</f>
        <v>0</v>
      </c>
      <c r="Q233" s="246">
        <v>1.0461400000000001</v>
      </c>
      <c r="R233" s="246">
        <f>Q233*H233</f>
        <v>44.275783220000001</v>
      </c>
      <c r="S233" s="246">
        <v>0</v>
      </c>
      <c r="T233" s="247">
        <f>S233*H233</f>
        <v>0</v>
      </c>
      <c r="AR233" s="25" t="s">
        <v>235</v>
      </c>
      <c r="AT233" s="25" t="s">
        <v>230</v>
      </c>
      <c r="AU233" s="25" t="s">
        <v>87</v>
      </c>
      <c r="AY233" s="25" t="s">
        <v>228</v>
      </c>
      <c r="BE233" s="248">
        <f>IF(N233="základní",J233,0)</f>
        <v>0</v>
      </c>
      <c r="BF233" s="248">
        <f>IF(N233="snížená",J233,0)</f>
        <v>0</v>
      </c>
      <c r="BG233" s="248">
        <f>IF(N233="zákl. přenesená",J233,0)</f>
        <v>0</v>
      </c>
      <c r="BH233" s="248">
        <f>IF(N233="sníž. přenesená",J233,0)</f>
        <v>0</v>
      </c>
      <c r="BI233" s="248">
        <f>IF(N233="nulová",J233,0)</f>
        <v>0</v>
      </c>
      <c r="BJ233" s="25" t="s">
        <v>24</v>
      </c>
      <c r="BK233" s="248">
        <f>ROUND(I233*H233,2)</f>
        <v>0</v>
      </c>
      <c r="BL233" s="25" t="s">
        <v>235</v>
      </c>
      <c r="BM233" s="25" t="s">
        <v>488</v>
      </c>
    </row>
    <row r="234" s="12" customFormat="1">
      <c r="B234" s="249"/>
      <c r="C234" s="250"/>
      <c r="D234" s="251" t="s">
        <v>237</v>
      </c>
      <c r="E234" s="252" t="s">
        <v>22</v>
      </c>
      <c r="F234" s="253" t="s">
        <v>489</v>
      </c>
      <c r="G234" s="250"/>
      <c r="H234" s="254">
        <v>42.323</v>
      </c>
      <c r="I234" s="255"/>
      <c r="J234" s="250"/>
      <c r="K234" s="250"/>
      <c r="L234" s="256"/>
      <c r="M234" s="257"/>
      <c r="N234" s="258"/>
      <c r="O234" s="258"/>
      <c r="P234" s="258"/>
      <c r="Q234" s="258"/>
      <c r="R234" s="258"/>
      <c r="S234" s="258"/>
      <c r="T234" s="259"/>
      <c r="AT234" s="260" t="s">
        <v>237</v>
      </c>
      <c r="AU234" s="260" t="s">
        <v>87</v>
      </c>
      <c r="AV234" s="12" t="s">
        <v>87</v>
      </c>
      <c r="AW234" s="12" t="s">
        <v>42</v>
      </c>
      <c r="AX234" s="12" t="s">
        <v>24</v>
      </c>
      <c r="AY234" s="260" t="s">
        <v>228</v>
      </c>
    </row>
    <row r="235" s="1" customFormat="1" ht="16.5" customHeight="1">
      <c r="B235" s="47"/>
      <c r="C235" s="237" t="s">
        <v>490</v>
      </c>
      <c r="D235" s="237" t="s">
        <v>230</v>
      </c>
      <c r="E235" s="238" t="s">
        <v>491</v>
      </c>
      <c r="F235" s="239" t="s">
        <v>492</v>
      </c>
      <c r="G235" s="240" t="s">
        <v>328</v>
      </c>
      <c r="H235" s="241">
        <v>13.795</v>
      </c>
      <c r="I235" s="242"/>
      <c r="J235" s="243">
        <f>ROUND(I235*H235,2)</f>
        <v>0</v>
      </c>
      <c r="K235" s="239" t="s">
        <v>234</v>
      </c>
      <c r="L235" s="73"/>
      <c r="M235" s="244" t="s">
        <v>22</v>
      </c>
      <c r="N235" s="245" t="s">
        <v>50</v>
      </c>
      <c r="O235" s="48"/>
      <c r="P235" s="246">
        <f>O235*H235</f>
        <v>0</v>
      </c>
      <c r="Q235" s="246">
        <v>3.2474099999999999</v>
      </c>
      <c r="R235" s="246">
        <f>Q235*H235</f>
        <v>44.798020950000002</v>
      </c>
      <c r="S235" s="246">
        <v>0</v>
      </c>
      <c r="T235" s="247">
        <f>S235*H235</f>
        <v>0</v>
      </c>
      <c r="AR235" s="25" t="s">
        <v>235</v>
      </c>
      <c r="AT235" s="25" t="s">
        <v>230</v>
      </c>
      <c r="AU235" s="25" t="s">
        <v>87</v>
      </c>
      <c r="AY235" s="25" t="s">
        <v>228</v>
      </c>
      <c r="BE235" s="248">
        <f>IF(N235="základní",J235,0)</f>
        <v>0</v>
      </c>
      <c r="BF235" s="248">
        <f>IF(N235="snížená",J235,0)</f>
        <v>0</v>
      </c>
      <c r="BG235" s="248">
        <f>IF(N235="zákl. přenesená",J235,0)</f>
        <v>0</v>
      </c>
      <c r="BH235" s="248">
        <f>IF(N235="sníž. přenesená",J235,0)</f>
        <v>0</v>
      </c>
      <c r="BI235" s="248">
        <f>IF(N235="nulová",J235,0)</f>
        <v>0</v>
      </c>
      <c r="BJ235" s="25" t="s">
        <v>24</v>
      </c>
      <c r="BK235" s="248">
        <f>ROUND(I235*H235,2)</f>
        <v>0</v>
      </c>
      <c r="BL235" s="25" t="s">
        <v>235</v>
      </c>
      <c r="BM235" s="25" t="s">
        <v>493</v>
      </c>
    </row>
    <row r="236" s="12" customFormat="1">
      <c r="B236" s="249"/>
      <c r="C236" s="250"/>
      <c r="D236" s="251" t="s">
        <v>237</v>
      </c>
      <c r="E236" s="252" t="s">
        <v>22</v>
      </c>
      <c r="F236" s="253" t="s">
        <v>494</v>
      </c>
      <c r="G236" s="250"/>
      <c r="H236" s="254">
        <v>13.795</v>
      </c>
      <c r="I236" s="255"/>
      <c r="J236" s="250"/>
      <c r="K236" s="250"/>
      <c r="L236" s="256"/>
      <c r="M236" s="257"/>
      <c r="N236" s="258"/>
      <c r="O236" s="258"/>
      <c r="P236" s="258"/>
      <c r="Q236" s="258"/>
      <c r="R236" s="258"/>
      <c r="S236" s="258"/>
      <c r="T236" s="259"/>
      <c r="AT236" s="260" t="s">
        <v>237</v>
      </c>
      <c r="AU236" s="260" t="s">
        <v>87</v>
      </c>
      <c r="AV236" s="12" t="s">
        <v>87</v>
      </c>
      <c r="AW236" s="12" t="s">
        <v>42</v>
      </c>
      <c r="AX236" s="12" t="s">
        <v>24</v>
      </c>
      <c r="AY236" s="260" t="s">
        <v>228</v>
      </c>
    </row>
    <row r="237" s="11" customFormat="1" ht="29.88" customHeight="1">
      <c r="B237" s="221"/>
      <c r="C237" s="222"/>
      <c r="D237" s="223" t="s">
        <v>78</v>
      </c>
      <c r="E237" s="235" t="s">
        <v>235</v>
      </c>
      <c r="F237" s="235" t="s">
        <v>495</v>
      </c>
      <c r="G237" s="222"/>
      <c r="H237" s="222"/>
      <c r="I237" s="225"/>
      <c r="J237" s="236">
        <f>BK237</f>
        <v>0</v>
      </c>
      <c r="K237" s="222"/>
      <c r="L237" s="227"/>
      <c r="M237" s="228"/>
      <c r="N237" s="229"/>
      <c r="O237" s="229"/>
      <c r="P237" s="230">
        <f>SUM(P238:P283)</f>
        <v>0</v>
      </c>
      <c r="Q237" s="229"/>
      <c r="R237" s="230">
        <f>SUM(R238:R283)</f>
        <v>2381.6367455100003</v>
      </c>
      <c r="S237" s="229"/>
      <c r="T237" s="231">
        <f>SUM(T238:T283)</f>
        <v>0</v>
      </c>
      <c r="AR237" s="232" t="s">
        <v>24</v>
      </c>
      <c r="AT237" s="233" t="s">
        <v>78</v>
      </c>
      <c r="AU237" s="233" t="s">
        <v>24</v>
      </c>
      <c r="AY237" s="232" t="s">
        <v>228</v>
      </c>
      <c r="BK237" s="234">
        <f>SUM(BK238:BK283)</f>
        <v>0</v>
      </c>
    </row>
    <row r="238" s="1" customFormat="1" ht="16.5" customHeight="1">
      <c r="B238" s="47"/>
      <c r="C238" s="237" t="s">
        <v>496</v>
      </c>
      <c r="D238" s="237" t="s">
        <v>230</v>
      </c>
      <c r="E238" s="238" t="s">
        <v>497</v>
      </c>
      <c r="F238" s="239" t="s">
        <v>498</v>
      </c>
      <c r="G238" s="240" t="s">
        <v>499</v>
      </c>
      <c r="H238" s="241">
        <v>197</v>
      </c>
      <c r="I238" s="242"/>
      <c r="J238" s="243">
        <f>ROUND(I238*H238,2)</f>
        <v>0</v>
      </c>
      <c r="K238" s="239" t="s">
        <v>234</v>
      </c>
      <c r="L238" s="73"/>
      <c r="M238" s="244" t="s">
        <v>22</v>
      </c>
      <c r="N238" s="245" t="s">
        <v>50</v>
      </c>
      <c r="O238" s="48"/>
      <c r="P238" s="246">
        <f>O238*H238</f>
        <v>0</v>
      </c>
      <c r="Q238" s="246">
        <v>0.0045900000000000003</v>
      </c>
      <c r="R238" s="246">
        <f>Q238*H238</f>
        <v>0.90423000000000009</v>
      </c>
      <c r="S238" s="246">
        <v>0</v>
      </c>
      <c r="T238" s="247">
        <f>S238*H238</f>
        <v>0</v>
      </c>
      <c r="AR238" s="25" t="s">
        <v>235</v>
      </c>
      <c r="AT238" s="25" t="s">
        <v>230</v>
      </c>
      <c r="AU238" s="25" t="s">
        <v>87</v>
      </c>
      <c r="AY238" s="25" t="s">
        <v>228</v>
      </c>
      <c r="BE238" s="248">
        <f>IF(N238="základní",J238,0)</f>
        <v>0</v>
      </c>
      <c r="BF238" s="248">
        <f>IF(N238="snížená",J238,0)</f>
        <v>0</v>
      </c>
      <c r="BG238" s="248">
        <f>IF(N238="zákl. přenesená",J238,0)</f>
        <v>0</v>
      </c>
      <c r="BH238" s="248">
        <f>IF(N238="sníž. přenesená",J238,0)</f>
        <v>0</v>
      </c>
      <c r="BI238" s="248">
        <f>IF(N238="nulová",J238,0)</f>
        <v>0</v>
      </c>
      <c r="BJ238" s="25" t="s">
        <v>24</v>
      </c>
      <c r="BK238" s="248">
        <f>ROUND(I238*H238,2)</f>
        <v>0</v>
      </c>
      <c r="BL238" s="25" t="s">
        <v>235</v>
      </c>
      <c r="BM238" s="25" t="s">
        <v>500</v>
      </c>
    </row>
    <row r="239" s="1" customFormat="1" ht="16.5" customHeight="1">
      <c r="B239" s="47"/>
      <c r="C239" s="261" t="s">
        <v>501</v>
      </c>
      <c r="D239" s="261" t="s">
        <v>349</v>
      </c>
      <c r="E239" s="262" t="s">
        <v>502</v>
      </c>
      <c r="F239" s="263" t="s">
        <v>503</v>
      </c>
      <c r="G239" s="264" t="s">
        <v>499</v>
      </c>
      <c r="H239" s="265">
        <v>96.959999999999994</v>
      </c>
      <c r="I239" s="266"/>
      <c r="J239" s="267">
        <f>ROUND(I239*H239,2)</f>
        <v>0</v>
      </c>
      <c r="K239" s="263" t="s">
        <v>234</v>
      </c>
      <c r="L239" s="268"/>
      <c r="M239" s="269" t="s">
        <v>22</v>
      </c>
      <c r="N239" s="270" t="s">
        <v>50</v>
      </c>
      <c r="O239" s="48"/>
      <c r="P239" s="246">
        <f>O239*H239</f>
        <v>0</v>
      </c>
      <c r="Q239" s="246">
        <v>0.074999999999999997</v>
      </c>
      <c r="R239" s="246">
        <f>Q239*H239</f>
        <v>7.2719999999999994</v>
      </c>
      <c r="S239" s="246">
        <v>0</v>
      </c>
      <c r="T239" s="247">
        <f>S239*H239</f>
        <v>0</v>
      </c>
      <c r="AR239" s="25" t="s">
        <v>266</v>
      </c>
      <c r="AT239" s="25" t="s">
        <v>349</v>
      </c>
      <c r="AU239" s="25" t="s">
        <v>87</v>
      </c>
      <c r="AY239" s="25" t="s">
        <v>228</v>
      </c>
      <c r="BE239" s="248">
        <f>IF(N239="základní",J239,0)</f>
        <v>0</v>
      </c>
      <c r="BF239" s="248">
        <f>IF(N239="snížená",J239,0)</f>
        <v>0</v>
      </c>
      <c r="BG239" s="248">
        <f>IF(N239="zákl. přenesená",J239,0)</f>
        <v>0</v>
      </c>
      <c r="BH239" s="248">
        <f>IF(N239="sníž. přenesená",J239,0)</f>
        <v>0</v>
      </c>
      <c r="BI239" s="248">
        <f>IF(N239="nulová",J239,0)</f>
        <v>0</v>
      </c>
      <c r="BJ239" s="25" t="s">
        <v>24</v>
      </c>
      <c r="BK239" s="248">
        <f>ROUND(I239*H239,2)</f>
        <v>0</v>
      </c>
      <c r="BL239" s="25" t="s">
        <v>235</v>
      </c>
      <c r="BM239" s="25" t="s">
        <v>504</v>
      </c>
    </row>
    <row r="240" s="12" customFormat="1">
      <c r="B240" s="249"/>
      <c r="C240" s="250"/>
      <c r="D240" s="251" t="s">
        <v>237</v>
      </c>
      <c r="E240" s="252" t="s">
        <v>22</v>
      </c>
      <c r="F240" s="253" t="s">
        <v>505</v>
      </c>
      <c r="G240" s="250"/>
      <c r="H240" s="254">
        <v>96.959999999999994</v>
      </c>
      <c r="I240" s="255"/>
      <c r="J240" s="250"/>
      <c r="K240" s="250"/>
      <c r="L240" s="256"/>
      <c r="M240" s="257"/>
      <c r="N240" s="258"/>
      <c r="O240" s="258"/>
      <c r="P240" s="258"/>
      <c r="Q240" s="258"/>
      <c r="R240" s="258"/>
      <c r="S240" s="258"/>
      <c r="T240" s="259"/>
      <c r="AT240" s="260" t="s">
        <v>237</v>
      </c>
      <c r="AU240" s="260" t="s">
        <v>87</v>
      </c>
      <c r="AV240" s="12" t="s">
        <v>87</v>
      </c>
      <c r="AW240" s="12" t="s">
        <v>42</v>
      </c>
      <c r="AX240" s="12" t="s">
        <v>24</v>
      </c>
      <c r="AY240" s="260" t="s">
        <v>228</v>
      </c>
    </row>
    <row r="241" s="1" customFormat="1" ht="16.5" customHeight="1">
      <c r="B241" s="47"/>
      <c r="C241" s="261" t="s">
        <v>506</v>
      </c>
      <c r="D241" s="261" t="s">
        <v>349</v>
      </c>
      <c r="E241" s="262" t="s">
        <v>507</v>
      </c>
      <c r="F241" s="263" t="s">
        <v>508</v>
      </c>
      <c r="G241" s="264" t="s">
        <v>499</v>
      </c>
      <c r="H241" s="265">
        <v>102.01000000000001</v>
      </c>
      <c r="I241" s="266"/>
      <c r="J241" s="267">
        <f>ROUND(I241*H241,2)</f>
        <v>0</v>
      </c>
      <c r="K241" s="263" t="s">
        <v>234</v>
      </c>
      <c r="L241" s="268"/>
      <c r="M241" s="269" t="s">
        <v>22</v>
      </c>
      <c r="N241" s="270" t="s">
        <v>50</v>
      </c>
      <c r="O241" s="48"/>
      <c r="P241" s="246">
        <f>O241*H241</f>
        <v>0</v>
      </c>
      <c r="Q241" s="246">
        <v>0.092999999999999999</v>
      </c>
      <c r="R241" s="246">
        <f>Q241*H241</f>
        <v>9.486930000000001</v>
      </c>
      <c r="S241" s="246">
        <v>0</v>
      </c>
      <c r="T241" s="247">
        <f>S241*H241</f>
        <v>0</v>
      </c>
      <c r="AR241" s="25" t="s">
        <v>266</v>
      </c>
      <c r="AT241" s="25" t="s">
        <v>349</v>
      </c>
      <c r="AU241" s="25" t="s">
        <v>87</v>
      </c>
      <c r="AY241" s="25" t="s">
        <v>228</v>
      </c>
      <c r="BE241" s="248">
        <f>IF(N241="základní",J241,0)</f>
        <v>0</v>
      </c>
      <c r="BF241" s="248">
        <f>IF(N241="snížená",J241,0)</f>
        <v>0</v>
      </c>
      <c r="BG241" s="248">
        <f>IF(N241="zákl. přenesená",J241,0)</f>
        <v>0</v>
      </c>
      <c r="BH241" s="248">
        <f>IF(N241="sníž. přenesená",J241,0)</f>
        <v>0</v>
      </c>
      <c r="BI241" s="248">
        <f>IF(N241="nulová",J241,0)</f>
        <v>0</v>
      </c>
      <c r="BJ241" s="25" t="s">
        <v>24</v>
      </c>
      <c r="BK241" s="248">
        <f>ROUND(I241*H241,2)</f>
        <v>0</v>
      </c>
      <c r="BL241" s="25" t="s">
        <v>235</v>
      </c>
      <c r="BM241" s="25" t="s">
        <v>509</v>
      </c>
    </row>
    <row r="242" s="12" customFormat="1">
      <c r="B242" s="249"/>
      <c r="C242" s="250"/>
      <c r="D242" s="251" t="s">
        <v>237</v>
      </c>
      <c r="E242" s="252" t="s">
        <v>22</v>
      </c>
      <c r="F242" s="253" t="s">
        <v>510</v>
      </c>
      <c r="G242" s="250"/>
      <c r="H242" s="254">
        <v>102.01000000000001</v>
      </c>
      <c r="I242" s="255"/>
      <c r="J242" s="250"/>
      <c r="K242" s="250"/>
      <c r="L242" s="256"/>
      <c r="M242" s="257"/>
      <c r="N242" s="258"/>
      <c r="O242" s="258"/>
      <c r="P242" s="258"/>
      <c r="Q242" s="258"/>
      <c r="R242" s="258"/>
      <c r="S242" s="258"/>
      <c r="T242" s="259"/>
      <c r="AT242" s="260" t="s">
        <v>237</v>
      </c>
      <c r="AU242" s="260" t="s">
        <v>87</v>
      </c>
      <c r="AV242" s="12" t="s">
        <v>87</v>
      </c>
      <c r="AW242" s="12" t="s">
        <v>42</v>
      </c>
      <c r="AX242" s="12" t="s">
        <v>24</v>
      </c>
      <c r="AY242" s="260" t="s">
        <v>228</v>
      </c>
    </row>
    <row r="243" s="1" customFormat="1" ht="16.5" customHeight="1">
      <c r="B243" s="47"/>
      <c r="C243" s="237" t="s">
        <v>511</v>
      </c>
      <c r="D243" s="237" t="s">
        <v>230</v>
      </c>
      <c r="E243" s="238" t="s">
        <v>512</v>
      </c>
      <c r="F243" s="239" t="s">
        <v>513</v>
      </c>
      <c r="G243" s="240" t="s">
        <v>233</v>
      </c>
      <c r="H243" s="241">
        <v>837.53999999999996</v>
      </c>
      <c r="I243" s="242"/>
      <c r="J243" s="243">
        <f>ROUND(I243*H243,2)</f>
        <v>0</v>
      </c>
      <c r="K243" s="239" t="s">
        <v>234</v>
      </c>
      <c r="L243" s="73"/>
      <c r="M243" s="244" t="s">
        <v>22</v>
      </c>
      <c r="N243" s="245" t="s">
        <v>50</v>
      </c>
      <c r="O243" s="48"/>
      <c r="P243" s="246">
        <f>O243*H243</f>
        <v>0</v>
      </c>
      <c r="Q243" s="246">
        <v>2.45343</v>
      </c>
      <c r="R243" s="246">
        <f>Q243*H243</f>
        <v>2054.8457622000001</v>
      </c>
      <c r="S243" s="246">
        <v>0</v>
      </c>
      <c r="T243" s="247">
        <f>S243*H243</f>
        <v>0</v>
      </c>
      <c r="AR243" s="25" t="s">
        <v>235</v>
      </c>
      <c r="AT243" s="25" t="s">
        <v>230</v>
      </c>
      <c r="AU243" s="25" t="s">
        <v>87</v>
      </c>
      <c r="AY243" s="25" t="s">
        <v>228</v>
      </c>
      <c r="BE243" s="248">
        <f>IF(N243="základní",J243,0)</f>
        <v>0</v>
      </c>
      <c r="BF243" s="248">
        <f>IF(N243="snížená",J243,0)</f>
        <v>0</v>
      </c>
      <c r="BG243" s="248">
        <f>IF(N243="zákl. přenesená",J243,0)</f>
        <v>0</v>
      </c>
      <c r="BH243" s="248">
        <f>IF(N243="sníž. přenesená",J243,0)</f>
        <v>0</v>
      </c>
      <c r="BI243" s="248">
        <f>IF(N243="nulová",J243,0)</f>
        <v>0</v>
      </c>
      <c r="BJ243" s="25" t="s">
        <v>24</v>
      </c>
      <c r="BK243" s="248">
        <f>ROUND(I243*H243,2)</f>
        <v>0</v>
      </c>
      <c r="BL243" s="25" t="s">
        <v>235</v>
      </c>
      <c r="BM243" s="25" t="s">
        <v>514</v>
      </c>
    </row>
    <row r="244" s="12" customFormat="1">
      <c r="B244" s="249"/>
      <c r="C244" s="250"/>
      <c r="D244" s="251" t="s">
        <v>237</v>
      </c>
      <c r="E244" s="252" t="s">
        <v>22</v>
      </c>
      <c r="F244" s="253" t="s">
        <v>515</v>
      </c>
      <c r="G244" s="250"/>
      <c r="H244" s="254">
        <v>17.603000000000002</v>
      </c>
      <c r="I244" s="255"/>
      <c r="J244" s="250"/>
      <c r="K244" s="250"/>
      <c r="L244" s="256"/>
      <c r="M244" s="257"/>
      <c r="N244" s="258"/>
      <c r="O244" s="258"/>
      <c r="P244" s="258"/>
      <c r="Q244" s="258"/>
      <c r="R244" s="258"/>
      <c r="S244" s="258"/>
      <c r="T244" s="259"/>
      <c r="AT244" s="260" t="s">
        <v>237</v>
      </c>
      <c r="AU244" s="260" t="s">
        <v>87</v>
      </c>
      <c r="AV244" s="12" t="s">
        <v>87</v>
      </c>
      <c r="AW244" s="12" t="s">
        <v>42</v>
      </c>
      <c r="AX244" s="12" t="s">
        <v>79</v>
      </c>
      <c r="AY244" s="260" t="s">
        <v>228</v>
      </c>
    </row>
    <row r="245" s="12" customFormat="1">
      <c r="B245" s="249"/>
      <c r="C245" s="250"/>
      <c r="D245" s="251" t="s">
        <v>237</v>
      </c>
      <c r="E245" s="252" t="s">
        <v>22</v>
      </c>
      <c r="F245" s="253" t="s">
        <v>516</v>
      </c>
      <c r="G245" s="250"/>
      <c r="H245" s="254">
        <v>202.97999999999999</v>
      </c>
      <c r="I245" s="255"/>
      <c r="J245" s="250"/>
      <c r="K245" s="250"/>
      <c r="L245" s="256"/>
      <c r="M245" s="257"/>
      <c r="N245" s="258"/>
      <c r="O245" s="258"/>
      <c r="P245" s="258"/>
      <c r="Q245" s="258"/>
      <c r="R245" s="258"/>
      <c r="S245" s="258"/>
      <c r="T245" s="259"/>
      <c r="AT245" s="260" t="s">
        <v>237</v>
      </c>
      <c r="AU245" s="260" t="s">
        <v>87</v>
      </c>
      <c r="AV245" s="12" t="s">
        <v>87</v>
      </c>
      <c r="AW245" s="12" t="s">
        <v>42</v>
      </c>
      <c r="AX245" s="12" t="s">
        <v>79</v>
      </c>
      <c r="AY245" s="260" t="s">
        <v>228</v>
      </c>
    </row>
    <row r="246" s="12" customFormat="1">
      <c r="B246" s="249"/>
      <c r="C246" s="250"/>
      <c r="D246" s="251" t="s">
        <v>237</v>
      </c>
      <c r="E246" s="252" t="s">
        <v>22</v>
      </c>
      <c r="F246" s="253" t="s">
        <v>517</v>
      </c>
      <c r="G246" s="250"/>
      <c r="H246" s="254">
        <v>81.540000000000006</v>
      </c>
      <c r="I246" s="255"/>
      <c r="J246" s="250"/>
      <c r="K246" s="250"/>
      <c r="L246" s="256"/>
      <c r="M246" s="257"/>
      <c r="N246" s="258"/>
      <c r="O246" s="258"/>
      <c r="P246" s="258"/>
      <c r="Q246" s="258"/>
      <c r="R246" s="258"/>
      <c r="S246" s="258"/>
      <c r="T246" s="259"/>
      <c r="AT246" s="260" t="s">
        <v>237</v>
      </c>
      <c r="AU246" s="260" t="s">
        <v>87</v>
      </c>
      <c r="AV246" s="12" t="s">
        <v>87</v>
      </c>
      <c r="AW246" s="12" t="s">
        <v>42</v>
      </c>
      <c r="AX246" s="12" t="s">
        <v>79</v>
      </c>
      <c r="AY246" s="260" t="s">
        <v>228</v>
      </c>
    </row>
    <row r="247" s="12" customFormat="1">
      <c r="B247" s="249"/>
      <c r="C247" s="250"/>
      <c r="D247" s="251" t="s">
        <v>237</v>
      </c>
      <c r="E247" s="252" t="s">
        <v>22</v>
      </c>
      <c r="F247" s="253" t="s">
        <v>518</v>
      </c>
      <c r="G247" s="250"/>
      <c r="H247" s="254">
        <v>179.78299999999999</v>
      </c>
      <c r="I247" s="255"/>
      <c r="J247" s="250"/>
      <c r="K247" s="250"/>
      <c r="L247" s="256"/>
      <c r="M247" s="257"/>
      <c r="N247" s="258"/>
      <c r="O247" s="258"/>
      <c r="P247" s="258"/>
      <c r="Q247" s="258"/>
      <c r="R247" s="258"/>
      <c r="S247" s="258"/>
      <c r="T247" s="259"/>
      <c r="AT247" s="260" t="s">
        <v>237</v>
      </c>
      <c r="AU247" s="260" t="s">
        <v>87</v>
      </c>
      <c r="AV247" s="12" t="s">
        <v>87</v>
      </c>
      <c r="AW247" s="12" t="s">
        <v>42</v>
      </c>
      <c r="AX247" s="12" t="s">
        <v>79</v>
      </c>
      <c r="AY247" s="260" t="s">
        <v>228</v>
      </c>
    </row>
    <row r="248" s="12" customFormat="1">
      <c r="B248" s="249"/>
      <c r="C248" s="250"/>
      <c r="D248" s="251" t="s">
        <v>237</v>
      </c>
      <c r="E248" s="252" t="s">
        <v>22</v>
      </c>
      <c r="F248" s="253" t="s">
        <v>519</v>
      </c>
      <c r="G248" s="250"/>
      <c r="H248" s="254">
        <v>87.096999999999994</v>
      </c>
      <c r="I248" s="255"/>
      <c r="J248" s="250"/>
      <c r="K248" s="250"/>
      <c r="L248" s="256"/>
      <c r="M248" s="257"/>
      <c r="N248" s="258"/>
      <c r="O248" s="258"/>
      <c r="P248" s="258"/>
      <c r="Q248" s="258"/>
      <c r="R248" s="258"/>
      <c r="S248" s="258"/>
      <c r="T248" s="259"/>
      <c r="AT248" s="260" t="s">
        <v>237</v>
      </c>
      <c r="AU248" s="260" t="s">
        <v>87</v>
      </c>
      <c r="AV248" s="12" t="s">
        <v>87</v>
      </c>
      <c r="AW248" s="12" t="s">
        <v>42</v>
      </c>
      <c r="AX248" s="12" t="s">
        <v>79</v>
      </c>
      <c r="AY248" s="260" t="s">
        <v>228</v>
      </c>
    </row>
    <row r="249" s="12" customFormat="1">
      <c r="B249" s="249"/>
      <c r="C249" s="250"/>
      <c r="D249" s="251" t="s">
        <v>237</v>
      </c>
      <c r="E249" s="252" t="s">
        <v>22</v>
      </c>
      <c r="F249" s="253" t="s">
        <v>520</v>
      </c>
      <c r="G249" s="250"/>
      <c r="H249" s="254">
        <v>268.53699999999998</v>
      </c>
      <c r="I249" s="255"/>
      <c r="J249" s="250"/>
      <c r="K249" s="250"/>
      <c r="L249" s="256"/>
      <c r="M249" s="257"/>
      <c r="N249" s="258"/>
      <c r="O249" s="258"/>
      <c r="P249" s="258"/>
      <c r="Q249" s="258"/>
      <c r="R249" s="258"/>
      <c r="S249" s="258"/>
      <c r="T249" s="259"/>
      <c r="AT249" s="260" t="s">
        <v>237</v>
      </c>
      <c r="AU249" s="260" t="s">
        <v>87</v>
      </c>
      <c r="AV249" s="12" t="s">
        <v>87</v>
      </c>
      <c r="AW249" s="12" t="s">
        <v>42</v>
      </c>
      <c r="AX249" s="12" t="s">
        <v>79</v>
      </c>
      <c r="AY249" s="260" t="s">
        <v>228</v>
      </c>
    </row>
    <row r="250" s="13" customFormat="1">
      <c r="B250" s="271"/>
      <c r="C250" s="272"/>
      <c r="D250" s="251" t="s">
        <v>237</v>
      </c>
      <c r="E250" s="273" t="s">
        <v>22</v>
      </c>
      <c r="F250" s="274" t="s">
        <v>364</v>
      </c>
      <c r="G250" s="272"/>
      <c r="H250" s="275">
        <v>837.53999999999996</v>
      </c>
      <c r="I250" s="276"/>
      <c r="J250" s="272"/>
      <c r="K250" s="272"/>
      <c r="L250" s="277"/>
      <c r="M250" s="278"/>
      <c r="N250" s="279"/>
      <c r="O250" s="279"/>
      <c r="P250" s="279"/>
      <c r="Q250" s="279"/>
      <c r="R250" s="279"/>
      <c r="S250" s="279"/>
      <c r="T250" s="280"/>
      <c r="AT250" s="281" t="s">
        <v>237</v>
      </c>
      <c r="AU250" s="281" t="s">
        <v>87</v>
      </c>
      <c r="AV250" s="13" t="s">
        <v>235</v>
      </c>
      <c r="AW250" s="13" t="s">
        <v>42</v>
      </c>
      <c r="AX250" s="13" t="s">
        <v>24</v>
      </c>
      <c r="AY250" s="281" t="s">
        <v>228</v>
      </c>
    </row>
    <row r="251" s="1" customFormat="1" ht="16.5" customHeight="1">
      <c r="B251" s="47"/>
      <c r="C251" s="237" t="s">
        <v>521</v>
      </c>
      <c r="D251" s="237" t="s">
        <v>230</v>
      </c>
      <c r="E251" s="238" t="s">
        <v>522</v>
      </c>
      <c r="F251" s="239" t="s">
        <v>523</v>
      </c>
      <c r="G251" s="240" t="s">
        <v>263</v>
      </c>
      <c r="H251" s="241">
        <v>3367.7649999999999</v>
      </c>
      <c r="I251" s="242"/>
      <c r="J251" s="243">
        <f>ROUND(I251*H251,2)</f>
        <v>0</v>
      </c>
      <c r="K251" s="239" t="s">
        <v>234</v>
      </c>
      <c r="L251" s="73"/>
      <c r="M251" s="244" t="s">
        <v>22</v>
      </c>
      <c r="N251" s="245" t="s">
        <v>50</v>
      </c>
      <c r="O251" s="48"/>
      <c r="P251" s="246">
        <f>O251*H251</f>
        <v>0</v>
      </c>
      <c r="Q251" s="246">
        <v>0.00215</v>
      </c>
      <c r="R251" s="246">
        <f>Q251*H251</f>
        <v>7.2406947499999994</v>
      </c>
      <c r="S251" s="246">
        <v>0</v>
      </c>
      <c r="T251" s="247">
        <f>S251*H251</f>
        <v>0</v>
      </c>
      <c r="AR251" s="25" t="s">
        <v>235</v>
      </c>
      <c r="AT251" s="25" t="s">
        <v>230</v>
      </c>
      <c r="AU251" s="25" t="s">
        <v>87</v>
      </c>
      <c r="AY251" s="25" t="s">
        <v>228</v>
      </c>
      <c r="BE251" s="248">
        <f>IF(N251="základní",J251,0)</f>
        <v>0</v>
      </c>
      <c r="BF251" s="248">
        <f>IF(N251="snížená",J251,0)</f>
        <v>0</v>
      </c>
      <c r="BG251" s="248">
        <f>IF(N251="zákl. přenesená",J251,0)</f>
        <v>0</v>
      </c>
      <c r="BH251" s="248">
        <f>IF(N251="sníž. přenesená",J251,0)</f>
        <v>0</v>
      </c>
      <c r="BI251" s="248">
        <f>IF(N251="nulová",J251,0)</f>
        <v>0</v>
      </c>
      <c r="BJ251" s="25" t="s">
        <v>24</v>
      </c>
      <c r="BK251" s="248">
        <f>ROUND(I251*H251,2)</f>
        <v>0</v>
      </c>
      <c r="BL251" s="25" t="s">
        <v>235</v>
      </c>
      <c r="BM251" s="25" t="s">
        <v>524</v>
      </c>
    </row>
    <row r="252" s="12" customFormat="1">
      <c r="B252" s="249"/>
      <c r="C252" s="250"/>
      <c r="D252" s="251" t="s">
        <v>237</v>
      </c>
      <c r="E252" s="252" t="s">
        <v>22</v>
      </c>
      <c r="F252" s="253" t="s">
        <v>525</v>
      </c>
      <c r="G252" s="250"/>
      <c r="H252" s="254">
        <v>3367.7649999999999</v>
      </c>
      <c r="I252" s="255"/>
      <c r="J252" s="250"/>
      <c r="K252" s="250"/>
      <c r="L252" s="256"/>
      <c r="M252" s="257"/>
      <c r="N252" s="258"/>
      <c r="O252" s="258"/>
      <c r="P252" s="258"/>
      <c r="Q252" s="258"/>
      <c r="R252" s="258"/>
      <c r="S252" s="258"/>
      <c r="T252" s="259"/>
      <c r="AT252" s="260" t="s">
        <v>237</v>
      </c>
      <c r="AU252" s="260" t="s">
        <v>87</v>
      </c>
      <c r="AV252" s="12" t="s">
        <v>87</v>
      </c>
      <c r="AW252" s="12" t="s">
        <v>42</v>
      </c>
      <c r="AX252" s="12" t="s">
        <v>24</v>
      </c>
      <c r="AY252" s="260" t="s">
        <v>228</v>
      </c>
    </row>
    <row r="253" s="1" customFormat="1" ht="16.5" customHeight="1">
      <c r="B253" s="47"/>
      <c r="C253" s="237" t="s">
        <v>526</v>
      </c>
      <c r="D253" s="237" t="s">
        <v>230</v>
      </c>
      <c r="E253" s="238" t="s">
        <v>527</v>
      </c>
      <c r="F253" s="239" t="s">
        <v>528</v>
      </c>
      <c r="G253" s="240" t="s">
        <v>263</v>
      </c>
      <c r="H253" s="241">
        <v>3367.7649999999999</v>
      </c>
      <c r="I253" s="242"/>
      <c r="J253" s="243">
        <f>ROUND(I253*H253,2)</f>
        <v>0</v>
      </c>
      <c r="K253" s="239" t="s">
        <v>234</v>
      </c>
      <c r="L253" s="73"/>
      <c r="M253" s="244" t="s">
        <v>22</v>
      </c>
      <c r="N253" s="245" t="s">
        <v>50</v>
      </c>
      <c r="O253" s="48"/>
      <c r="P253" s="246">
        <f>O253*H253</f>
        <v>0</v>
      </c>
      <c r="Q253" s="246">
        <v>0</v>
      </c>
      <c r="R253" s="246">
        <f>Q253*H253</f>
        <v>0</v>
      </c>
      <c r="S253" s="246">
        <v>0</v>
      </c>
      <c r="T253" s="247">
        <f>S253*H253</f>
        <v>0</v>
      </c>
      <c r="AR253" s="25" t="s">
        <v>235</v>
      </c>
      <c r="AT253" s="25" t="s">
        <v>230</v>
      </c>
      <c r="AU253" s="25" t="s">
        <v>87</v>
      </c>
      <c r="AY253" s="25" t="s">
        <v>228</v>
      </c>
      <c r="BE253" s="248">
        <f>IF(N253="základní",J253,0)</f>
        <v>0</v>
      </c>
      <c r="BF253" s="248">
        <f>IF(N253="snížená",J253,0)</f>
        <v>0</v>
      </c>
      <c r="BG253" s="248">
        <f>IF(N253="zákl. přenesená",J253,0)</f>
        <v>0</v>
      </c>
      <c r="BH253" s="248">
        <f>IF(N253="sníž. přenesená",J253,0)</f>
        <v>0</v>
      </c>
      <c r="BI253" s="248">
        <f>IF(N253="nulová",J253,0)</f>
        <v>0</v>
      </c>
      <c r="BJ253" s="25" t="s">
        <v>24</v>
      </c>
      <c r="BK253" s="248">
        <f>ROUND(I253*H253,2)</f>
        <v>0</v>
      </c>
      <c r="BL253" s="25" t="s">
        <v>235</v>
      </c>
      <c r="BM253" s="25" t="s">
        <v>529</v>
      </c>
    </row>
    <row r="254" s="1" customFormat="1" ht="16.5" customHeight="1">
      <c r="B254" s="47"/>
      <c r="C254" s="237" t="s">
        <v>530</v>
      </c>
      <c r="D254" s="237" t="s">
        <v>230</v>
      </c>
      <c r="E254" s="238" t="s">
        <v>531</v>
      </c>
      <c r="F254" s="239" t="s">
        <v>532</v>
      </c>
      <c r="G254" s="240" t="s">
        <v>263</v>
      </c>
      <c r="H254" s="241">
        <v>3367.7649999999999</v>
      </c>
      <c r="I254" s="242"/>
      <c r="J254" s="243">
        <f>ROUND(I254*H254,2)</f>
        <v>0</v>
      </c>
      <c r="K254" s="239" t="s">
        <v>234</v>
      </c>
      <c r="L254" s="73"/>
      <c r="M254" s="244" t="s">
        <v>22</v>
      </c>
      <c r="N254" s="245" t="s">
        <v>50</v>
      </c>
      <c r="O254" s="48"/>
      <c r="P254" s="246">
        <f>O254*H254</f>
        <v>0</v>
      </c>
      <c r="Q254" s="246">
        <v>0.0052399999999999999</v>
      </c>
      <c r="R254" s="246">
        <f>Q254*H254</f>
        <v>17.6470886</v>
      </c>
      <c r="S254" s="246">
        <v>0</v>
      </c>
      <c r="T254" s="247">
        <f>S254*H254</f>
        <v>0</v>
      </c>
      <c r="AR254" s="25" t="s">
        <v>235</v>
      </c>
      <c r="AT254" s="25" t="s">
        <v>230</v>
      </c>
      <c r="AU254" s="25" t="s">
        <v>87</v>
      </c>
      <c r="AY254" s="25" t="s">
        <v>228</v>
      </c>
      <c r="BE254" s="248">
        <f>IF(N254="základní",J254,0)</f>
        <v>0</v>
      </c>
      <c r="BF254" s="248">
        <f>IF(N254="snížená",J254,0)</f>
        <v>0</v>
      </c>
      <c r="BG254" s="248">
        <f>IF(N254="zákl. přenesená",J254,0)</f>
        <v>0</v>
      </c>
      <c r="BH254" s="248">
        <f>IF(N254="sníž. přenesená",J254,0)</f>
        <v>0</v>
      </c>
      <c r="BI254" s="248">
        <f>IF(N254="nulová",J254,0)</f>
        <v>0</v>
      </c>
      <c r="BJ254" s="25" t="s">
        <v>24</v>
      </c>
      <c r="BK254" s="248">
        <f>ROUND(I254*H254,2)</f>
        <v>0</v>
      </c>
      <c r="BL254" s="25" t="s">
        <v>235</v>
      </c>
      <c r="BM254" s="25" t="s">
        <v>533</v>
      </c>
    </row>
    <row r="255" s="1" customFormat="1" ht="16.5" customHeight="1">
      <c r="B255" s="47"/>
      <c r="C255" s="237" t="s">
        <v>534</v>
      </c>
      <c r="D255" s="237" t="s">
        <v>230</v>
      </c>
      <c r="E255" s="238" t="s">
        <v>535</v>
      </c>
      <c r="F255" s="239" t="s">
        <v>536</v>
      </c>
      <c r="G255" s="240" t="s">
        <v>263</v>
      </c>
      <c r="H255" s="241">
        <v>3367.7649999999999</v>
      </c>
      <c r="I255" s="242"/>
      <c r="J255" s="243">
        <f>ROUND(I255*H255,2)</f>
        <v>0</v>
      </c>
      <c r="K255" s="239" t="s">
        <v>234</v>
      </c>
      <c r="L255" s="73"/>
      <c r="M255" s="244" t="s">
        <v>22</v>
      </c>
      <c r="N255" s="245" t="s">
        <v>50</v>
      </c>
      <c r="O255" s="48"/>
      <c r="P255" s="246">
        <f>O255*H255</f>
        <v>0</v>
      </c>
      <c r="Q255" s="246">
        <v>0</v>
      </c>
      <c r="R255" s="246">
        <f>Q255*H255</f>
        <v>0</v>
      </c>
      <c r="S255" s="246">
        <v>0</v>
      </c>
      <c r="T255" s="247">
        <f>S255*H255</f>
        <v>0</v>
      </c>
      <c r="AR255" s="25" t="s">
        <v>235</v>
      </c>
      <c r="AT255" s="25" t="s">
        <v>230</v>
      </c>
      <c r="AU255" s="25" t="s">
        <v>87</v>
      </c>
      <c r="AY255" s="25" t="s">
        <v>228</v>
      </c>
      <c r="BE255" s="248">
        <f>IF(N255="základní",J255,0)</f>
        <v>0</v>
      </c>
      <c r="BF255" s="248">
        <f>IF(N255="snížená",J255,0)</f>
        <v>0</v>
      </c>
      <c r="BG255" s="248">
        <f>IF(N255="zákl. přenesená",J255,0)</f>
        <v>0</v>
      </c>
      <c r="BH255" s="248">
        <f>IF(N255="sníž. přenesená",J255,0)</f>
        <v>0</v>
      </c>
      <c r="BI255" s="248">
        <f>IF(N255="nulová",J255,0)</f>
        <v>0</v>
      </c>
      <c r="BJ255" s="25" t="s">
        <v>24</v>
      </c>
      <c r="BK255" s="248">
        <f>ROUND(I255*H255,2)</f>
        <v>0</v>
      </c>
      <c r="BL255" s="25" t="s">
        <v>235</v>
      </c>
      <c r="BM255" s="25" t="s">
        <v>537</v>
      </c>
    </row>
    <row r="256" s="1" customFormat="1" ht="16.5" customHeight="1">
      <c r="B256" s="47"/>
      <c r="C256" s="237" t="s">
        <v>538</v>
      </c>
      <c r="D256" s="237" t="s">
        <v>230</v>
      </c>
      <c r="E256" s="238" t="s">
        <v>539</v>
      </c>
      <c r="F256" s="239" t="s">
        <v>540</v>
      </c>
      <c r="G256" s="240" t="s">
        <v>316</v>
      </c>
      <c r="H256" s="241">
        <v>100.505</v>
      </c>
      <c r="I256" s="242"/>
      <c r="J256" s="243">
        <f>ROUND(I256*H256,2)</f>
        <v>0</v>
      </c>
      <c r="K256" s="239" t="s">
        <v>234</v>
      </c>
      <c r="L256" s="73"/>
      <c r="M256" s="244" t="s">
        <v>22</v>
      </c>
      <c r="N256" s="245" t="s">
        <v>50</v>
      </c>
      <c r="O256" s="48"/>
      <c r="P256" s="246">
        <f>O256*H256</f>
        <v>0</v>
      </c>
      <c r="Q256" s="246">
        <v>1.0551600000000001</v>
      </c>
      <c r="R256" s="246">
        <f>Q256*H256</f>
        <v>106.0488558</v>
      </c>
      <c r="S256" s="246">
        <v>0</v>
      </c>
      <c r="T256" s="247">
        <f>S256*H256</f>
        <v>0</v>
      </c>
      <c r="AR256" s="25" t="s">
        <v>235</v>
      </c>
      <c r="AT256" s="25" t="s">
        <v>230</v>
      </c>
      <c r="AU256" s="25" t="s">
        <v>87</v>
      </c>
      <c r="AY256" s="25" t="s">
        <v>228</v>
      </c>
      <c r="BE256" s="248">
        <f>IF(N256="základní",J256,0)</f>
        <v>0</v>
      </c>
      <c r="BF256" s="248">
        <f>IF(N256="snížená",J256,0)</f>
        <v>0</v>
      </c>
      <c r="BG256" s="248">
        <f>IF(N256="zákl. přenesená",J256,0)</f>
        <v>0</v>
      </c>
      <c r="BH256" s="248">
        <f>IF(N256="sníž. přenesená",J256,0)</f>
        <v>0</v>
      </c>
      <c r="BI256" s="248">
        <f>IF(N256="nulová",J256,0)</f>
        <v>0</v>
      </c>
      <c r="BJ256" s="25" t="s">
        <v>24</v>
      </c>
      <c r="BK256" s="248">
        <f>ROUND(I256*H256,2)</f>
        <v>0</v>
      </c>
      <c r="BL256" s="25" t="s">
        <v>235</v>
      </c>
      <c r="BM256" s="25" t="s">
        <v>541</v>
      </c>
    </row>
    <row r="257" s="12" customFormat="1">
      <c r="B257" s="249"/>
      <c r="C257" s="250"/>
      <c r="D257" s="251" t="s">
        <v>237</v>
      </c>
      <c r="E257" s="252" t="s">
        <v>22</v>
      </c>
      <c r="F257" s="253" t="s">
        <v>542</v>
      </c>
      <c r="G257" s="250"/>
      <c r="H257" s="254">
        <v>100.505</v>
      </c>
      <c r="I257" s="255"/>
      <c r="J257" s="250"/>
      <c r="K257" s="250"/>
      <c r="L257" s="256"/>
      <c r="M257" s="257"/>
      <c r="N257" s="258"/>
      <c r="O257" s="258"/>
      <c r="P257" s="258"/>
      <c r="Q257" s="258"/>
      <c r="R257" s="258"/>
      <c r="S257" s="258"/>
      <c r="T257" s="259"/>
      <c r="AT257" s="260" t="s">
        <v>237</v>
      </c>
      <c r="AU257" s="260" t="s">
        <v>87</v>
      </c>
      <c r="AV257" s="12" t="s">
        <v>87</v>
      </c>
      <c r="AW257" s="12" t="s">
        <v>42</v>
      </c>
      <c r="AX257" s="12" t="s">
        <v>24</v>
      </c>
      <c r="AY257" s="260" t="s">
        <v>228</v>
      </c>
    </row>
    <row r="258" s="1" customFormat="1" ht="16.5" customHeight="1">
      <c r="B258" s="47"/>
      <c r="C258" s="237" t="s">
        <v>543</v>
      </c>
      <c r="D258" s="237" t="s">
        <v>230</v>
      </c>
      <c r="E258" s="238" t="s">
        <v>544</v>
      </c>
      <c r="F258" s="239" t="s">
        <v>545</v>
      </c>
      <c r="G258" s="240" t="s">
        <v>233</v>
      </c>
      <c r="H258" s="241">
        <v>28.289999999999999</v>
      </c>
      <c r="I258" s="242"/>
      <c r="J258" s="243">
        <f>ROUND(I258*H258,2)</f>
        <v>0</v>
      </c>
      <c r="K258" s="239" t="s">
        <v>234</v>
      </c>
      <c r="L258" s="73"/>
      <c r="M258" s="244" t="s">
        <v>22</v>
      </c>
      <c r="N258" s="245" t="s">
        <v>50</v>
      </c>
      <c r="O258" s="48"/>
      <c r="P258" s="246">
        <f>O258*H258</f>
        <v>0</v>
      </c>
      <c r="Q258" s="246">
        <v>2.45336</v>
      </c>
      <c r="R258" s="246">
        <f>Q258*H258</f>
        <v>69.4055544</v>
      </c>
      <c r="S258" s="246">
        <v>0</v>
      </c>
      <c r="T258" s="247">
        <f>S258*H258</f>
        <v>0</v>
      </c>
      <c r="AR258" s="25" t="s">
        <v>235</v>
      </c>
      <c r="AT258" s="25" t="s">
        <v>230</v>
      </c>
      <c r="AU258" s="25" t="s">
        <v>87</v>
      </c>
      <c r="AY258" s="25" t="s">
        <v>228</v>
      </c>
      <c r="BE258" s="248">
        <f>IF(N258="základní",J258,0)</f>
        <v>0</v>
      </c>
      <c r="BF258" s="248">
        <f>IF(N258="snížená",J258,0)</f>
        <v>0</v>
      </c>
      <c r="BG258" s="248">
        <f>IF(N258="zákl. přenesená",J258,0)</f>
        <v>0</v>
      </c>
      <c r="BH258" s="248">
        <f>IF(N258="sníž. přenesená",J258,0)</f>
        <v>0</v>
      </c>
      <c r="BI258" s="248">
        <f>IF(N258="nulová",J258,0)</f>
        <v>0</v>
      </c>
      <c r="BJ258" s="25" t="s">
        <v>24</v>
      </c>
      <c r="BK258" s="248">
        <f>ROUND(I258*H258,2)</f>
        <v>0</v>
      </c>
      <c r="BL258" s="25" t="s">
        <v>235</v>
      </c>
      <c r="BM258" s="25" t="s">
        <v>546</v>
      </c>
    </row>
    <row r="259" s="12" customFormat="1">
      <c r="B259" s="249"/>
      <c r="C259" s="250"/>
      <c r="D259" s="251" t="s">
        <v>237</v>
      </c>
      <c r="E259" s="252" t="s">
        <v>22</v>
      </c>
      <c r="F259" s="253" t="s">
        <v>547</v>
      </c>
      <c r="G259" s="250"/>
      <c r="H259" s="254">
        <v>11.893000000000001</v>
      </c>
      <c r="I259" s="255"/>
      <c r="J259" s="250"/>
      <c r="K259" s="250"/>
      <c r="L259" s="256"/>
      <c r="M259" s="257"/>
      <c r="N259" s="258"/>
      <c r="O259" s="258"/>
      <c r="P259" s="258"/>
      <c r="Q259" s="258"/>
      <c r="R259" s="258"/>
      <c r="S259" s="258"/>
      <c r="T259" s="259"/>
      <c r="AT259" s="260" t="s">
        <v>237</v>
      </c>
      <c r="AU259" s="260" t="s">
        <v>87</v>
      </c>
      <c r="AV259" s="12" t="s">
        <v>87</v>
      </c>
      <c r="AW259" s="12" t="s">
        <v>42</v>
      </c>
      <c r="AX259" s="12" t="s">
        <v>79</v>
      </c>
      <c r="AY259" s="260" t="s">
        <v>228</v>
      </c>
    </row>
    <row r="260" s="12" customFormat="1">
      <c r="B260" s="249"/>
      <c r="C260" s="250"/>
      <c r="D260" s="251" t="s">
        <v>237</v>
      </c>
      <c r="E260" s="252" t="s">
        <v>22</v>
      </c>
      <c r="F260" s="253" t="s">
        <v>548</v>
      </c>
      <c r="G260" s="250"/>
      <c r="H260" s="254">
        <v>16.396999999999998</v>
      </c>
      <c r="I260" s="255"/>
      <c r="J260" s="250"/>
      <c r="K260" s="250"/>
      <c r="L260" s="256"/>
      <c r="M260" s="257"/>
      <c r="N260" s="258"/>
      <c r="O260" s="258"/>
      <c r="P260" s="258"/>
      <c r="Q260" s="258"/>
      <c r="R260" s="258"/>
      <c r="S260" s="258"/>
      <c r="T260" s="259"/>
      <c r="AT260" s="260" t="s">
        <v>237</v>
      </c>
      <c r="AU260" s="260" t="s">
        <v>87</v>
      </c>
      <c r="AV260" s="12" t="s">
        <v>87</v>
      </c>
      <c r="AW260" s="12" t="s">
        <v>42</v>
      </c>
      <c r="AX260" s="12" t="s">
        <v>79</v>
      </c>
      <c r="AY260" s="260" t="s">
        <v>228</v>
      </c>
    </row>
    <row r="261" s="13" customFormat="1">
      <c r="B261" s="271"/>
      <c r="C261" s="272"/>
      <c r="D261" s="251" t="s">
        <v>237</v>
      </c>
      <c r="E261" s="273" t="s">
        <v>22</v>
      </c>
      <c r="F261" s="274" t="s">
        <v>364</v>
      </c>
      <c r="G261" s="272"/>
      <c r="H261" s="275">
        <v>28.289999999999999</v>
      </c>
      <c r="I261" s="276"/>
      <c r="J261" s="272"/>
      <c r="K261" s="272"/>
      <c r="L261" s="277"/>
      <c r="M261" s="278"/>
      <c r="N261" s="279"/>
      <c r="O261" s="279"/>
      <c r="P261" s="279"/>
      <c r="Q261" s="279"/>
      <c r="R261" s="279"/>
      <c r="S261" s="279"/>
      <c r="T261" s="280"/>
      <c r="AT261" s="281" t="s">
        <v>237</v>
      </c>
      <c r="AU261" s="281" t="s">
        <v>87</v>
      </c>
      <c r="AV261" s="13" t="s">
        <v>235</v>
      </c>
      <c r="AW261" s="13" t="s">
        <v>42</v>
      </c>
      <c r="AX261" s="13" t="s">
        <v>24</v>
      </c>
      <c r="AY261" s="281" t="s">
        <v>228</v>
      </c>
    </row>
    <row r="262" s="1" customFormat="1" ht="16.5" customHeight="1">
      <c r="B262" s="47"/>
      <c r="C262" s="237" t="s">
        <v>549</v>
      </c>
      <c r="D262" s="237" t="s">
        <v>230</v>
      </c>
      <c r="E262" s="238" t="s">
        <v>550</v>
      </c>
      <c r="F262" s="239" t="s">
        <v>551</v>
      </c>
      <c r="G262" s="240" t="s">
        <v>263</v>
      </c>
      <c r="H262" s="241">
        <v>183.91399999999999</v>
      </c>
      <c r="I262" s="242"/>
      <c r="J262" s="243">
        <f>ROUND(I262*H262,2)</f>
        <v>0</v>
      </c>
      <c r="K262" s="239" t="s">
        <v>234</v>
      </c>
      <c r="L262" s="73"/>
      <c r="M262" s="244" t="s">
        <v>22</v>
      </c>
      <c r="N262" s="245" t="s">
        <v>50</v>
      </c>
      <c r="O262" s="48"/>
      <c r="P262" s="246">
        <f>O262*H262</f>
        <v>0</v>
      </c>
      <c r="Q262" s="246">
        <v>0.00076999999999999996</v>
      </c>
      <c r="R262" s="246">
        <f>Q262*H262</f>
        <v>0.14161378</v>
      </c>
      <c r="S262" s="246">
        <v>0</v>
      </c>
      <c r="T262" s="247">
        <f>S262*H262</f>
        <v>0</v>
      </c>
      <c r="AR262" s="25" t="s">
        <v>235</v>
      </c>
      <c r="AT262" s="25" t="s">
        <v>230</v>
      </c>
      <c r="AU262" s="25" t="s">
        <v>87</v>
      </c>
      <c r="AY262" s="25" t="s">
        <v>228</v>
      </c>
      <c r="BE262" s="248">
        <f>IF(N262="základní",J262,0)</f>
        <v>0</v>
      </c>
      <c r="BF262" s="248">
        <f>IF(N262="snížená",J262,0)</f>
        <v>0</v>
      </c>
      <c r="BG262" s="248">
        <f>IF(N262="zákl. přenesená",J262,0)</f>
        <v>0</v>
      </c>
      <c r="BH262" s="248">
        <f>IF(N262="sníž. přenesená",J262,0)</f>
        <v>0</v>
      </c>
      <c r="BI262" s="248">
        <f>IF(N262="nulová",J262,0)</f>
        <v>0</v>
      </c>
      <c r="BJ262" s="25" t="s">
        <v>24</v>
      </c>
      <c r="BK262" s="248">
        <f>ROUND(I262*H262,2)</f>
        <v>0</v>
      </c>
      <c r="BL262" s="25" t="s">
        <v>235</v>
      </c>
      <c r="BM262" s="25" t="s">
        <v>552</v>
      </c>
    </row>
    <row r="263" s="12" customFormat="1">
      <c r="B263" s="249"/>
      <c r="C263" s="250"/>
      <c r="D263" s="251" t="s">
        <v>237</v>
      </c>
      <c r="E263" s="252" t="s">
        <v>22</v>
      </c>
      <c r="F263" s="253" t="s">
        <v>553</v>
      </c>
      <c r="G263" s="250"/>
      <c r="H263" s="254">
        <v>127.884</v>
      </c>
      <c r="I263" s="255"/>
      <c r="J263" s="250"/>
      <c r="K263" s="250"/>
      <c r="L263" s="256"/>
      <c r="M263" s="257"/>
      <c r="N263" s="258"/>
      <c r="O263" s="258"/>
      <c r="P263" s="258"/>
      <c r="Q263" s="258"/>
      <c r="R263" s="258"/>
      <c r="S263" s="258"/>
      <c r="T263" s="259"/>
      <c r="AT263" s="260" t="s">
        <v>237</v>
      </c>
      <c r="AU263" s="260" t="s">
        <v>87</v>
      </c>
      <c r="AV263" s="12" t="s">
        <v>87</v>
      </c>
      <c r="AW263" s="12" t="s">
        <v>42</v>
      </c>
      <c r="AX263" s="12" t="s">
        <v>79</v>
      </c>
      <c r="AY263" s="260" t="s">
        <v>228</v>
      </c>
    </row>
    <row r="264" s="12" customFormat="1">
      <c r="B264" s="249"/>
      <c r="C264" s="250"/>
      <c r="D264" s="251" t="s">
        <v>237</v>
      </c>
      <c r="E264" s="252" t="s">
        <v>22</v>
      </c>
      <c r="F264" s="253" t="s">
        <v>554</v>
      </c>
      <c r="G264" s="250"/>
      <c r="H264" s="254">
        <v>56.030000000000001</v>
      </c>
      <c r="I264" s="255"/>
      <c r="J264" s="250"/>
      <c r="K264" s="250"/>
      <c r="L264" s="256"/>
      <c r="M264" s="257"/>
      <c r="N264" s="258"/>
      <c r="O264" s="258"/>
      <c r="P264" s="258"/>
      <c r="Q264" s="258"/>
      <c r="R264" s="258"/>
      <c r="S264" s="258"/>
      <c r="T264" s="259"/>
      <c r="AT264" s="260" t="s">
        <v>237</v>
      </c>
      <c r="AU264" s="260" t="s">
        <v>87</v>
      </c>
      <c r="AV264" s="12" t="s">
        <v>87</v>
      </c>
      <c r="AW264" s="12" t="s">
        <v>42</v>
      </c>
      <c r="AX264" s="12" t="s">
        <v>79</v>
      </c>
      <c r="AY264" s="260" t="s">
        <v>228</v>
      </c>
    </row>
    <row r="265" s="13" customFormat="1">
      <c r="B265" s="271"/>
      <c r="C265" s="272"/>
      <c r="D265" s="251" t="s">
        <v>237</v>
      </c>
      <c r="E265" s="273" t="s">
        <v>22</v>
      </c>
      <c r="F265" s="274" t="s">
        <v>364</v>
      </c>
      <c r="G265" s="272"/>
      <c r="H265" s="275">
        <v>183.91399999999999</v>
      </c>
      <c r="I265" s="276"/>
      <c r="J265" s="272"/>
      <c r="K265" s="272"/>
      <c r="L265" s="277"/>
      <c r="M265" s="278"/>
      <c r="N265" s="279"/>
      <c r="O265" s="279"/>
      <c r="P265" s="279"/>
      <c r="Q265" s="279"/>
      <c r="R265" s="279"/>
      <c r="S265" s="279"/>
      <c r="T265" s="280"/>
      <c r="AT265" s="281" t="s">
        <v>237</v>
      </c>
      <c r="AU265" s="281" t="s">
        <v>87</v>
      </c>
      <c r="AV265" s="13" t="s">
        <v>235</v>
      </c>
      <c r="AW265" s="13" t="s">
        <v>42</v>
      </c>
      <c r="AX265" s="13" t="s">
        <v>24</v>
      </c>
      <c r="AY265" s="281" t="s">
        <v>228</v>
      </c>
    </row>
    <row r="266" s="1" customFormat="1" ht="16.5" customHeight="1">
      <c r="B266" s="47"/>
      <c r="C266" s="237" t="s">
        <v>555</v>
      </c>
      <c r="D266" s="237" t="s">
        <v>230</v>
      </c>
      <c r="E266" s="238" t="s">
        <v>556</v>
      </c>
      <c r="F266" s="239" t="s">
        <v>557</v>
      </c>
      <c r="G266" s="240" t="s">
        <v>263</v>
      </c>
      <c r="H266" s="241">
        <v>183.91399999999999</v>
      </c>
      <c r="I266" s="242"/>
      <c r="J266" s="243">
        <f>ROUND(I266*H266,2)</f>
        <v>0</v>
      </c>
      <c r="K266" s="239" t="s">
        <v>234</v>
      </c>
      <c r="L266" s="73"/>
      <c r="M266" s="244" t="s">
        <v>22</v>
      </c>
      <c r="N266" s="245" t="s">
        <v>50</v>
      </c>
      <c r="O266" s="48"/>
      <c r="P266" s="246">
        <f>O266*H266</f>
        <v>0</v>
      </c>
      <c r="Q266" s="246">
        <v>0</v>
      </c>
      <c r="R266" s="246">
        <f>Q266*H266</f>
        <v>0</v>
      </c>
      <c r="S266" s="246">
        <v>0</v>
      </c>
      <c r="T266" s="247">
        <f>S266*H266</f>
        <v>0</v>
      </c>
      <c r="AR266" s="25" t="s">
        <v>235</v>
      </c>
      <c r="AT266" s="25" t="s">
        <v>230</v>
      </c>
      <c r="AU266" s="25" t="s">
        <v>87</v>
      </c>
      <c r="AY266" s="25" t="s">
        <v>228</v>
      </c>
      <c r="BE266" s="248">
        <f>IF(N266="základní",J266,0)</f>
        <v>0</v>
      </c>
      <c r="BF266" s="248">
        <f>IF(N266="snížená",J266,0)</f>
        <v>0</v>
      </c>
      <c r="BG266" s="248">
        <f>IF(N266="zákl. přenesená",J266,0)</f>
        <v>0</v>
      </c>
      <c r="BH266" s="248">
        <f>IF(N266="sníž. přenesená",J266,0)</f>
        <v>0</v>
      </c>
      <c r="BI266" s="248">
        <f>IF(N266="nulová",J266,0)</f>
        <v>0</v>
      </c>
      <c r="BJ266" s="25" t="s">
        <v>24</v>
      </c>
      <c r="BK266" s="248">
        <f>ROUND(I266*H266,2)</f>
        <v>0</v>
      </c>
      <c r="BL266" s="25" t="s">
        <v>235</v>
      </c>
      <c r="BM266" s="25" t="s">
        <v>558</v>
      </c>
    </row>
    <row r="267" s="1" customFormat="1" ht="16.5" customHeight="1">
      <c r="B267" s="47"/>
      <c r="C267" s="237" t="s">
        <v>559</v>
      </c>
      <c r="D267" s="237" t="s">
        <v>230</v>
      </c>
      <c r="E267" s="238" t="s">
        <v>560</v>
      </c>
      <c r="F267" s="239" t="s">
        <v>561</v>
      </c>
      <c r="G267" s="240" t="s">
        <v>263</v>
      </c>
      <c r="H267" s="241">
        <v>183.91399999999999</v>
      </c>
      <c r="I267" s="242"/>
      <c r="J267" s="243">
        <f>ROUND(I267*H267,2)</f>
        <v>0</v>
      </c>
      <c r="K267" s="239" t="s">
        <v>234</v>
      </c>
      <c r="L267" s="73"/>
      <c r="M267" s="244" t="s">
        <v>22</v>
      </c>
      <c r="N267" s="245" t="s">
        <v>50</v>
      </c>
      <c r="O267" s="48"/>
      <c r="P267" s="246">
        <f>O267*H267</f>
        <v>0</v>
      </c>
      <c r="Q267" s="246">
        <v>0.0082000000000000007</v>
      </c>
      <c r="R267" s="246">
        <f>Q267*H267</f>
        <v>1.5080948000000001</v>
      </c>
      <c r="S267" s="246">
        <v>0</v>
      </c>
      <c r="T267" s="247">
        <f>S267*H267</f>
        <v>0</v>
      </c>
      <c r="AR267" s="25" t="s">
        <v>235</v>
      </c>
      <c r="AT267" s="25" t="s">
        <v>230</v>
      </c>
      <c r="AU267" s="25" t="s">
        <v>87</v>
      </c>
      <c r="AY267" s="25" t="s">
        <v>228</v>
      </c>
      <c r="BE267" s="248">
        <f>IF(N267="základní",J267,0)</f>
        <v>0</v>
      </c>
      <c r="BF267" s="248">
        <f>IF(N267="snížená",J267,0)</f>
        <v>0</v>
      </c>
      <c r="BG267" s="248">
        <f>IF(N267="zákl. přenesená",J267,0)</f>
        <v>0</v>
      </c>
      <c r="BH267" s="248">
        <f>IF(N267="sníž. přenesená",J267,0)</f>
        <v>0</v>
      </c>
      <c r="BI267" s="248">
        <f>IF(N267="nulová",J267,0)</f>
        <v>0</v>
      </c>
      <c r="BJ267" s="25" t="s">
        <v>24</v>
      </c>
      <c r="BK267" s="248">
        <f>ROUND(I267*H267,2)</f>
        <v>0</v>
      </c>
      <c r="BL267" s="25" t="s">
        <v>235</v>
      </c>
      <c r="BM267" s="25" t="s">
        <v>562</v>
      </c>
    </row>
    <row r="268" s="1" customFormat="1" ht="16.5" customHeight="1">
      <c r="B268" s="47"/>
      <c r="C268" s="237" t="s">
        <v>563</v>
      </c>
      <c r="D268" s="237" t="s">
        <v>230</v>
      </c>
      <c r="E268" s="238" t="s">
        <v>564</v>
      </c>
      <c r="F268" s="239" t="s">
        <v>565</v>
      </c>
      <c r="G268" s="240" t="s">
        <v>263</v>
      </c>
      <c r="H268" s="241">
        <v>183.91399999999999</v>
      </c>
      <c r="I268" s="242"/>
      <c r="J268" s="243">
        <f>ROUND(I268*H268,2)</f>
        <v>0</v>
      </c>
      <c r="K268" s="239" t="s">
        <v>234</v>
      </c>
      <c r="L268" s="73"/>
      <c r="M268" s="244" t="s">
        <v>22</v>
      </c>
      <c r="N268" s="245" t="s">
        <v>50</v>
      </c>
      <c r="O268" s="48"/>
      <c r="P268" s="246">
        <f>O268*H268</f>
        <v>0</v>
      </c>
      <c r="Q268" s="246">
        <v>0</v>
      </c>
      <c r="R268" s="246">
        <f>Q268*H268</f>
        <v>0</v>
      </c>
      <c r="S268" s="246">
        <v>0</v>
      </c>
      <c r="T268" s="247">
        <f>S268*H268</f>
        <v>0</v>
      </c>
      <c r="AR268" s="25" t="s">
        <v>235</v>
      </c>
      <c r="AT268" s="25" t="s">
        <v>230</v>
      </c>
      <c r="AU268" s="25" t="s">
        <v>87</v>
      </c>
      <c r="AY268" s="25" t="s">
        <v>228</v>
      </c>
      <c r="BE268" s="248">
        <f>IF(N268="základní",J268,0)</f>
        <v>0</v>
      </c>
      <c r="BF268" s="248">
        <f>IF(N268="snížená",J268,0)</f>
        <v>0</v>
      </c>
      <c r="BG268" s="248">
        <f>IF(N268="zákl. přenesená",J268,0)</f>
        <v>0</v>
      </c>
      <c r="BH268" s="248">
        <f>IF(N268="sníž. přenesená",J268,0)</f>
        <v>0</v>
      </c>
      <c r="BI268" s="248">
        <f>IF(N268="nulová",J268,0)</f>
        <v>0</v>
      </c>
      <c r="BJ268" s="25" t="s">
        <v>24</v>
      </c>
      <c r="BK268" s="248">
        <f>ROUND(I268*H268,2)</f>
        <v>0</v>
      </c>
      <c r="BL268" s="25" t="s">
        <v>235</v>
      </c>
      <c r="BM268" s="25" t="s">
        <v>566</v>
      </c>
    </row>
    <row r="269" s="1" customFormat="1" ht="25.5" customHeight="1">
      <c r="B269" s="47"/>
      <c r="C269" s="237" t="s">
        <v>567</v>
      </c>
      <c r="D269" s="237" t="s">
        <v>230</v>
      </c>
      <c r="E269" s="238" t="s">
        <v>568</v>
      </c>
      <c r="F269" s="239" t="s">
        <v>569</v>
      </c>
      <c r="G269" s="240" t="s">
        <v>316</v>
      </c>
      <c r="H269" s="241">
        <v>3.395</v>
      </c>
      <c r="I269" s="242"/>
      <c r="J269" s="243">
        <f>ROUND(I269*H269,2)</f>
        <v>0</v>
      </c>
      <c r="K269" s="239" t="s">
        <v>234</v>
      </c>
      <c r="L269" s="73"/>
      <c r="M269" s="244" t="s">
        <v>22</v>
      </c>
      <c r="N269" s="245" t="s">
        <v>50</v>
      </c>
      <c r="O269" s="48"/>
      <c r="P269" s="246">
        <f>O269*H269</f>
        <v>0</v>
      </c>
      <c r="Q269" s="246">
        <v>1.05464</v>
      </c>
      <c r="R269" s="246">
        <f>Q269*H269</f>
        <v>3.5805028000000001</v>
      </c>
      <c r="S269" s="246">
        <v>0</v>
      </c>
      <c r="T269" s="247">
        <f>S269*H269</f>
        <v>0</v>
      </c>
      <c r="AR269" s="25" t="s">
        <v>235</v>
      </c>
      <c r="AT269" s="25" t="s">
        <v>230</v>
      </c>
      <c r="AU269" s="25" t="s">
        <v>87</v>
      </c>
      <c r="AY269" s="25" t="s">
        <v>228</v>
      </c>
      <c r="BE269" s="248">
        <f>IF(N269="základní",J269,0)</f>
        <v>0</v>
      </c>
      <c r="BF269" s="248">
        <f>IF(N269="snížená",J269,0)</f>
        <v>0</v>
      </c>
      <c r="BG269" s="248">
        <f>IF(N269="zákl. přenesená",J269,0)</f>
        <v>0</v>
      </c>
      <c r="BH269" s="248">
        <f>IF(N269="sníž. přenesená",J269,0)</f>
        <v>0</v>
      </c>
      <c r="BI269" s="248">
        <f>IF(N269="nulová",J269,0)</f>
        <v>0</v>
      </c>
      <c r="BJ269" s="25" t="s">
        <v>24</v>
      </c>
      <c r="BK269" s="248">
        <f>ROUND(I269*H269,2)</f>
        <v>0</v>
      </c>
      <c r="BL269" s="25" t="s">
        <v>235</v>
      </c>
      <c r="BM269" s="25" t="s">
        <v>570</v>
      </c>
    </row>
    <row r="270" s="12" customFormat="1">
      <c r="B270" s="249"/>
      <c r="C270" s="250"/>
      <c r="D270" s="251" t="s">
        <v>237</v>
      </c>
      <c r="E270" s="252" t="s">
        <v>22</v>
      </c>
      <c r="F270" s="253" t="s">
        <v>571</v>
      </c>
      <c r="G270" s="250"/>
      <c r="H270" s="254">
        <v>3.395</v>
      </c>
      <c r="I270" s="255"/>
      <c r="J270" s="250"/>
      <c r="K270" s="250"/>
      <c r="L270" s="256"/>
      <c r="M270" s="257"/>
      <c r="N270" s="258"/>
      <c r="O270" s="258"/>
      <c r="P270" s="258"/>
      <c r="Q270" s="258"/>
      <c r="R270" s="258"/>
      <c r="S270" s="258"/>
      <c r="T270" s="259"/>
      <c r="AT270" s="260" t="s">
        <v>237</v>
      </c>
      <c r="AU270" s="260" t="s">
        <v>87</v>
      </c>
      <c r="AV270" s="12" t="s">
        <v>87</v>
      </c>
      <c r="AW270" s="12" t="s">
        <v>42</v>
      </c>
      <c r="AX270" s="12" t="s">
        <v>24</v>
      </c>
      <c r="AY270" s="260" t="s">
        <v>228</v>
      </c>
    </row>
    <row r="271" s="1" customFormat="1" ht="16.5" customHeight="1">
      <c r="B271" s="47"/>
      <c r="C271" s="237" t="s">
        <v>572</v>
      </c>
      <c r="D271" s="237" t="s">
        <v>230</v>
      </c>
      <c r="E271" s="238" t="s">
        <v>573</v>
      </c>
      <c r="F271" s="239" t="s">
        <v>574</v>
      </c>
      <c r="G271" s="240" t="s">
        <v>233</v>
      </c>
      <c r="H271" s="241">
        <v>30.866</v>
      </c>
      <c r="I271" s="242"/>
      <c r="J271" s="243">
        <f>ROUND(I271*H271,2)</f>
        <v>0</v>
      </c>
      <c r="K271" s="239" t="s">
        <v>234</v>
      </c>
      <c r="L271" s="73"/>
      <c r="M271" s="244" t="s">
        <v>22</v>
      </c>
      <c r="N271" s="245" t="s">
        <v>50</v>
      </c>
      <c r="O271" s="48"/>
      <c r="P271" s="246">
        <f>O271*H271</f>
        <v>0</v>
      </c>
      <c r="Q271" s="246">
        <v>2.4533700000000001</v>
      </c>
      <c r="R271" s="246">
        <f>Q271*H271</f>
        <v>75.725718420000007</v>
      </c>
      <c r="S271" s="246">
        <v>0</v>
      </c>
      <c r="T271" s="247">
        <f>S271*H271</f>
        <v>0</v>
      </c>
      <c r="AR271" s="25" t="s">
        <v>235</v>
      </c>
      <c r="AT271" s="25" t="s">
        <v>230</v>
      </c>
      <c r="AU271" s="25" t="s">
        <v>87</v>
      </c>
      <c r="AY271" s="25" t="s">
        <v>228</v>
      </c>
      <c r="BE271" s="248">
        <f>IF(N271="základní",J271,0)</f>
        <v>0</v>
      </c>
      <c r="BF271" s="248">
        <f>IF(N271="snížená",J271,0)</f>
        <v>0</v>
      </c>
      <c r="BG271" s="248">
        <f>IF(N271="zákl. přenesená",J271,0)</f>
        <v>0</v>
      </c>
      <c r="BH271" s="248">
        <f>IF(N271="sníž. přenesená",J271,0)</f>
        <v>0</v>
      </c>
      <c r="BI271" s="248">
        <f>IF(N271="nulová",J271,0)</f>
        <v>0</v>
      </c>
      <c r="BJ271" s="25" t="s">
        <v>24</v>
      </c>
      <c r="BK271" s="248">
        <f>ROUND(I271*H271,2)</f>
        <v>0</v>
      </c>
      <c r="BL271" s="25" t="s">
        <v>235</v>
      </c>
      <c r="BM271" s="25" t="s">
        <v>575</v>
      </c>
    </row>
    <row r="272" s="12" customFormat="1">
      <c r="B272" s="249"/>
      <c r="C272" s="250"/>
      <c r="D272" s="251" t="s">
        <v>237</v>
      </c>
      <c r="E272" s="252" t="s">
        <v>22</v>
      </c>
      <c r="F272" s="253" t="s">
        <v>576</v>
      </c>
      <c r="G272" s="250"/>
      <c r="H272" s="254">
        <v>15.746</v>
      </c>
      <c r="I272" s="255"/>
      <c r="J272" s="250"/>
      <c r="K272" s="250"/>
      <c r="L272" s="256"/>
      <c r="M272" s="257"/>
      <c r="N272" s="258"/>
      <c r="O272" s="258"/>
      <c r="P272" s="258"/>
      <c r="Q272" s="258"/>
      <c r="R272" s="258"/>
      <c r="S272" s="258"/>
      <c r="T272" s="259"/>
      <c r="AT272" s="260" t="s">
        <v>237</v>
      </c>
      <c r="AU272" s="260" t="s">
        <v>87</v>
      </c>
      <c r="AV272" s="12" t="s">
        <v>87</v>
      </c>
      <c r="AW272" s="12" t="s">
        <v>42</v>
      </c>
      <c r="AX272" s="12" t="s">
        <v>79</v>
      </c>
      <c r="AY272" s="260" t="s">
        <v>228</v>
      </c>
    </row>
    <row r="273" s="12" customFormat="1">
      <c r="B273" s="249"/>
      <c r="C273" s="250"/>
      <c r="D273" s="251" t="s">
        <v>237</v>
      </c>
      <c r="E273" s="252" t="s">
        <v>22</v>
      </c>
      <c r="F273" s="253" t="s">
        <v>577</v>
      </c>
      <c r="G273" s="250"/>
      <c r="H273" s="254">
        <v>15.119999999999999</v>
      </c>
      <c r="I273" s="255"/>
      <c r="J273" s="250"/>
      <c r="K273" s="250"/>
      <c r="L273" s="256"/>
      <c r="M273" s="257"/>
      <c r="N273" s="258"/>
      <c r="O273" s="258"/>
      <c r="P273" s="258"/>
      <c r="Q273" s="258"/>
      <c r="R273" s="258"/>
      <c r="S273" s="258"/>
      <c r="T273" s="259"/>
      <c r="AT273" s="260" t="s">
        <v>237</v>
      </c>
      <c r="AU273" s="260" t="s">
        <v>87</v>
      </c>
      <c r="AV273" s="12" t="s">
        <v>87</v>
      </c>
      <c r="AW273" s="12" t="s">
        <v>42</v>
      </c>
      <c r="AX273" s="12" t="s">
        <v>79</v>
      </c>
      <c r="AY273" s="260" t="s">
        <v>228</v>
      </c>
    </row>
    <row r="274" s="13" customFormat="1">
      <c r="B274" s="271"/>
      <c r="C274" s="272"/>
      <c r="D274" s="251" t="s">
        <v>237</v>
      </c>
      <c r="E274" s="273" t="s">
        <v>22</v>
      </c>
      <c r="F274" s="274" t="s">
        <v>364</v>
      </c>
      <c r="G274" s="272"/>
      <c r="H274" s="275">
        <v>30.866</v>
      </c>
      <c r="I274" s="276"/>
      <c r="J274" s="272"/>
      <c r="K274" s="272"/>
      <c r="L274" s="277"/>
      <c r="M274" s="278"/>
      <c r="N274" s="279"/>
      <c r="O274" s="279"/>
      <c r="P274" s="279"/>
      <c r="Q274" s="279"/>
      <c r="R274" s="279"/>
      <c r="S274" s="279"/>
      <c r="T274" s="280"/>
      <c r="AT274" s="281" t="s">
        <v>237</v>
      </c>
      <c r="AU274" s="281" t="s">
        <v>87</v>
      </c>
      <c r="AV274" s="13" t="s">
        <v>235</v>
      </c>
      <c r="AW274" s="13" t="s">
        <v>42</v>
      </c>
      <c r="AX274" s="13" t="s">
        <v>24</v>
      </c>
      <c r="AY274" s="281" t="s">
        <v>228</v>
      </c>
    </row>
    <row r="275" s="1" customFormat="1" ht="16.5" customHeight="1">
      <c r="B275" s="47"/>
      <c r="C275" s="237" t="s">
        <v>578</v>
      </c>
      <c r="D275" s="237" t="s">
        <v>230</v>
      </c>
      <c r="E275" s="238" t="s">
        <v>579</v>
      </c>
      <c r="F275" s="239" t="s">
        <v>580</v>
      </c>
      <c r="G275" s="240" t="s">
        <v>316</v>
      </c>
      <c r="H275" s="241">
        <v>3.7040000000000002</v>
      </c>
      <c r="I275" s="242"/>
      <c r="J275" s="243">
        <f>ROUND(I275*H275,2)</f>
        <v>0</v>
      </c>
      <c r="K275" s="239" t="s">
        <v>234</v>
      </c>
      <c r="L275" s="73"/>
      <c r="M275" s="244" t="s">
        <v>22</v>
      </c>
      <c r="N275" s="245" t="s">
        <v>50</v>
      </c>
      <c r="O275" s="48"/>
      <c r="P275" s="246">
        <f>O275*H275</f>
        <v>0</v>
      </c>
      <c r="Q275" s="246">
        <v>1.04887</v>
      </c>
      <c r="R275" s="246">
        <f>Q275*H275</f>
        <v>3.8850144800000002</v>
      </c>
      <c r="S275" s="246">
        <v>0</v>
      </c>
      <c r="T275" s="247">
        <f>S275*H275</f>
        <v>0</v>
      </c>
      <c r="AR275" s="25" t="s">
        <v>235</v>
      </c>
      <c r="AT275" s="25" t="s">
        <v>230</v>
      </c>
      <c r="AU275" s="25" t="s">
        <v>87</v>
      </c>
      <c r="AY275" s="25" t="s">
        <v>228</v>
      </c>
      <c r="BE275" s="248">
        <f>IF(N275="základní",J275,0)</f>
        <v>0</v>
      </c>
      <c r="BF275" s="248">
        <f>IF(N275="snížená",J275,0)</f>
        <v>0</v>
      </c>
      <c r="BG275" s="248">
        <f>IF(N275="zákl. přenesená",J275,0)</f>
        <v>0</v>
      </c>
      <c r="BH275" s="248">
        <f>IF(N275="sníž. přenesená",J275,0)</f>
        <v>0</v>
      </c>
      <c r="BI275" s="248">
        <f>IF(N275="nulová",J275,0)</f>
        <v>0</v>
      </c>
      <c r="BJ275" s="25" t="s">
        <v>24</v>
      </c>
      <c r="BK275" s="248">
        <f>ROUND(I275*H275,2)</f>
        <v>0</v>
      </c>
      <c r="BL275" s="25" t="s">
        <v>235</v>
      </c>
      <c r="BM275" s="25" t="s">
        <v>581</v>
      </c>
    </row>
    <row r="276" s="12" customFormat="1">
      <c r="B276" s="249"/>
      <c r="C276" s="250"/>
      <c r="D276" s="251" t="s">
        <v>237</v>
      </c>
      <c r="E276" s="252" t="s">
        <v>22</v>
      </c>
      <c r="F276" s="253" t="s">
        <v>582</v>
      </c>
      <c r="G276" s="250"/>
      <c r="H276" s="254">
        <v>3.7040000000000002</v>
      </c>
      <c r="I276" s="255"/>
      <c r="J276" s="250"/>
      <c r="K276" s="250"/>
      <c r="L276" s="256"/>
      <c r="M276" s="257"/>
      <c r="N276" s="258"/>
      <c r="O276" s="258"/>
      <c r="P276" s="258"/>
      <c r="Q276" s="258"/>
      <c r="R276" s="258"/>
      <c r="S276" s="258"/>
      <c r="T276" s="259"/>
      <c r="AT276" s="260" t="s">
        <v>237</v>
      </c>
      <c r="AU276" s="260" t="s">
        <v>87</v>
      </c>
      <c r="AV276" s="12" t="s">
        <v>87</v>
      </c>
      <c r="AW276" s="12" t="s">
        <v>42</v>
      </c>
      <c r="AX276" s="12" t="s">
        <v>24</v>
      </c>
      <c r="AY276" s="260" t="s">
        <v>228</v>
      </c>
    </row>
    <row r="277" s="1" customFormat="1" ht="16.5" customHeight="1">
      <c r="B277" s="47"/>
      <c r="C277" s="237" t="s">
        <v>583</v>
      </c>
      <c r="D277" s="237" t="s">
        <v>230</v>
      </c>
      <c r="E277" s="238" t="s">
        <v>584</v>
      </c>
      <c r="F277" s="239" t="s">
        <v>585</v>
      </c>
      <c r="G277" s="240" t="s">
        <v>263</v>
      </c>
      <c r="H277" s="241">
        <v>154.33000000000001</v>
      </c>
      <c r="I277" s="242"/>
      <c r="J277" s="243">
        <f>ROUND(I277*H277,2)</f>
        <v>0</v>
      </c>
      <c r="K277" s="239" t="s">
        <v>234</v>
      </c>
      <c r="L277" s="73"/>
      <c r="M277" s="244" t="s">
        <v>22</v>
      </c>
      <c r="N277" s="245" t="s">
        <v>50</v>
      </c>
      <c r="O277" s="48"/>
      <c r="P277" s="246">
        <f>O277*H277</f>
        <v>0</v>
      </c>
      <c r="Q277" s="246">
        <v>0.01282</v>
      </c>
      <c r="R277" s="246">
        <f>Q277*H277</f>
        <v>1.9785106000000001</v>
      </c>
      <c r="S277" s="246">
        <v>0</v>
      </c>
      <c r="T277" s="247">
        <f>S277*H277</f>
        <v>0</v>
      </c>
      <c r="AR277" s="25" t="s">
        <v>235</v>
      </c>
      <c r="AT277" s="25" t="s">
        <v>230</v>
      </c>
      <c r="AU277" s="25" t="s">
        <v>87</v>
      </c>
      <c r="AY277" s="25" t="s">
        <v>228</v>
      </c>
      <c r="BE277" s="248">
        <f>IF(N277="základní",J277,0)</f>
        <v>0</v>
      </c>
      <c r="BF277" s="248">
        <f>IF(N277="snížená",J277,0)</f>
        <v>0</v>
      </c>
      <c r="BG277" s="248">
        <f>IF(N277="zákl. přenesená",J277,0)</f>
        <v>0</v>
      </c>
      <c r="BH277" s="248">
        <f>IF(N277="sníž. přenesená",J277,0)</f>
        <v>0</v>
      </c>
      <c r="BI277" s="248">
        <f>IF(N277="nulová",J277,0)</f>
        <v>0</v>
      </c>
      <c r="BJ277" s="25" t="s">
        <v>24</v>
      </c>
      <c r="BK277" s="248">
        <f>ROUND(I277*H277,2)</f>
        <v>0</v>
      </c>
      <c r="BL277" s="25" t="s">
        <v>235</v>
      </c>
      <c r="BM277" s="25" t="s">
        <v>586</v>
      </c>
    </row>
    <row r="278" s="1" customFormat="1" ht="16.5" customHeight="1">
      <c r="B278" s="47"/>
      <c r="C278" s="237" t="s">
        <v>587</v>
      </c>
      <c r="D278" s="237" t="s">
        <v>230</v>
      </c>
      <c r="E278" s="238" t="s">
        <v>588</v>
      </c>
      <c r="F278" s="239" t="s">
        <v>589</v>
      </c>
      <c r="G278" s="240" t="s">
        <v>263</v>
      </c>
      <c r="H278" s="241">
        <v>154.33000000000001</v>
      </c>
      <c r="I278" s="242"/>
      <c r="J278" s="243">
        <f>ROUND(I278*H278,2)</f>
        <v>0</v>
      </c>
      <c r="K278" s="239" t="s">
        <v>234</v>
      </c>
      <c r="L278" s="73"/>
      <c r="M278" s="244" t="s">
        <v>22</v>
      </c>
      <c r="N278" s="245" t="s">
        <v>50</v>
      </c>
      <c r="O278" s="48"/>
      <c r="P278" s="246">
        <f>O278*H278</f>
        <v>0</v>
      </c>
      <c r="Q278" s="246">
        <v>0</v>
      </c>
      <c r="R278" s="246">
        <f>Q278*H278</f>
        <v>0</v>
      </c>
      <c r="S278" s="246">
        <v>0</v>
      </c>
      <c r="T278" s="247">
        <f>S278*H278</f>
        <v>0</v>
      </c>
      <c r="AR278" s="25" t="s">
        <v>235</v>
      </c>
      <c r="AT278" s="25" t="s">
        <v>230</v>
      </c>
      <c r="AU278" s="25" t="s">
        <v>87</v>
      </c>
      <c r="AY278" s="25" t="s">
        <v>228</v>
      </c>
      <c r="BE278" s="248">
        <f>IF(N278="základní",J278,0)</f>
        <v>0</v>
      </c>
      <c r="BF278" s="248">
        <f>IF(N278="snížená",J278,0)</f>
        <v>0</v>
      </c>
      <c r="BG278" s="248">
        <f>IF(N278="zákl. přenesená",J278,0)</f>
        <v>0</v>
      </c>
      <c r="BH278" s="248">
        <f>IF(N278="sníž. přenesená",J278,0)</f>
        <v>0</v>
      </c>
      <c r="BI278" s="248">
        <f>IF(N278="nulová",J278,0)</f>
        <v>0</v>
      </c>
      <c r="BJ278" s="25" t="s">
        <v>24</v>
      </c>
      <c r="BK278" s="248">
        <f>ROUND(I278*H278,2)</f>
        <v>0</v>
      </c>
      <c r="BL278" s="25" t="s">
        <v>235</v>
      </c>
      <c r="BM278" s="25" t="s">
        <v>590</v>
      </c>
    </row>
    <row r="279" s="1" customFormat="1" ht="16.5" customHeight="1">
      <c r="B279" s="47"/>
      <c r="C279" s="237" t="s">
        <v>591</v>
      </c>
      <c r="D279" s="237" t="s">
        <v>230</v>
      </c>
      <c r="E279" s="238" t="s">
        <v>592</v>
      </c>
      <c r="F279" s="239" t="s">
        <v>593</v>
      </c>
      <c r="G279" s="240" t="s">
        <v>328</v>
      </c>
      <c r="H279" s="241">
        <v>210.08000000000001</v>
      </c>
      <c r="I279" s="242"/>
      <c r="J279" s="243">
        <f>ROUND(I279*H279,2)</f>
        <v>0</v>
      </c>
      <c r="K279" s="239" t="s">
        <v>234</v>
      </c>
      <c r="L279" s="73"/>
      <c r="M279" s="244" t="s">
        <v>22</v>
      </c>
      <c r="N279" s="245" t="s">
        <v>50</v>
      </c>
      <c r="O279" s="48"/>
      <c r="P279" s="246">
        <f>O279*H279</f>
        <v>0</v>
      </c>
      <c r="Q279" s="246">
        <v>0.1016</v>
      </c>
      <c r="R279" s="246">
        <f>Q279*H279</f>
        <v>21.344128000000001</v>
      </c>
      <c r="S279" s="246">
        <v>0</v>
      </c>
      <c r="T279" s="247">
        <f>S279*H279</f>
        <v>0</v>
      </c>
      <c r="AR279" s="25" t="s">
        <v>235</v>
      </c>
      <c r="AT279" s="25" t="s">
        <v>230</v>
      </c>
      <c r="AU279" s="25" t="s">
        <v>87</v>
      </c>
      <c r="AY279" s="25" t="s">
        <v>228</v>
      </c>
      <c r="BE279" s="248">
        <f>IF(N279="základní",J279,0)</f>
        <v>0</v>
      </c>
      <c r="BF279" s="248">
        <f>IF(N279="snížená",J279,0)</f>
        <v>0</v>
      </c>
      <c r="BG279" s="248">
        <f>IF(N279="zákl. přenesená",J279,0)</f>
        <v>0</v>
      </c>
      <c r="BH279" s="248">
        <f>IF(N279="sníž. přenesená",J279,0)</f>
        <v>0</v>
      </c>
      <c r="BI279" s="248">
        <f>IF(N279="nulová",J279,0)</f>
        <v>0</v>
      </c>
      <c r="BJ279" s="25" t="s">
        <v>24</v>
      </c>
      <c r="BK279" s="248">
        <f>ROUND(I279*H279,2)</f>
        <v>0</v>
      </c>
      <c r="BL279" s="25" t="s">
        <v>235</v>
      </c>
      <c r="BM279" s="25" t="s">
        <v>594</v>
      </c>
    </row>
    <row r="280" s="12" customFormat="1">
      <c r="B280" s="249"/>
      <c r="C280" s="250"/>
      <c r="D280" s="251" t="s">
        <v>237</v>
      </c>
      <c r="E280" s="252" t="s">
        <v>22</v>
      </c>
      <c r="F280" s="253" t="s">
        <v>595</v>
      </c>
      <c r="G280" s="250"/>
      <c r="H280" s="254">
        <v>210.08000000000001</v>
      </c>
      <c r="I280" s="255"/>
      <c r="J280" s="250"/>
      <c r="K280" s="250"/>
      <c r="L280" s="256"/>
      <c r="M280" s="257"/>
      <c r="N280" s="258"/>
      <c r="O280" s="258"/>
      <c r="P280" s="258"/>
      <c r="Q280" s="258"/>
      <c r="R280" s="258"/>
      <c r="S280" s="258"/>
      <c r="T280" s="259"/>
      <c r="AT280" s="260" t="s">
        <v>237</v>
      </c>
      <c r="AU280" s="260" t="s">
        <v>87</v>
      </c>
      <c r="AV280" s="12" t="s">
        <v>87</v>
      </c>
      <c r="AW280" s="12" t="s">
        <v>42</v>
      </c>
      <c r="AX280" s="12" t="s">
        <v>24</v>
      </c>
      <c r="AY280" s="260" t="s">
        <v>228</v>
      </c>
    </row>
    <row r="281" s="1" customFormat="1" ht="16.5" customHeight="1">
      <c r="B281" s="47"/>
      <c r="C281" s="237" t="s">
        <v>596</v>
      </c>
      <c r="D281" s="237" t="s">
        <v>230</v>
      </c>
      <c r="E281" s="238" t="s">
        <v>597</v>
      </c>
      <c r="F281" s="239" t="s">
        <v>598</v>
      </c>
      <c r="G281" s="240" t="s">
        <v>263</v>
      </c>
      <c r="H281" s="241">
        <v>94.536000000000001</v>
      </c>
      <c r="I281" s="242"/>
      <c r="J281" s="243">
        <f>ROUND(I281*H281,2)</f>
        <v>0</v>
      </c>
      <c r="K281" s="239" t="s">
        <v>234</v>
      </c>
      <c r="L281" s="73"/>
      <c r="M281" s="244" t="s">
        <v>22</v>
      </c>
      <c r="N281" s="245" t="s">
        <v>50</v>
      </c>
      <c r="O281" s="48"/>
      <c r="P281" s="246">
        <f>O281*H281</f>
        <v>0</v>
      </c>
      <c r="Q281" s="246">
        <v>0.0065799999999999999</v>
      </c>
      <c r="R281" s="246">
        <f>Q281*H281</f>
        <v>0.62204687999999997</v>
      </c>
      <c r="S281" s="246">
        <v>0</v>
      </c>
      <c r="T281" s="247">
        <f>S281*H281</f>
        <v>0</v>
      </c>
      <c r="AR281" s="25" t="s">
        <v>235</v>
      </c>
      <c r="AT281" s="25" t="s">
        <v>230</v>
      </c>
      <c r="AU281" s="25" t="s">
        <v>87</v>
      </c>
      <c r="AY281" s="25" t="s">
        <v>228</v>
      </c>
      <c r="BE281" s="248">
        <f>IF(N281="základní",J281,0)</f>
        <v>0</v>
      </c>
      <c r="BF281" s="248">
        <f>IF(N281="snížená",J281,0)</f>
        <v>0</v>
      </c>
      <c r="BG281" s="248">
        <f>IF(N281="zákl. přenesená",J281,0)</f>
        <v>0</v>
      </c>
      <c r="BH281" s="248">
        <f>IF(N281="sníž. přenesená",J281,0)</f>
        <v>0</v>
      </c>
      <c r="BI281" s="248">
        <f>IF(N281="nulová",J281,0)</f>
        <v>0</v>
      </c>
      <c r="BJ281" s="25" t="s">
        <v>24</v>
      </c>
      <c r="BK281" s="248">
        <f>ROUND(I281*H281,2)</f>
        <v>0</v>
      </c>
      <c r="BL281" s="25" t="s">
        <v>235</v>
      </c>
      <c r="BM281" s="25" t="s">
        <v>599</v>
      </c>
    </row>
    <row r="282" s="12" customFormat="1">
      <c r="B282" s="249"/>
      <c r="C282" s="250"/>
      <c r="D282" s="251" t="s">
        <v>237</v>
      </c>
      <c r="E282" s="252" t="s">
        <v>22</v>
      </c>
      <c r="F282" s="253" t="s">
        <v>600</v>
      </c>
      <c r="G282" s="250"/>
      <c r="H282" s="254">
        <v>94.536000000000001</v>
      </c>
      <c r="I282" s="255"/>
      <c r="J282" s="250"/>
      <c r="K282" s="250"/>
      <c r="L282" s="256"/>
      <c r="M282" s="257"/>
      <c r="N282" s="258"/>
      <c r="O282" s="258"/>
      <c r="P282" s="258"/>
      <c r="Q282" s="258"/>
      <c r="R282" s="258"/>
      <c r="S282" s="258"/>
      <c r="T282" s="259"/>
      <c r="AT282" s="260" t="s">
        <v>237</v>
      </c>
      <c r="AU282" s="260" t="s">
        <v>87</v>
      </c>
      <c r="AV282" s="12" t="s">
        <v>87</v>
      </c>
      <c r="AW282" s="12" t="s">
        <v>42</v>
      </c>
      <c r="AX282" s="12" t="s">
        <v>24</v>
      </c>
      <c r="AY282" s="260" t="s">
        <v>228</v>
      </c>
    </row>
    <row r="283" s="1" customFormat="1" ht="16.5" customHeight="1">
      <c r="B283" s="47"/>
      <c r="C283" s="237" t="s">
        <v>601</v>
      </c>
      <c r="D283" s="237" t="s">
        <v>230</v>
      </c>
      <c r="E283" s="238" t="s">
        <v>602</v>
      </c>
      <c r="F283" s="239" t="s">
        <v>603</v>
      </c>
      <c r="G283" s="240" t="s">
        <v>263</v>
      </c>
      <c r="H283" s="241">
        <v>94.536000000000001</v>
      </c>
      <c r="I283" s="242"/>
      <c r="J283" s="243">
        <f>ROUND(I283*H283,2)</f>
        <v>0</v>
      </c>
      <c r="K283" s="239" t="s">
        <v>234</v>
      </c>
      <c r="L283" s="73"/>
      <c r="M283" s="244" t="s">
        <v>22</v>
      </c>
      <c r="N283" s="245" t="s">
        <v>50</v>
      </c>
      <c r="O283" s="48"/>
      <c r="P283" s="246">
        <f>O283*H283</f>
        <v>0</v>
      </c>
      <c r="Q283" s="246">
        <v>0</v>
      </c>
      <c r="R283" s="246">
        <f>Q283*H283</f>
        <v>0</v>
      </c>
      <c r="S283" s="246">
        <v>0</v>
      </c>
      <c r="T283" s="247">
        <f>S283*H283</f>
        <v>0</v>
      </c>
      <c r="AR283" s="25" t="s">
        <v>235</v>
      </c>
      <c r="AT283" s="25" t="s">
        <v>230</v>
      </c>
      <c r="AU283" s="25" t="s">
        <v>87</v>
      </c>
      <c r="AY283" s="25" t="s">
        <v>228</v>
      </c>
      <c r="BE283" s="248">
        <f>IF(N283="základní",J283,0)</f>
        <v>0</v>
      </c>
      <c r="BF283" s="248">
        <f>IF(N283="snížená",J283,0)</f>
        <v>0</v>
      </c>
      <c r="BG283" s="248">
        <f>IF(N283="zákl. přenesená",J283,0)</f>
        <v>0</v>
      </c>
      <c r="BH283" s="248">
        <f>IF(N283="sníž. přenesená",J283,0)</f>
        <v>0</v>
      </c>
      <c r="BI283" s="248">
        <f>IF(N283="nulová",J283,0)</f>
        <v>0</v>
      </c>
      <c r="BJ283" s="25" t="s">
        <v>24</v>
      </c>
      <c r="BK283" s="248">
        <f>ROUND(I283*H283,2)</f>
        <v>0</v>
      </c>
      <c r="BL283" s="25" t="s">
        <v>235</v>
      </c>
      <c r="BM283" s="25" t="s">
        <v>604</v>
      </c>
    </row>
    <row r="284" s="11" customFormat="1" ht="29.88" customHeight="1">
      <c r="B284" s="221"/>
      <c r="C284" s="222"/>
      <c r="D284" s="223" t="s">
        <v>78</v>
      </c>
      <c r="E284" s="235" t="s">
        <v>255</v>
      </c>
      <c r="F284" s="235" t="s">
        <v>605</v>
      </c>
      <c r="G284" s="222"/>
      <c r="H284" s="222"/>
      <c r="I284" s="225"/>
      <c r="J284" s="236">
        <f>BK284</f>
        <v>0</v>
      </c>
      <c r="K284" s="222"/>
      <c r="L284" s="227"/>
      <c r="M284" s="228"/>
      <c r="N284" s="229"/>
      <c r="O284" s="229"/>
      <c r="P284" s="230">
        <f>SUM(P285:P359)</f>
        <v>0</v>
      </c>
      <c r="Q284" s="229"/>
      <c r="R284" s="230">
        <f>SUM(R285:R359)</f>
        <v>481.08466396000006</v>
      </c>
      <c r="S284" s="229"/>
      <c r="T284" s="231">
        <f>SUM(T285:T359)</f>
        <v>0</v>
      </c>
      <c r="AR284" s="232" t="s">
        <v>24</v>
      </c>
      <c r="AT284" s="233" t="s">
        <v>78</v>
      </c>
      <c r="AU284" s="233" t="s">
        <v>24</v>
      </c>
      <c r="AY284" s="232" t="s">
        <v>228</v>
      </c>
      <c r="BK284" s="234">
        <f>SUM(BK285:BK359)</f>
        <v>0</v>
      </c>
    </row>
    <row r="285" s="1" customFormat="1" ht="16.5" customHeight="1">
      <c r="B285" s="47"/>
      <c r="C285" s="237" t="s">
        <v>606</v>
      </c>
      <c r="D285" s="237" t="s">
        <v>230</v>
      </c>
      <c r="E285" s="238" t="s">
        <v>607</v>
      </c>
      <c r="F285" s="239" t="s">
        <v>608</v>
      </c>
      <c r="G285" s="240" t="s">
        <v>263</v>
      </c>
      <c r="H285" s="241">
        <v>70.409999999999997</v>
      </c>
      <c r="I285" s="242"/>
      <c r="J285" s="243">
        <f>ROUND(I285*H285,2)</f>
        <v>0</v>
      </c>
      <c r="K285" s="239" t="s">
        <v>234</v>
      </c>
      <c r="L285" s="73"/>
      <c r="M285" s="244" t="s">
        <v>22</v>
      </c>
      <c r="N285" s="245" t="s">
        <v>50</v>
      </c>
      <c r="O285" s="48"/>
      <c r="P285" s="246">
        <f>O285*H285</f>
        <v>0</v>
      </c>
      <c r="Q285" s="246">
        <v>0</v>
      </c>
      <c r="R285" s="246">
        <f>Q285*H285</f>
        <v>0</v>
      </c>
      <c r="S285" s="246">
        <v>0</v>
      </c>
      <c r="T285" s="247">
        <f>S285*H285</f>
        <v>0</v>
      </c>
      <c r="AR285" s="25" t="s">
        <v>235</v>
      </c>
      <c r="AT285" s="25" t="s">
        <v>230</v>
      </c>
      <c r="AU285" s="25" t="s">
        <v>87</v>
      </c>
      <c r="AY285" s="25" t="s">
        <v>228</v>
      </c>
      <c r="BE285" s="248">
        <f>IF(N285="základní",J285,0)</f>
        <v>0</v>
      </c>
      <c r="BF285" s="248">
        <f>IF(N285="snížená",J285,0)</f>
        <v>0</v>
      </c>
      <c r="BG285" s="248">
        <f>IF(N285="zákl. přenesená",J285,0)</f>
        <v>0</v>
      </c>
      <c r="BH285" s="248">
        <f>IF(N285="sníž. přenesená",J285,0)</f>
        <v>0</v>
      </c>
      <c r="BI285" s="248">
        <f>IF(N285="nulová",J285,0)</f>
        <v>0</v>
      </c>
      <c r="BJ285" s="25" t="s">
        <v>24</v>
      </c>
      <c r="BK285" s="248">
        <f>ROUND(I285*H285,2)</f>
        <v>0</v>
      </c>
      <c r="BL285" s="25" t="s">
        <v>235</v>
      </c>
      <c r="BM285" s="25" t="s">
        <v>609</v>
      </c>
    </row>
    <row r="286" s="12" customFormat="1">
      <c r="B286" s="249"/>
      <c r="C286" s="250"/>
      <c r="D286" s="251" t="s">
        <v>237</v>
      </c>
      <c r="E286" s="252" t="s">
        <v>22</v>
      </c>
      <c r="F286" s="253" t="s">
        <v>610</v>
      </c>
      <c r="G286" s="250"/>
      <c r="H286" s="254">
        <v>70.409999999999997</v>
      </c>
      <c r="I286" s="255"/>
      <c r="J286" s="250"/>
      <c r="K286" s="250"/>
      <c r="L286" s="256"/>
      <c r="M286" s="257"/>
      <c r="N286" s="258"/>
      <c r="O286" s="258"/>
      <c r="P286" s="258"/>
      <c r="Q286" s="258"/>
      <c r="R286" s="258"/>
      <c r="S286" s="258"/>
      <c r="T286" s="259"/>
      <c r="AT286" s="260" t="s">
        <v>237</v>
      </c>
      <c r="AU286" s="260" t="s">
        <v>87</v>
      </c>
      <c r="AV286" s="12" t="s">
        <v>87</v>
      </c>
      <c r="AW286" s="12" t="s">
        <v>42</v>
      </c>
      <c r="AX286" s="12" t="s">
        <v>24</v>
      </c>
      <c r="AY286" s="260" t="s">
        <v>228</v>
      </c>
    </row>
    <row r="287" s="1" customFormat="1" ht="25.5" customHeight="1">
      <c r="B287" s="47"/>
      <c r="C287" s="237" t="s">
        <v>611</v>
      </c>
      <c r="D287" s="237" t="s">
        <v>230</v>
      </c>
      <c r="E287" s="238" t="s">
        <v>612</v>
      </c>
      <c r="F287" s="239" t="s">
        <v>613</v>
      </c>
      <c r="G287" s="240" t="s">
        <v>263</v>
      </c>
      <c r="H287" s="241">
        <v>70.409999999999997</v>
      </c>
      <c r="I287" s="242"/>
      <c r="J287" s="243">
        <f>ROUND(I287*H287,2)</f>
        <v>0</v>
      </c>
      <c r="K287" s="239" t="s">
        <v>234</v>
      </c>
      <c r="L287" s="73"/>
      <c r="M287" s="244" t="s">
        <v>22</v>
      </c>
      <c r="N287" s="245" t="s">
        <v>50</v>
      </c>
      <c r="O287" s="48"/>
      <c r="P287" s="246">
        <f>O287*H287</f>
        <v>0</v>
      </c>
      <c r="Q287" s="246">
        <v>0.0063</v>
      </c>
      <c r="R287" s="246">
        <f>Q287*H287</f>
        <v>0.44358300000000001</v>
      </c>
      <c r="S287" s="246">
        <v>0</v>
      </c>
      <c r="T287" s="247">
        <f>S287*H287</f>
        <v>0</v>
      </c>
      <c r="AR287" s="25" t="s">
        <v>235</v>
      </c>
      <c r="AT287" s="25" t="s">
        <v>230</v>
      </c>
      <c r="AU287" s="25" t="s">
        <v>87</v>
      </c>
      <c r="AY287" s="25" t="s">
        <v>228</v>
      </c>
      <c r="BE287" s="248">
        <f>IF(N287="základní",J287,0)</f>
        <v>0</v>
      </c>
      <c r="BF287" s="248">
        <f>IF(N287="snížená",J287,0)</f>
        <v>0</v>
      </c>
      <c r="BG287" s="248">
        <f>IF(N287="zákl. přenesená",J287,0)</f>
        <v>0</v>
      </c>
      <c r="BH287" s="248">
        <f>IF(N287="sníž. přenesená",J287,0)</f>
        <v>0</v>
      </c>
      <c r="BI287" s="248">
        <f>IF(N287="nulová",J287,0)</f>
        <v>0</v>
      </c>
      <c r="BJ287" s="25" t="s">
        <v>24</v>
      </c>
      <c r="BK287" s="248">
        <f>ROUND(I287*H287,2)</f>
        <v>0</v>
      </c>
      <c r="BL287" s="25" t="s">
        <v>235</v>
      </c>
      <c r="BM287" s="25" t="s">
        <v>614</v>
      </c>
    </row>
    <row r="288" s="1" customFormat="1" ht="16.5" customHeight="1">
      <c r="B288" s="47"/>
      <c r="C288" s="237" t="s">
        <v>615</v>
      </c>
      <c r="D288" s="237" t="s">
        <v>230</v>
      </c>
      <c r="E288" s="238" t="s">
        <v>616</v>
      </c>
      <c r="F288" s="239" t="s">
        <v>617</v>
      </c>
      <c r="G288" s="240" t="s">
        <v>263</v>
      </c>
      <c r="H288" s="241">
        <v>6475.5420000000004</v>
      </c>
      <c r="I288" s="242"/>
      <c r="J288" s="243">
        <f>ROUND(I288*H288,2)</f>
        <v>0</v>
      </c>
      <c r="K288" s="239" t="s">
        <v>264</v>
      </c>
      <c r="L288" s="73"/>
      <c r="M288" s="244" t="s">
        <v>22</v>
      </c>
      <c r="N288" s="245" t="s">
        <v>50</v>
      </c>
      <c r="O288" s="48"/>
      <c r="P288" s="246">
        <f>O288*H288</f>
        <v>0</v>
      </c>
      <c r="Q288" s="246">
        <v>0</v>
      </c>
      <c r="R288" s="246">
        <f>Q288*H288</f>
        <v>0</v>
      </c>
      <c r="S288" s="246">
        <v>0</v>
      </c>
      <c r="T288" s="247">
        <f>S288*H288</f>
        <v>0</v>
      </c>
      <c r="AR288" s="25" t="s">
        <v>235</v>
      </c>
      <c r="AT288" s="25" t="s">
        <v>230</v>
      </c>
      <c r="AU288" s="25" t="s">
        <v>87</v>
      </c>
      <c r="AY288" s="25" t="s">
        <v>228</v>
      </c>
      <c r="BE288" s="248">
        <f>IF(N288="základní",J288,0)</f>
        <v>0</v>
      </c>
      <c r="BF288" s="248">
        <f>IF(N288="snížená",J288,0)</f>
        <v>0</v>
      </c>
      <c r="BG288" s="248">
        <f>IF(N288="zákl. přenesená",J288,0)</f>
        <v>0</v>
      </c>
      <c r="BH288" s="248">
        <f>IF(N288="sníž. přenesená",J288,0)</f>
        <v>0</v>
      </c>
      <c r="BI288" s="248">
        <f>IF(N288="nulová",J288,0)</f>
        <v>0</v>
      </c>
      <c r="BJ288" s="25" t="s">
        <v>24</v>
      </c>
      <c r="BK288" s="248">
        <f>ROUND(I288*H288,2)</f>
        <v>0</v>
      </c>
      <c r="BL288" s="25" t="s">
        <v>235</v>
      </c>
      <c r="BM288" s="25" t="s">
        <v>618</v>
      </c>
    </row>
    <row r="289" s="12" customFormat="1">
      <c r="B289" s="249"/>
      <c r="C289" s="250"/>
      <c r="D289" s="251" t="s">
        <v>237</v>
      </c>
      <c r="E289" s="252" t="s">
        <v>22</v>
      </c>
      <c r="F289" s="253" t="s">
        <v>619</v>
      </c>
      <c r="G289" s="250"/>
      <c r="H289" s="254">
        <v>6475.5420000000004</v>
      </c>
      <c r="I289" s="255"/>
      <c r="J289" s="250"/>
      <c r="K289" s="250"/>
      <c r="L289" s="256"/>
      <c r="M289" s="257"/>
      <c r="N289" s="258"/>
      <c r="O289" s="258"/>
      <c r="P289" s="258"/>
      <c r="Q289" s="258"/>
      <c r="R289" s="258"/>
      <c r="S289" s="258"/>
      <c r="T289" s="259"/>
      <c r="AT289" s="260" t="s">
        <v>237</v>
      </c>
      <c r="AU289" s="260" t="s">
        <v>87</v>
      </c>
      <c r="AV289" s="12" t="s">
        <v>87</v>
      </c>
      <c r="AW289" s="12" t="s">
        <v>42</v>
      </c>
      <c r="AX289" s="12" t="s">
        <v>24</v>
      </c>
      <c r="AY289" s="260" t="s">
        <v>228</v>
      </c>
    </row>
    <row r="290" s="1" customFormat="1" ht="16.5" customHeight="1">
      <c r="B290" s="47"/>
      <c r="C290" s="237" t="s">
        <v>620</v>
      </c>
      <c r="D290" s="237" t="s">
        <v>230</v>
      </c>
      <c r="E290" s="238" t="s">
        <v>621</v>
      </c>
      <c r="F290" s="239" t="s">
        <v>622</v>
      </c>
      <c r="G290" s="240" t="s">
        <v>263</v>
      </c>
      <c r="H290" s="241">
        <v>542.14700000000005</v>
      </c>
      <c r="I290" s="242"/>
      <c r="J290" s="243">
        <f>ROUND(I290*H290,2)</f>
        <v>0</v>
      </c>
      <c r="K290" s="239" t="s">
        <v>264</v>
      </c>
      <c r="L290" s="73"/>
      <c r="M290" s="244" t="s">
        <v>22</v>
      </c>
      <c r="N290" s="245" t="s">
        <v>50</v>
      </c>
      <c r="O290" s="48"/>
      <c r="P290" s="246">
        <f>O290*H290</f>
        <v>0</v>
      </c>
      <c r="Q290" s="246">
        <v>0</v>
      </c>
      <c r="R290" s="246">
        <f>Q290*H290</f>
        <v>0</v>
      </c>
      <c r="S290" s="246">
        <v>0</v>
      </c>
      <c r="T290" s="247">
        <f>S290*H290</f>
        <v>0</v>
      </c>
      <c r="AR290" s="25" t="s">
        <v>235</v>
      </c>
      <c r="AT290" s="25" t="s">
        <v>230</v>
      </c>
      <c r="AU290" s="25" t="s">
        <v>87</v>
      </c>
      <c r="AY290" s="25" t="s">
        <v>228</v>
      </c>
      <c r="BE290" s="248">
        <f>IF(N290="základní",J290,0)</f>
        <v>0</v>
      </c>
      <c r="BF290" s="248">
        <f>IF(N290="snížená",J290,0)</f>
        <v>0</v>
      </c>
      <c r="BG290" s="248">
        <f>IF(N290="zákl. přenesená",J290,0)</f>
        <v>0</v>
      </c>
      <c r="BH290" s="248">
        <f>IF(N290="sníž. přenesená",J290,0)</f>
        <v>0</v>
      </c>
      <c r="BI290" s="248">
        <f>IF(N290="nulová",J290,0)</f>
        <v>0</v>
      </c>
      <c r="BJ290" s="25" t="s">
        <v>24</v>
      </c>
      <c r="BK290" s="248">
        <f>ROUND(I290*H290,2)</f>
        <v>0</v>
      </c>
      <c r="BL290" s="25" t="s">
        <v>235</v>
      </c>
      <c r="BM290" s="25" t="s">
        <v>623</v>
      </c>
    </row>
    <row r="291" s="1" customFormat="1">
      <c r="B291" s="47"/>
      <c r="C291" s="75"/>
      <c r="D291" s="251" t="s">
        <v>624</v>
      </c>
      <c r="E291" s="75"/>
      <c r="F291" s="282" t="s">
        <v>625</v>
      </c>
      <c r="G291" s="75"/>
      <c r="H291" s="75"/>
      <c r="I291" s="205"/>
      <c r="J291" s="75"/>
      <c r="K291" s="75"/>
      <c r="L291" s="73"/>
      <c r="M291" s="283"/>
      <c r="N291" s="48"/>
      <c r="O291" s="48"/>
      <c r="P291" s="48"/>
      <c r="Q291" s="48"/>
      <c r="R291" s="48"/>
      <c r="S291" s="48"/>
      <c r="T291" s="96"/>
      <c r="AT291" s="25" t="s">
        <v>624</v>
      </c>
      <c r="AU291" s="25" t="s">
        <v>87</v>
      </c>
    </row>
    <row r="292" s="12" customFormat="1">
      <c r="B292" s="249"/>
      <c r="C292" s="250"/>
      <c r="D292" s="251" t="s">
        <v>237</v>
      </c>
      <c r="E292" s="252" t="s">
        <v>22</v>
      </c>
      <c r="F292" s="253" t="s">
        <v>626</v>
      </c>
      <c r="G292" s="250"/>
      <c r="H292" s="254">
        <v>260.26900000000001</v>
      </c>
      <c r="I292" s="255"/>
      <c r="J292" s="250"/>
      <c r="K292" s="250"/>
      <c r="L292" s="256"/>
      <c r="M292" s="257"/>
      <c r="N292" s="258"/>
      <c r="O292" s="258"/>
      <c r="P292" s="258"/>
      <c r="Q292" s="258"/>
      <c r="R292" s="258"/>
      <c r="S292" s="258"/>
      <c r="T292" s="259"/>
      <c r="AT292" s="260" t="s">
        <v>237</v>
      </c>
      <c r="AU292" s="260" t="s">
        <v>87</v>
      </c>
      <c r="AV292" s="12" t="s">
        <v>87</v>
      </c>
      <c r="AW292" s="12" t="s">
        <v>42</v>
      </c>
      <c r="AX292" s="12" t="s">
        <v>79</v>
      </c>
      <c r="AY292" s="260" t="s">
        <v>228</v>
      </c>
    </row>
    <row r="293" s="12" customFormat="1">
      <c r="B293" s="249"/>
      <c r="C293" s="250"/>
      <c r="D293" s="251" t="s">
        <v>237</v>
      </c>
      <c r="E293" s="252" t="s">
        <v>22</v>
      </c>
      <c r="F293" s="253" t="s">
        <v>627</v>
      </c>
      <c r="G293" s="250"/>
      <c r="H293" s="254">
        <v>281.87799999999999</v>
      </c>
      <c r="I293" s="255"/>
      <c r="J293" s="250"/>
      <c r="K293" s="250"/>
      <c r="L293" s="256"/>
      <c r="M293" s="257"/>
      <c r="N293" s="258"/>
      <c r="O293" s="258"/>
      <c r="P293" s="258"/>
      <c r="Q293" s="258"/>
      <c r="R293" s="258"/>
      <c r="S293" s="258"/>
      <c r="T293" s="259"/>
      <c r="AT293" s="260" t="s">
        <v>237</v>
      </c>
      <c r="AU293" s="260" t="s">
        <v>87</v>
      </c>
      <c r="AV293" s="12" t="s">
        <v>87</v>
      </c>
      <c r="AW293" s="12" t="s">
        <v>42</v>
      </c>
      <c r="AX293" s="12" t="s">
        <v>79</v>
      </c>
      <c r="AY293" s="260" t="s">
        <v>228</v>
      </c>
    </row>
    <row r="294" s="13" customFormat="1">
      <c r="B294" s="271"/>
      <c r="C294" s="272"/>
      <c r="D294" s="251" t="s">
        <v>237</v>
      </c>
      <c r="E294" s="273" t="s">
        <v>22</v>
      </c>
      <c r="F294" s="274" t="s">
        <v>364</v>
      </c>
      <c r="G294" s="272"/>
      <c r="H294" s="275">
        <v>542.14700000000005</v>
      </c>
      <c r="I294" s="276"/>
      <c r="J294" s="272"/>
      <c r="K294" s="272"/>
      <c r="L294" s="277"/>
      <c r="M294" s="278"/>
      <c r="N294" s="279"/>
      <c r="O294" s="279"/>
      <c r="P294" s="279"/>
      <c r="Q294" s="279"/>
      <c r="R294" s="279"/>
      <c r="S294" s="279"/>
      <c r="T294" s="280"/>
      <c r="AT294" s="281" t="s">
        <v>237</v>
      </c>
      <c r="AU294" s="281" t="s">
        <v>87</v>
      </c>
      <c r="AV294" s="13" t="s">
        <v>235</v>
      </c>
      <c r="AW294" s="13" t="s">
        <v>42</v>
      </c>
      <c r="AX294" s="13" t="s">
        <v>24</v>
      </c>
      <c r="AY294" s="281" t="s">
        <v>228</v>
      </c>
    </row>
    <row r="295" s="1" customFormat="1" ht="25.5" customHeight="1">
      <c r="B295" s="47"/>
      <c r="C295" s="237" t="s">
        <v>628</v>
      </c>
      <c r="D295" s="237" t="s">
        <v>230</v>
      </c>
      <c r="E295" s="238" t="s">
        <v>629</v>
      </c>
      <c r="F295" s="239" t="s">
        <v>630</v>
      </c>
      <c r="G295" s="240" t="s">
        <v>263</v>
      </c>
      <c r="H295" s="241">
        <v>871.84199999999998</v>
      </c>
      <c r="I295" s="242"/>
      <c r="J295" s="243">
        <f>ROUND(I295*H295,2)</f>
        <v>0</v>
      </c>
      <c r="K295" s="239" t="s">
        <v>264</v>
      </c>
      <c r="L295" s="73"/>
      <c r="M295" s="244" t="s">
        <v>22</v>
      </c>
      <c r="N295" s="245" t="s">
        <v>50</v>
      </c>
      <c r="O295" s="48"/>
      <c r="P295" s="246">
        <f>O295*H295</f>
        <v>0</v>
      </c>
      <c r="Q295" s="246">
        <v>0</v>
      </c>
      <c r="R295" s="246">
        <f>Q295*H295</f>
        <v>0</v>
      </c>
      <c r="S295" s="246">
        <v>0</v>
      </c>
      <c r="T295" s="247">
        <f>S295*H295</f>
        <v>0</v>
      </c>
      <c r="AR295" s="25" t="s">
        <v>235</v>
      </c>
      <c r="AT295" s="25" t="s">
        <v>230</v>
      </c>
      <c r="AU295" s="25" t="s">
        <v>87</v>
      </c>
      <c r="AY295" s="25" t="s">
        <v>228</v>
      </c>
      <c r="BE295" s="248">
        <f>IF(N295="základní",J295,0)</f>
        <v>0</v>
      </c>
      <c r="BF295" s="248">
        <f>IF(N295="snížená",J295,0)</f>
        <v>0</v>
      </c>
      <c r="BG295" s="248">
        <f>IF(N295="zákl. přenesená",J295,0)</f>
        <v>0</v>
      </c>
      <c r="BH295" s="248">
        <f>IF(N295="sníž. přenesená",J295,0)</f>
        <v>0</v>
      </c>
      <c r="BI295" s="248">
        <f>IF(N295="nulová",J295,0)</f>
        <v>0</v>
      </c>
      <c r="BJ295" s="25" t="s">
        <v>24</v>
      </c>
      <c r="BK295" s="248">
        <f>ROUND(I295*H295,2)</f>
        <v>0</v>
      </c>
      <c r="BL295" s="25" t="s">
        <v>235</v>
      </c>
      <c r="BM295" s="25" t="s">
        <v>631</v>
      </c>
    </row>
    <row r="296" s="1" customFormat="1">
      <c r="B296" s="47"/>
      <c r="C296" s="75"/>
      <c r="D296" s="251" t="s">
        <v>624</v>
      </c>
      <c r="E296" s="75"/>
      <c r="F296" s="284" t="s">
        <v>632</v>
      </c>
      <c r="G296" s="75"/>
      <c r="H296" s="75"/>
      <c r="I296" s="205"/>
      <c r="J296" s="75"/>
      <c r="K296" s="75"/>
      <c r="L296" s="73"/>
      <c r="M296" s="283"/>
      <c r="N296" s="48"/>
      <c r="O296" s="48"/>
      <c r="P296" s="48"/>
      <c r="Q296" s="48"/>
      <c r="R296" s="48"/>
      <c r="S296" s="48"/>
      <c r="T296" s="96"/>
      <c r="AT296" s="25" t="s">
        <v>624</v>
      </c>
      <c r="AU296" s="25" t="s">
        <v>87</v>
      </c>
    </row>
    <row r="297" s="12" customFormat="1">
      <c r="B297" s="249"/>
      <c r="C297" s="250"/>
      <c r="D297" s="251" t="s">
        <v>237</v>
      </c>
      <c r="E297" s="252" t="s">
        <v>22</v>
      </c>
      <c r="F297" s="253" t="s">
        <v>633</v>
      </c>
      <c r="G297" s="250"/>
      <c r="H297" s="254">
        <v>147.44</v>
      </c>
      <c r="I297" s="255"/>
      <c r="J297" s="250"/>
      <c r="K297" s="250"/>
      <c r="L297" s="256"/>
      <c r="M297" s="257"/>
      <c r="N297" s="258"/>
      <c r="O297" s="258"/>
      <c r="P297" s="258"/>
      <c r="Q297" s="258"/>
      <c r="R297" s="258"/>
      <c r="S297" s="258"/>
      <c r="T297" s="259"/>
      <c r="AT297" s="260" t="s">
        <v>237</v>
      </c>
      <c r="AU297" s="260" t="s">
        <v>87</v>
      </c>
      <c r="AV297" s="12" t="s">
        <v>87</v>
      </c>
      <c r="AW297" s="12" t="s">
        <v>42</v>
      </c>
      <c r="AX297" s="12" t="s">
        <v>79</v>
      </c>
      <c r="AY297" s="260" t="s">
        <v>228</v>
      </c>
    </row>
    <row r="298" s="12" customFormat="1">
      <c r="B298" s="249"/>
      <c r="C298" s="250"/>
      <c r="D298" s="251" t="s">
        <v>237</v>
      </c>
      <c r="E298" s="252" t="s">
        <v>22</v>
      </c>
      <c r="F298" s="253" t="s">
        <v>634</v>
      </c>
      <c r="G298" s="250"/>
      <c r="H298" s="254">
        <v>861.601</v>
      </c>
      <c r="I298" s="255"/>
      <c r="J298" s="250"/>
      <c r="K298" s="250"/>
      <c r="L298" s="256"/>
      <c r="M298" s="257"/>
      <c r="N298" s="258"/>
      <c r="O298" s="258"/>
      <c r="P298" s="258"/>
      <c r="Q298" s="258"/>
      <c r="R298" s="258"/>
      <c r="S298" s="258"/>
      <c r="T298" s="259"/>
      <c r="AT298" s="260" t="s">
        <v>237</v>
      </c>
      <c r="AU298" s="260" t="s">
        <v>87</v>
      </c>
      <c r="AV298" s="12" t="s">
        <v>87</v>
      </c>
      <c r="AW298" s="12" t="s">
        <v>42</v>
      </c>
      <c r="AX298" s="12" t="s">
        <v>79</v>
      </c>
      <c r="AY298" s="260" t="s">
        <v>228</v>
      </c>
    </row>
    <row r="299" s="12" customFormat="1">
      <c r="B299" s="249"/>
      <c r="C299" s="250"/>
      <c r="D299" s="251" t="s">
        <v>237</v>
      </c>
      <c r="E299" s="252" t="s">
        <v>22</v>
      </c>
      <c r="F299" s="253" t="s">
        <v>635</v>
      </c>
      <c r="G299" s="250"/>
      <c r="H299" s="254">
        <v>-83.876000000000005</v>
      </c>
      <c r="I299" s="255"/>
      <c r="J299" s="250"/>
      <c r="K299" s="250"/>
      <c r="L299" s="256"/>
      <c r="M299" s="257"/>
      <c r="N299" s="258"/>
      <c r="O299" s="258"/>
      <c r="P299" s="258"/>
      <c r="Q299" s="258"/>
      <c r="R299" s="258"/>
      <c r="S299" s="258"/>
      <c r="T299" s="259"/>
      <c r="AT299" s="260" t="s">
        <v>237</v>
      </c>
      <c r="AU299" s="260" t="s">
        <v>87</v>
      </c>
      <c r="AV299" s="12" t="s">
        <v>87</v>
      </c>
      <c r="AW299" s="12" t="s">
        <v>42</v>
      </c>
      <c r="AX299" s="12" t="s">
        <v>79</v>
      </c>
      <c r="AY299" s="260" t="s">
        <v>228</v>
      </c>
    </row>
    <row r="300" s="12" customFormat="1">
      <c r="B300" s="249"/>
      <c r="C300" s="250"/>
      <c r="D300" s="251" t="s">
        <v>237</v>
      </c>
      <c r="E300" s="252" t="s">
        <v>22</v>
      </c>
      <c r="F300" s="253" t="s">
        <v>636</v>
      </c>
      <c r="G300" s="250"/>
      <c r="H300" s="254">
        <v>-53.323</v>
      </c>
      <c r="I300" s="255"/>
      <c r="J300" s="250"/>
      <c r="K300" s="250"/>
      <c r="L300" s="256"/>
      <c r="M300" s="257"/>
      <c r="N300" s="258"/>
      <c r="O300" s="258"/>
      <c r="P300" s="258"/>
      <c r="Q300" s="258"/>
      <c r="R300" s="258"/>
      <c r="S300" s="258"/>
      <c r="T300" s="259"/>
      <c r="AT300" s="260" t="s">
        <v>237</v>
      </c>
      <c r="AU300" s="260" t="s">
        <v>87</v>
      </c>
      <c r="AV300" s="12" t="s">
        <v>87</v>
      </c>
      <c r="AW300" s="12" t="s">
        <v>42</v>
      </c>
      <c r="AX300" s="12" t="s">
        <v>79</v>
      </c>
      <c r="AY300" s="260" t="s">
        <v>228</v>
      </c>
    </row>
    <row r="301" s="13" customFormat="1">
      <c r="B301" s="271"/>
      <c r="C301" s="272"/>
      <c r="D301" s="251" t="s">
        <v>237</v>
      </c>
      <c r="E301" s="273" t="s">
        <v>22</v>
      </c>
      <c r="F301" s="274" t="s">
        <v>364</v>
      </c>
      <c r="G301" s="272"/>
      <c r="H301" s="275">
        <v>871.84199999999998</v>
      </c>
      <c r="I301" s="276"/>
      <c r="J301" s="272"/>
      <c r="K301" s="272"/>
      <c r="L301" s="277"/>
      <c r="M301" s="278"/>
      <c r="N301" s="279"/>
      <c r="O301" s="279"/>
      <c r="P301" s="279"/>
      <c r="Q301" s="279"/>
      <c r="R301" s="279"/>
      <c r="S301" s="279"/>
      <c r="T301" s="280"/>
      <c r="AT301" s="281" t="s">
        <v>237</v>
      </c>
      <c r="AU301" s="281" t="s">
        <v>87</v>
      </c>
      <c r="AV301" s="13" t="s">
        <v>235</v>
      </c>
      <c r="AW301" s="13" t="s">
        <v>42</v>
      </c>
      <c r="AX301" s="13" t="s">
        <v>24</v>
      </c>
      <c r="AY301" s="281" t="s">
        <v>228</v>
      </c>
    </row>
    <row r="302" s="1" customFormat="1" ht="16.5" customHeight="1">
      <c r="B302" s="47"/>
      <c r="C302" s="237" t="s">
        <v>637</v>
      </c>
      <c r="D302" s="237" t="s">
        <v>230</v>
      </c>
      <c r="E302" s="238" t="s">
        <v>638</v>
      </c>
      <c r="F302" s="239" t="s">
        <v>639</v>
      </c>
      <c r="G302" s="240" t="s">
        <v>263</v>
      </c>
      <c r="H302" s="241">
        <v>168.98400000000001</v>
      </c>
      <c r="I302" s="242"/>
      <c r="J302" s="243">
        <f>ROUND(I302*H302,2)</f>
        <v>0</v>
      </c>
      <c r="K302" s="239" t="s">
        <v>234</v>
      </c>
      <c r="L302" s="73"/>
      <c r="M302" s="244" t="s">
        <v>22</v>
      </c>
      <c r="N302" s="245" t="s">
        <v>50</v>
      </c>
      <c r="O302" s="48"/>
      <c r="P302" s="246">
        <f>O302*H302</f>
        <v>0</v>
      </c>
      <c r="Q302" s="246">
        <v>0</v>
      </c>
      <c r="R302" s="246">
        <f>Q302*H302</f>
        <v>0</v>
      </c>
      <c r="S302" s="246">
        <v>0</v>
      </c>
      <c r="T302" s="247">
        <f>S302*H302</f>
        <v>0</v>
      </c>
      <c r="AR302" s="25" t="s">
        <v>235</v>
      </c>
      <c r="AT302" s="25" t="s">
        <v>230</v>
      </c>
      <c r="AU302" s="25" t="s">
        <v>87</v>
      </c>
      <c r="AY302" s="25" t="s">
        <v>228</v>
      </c>
      <c r="BE302" s="248">
        <f>IF(N302="základní",J302,0)</f>
        <v>0</v>
      </c>
      <c r="BF302" s="248">
        <f>IF(N302="snížená",J302,0)</f>
        <v>0</v>
      </c>
      <c r="BG302" s="248">
        <f>IF(N302="zákl. přenesená",J302,0)</f>
        <v>0</v>
      </c>
      <c r="BH302" s="248">
        <f>IF(N302="sníž. přenesená",J302,0)</f>
        <v>0</v>
      </c>
      <c r="BI302" s="248">
        <f>IF(N302="nulová",J302,0)</f>
        <v>0</v>
      </c>
      <c r="BJ302" s="25" t="s">
        <v>24</v>
      </c>
      <c r="BK302" s="248">
        <f>ROUND(I302*H302,2)</f>
        <v>0</v>
      </c>
      <c r="BL302" s="25" t="s">
        <v>235</v>
      </c>
      <c r="BM302" s="25" t="s">
        <v>640</v>
      </c>
    </row>
    <row r="303" s="12" customFormat="1">
      <c r="B303" s="249"/>
      <c r="C303" s="250"/>
      <c r="D303" s="251" t="s">
        <v>237</v>
      </c>
      <c r="E303" s="252" t="s">
        <v>22</v>
      </c>
      <c r="F303" s="253" t="s">
        <v>641</v>
      </c>
      <c r="G303" s="250"/>
      <c r="H303" s="254">
        <v>168.98400000000001</v>
      </c>
      <c r="I303" s="255"/>
      <c r="J303" s="250"/>
      <c r="K303" s="250"/>
      <c r="L303" s="256"/>
      <c r="M303" s="257"/>
      <c r="N303" s="258"/>
      <c r="O303" s="258"/>
      <c r="P303" s="258"/>
      <c r="Q303" s="258"/>
      <c r="R303" s="258"/>
      <c r="S303" s="258"/>
      <c r="T303" s="259"/>
      <c r="AT303" s="260" t="s">
        <v>237</v>
      </c>
      <c r="AU303" s="260" t="s">
        <v>87</v>
      </c>
      <c r="AV303" s="12" t="s">
        <v>87</v>
      </c>
      <c r="AW303" s="12" t="s">
        <v>42</v>
      </c>
      <c r="AX303" s="12" t="s">
        <v>24</v>
      </c>
      <c r="AY303" s="260" t="s">
        <v>228</v>
      </c>
    </row>
    <row r="304" s="1" customFormat="1" ht="25.5" customHeight="1">
      <c r="B304" s="47"/>
      <c r="C304" s="237" t="s">
        <v>642</v>
      </c>
      <c r="D304" s="237" t="s">
        <v>230</v>
      </c>
      <c r="E304" s="238" t="s">
        <v>643</v>
      </c>
      <c r="F304" s="239" t="s">
        <v>644</v>
      </c>
      <c r="G304" s="240" t="s">
        <v>263</v>
      </c>
      <c r="H304" s="241">
        <v>168.98400000000001</v>
      </c>
      <c r="I304" s="242"/>
      <c r="J304" s="243">
        <f>ROUND(I304*H304,2)</f>
        <v>0</v>
      </c>
      <c r="K304" s="239" t="s">
        <v>234</v>
      </c>
      <c r="L304" s="73"/>
      <c r="M304" s="244" t="s">
        <v>22</v>
      </c>
      <c r="N304" s="245" t="s">
        <v>50</v>
      </c>
      <c r="O304" s="48"/>
      <c r="P304" s="246">
        <f>O304*H304</f>
        <v>0</v>
      </c>
      <c r="Q304" s="246">
        <v>0.0063</v>
      </c>
      <c r="R304" s="246">
        <f>Q304*H304</f>
        <v>1.0645992</v>
      </c>
      <c r="S304" s="246">
        <v>0</v>
      </c>
      <c r="T304" s="247">
        <f>S304*H304</f>
        <v>0</v>
      </c>
      <c r="AR304" s="25" t="s">
        <v>235</v>
      </c>
      <c r="AT304" s="25" t="s">
        <v>230</v>
      </c>
      <c r="AU304" s="25" t="s">
        <v>87</v>
      </c>
      <c r="AY304" s="25" t="s">
        <v>228</v>
      </c>
      <c r="BE304" s="248">
        <f>IF(N304="základní",J304,0)</f>
        <v>0</v>
      </c>
      <c r="BF304" s="248">
        <f>IF(N304="snížená",J304,0)</f>
        <v>0</v>
      </c>
      <c r="BG304" s="248">
        <f>IF(N304="zákl. přenesená",J304,0)</f>
        <v>0</v>
      </c>
      <c r="BH304" s="248">
        <f>IF(N304="sníž. přenesená",J304,0)</f>
        <v>0</v>
      </c>
      <c r="BI304" s="248">
        <f>IF(N304="nulová",J304,0)</f>
        <v>0</v>
      </c>
      <c r="BJ304" s="25" t="s">
        <v>24</v>
      </c>
      <c r="BK304" s="248">
        <f>ROUND(I304*H304,2)</f>
        <v>0</v>
      </c>
      <c r="BL304" s="25" t="s">
        <v>235</v>
      </c>
      <c r="BM304" s="25" t="s">
        <v>645</v>
      </c>
    </row>
    <row r="305" s="1" customFormat="1" ht="16.5" customHeight="1">
      <c r="B305" s="47"/>
      <c r="C305" s="261" t="s">
        <v>646</v>
      </c>
      <c r="D305" s="261" t="s">
        <v>349</v>
      </c>
      <c r="E305" s="262" t="s">
        <v>647</v>
      </c>
      <c r="F305" s="263" t="s">
        <v>648</v>
      </c>
      <c r="G305" s="264" t="s">
        <v>263</v>
      </c>
      <c r="H305" s="265">
        <v>1736.597</v>
      </c>
      <c r="I305" s="266"/>
      <c r="J305" s="267">
        <f>ROUND(I305*H305,2)</f>
        <v>0</v>
      </c>
      <c r="K305" s="263" t="s">
        <v>234</v>
      </c>
      <c r="L305" s="268"/>
      <c r="M305" s="269" t="s">
        <v>22</v>
      </c>
      <c r="N305" s="270" t="s">
        <v>50</v>
      </c>
      <c r="O305" s="48"/>
      <c r="P305" s="246">
        <f>O305*H305</f>
        <v>0</v>
      </c>
      <c r="Q305" s="246">
        <v>0.025000000000000001</v>
      </c>
      <c r="R305" s="246">
        <f>Q305*H305</f>
        <v>43.414925000000004</v>
      </c>
      <c r="S305" s="246">
        <v>0</v>
      </c>
      <c r="T305" s="247">
        <f>S305*H305</f>
        <v>0</v>
      </c>
      <c r="AR305" s="25" t="s">
        <v>266</v>
      </c>
      <c r="AT305" s="25" t="s">
        <v>349</v>
      </c>
      <c r="AU305" s="25" t="s">
        <v>87</v>
      </c>
      <c r="AY305" s="25" t="s">
        <v>228</v>
      </c>
      <c r="BE305" s="248">
        <f>IF(N305="základní",J305,0)</f>
        <v>0</v>
      </c>
      <c r="BF305" s="248">
        <f>IF(N305="snížená",J305,0)</f>
        <v>0</v>
      </c>
      <c r="BG305" s="248">
        <f>IF(N305="zákl. přenesená",J305,0)</f>
        <v>0</v>
      </c>
      <c r="BH305" s="248">
        <f>IF(N305="sníž. přenesená",J305,0)</f>
        <v>0</v>
      </c>
      <c r="BI305" s="248">
        <f>IF(N305="nulová",J305,0)</f>
        <v>0</v>
      </c>
      <c r="BJ305" s="25" t="s">
        <v>24</v>
      </c>
      <c r="BK305" s="248">
        <f>ROUND(I305*H305,2)</f>
        <v>0</v>
      </c>
      <c r="BL305" s="25" t="s">
        <v>235</v>
      </c>
      <c r="BM305" s="25" t="s">
        <v>649</v>
      </c>
    </row>
    <row r="306" s="12" customFormat="1">
      <c r="B306" s="249"/>
      <c r="C306" s="250"/>
      <c r="D306" s="251" t="s">
        <v>237</v>
      </c>
      <c r="E306" s="252" t="s">
        <v>22</v>
      </c>
      <c r="F306" s="253" t="s">
        <v>650</v>
      </c>
      <c r="G306" s="250"/>
      <c r="H306" s="254">
        <v>1736.597</v>
      </c>
      <c r="I306" s="255"/>
      <c r="J306" s="250"/>
      <c r="K306" s="250"/>
      <c r="L306" s="256"/>
      <c r="M306" s="257"/>
      <c r="N306" s="258"/>
      <c r="O306" s="258"/>
      <c r="P306" s="258"/>
      <c r="Q306" s="258"/>
      <c r="R306" s="258"/>
      <c r="S306" s="258"/>
      <c r="T306" s="259"/>
      <c r="AT306" s="260" t="s">
        <v>237</v>
      </c>
      <c r="AU306" s="260" t="s">
        <v>87</v>
      </c>
      <c r="AV306" s="12" t="s">
        <v>87</v>
      </c>
      <c r="AW306" s="12" t="s">
        <v>42</v>
      </c>
      <c r="AX306" s="12" t="s">
        <v>24</v>
      </c>
      <c r="AY306" s="260" t="s">
        <v>228</v>
      </c>
    </row>
    <row r="307" s="1" customFormat="1" ht="16.5" customHeight="1">
      <c r="B307" s="47"/>
      <c r="C307" s="237" t="s">
        <v>651</v>
      </c>
      <c r="D307" s="237" t="s">
        <v>230</v>
      </c>
      <c r="E307" s="238" t="s">
        <v>652</v>
      </c>
      <c r="F307" s="239" t="s">
        <v>653</v>
      </c>
      <c r="G307" s="240" t="s">
        <v>263</v>
      </c>
      <c r="H307" s="241">
        <v>56.061999999999998</v>
      </c>
      <c r="I307" s="242"/>
      <c r="J307" s="243">
        <f>ROUND(I307*H307,2)</f>
        <v>0</v>
      </c>
      <c r="K307" s="239" t="s">
        <v>234</v>
      </c>
      <c r="L307" s="73"/>
      <c r="M307" s="244" t="s">
        <v>22</v>
      </c>
      <c r="N307" s="245" t="s">
        <v>50</v>
      </c>
      <c r="O307" s="48"/>
      <c r="P307" s="246">
        <f>O307*H307</f>
        <v>0</v>
      </c>
      <c r="Q307" s="246">
        <v>0.0085000000000000006</v>
      </c>
      <c r="R307" s="246">
        <f>Q307*H307</f>
        <v>0.47652700000000003</v>
      </c>
      <c r="S307" s="246">
        <v>0</v>
      </c>
      <c r="T307" s="247">
        <f>S307*H307</f>
        <v>0</v>
      </c>
      <c r="AR307" s="25" t="s">
        <v>235</v>
      </c>
      <c r="AT307" s="25" t="s">
        <v>230</v>
      </c>
      <c r="AU307" s="25" t="s">
        <v>87</v>
      </c>
      <c r="AY307" s="25" t="s">
        <v>228</v>
      </c>
      <c r="BE307" s="248">
        <f>IF(N307="základní",J307,0)</f>
        <v>0</v>
      </c>
      <c r="BF307" s="248">
        <f>IF(N307="snížená",J307,0)</f>
        <v>0</v>
      </c>
      <c r="BG307" s="248">
        <f>IF(N307="zákl. přenesená",J307,0)</f>
        <v>0</v>
      </c>
      <c r="BH307" s="248">
        <f>IF(N307="sníž. přenesená",J307,0)</f>
        <v>0</v>
      </c>
      <c r="BI307" s="248">
        <f>IF(N307="nulová",J307,0)</f>
        <v>0</v>
      </c>
      <c r="BJ307" s="25" t="s">
        <v>24</v>
      </c>
      <c r="BK307" s="248">
        <f>ROUND(I307*H307,2)</f>
        <v>0</v>
      </c>
      <c r="BL307" s="25" t="s">
        <v>235</v>
      </c>
      <c r="BM307" s="25" t="s">
        <v>654</v>
      </c>
    </row>
    <row r="308" s="1" customFormat="1" ht="16.5" customHeight="1">
      <c r="B308" s="47"/>
      <c r="C308" s="261" t="s">
        <v>655</v>
      </c>
      <c r="D308" s="261" t="s">
        <v>349</v>
      </c>
      <c r="E308" s="262" t="s">
        <v>656</v>
      </c>
      <c r="F308" s="263" t="s">
        <v>657</v>
      </c>
      <c r="G308" s="264" t="s">
        <v>233</v>
      </c>
      <c r="H308" s="265">
        <v>11.436</v>
      </c>
      <c r="I308" s="266"/>
      <c r="J308" s="267">
        <f>ROUND(I308*H308,2)</f>
        <v>0</v>
      </c>
      <c r="K308" s="263" t="s">
        <v>234</v>
      </c>
      <c r="L308" s="268"/>
      <c r="M308" s="269" t="s">
        <v>22</v>
      </c>
      <c r="N308" s="270" t="s">
        <v>50</v>
      </c>
      <c r="O308" s="48"/>
      <c r="P308" s="246">
        <f>O308*H308</f>
        <v>0</v>
      </c>
      <c r="Q308" s="246">
        <v>0.029999999999999999</v>
      </c>
      <c r="R308" s="246">
        <f>Q308*H308</f>
        <v>0.34308</v>
      </c>
      <c r="S308" s="246">
        <v>0</v>
      </c>
      <c r="T308" s="247">
        <f>S308*H308</f>
        <v>0</v>
      </c>
      <c r="AR308" s="25" t="s">
        <v>266</v>
      </c>
      <c r="AT308" s="25" t="s">
        <v>349</v>
      </c>
      <c r="AU308" s="25" t="s">
        <v>87</v>
      </c>
      <c r="AY308" s="25" t="s">
        <v>228</v>
      </c>
      <c r="BE308" s="248">
        <f>IF(N308="základní",J308,0)</f>
        <v>0</v>
      </c>
      <c r="BF308" s="248">
        <f>IF(N308="snížená",J308,0)</f>
        <v>0</v>
      </c>
      <c r="BG308" s="248">
        <f>IF(N308="zákl. přenesená",J308,0)</f>
        <v>0</v>
      </c>
      <c r="BH308" s="248">
        <f>IF(N308="sníž. přenesená",J308,0)</f>
        <v>0</v>
      </c>
      <c r="BI308" s="248">
        <f>IF(N308="nulová",J308,0)</f>
        <v>0</v>
      </c>
      <c r="BJ308" s="25" t="s">
        <v>24</v>
      </c>
      <c r="BK308" s="248">
        <f>ROUND(I308*H308,2)</f>
        <v>0</v>
      </c>
      <c r="BL308" s="25" t="s">
        <v>235</v>
      </c>
      <c r="BM308" s="25" t="s">
        <v>658</v>
      </c>
    </row>
    <row r="309" s="1" customFormat="1" ht="25.5" customHeight="1">
      <c r="B309" s="47"/>
      <c r="C309" s="237" t="s">
        <v>659</v>
      </c>
      <c r="D309" s="237" t="s">
        <v>230</v>
      </c>
      <c r="E309" s="238" t="s">
        <v>660</v>
      </c>
      <c r="F309" s="239" t="s">
        <v>661</v>
      </c>
      <c r="G309" s="240" t="s">
        <v>263</v>
      </c>
      <c r="H309" s="241">
        <v>1702.5460000000001</v>
      </c>
      <c r="I309" s="242"/>
      <c r="J309" s="243">
        <f>ROUND(I309*H309,2)</f>
        <v>0</v>
      </c>
      <c r="K309" s="239" t="s">
        <v>234</v>
      </c>
      <c r="L309" s="73"/>
      <c r="M309" s="244" t="s">
        <v>22</v>
      </c>
      <c r="N309" s="245" t="s">
        <v>50</v>
      </c>
      <c r="O309" s="48"/>
      <c r="P309" s="246">
        <f>O309*H309</f>
        <v>0</v>
      </c>
      <c r="Q309" s="246">
        <v>0.0094999999999999998</v>
      </c>
      <c r="R309" s="246">
        <f>Q309*H309</f>
        <v>16.174187</v>
      </c>
      <c r="S309" s="246">
        <v>0</v>
      </c>
      <c r="T309" s="247">
        <f>S309*H309</f>
        <v>0</v>
      </c>
      <c r="AR309" s="25" t="s">
        <v>235</v>
      </c>
      <c r="AT309" s="25" t="s">
        <v>230</v>
      </c>
      <c r="AU309" s="25" t="s">
        <v>87</v>
      </c>
      <c r="AY309" s="25" t="s">
        <v>228</v>
      </c>
      <c r="BE309" s="248">
        <f>IF(N309="základní",J309,0)</f>
        <v>0</v>
      </c>
      <c r="BF309" s="248">
        <f>IF(N309="snížená",J309,0)</f>
        <v>0</v>
      </c>
      <c r="BG309" s="248">
        <f>IF(N309="zákl. přenesená",J309,0)</f>
        <v>0</v>
      </c>
      <c r="BH309" s="248">
        <f>IF(N309="sníž. přenesená",J309,0)</f>
        <v>0</v>
      </c>
      <c r="BI309" s="248">
        <f>IF(N309="nulová",J309,0)</f>
        <v>0</v>
      </c>
      <c r="BJ309" s="25" t="s">
        <v>24</v>
      </c>
      <c r="BK309" s="248">
        <f>ROUND(I309*H309,2)</f>
        <v>0</v>
      </c>
      <c r="BL309" s="25" t="s">
        <v>235</v>
      </c>
      <c r="BM309" s="25" t="s">
        <v>662</v>
      </c>
    </row>
    <row r="310" s="1" customFormat="1">
      <c r="B310" s="47"/>
      <c r="C310" s="75"/>
      <c r="D310" s="251" t="s">
        <v>624</v>
      </c>
      <c r="E310" s="75"/>
      <c r="F310" s="282" t="s">
        <v>663</v>
      </c>
      <c r="G310" s="75"/>
      <c r="H310" s="75"/>
      <c r="I310" s="205"/>
      <c r="J310" s="75"/>
      <c r="K310" s="75"/>
      <c r="L310" s="73"/>
      <c r="M310" s="283"/>
      <c r="N310" s="48"/>
      <c r="O310" s="48"/>
      <c r="P310" s="48"/>
      <c r="Q310" s="48"/>
      <c r="R310" s="48"/>
      <c r="S310" s="48"/>
      <c r="T310" s="96"/>
      <c r="AT310" s="25" t="s">
        <v>624</v>
      </c>
      <c r="AU310" s="25" t="s">
        <v>87</v>
      </c>
    </row>
    <row r="311" s="12" customFormat="1">
      <c r="B311" s="249"/>
      <c r="C311" s="250"/>
      <c r="D311" s="251" t="s">
        <v>237</v>
      </c>
      <c r="E311" s="252" t="s">
        <v>22</v>
      </c>
      <c r="F311" s="253" t="s">
        <v>664</v>
      </c>
      <c r="G311" s="250"/>
      <c r="H311" s="254">
        <v>100.489</v>
      </c>
      <c r="I311" s="255"/>
      <c r="J311" s="250"/>
      <c r="K311" s="250"/>
      <c r="L311" s="256"/>
      <c r="M311" s="257"/>
      <c r="N311" s="258"/>
      <c r="O311" s="258"/>
      <c r="P311" s="258"/>
      <c r="Q311" s="258"/>
      <c r="R311" s="258"/>
      <c r="S311" s="258"/>
      <c r="T311" s="259"/>
      <c r="AT311" s="260" t="s">
        <v>237</v>
      </c>
      <c r="AU311" s="260" t="s">
        <v>87</v>
      </c>
      <c r="AV311" s="12" t="s">
        <v>87</v>
      </c>
      <c r="AW311" s="12" t="s">
        <v>42</v>
      </c>
      <c r="AX311" s="12" t="s">
        <v>79</v>
      </c>
      <c r="AY311" s="260" t="s">
        <v>228</v>
      </c>
    </row>
    <row r="312" s="12" customFormat="1">
      <c r="B312" s="249"/>
      <c r="C312" s="250"/>
      <c r="D312" s="251" t="s">
        <v>237</v>
      </c>
      <c r="E312" s="252" t="s">
        <v>22</v>
      </c>
      <c r="F312" s="253" t="s">
        <v>665</v>
      </c>
      <c r="G312" s="250"/>
      <c r="H312" s="254">
        <v>114.514</v>
      </c>
      <c r="I312" s="255"/>
      <c r="J312" s="250"/>
      <c r="K312" s="250"/>
      <c r="L312" s="256"/>
      <c r="M312" s="257"/>
      <c r="N312" s="258"/>
      <c r="O312" s="258"/>
      <c r="P312" s="258"/>
      <c r="Q312" s="258"/>
      <c r="R312" s="258"/>
      <c r="S312" s="258"/>
      <c r="T312" s="259"/>
      <c r="AT312" s="260" t="s">
        <v>237</v>
      </c>
      <c r="AU312" s="260" t="s">
        <v>87</v>
      </c>
      <c r="AV312" s="12" t="s">
        <v>87</v>
      </c>
      <c r="AW312" s="12" t="s">
        <v>42</v>
      </c>
      <c r="AX312" s="12" t="s">
        <v>79</v>
      </c>
      <c r="AY312" s="260" t="s">
        <v>228</v>
      </c>
    </row>
    <row r="313" s="12" customFormat="1">
      <c r="B313" s="249"/>
      <c r="C313" s="250"/>
      <c r="D313" s="251" t="s">
        <v>237</v>
      </c>
      <c r="E313" s="252" t="s">
        <v>22</v>
      </c>
      <c r="F313" s="253" t="s">
        <v>666</v>
      </c>
      <c r="G313" s="250"/>
      <c r="H313" s="254">
        <v>-38.880000000000003</v>
      </c>
      <c r="I313" s="255"/>
      <c r="J313" s="250"/>
      <c r="K313" s="250"/>
      <c r="L313" s="256"/>
      <c r="M313" s="257"/>
      <c r="N313" s="258"/>
      <c r="O313" s="258"/>
      <c r="P313" s="258"/>
      <c r="Q313" s="258"/>
      <c r="R313" s="258"/>
      <c r="S313" s="258"/>
      <c r="T313" s="259"/>
      <c r="AT313" s="260" t="s">
        <v>237</v>
      </c>
      <c r="AU313" s="260" t="s">
        <v>87</v>
      </c>
      <c r="AV313" s="12" t="s">
        <v>87</v>
      </c>
      <c r="AW313" s="12" t="s">
        <v>42</v>
      </c>
      <c r="AX313" s="12" t="s">
        <v>79</v>
      </c>
      <c r="AY313" s="260" t="s">
        <v>228</v>
      </c>
    </row>
    <row r="314" s="12" customFormat="1">
      <c r="B314" s="249"/>
      <c r="C314" s="250"/>
      <c r="D314" s="251" t="s">
        <v>237</v>
      </c>
      <c r="E314" s="252" t="s">
        <v>22</v>
      </c>
      <c r="F314" s="253" t="s">
        <v>667</v>
      </c>
      <c r="G314" s="250"/>
      <c r="H314" s="254">
        <v>108.816</v>
      </c>
      <c r="I314" s="255"/>
      <c r="J314" s="250"/>
      <c r="K314" s="250"/>
      <c r="L314" s="256"/>
      <c r="M314" s="257"/>
      <c r="N314" s="258"/>
      <c r="O314" s="258"/>
      <c r="P314" s="258"/>
      <c r="Q314" s="258"/>
      <c r="R314" s="258"/>
      <c r="S314" s="258"/>
      <c r="T314" s="259"/>
      <c r="AT314" s="260" t="s">
        <v>237</v>
      </c>
      <c r="AU314" s="260" t="s">
        <v>87</v>
      </c>
      <c r="AV314" s="12" t="s">
        <v>87</v>
      </c>
      <c r="AW314" s="12" t="s">
        <v>42</v>
      </c>
      <c r="AX314" s="12" t="s">
        <v>79</v>
      </c>
      <c r="AY314" s="260" t="s">
        <v>228</v>
      </c>
    </row>
    <row r="315" s="12" customFormat="1">
      <c r="B315" s="249"/>
      <c r="C315" s="250"/>
      <c r="D315" s="251" t="s">
        <v>237</v>
      </c>
      <c r="E315" s="252" t="s">
        <v>22</v>
      </c>
      <c r="F315" s="253" t="s">
        <v>668</v>
      </c>
      <c r="G315" s="250"/>
      <c r="H315" s="254">
        <v>472.83499999999998</v>
      </c>
      <c r="I315" s="255"/>
      <c r="J315" s="250"/>
      <c r="K315" s="250"/>
      <c r="L315" s="256"/>
      <c r="M315" s="257"/>
      <c r="N315" s="258"/>
      <c r="O315" s="258"/>
      <c r="P315" s="258"/>
      <c r="Q315" s="258"/>
      <c r="R315" s="258"/>
      <c r="S315" s="258"/>
      <c r="T315" s="259"/>
      <c r="AT315" s="260" t="s">
        <v>237</v>
      </c>
      <c r="AU315" s="260" t="s">
        <v>87</v>
      </c>
      <c r="AV315" s="12" t="s">
        <v>87</v>
      </c>
      <c r="AW315" s="12" t="s">
        <v>42</v>
      </c>
      <c r="AX315" s="12" t="s">
        <v>79</v>
      </c>
      <c r="AY315" s="260" t="s">
        <v>228</v>
      </c>
    </row>
    <row r="316" s="12" customFormat="1">
      <c r="B316" s="249"/>
      <c r="C316" s="250"/>
      <c r="D316" s="251" t="s">
        <v>237</v>
      </c>
      <c r="E316" s="252" t="s">
        <v>22</v>
      </c>
      <c r="F316" s="253" t="s">
        <v>669</v>
      </c>
      <c r="G316" s="250"/>
      <c r="H316" s="254">
        <v>871.84199999999998</v>
      </c>
      <c r="I316" s="255"/>
      <c r="J316" s="250"/>
      <c r="K316" s="250"/>
      <c r="L316" s="256"/>
      <c r="M316" s="257"/>
      <c r="N316" s="258"/>
      <c r="O316" s="258"/>
      <c r="P316" s="258"/>
      <c r="Q316" s="258"/>
      <c r="R316" s="258"/>
      <c r="S316" s="258"/>
      <c r="T316" s="259"/>
      <c r="AT316" s="260" t="s">
        <v>237</v>
      </c>
      <c r="AU316" s="260" t="s">
        <v>87</v>
      </c>
      <c r="AV316" s="12" t="s">
        <v>87</v>
      </c>
      <c r="AW316" s="12" t="s">
        <v>42</v>
      </c>
      <c r="AX316" s="12" t="s">
        <v>79</v>
      </c>
      <c r="AY316" s="260" t="s">
        <v>228</v>
      </c>
    </row>
    <row r="317" s="12" customFormat="1">
      <c r="B317" s="249"/>
      <c r="C317" s="250"/>
      <c r="D317" s="251" t="s">
        <v>237</v>
      </c>
      <c r="E317" s="252" t="s">
        <v>22</v>
      </c>
      <c r="F317" s="253" t="s">
        <v>670</v>
      </c>
      <c r="G317" s="250"/>
      <c r="H317" s="254">
        <v>72.930000000000007</v>
      </c>
      <c r="I317" s="255"/>
      <c r="J317" s="250"/>
      <c r="K317" s="250"/>
      <c r="L317" s="256"/>
      <c r="M317" s="257"/>
      <c r="N317" s="258"/>
      <c r="O317" s="258"/>
      <c r="P317" s="258"/>
      <c r="Q317" s="258"/>
      <c r="R317" s="258"/>
      <c r="S317" s="258"/>
      <c r="T317" s="259"/>
      <c r="AT317" s="260" t="s">
        <v>237</v>
      </c>
      <c r="AU317" s="260" t="s">
        <v>87</v>
      </c>
      <c r="AV317" s="12" t="s">
        <v>87</v>
      </c>
      <c r="AW317" s="12" t="s">
        <v>42</v>
      </c>
      <c r="AX317" s="12" t="s">
        <v>79</v>
      </c>
      <c r="AY317" s="260" t="s">
        <v>228</v>
      </c>
    </row>
    <row r="318" s="13" customFormat="1">
      <c r="B318" s="271"/>
      <c r="C318" s="272"/>
      <c r="D318" s="251" t="s">
        <v>237</v>
      </c>
      <c r="E318" s="273" t="s">
        <v>22</v>
      </c>
      <c r="F318" s="274" t="s">
        <v>364</v>
      </c>
      <c r="G318" s="272"/>
      <c r="H318" s="275">
        <v>1702.5460000000001</v>
      </c>
      <c r="I318" s="276"/>
      <c r="J318" s="272"/>
      <c r="K318" s="272"/>
      <c r="L318" s="277"/>
      <c r="M318" s="278"/>
      <c r="N318" s="279"/>
      <c r="O318" s="279"/>
      <c r="P318" s="279"/>
      <c r="Q318" s="279"/>
      <c r="R318" s="279"/>
      <c r="S318" s="279"/>
      <c r="T318" s="280"/>
      <c r="AT318" s="281" t="s">
        <v>237</v>
      </c>
      <c r="AU318" s="281" t="s">
        <v>87</v>
      </c>
      <c r="AV318" s="13" t="s">
        <v>235</v>
      </c>
      <c r="AW318" s="13" t="s">
        <v>42</v>
      </c>
      <c r="AX318" s="13" t="s">
        <v>24</v>
      </c>
      <c r="AY318" s="281" t="s">
        <v>228</v>
      </c>
    </row>
    <row r="319" s="1" customFormat="1" ht="25.5" customHeight="1">
      <c r="B319" s="47"/>
      <c r="C319" s="237" t="s">
        <v>671</v>
      </c>
      <c r="D319" s="237" t="s">
        <v>230</v>
      </c>
      <c r="E319" s="238" t="s">
        <v>672</v>
      </c>
      <c r="F319" s="239" t="s">
        <v>673</v>
      </c>
      <c r="G319" s="240" t="s">
        <v>263</v>
      </c>
      <c r="H319" s="241">
        <v>472.83499999999998</v>
      </c>
      <c r="I319" s="242"/>
      <c r="J319" s="243">
        <f>ROUND(I319*H319,2)</f>
        <v>0</v>
      </c>
      <c r="K319" s="239" t="s">
        <v>234</v>
      </c>
      <c r="L319" s="73"/>
      <c r="M319" s="244" t="s">
        <v>22</v>
      </c>
      <c r="N319" s="245" t="s">
        <v>50</v>
      </c>
      <c r="O319" s="48"/>
      <c r="P319" s="246">
        <f>O319*H319</f>
        <v>0</v>
      </c>
      <c r="Q319" s="246">
        <v>0.00628</v>
      </c>
      <c r="R319" s="246">
        <f>Q319*H319</f>
        <v>2.9694037999999998</v>
      </c>
      <c r="S319" s="246">
        <v>0</v>
      </c>
      <c r="T319" s="247">
        <f>S319*H319</f>
        <v>0</v>
      </c>
      <c r="AR319" s="25" t="s">
        <v>235</v>
      </c>
      <c r="AT319" s="25" t="s">
        <v>230</v>
      </c>
      <c r="AU319" s="25" t="s">
        <v>87</v>
      </c>
      <c r="AY319" s="25" t="s">
        <v>228</v>
      </c>
      <c r="BE319" s="248">
        <f>IF(N319="základní",J319,0)</f>
        <v>0</v>
      </c>
      <c r="BF319" s="248">
        <f>IF(N319="snížená",J319,0)</f>
        <v>0</v>
      </c>
      <c r="BG319" s="248">
        <f>IF(N319="zákl. přenesená",J319,0)</f>
        <v>0</v>
      </c>
      <c r="BH319" s="248">
        <f>IF(N319="sníž. přenesená",J319,0)</f>
        <v>0</v>
      </c>
      <c r="BI319" s="248">
        <f>IF(N319="nulová",J319,0)</f>
        <v>0</v>
      </c>
      <c r="BJ319" s="25" t="s">
        <v>24</v>
      </c>
      <c r="BK319" s="248">
        <f>ROUND(I319*H319,2)</f>
        <v>0</v>
      </c>
      <c r="BL319" s="25" t="s">
        <v>235</v>
      </c>
      <c r="BM319" s="25" t="s">
        <v>674</v>
      </c>
    </row>
    <row r="320" s="12" customFormat="1">
      <c r="B320" s="249"/>
      <c r="C320" s="250"/>
      <c r="D320" s="251" t="s">
        <v>237</v>
      </c>
      <c r="E320" s="252" t="s">
        <v>22</v>
      </c>
      <c r="F320" s="253" t="s">
        <v>675</v>
      </c>
      <c r="G320" s="250"/>
      <c r="H320" s="254">
        <v>472.83499999999998</v>
      </c>
      <c r="I320" s="255"/>
      <c r="J320" s="250"/>
      <c r="K320" s="250"/>
      <c r="L320" s="256"/>
      <c r="M320" s="257"/>
      <c r="N320" s="258"/>
      <c r="O320" s="258"/>
      <c r="P320" s="258"/>
      <c r="Q320" s="258"/>
      <c r="R320" s="258"/>
      <c r="S320" s="258"/>
      <c r="T320" s="259"/>
      <c r="AT320" s="260" t="s">
        <v>237</v>
      </c>
      <c r="AU320" s="260" t="s">
        <v>87</v>
      </c>
      <c r="AV320" s="12" t="s">
        <v>87</v>
      </c>
      <c r="AW320" s="12" t="s">
        <v>42</v>
      </c>
      <c r="AX320" s="12" t="s">
        <v>24</v>
      </c>
      <c r="AY320" s="260" t="s">
        <v>228</v>
      </c>
    </row>
    <row r="321" s="1" customFormat="1" ht="25.5" customHeight="1">
      <c r="B321" s="47"/>
      <c r="C321" s="237" t="s">
        <v>676</v>
      </c>
      <c r="D321" s="237" t="s">
        <v>230</v>
      </c>
      <c r="E321" s="238" t="s">
        <v>677</v>
      </c>
      <c r="F321" s="239" t="s">
        <v>678</v>
      </c>
      <c r="G321" s="240" t="s">
        <v>263</v>
      </c>
      <c r="H321" s="241">
        <v>56.064</v>
      </c>
      <c r="I321" s="242"/>
      <c r="J321" s="243">
        <f>ROUND(I321*H321,2)</f>
        <v>0</v>
      </c>
      <c r="K321" s="239" t="s">
        <v>234</v>
      </c>
      <c r="L321" s="73"/>
      <c r="M321" s="244" t="s">
        <v>22</v>
      </c>
      <c r="N321" s="245" t="s">
        <v>50</v>
      </c>
      <c r="O321" s="48"/>
      <c r="P321" s="246">
        <f>O321*H321</f>
        <v>0</v>
      </c>
      <c r="Q321" s="246">
        <v>0.0096799999999999994</v>
      </c>
      <c r="R321" s="246">
        <f>Q321*H321</f>
        <v>0.54269951999999999</v>
      </c>
      <c r="S321" s="246">
        <v>0</v>
      </c>
      <c r="T321" s="247">
        <f>S321*H321</f>
        <v>0</v>
      </c>
      <c r="AR321" s="25" t="s">
        <v>235</v>
      </c>
      <c r="AT321" s="25" t="s">
        <v>230</v>
      </c>
      <c r="AU321" s="25" t="s">
        <v>87</v>
      </c>
      <c r="AY321" s="25" t="s">
        <v>228</v>
      </c>
      <c r="BE321" s="248">
        <f>IF(N321="základní",J321,0)</f>
        <v>0</v>
      </c>
      <c r="BF321" s="248">
        <f>IF(N321="snížená",J321,0)</f>
        <v>0</v>
      </c>
      <c r="BG321" s="248">
        <f>IF(N321="zákl. přenesená",J321,0)</f>
        <v>0</v>
      </c>
      <c r="BH321" s="248">
        <f>IF(N321="sníž. přenesená",J321,0)</f>
        <v>0</v>
      </c>
      <c r="BI321" s="248">
        <f>IF(N321="nulová",J321,0)</f>
        <v>0</v>
      </c>
      <c r="BJ321" s="25" t="s">
        <v>24</v>
      </c>
      <c r="BK321" s="248">
        <f>ROUND(I321*H321,2)</f>
        <v>0</v>
      </c>
      <c r="BL321" s="25" t="s">
        <v>235</v>
      </c>
      <c r="BM321" s="25" t="s">
        <v>679</v>
      </c>
    </row>
    <row r="322" s="1" customFormat="1" ht="25.5" customHeight="1">
      <c r="B322" s="47"/>
      <c r="C322" s="237" t="s">
        <v>680</v>
      </c>
      <c r="D322" s="237" t="s">
        <v>230</v>
      </c>
      <c r="E322" s="238" t="s">
        <v>681</v>
      </c>
      <c r="F322" s="239" t="s">
        <v>682</v>
      </c>
      <c r="G322" s="240" t="s">
        <v>263</v>
      </c>
      <c r="H322" s="241">
        <v>284.93900000000002</v>
      </c>
      <c r="I322" s="242"/>
      <c r="J322" s="243">
        <f>ROUND(I322*H322,2)</f>
        <v>0</v>
      </c>
      <c r="K322" s="239" t="s">
        <v>234</v>
      </c>
      <c r="L322" s="73"/>
      <c r="M322" s="244" t="s">
        <v>22</v>
      </c>
      <c r="N322" s="245" t="s">
        <v>50</v>
      </c>
      <c r="O322" s="48"/>
      <c r="P322" s="246">
        <f>O322*H322</f>
        <v>0</v>
      </c>
      <c r="Q322" s="246">
        <v>0.0026800000000000001</v>
      </c>
      <c r="R322" s="246">
        <f>Q322*H322</f>
        <v>0.76363652000000004</v>
      </c>
      <c r="S322" s="246">
        <v>0</v>
      </c>
      <c r="T322" s="247">
        <f>S322*H322</f>
        <v>0</v>
      </c>
      <c r="AR322" s="25" t="s">
        <v>235</v>
      </c>
      <c r="AT322" s="25" t="s">
        <v>230</v>
      </c>
      <c r="AU322" s="25" t="s">
        <v>87</v>
      </c>
      <c r="AY322" s="25" t="s">
        <v>228</v>
      </c>
      <c r="BE322" s="248">
        <f>IF(N322="základní",J322,0)</f>
        <v>0</v>
      </c>
      <c r="BF322" s="248">
        <f>IF(N322="snížená",J322,0)</f>
        <v>0</v>
      </c>
      <c r="BG322" s="248">
        <f>IF(N322="zákl. přenesená",J322,0)</f>
        <v>0</v>
      </c>
      <c r="BH322" s="248">
        <f>IF(N322="sníž. přenesená",J322,0)</f>
        <v>0</v>
      </c>
      <c r="BI322" s="248">
        <f>IF(N322="nulová",J322,0)</f>
        <v>0</v>
      </c>
      <c r="BJ322" s="25" t="s">
        <v>24</v>
      </c>
      <c r="BK322" s="248">
        <f>ROUND(I322*H322,2)</f>
        <v>0</v>
      </c>
      <c r="BL322" s="25" t="s">
        <v>235</v>
      </c>
      <c r="BM322" s="25" t="s">
        <v>683</v>
      </c>
    </row>
    <row r="323" s="1" customFormat="1" ht="16.5" customHeight="1">
      <c r="B323" s="47"/>
      <c r="C323" s="237" t="s">
        <v>684</v>
      </c>
      <c r="D323" s="237" t="s">
        <v>230</v>
      </c>
      <c r="E323" s="238" t="s">
        <v>685</v>
      </c>
      <c r="F323" s="239" t="s">
        <v>686</v>
      </c>
      <c r="G323" s="240" t="s">
        <v>263</v>
      </c>
      <c r="H323" s="241">
        <v>87.150000000000006</v>
      </c>
      <c r="I323" s="242"/>
      <c r="J323" s="243">
        <f>ROUND(I323*H323,2)</f>
        <v>0</v>
      </c>
      <c r="K323" s="239" t="s">
        <v>234</v>
      </c>
      <c r="L323" s="73"/>
      <c r="M323" s="244" t="s">
        <v>22</v>
      </c>
      <c r="N323" s="245" t="s">
        <v>50</v>
      </c>
      <c r="O323" s="48"/>
      <c r="P323" s="246">
        <f>O323*H323</f>
        <v>0</v>
      </c>
      <c r="Q323" s="246">
        <v>0.00012</v>
      </c>
      <c r="R323" s="246">
        <f>Q323*H323</f>
        <v>0.010458</v>
      </c>
      <c r="S323" s="246">
        <v>0</v>
      </c>
      <c r="T323" s="247">
        <f>S323*H323</f>
        <v>0</v>
      </c>
      <c r="AR323" s="25" t="s">
        <v>235</v>
      </c>
      <c r="AT323" s="25" t="s">
        <v>230</v>
      </c>
      <c r="AU323" s="25" t="s">
        <v>87</v>
      </c>
      <c r="AY323" s="25" t="s">
        <v>228</v>
      </c>
      <c r="BE323" s="248">
        <f>IF(N323="základní",J323,0)</f>
        <v>0</v>
      </c>
      <c r="BF323" s="248">
        <f>IF(N323="snížená",J323,0)</f>
        <v>0</v>
      </c>
      <c r="BG323" s="248">
        <f>IF(N323="zákl. přenesená",J323,0)</f>
        <v>0</v>
      </c>
      <c r="BH323" s="248">
        <f>IF(N323="sníž. přenesená",J323,0)</f>
        <v>0</v>
      </c>
      <c r="BI323" s="248">
        <f>IF(N323="nulová",J323,0)</f>
        <v>0</v>
      </c>
      <c r="BJ323" s="25" t="s">
        <v>24</v>
      </c>
      <c r="BK323" s="248">
        <f>ROUND(I323*H323,2)</f>
        <v>0</v>
      </c>
      <c r="BL323" s="25" t="s">
        <v>235</v>
      </c>
      <c r="BM323" s="25" t="s">
        <v>687</v>
      </c>
    </row>
    <row r="324" s="1" customFormat="1" ht="16.5" customHeight="1">
      <c r="B324" s="47"/>
      <c r="C324" s="237" t="s">
        <v>688</v>
      </c>
      <c r="D324" s="237" t="s">
        <v>230</v>
      </c>
      <c r="E324" s="238" t="s">
        <v>689</v>
      </c>
      <c r="F324" s="239" t="s">
        <v>690</v>
      </c>
      <c r="G324" s="240" t="s">
        <v>233</v>
      </c>
      <c r="H324" s="241">
        <v>5.633</v>
      </c>
      <c r="I324" s="242"/>
      <c r="J324" s="243">
        <f>ROUND(I324*H324,2)</f>
        <v>0</v>
      </c>
      <c r="K324" s="239" t="s">
        <v>234</v>
      </c>
      <c r="L324" s="73"/>
      <c r="M324" s="244" t="s">
        <v>22</v>
      </c>
      <c r="N324" s="245" t="s">
        <v>50</v>
      </c>
      <c r="O324" s="48"/>
      <c r="P324" s="246">
        <f>O324*H324</f>
        <v>0</v>
      </c>
      <c r="Q324" s="246">
        <v>2.2563399999999998</v>
      </c>
      <c r="R324" s="246">
        <f>Q324*H324</f>
        <v>12.709963219999999</v>
      </c>
      <c r="S324" s="246">
        <v>0</v>
      </c>
      <c r="T324" s="247">
        <f>S324*H324</f>
        <v>0</v>
      </c>
      <c r="AR324" s="25" t="s">
        <v>235</v>
      </c>
      <c r="AT324" s="25" t="s">
        <v>230</v>
      </c>
      <c r="AU324" s="25" t="s">
        <v>87</v>
      </c>
      <c r="AY324" s="25" t="s">
        <v>228</v>
      </c>
      <c r="BE324" s="248">
        <f>IF(N324="základní",J324,0)</f>
        <v>0</v>
      </c>
      <c r="BF324" s="248">
        <f>IF(N324="snížená",J324,0)</f>
        <v>0</v>
      </c>
      <c r="BG324" s="248">
        <f>IF(N324="zákl. přenesená",J324,0)</f>
        <v>0</v>
      </c>
      <c r="BH324" s="248">
        <f>IF(N324="sníž. přenesená",J324,0)</f>
        <v>0</v>
      </c>
      <c r="BI324" s="248">
        <f>IF(N324="nulová",J324,0)</f>
        <v>0</v>
      </c>
      <c r="BJ324" s="25" t="s">
        <v>24</v>
      </c>
      <c r="BK324" s="248">
        <f>ROUND(I324*H324,2)</f>
        <v>0</v>
      </c>
      <c r="BL324" s="25" t="s">
        <v>235</v>
      </c>
      <c r="BM324" s="25" t="s">
        <v>691</v>
      </c>
    </row>
    <row r="325" s="12" customFormat="1">
      <c r="B325" s="249"/>
      <c r="C325" s="250"/>
      <c r="D325" s="251" t="s">
        <v>237</v>
      </c>
      <c r="E325" s="252" t="s">
        <v>22</v>
      </c>
      <c r="F325" s="253" t="s">
        <v>692</v>
      </c>
      <c r="G325" s="250"/>
      <c r="H325" s="254">
        <v>5.633</v>
      </c>
      <c r="I325" s="255"/>
      <c r="J325" s="250"/>
      <c r="K325" s="250"/>
      <c r="L325" s="256"/>
      <c r="M325" s="257"/>
      <c r="N325" s="258"/>
      <c r="O325" s="258"/>
      <c r="P325" s="258"/>
      <c r="Q325" s="258"/>
      <c r="R325" s="258"/>
      <c r="S325" s="258"/>
      <c r="T325" s="259"/>
      <c r="AT325" s="260" t="s">
        <v>237</v>
      </c>
      <c r="AU325" s="260" t="s">
        <v>87</v>
      </c>
      <c r="AV325" s="12" t="s">
        <v>87</v>
      </c>
      <c r="AW325" s="12" t="s">
        <v>42</v>
      </c>
      <c r="AX325" s="12" t="s">
        <v>24</v>
      </c>
      <c r="AY325" s="260" t="s">
        <v>228</v>
      </c>
    </row>
    <row r="326" s="1" customFormat="1" ht="16.5" customHeight="1">
      <c r="B326" s="47"/>
      <c r="C326" s="237" t="s">
        <v>693</v>
      </c>
      <c r="D326" s="237" t="s">
        <v>230</v>
      </c>
      <c r="E326" s="238" t="s">
        <v>694</v>
      </c>
      <c r="F326" s="239" t="s">
        <v>695</v>
      </c>
      <c r="G326" s="240" t="s">
        <v>233</v>
      </c>
      <c r="H326" s="241">
        <v>2.6099999999999999</v>
      </c>
      <c r="I326" s="242"/>
      <c r="J326" s="243">
        <f>ROUND(I326*H326,2)</f>
        <v>0</v>
      </c>
      <c r="K326" s="239" t="s">
        <v>234</v>
      </c>
      <c r="L326" s="73"/>
      <c r="M326" s="244" t="s">
        <v>22</v>
      </c>
      <c r="N326" s="245" t="s">
        <v>50</v>
      </c>
      <c r="O326" s="48"/>
      <c r="P326" s="246">
        <f>O326*H326</f>
        <v>0</v>
      </c>
      <c r="Q326" s="246">
        <v>2.2563399999999998</v>
      </c>
      <c r="R326" s="246">
        <f>Q326*H326</f>
        <v>5.889047399999999</v>
      </c>
      <c r="S326" s="246">
        <v>0</v>
      </c>
      <c r="T326" s="247">
        <f>S326*H326</f>
        <v>0</v>
      </c>
      <c r="AR326" s="25" t="s">
        <v>235</v>
      </c>
      <c r="AT326" s="25" t="s">
        <v>230</v>
      </c>
      <c r="AU326" s="25" t="s">
        <v>87</v>
      </c>
      <c r="AY326" s="25" t="s">
        <v>228</v>
      </c>
      <c r="BE326" s="248">
        <f>IF(N326="základní",J326,0)</f>
        <v>0</v>
      </c>
      <c r="BF326" s="248">
        <f>IF(N326="snížená",J326,0)</f>
        <v>0</v>
      </c>
      <c r="BG326" s="248">
        <f>IF(N326="zákl. přenesená",J326,0)</f>
        <v>0</v>
      </c>
      <c r="BH326" s="248">
        <f>IF(N326="sníž. přenesená",J326,0)</f>
        <v>0</v>
      </c>
      <c r="BI326" s="248">
        <f>IF(N326="nulová",J326,0)</f>
        <v>0</v>
      </c>
      <c r="BJ326" s="25" t="s">
        <v>24</v>
      </c>
      <c r="BK326" s="248">
        <f>ROUND(I326*H326,2)</f>
        <v>0</v>
      </c>
      <c r="BL326" s="25" t="s">
        <v>235</v>
      </c>
      <c r="BM326" s="25" t="s">
        <v>696</v>
      </c>
    </row>
    <row r="327" s="12" customFormat="1">
      <c r="B327" s="249"/>
      <c r="C327" s="250"/>
      <c r="D327" s="251" t="s">
        <v>237</v>
      </c>
      <c r="E327" s="252" t="s">
        <v>22</v>
      </c>
      <c r="F327" s="253" t="s">
        <v>697</v>
      </c>
      <c r="G327" s="250"/>
      <c r="H327" s="254">
        <v>2.3900000000000001</v>
      </c>
      <c r="I327" s="255"/>
      <c r="J327" s="250"/>
      <c r="K327" s="250"/>
      <c r="L327" s="256"/>
      <c r="M327" s="257"/>
      <c r="N327" s="258"/>
      <c r="O327" s="258"/>
      <c r="P327" s="258"/>
      <c r="Q327" s="258"/>
      <c r="R327" s="258"/>
      <c r="S327" s="258"/>
      <c r="T327" s="259"/>
      <c r="AT327" s="260" t="s">
        <v>237</v>
      </c>
      <c r="AU327" s="260" t="s">
        <v>87</v>
      </c>
      <c r="AV327" s="12" t="s">
        <v>87</v>
      </c>
      <c r="AW327" s="12" t="s">
        <v>42</v>
      </c>
      <c r="AX327" s="12" t="s">
        <v>79</v>
      </c>
      <c r="AY327" s="260" t="s">
        <v>228</v>
      </c>
    </row>
    <row r="328" s="12" customFormat="1">
      <c r="B328" s="249"/>
      <c r="C328" s="250"/>
      <c r="D328" s="251" t="s">
        <v>237</v>
      </c>
      <c r="E328" s="252" t="s">
        <v>22</v>
      </c>
      <c r="F328" s="253" t="s">
        <v>698</v>
      </c>
      <c r="G328" s="250"/>
      <c r="H328" s="254">
        <v>0.22</v>
      </c>
      <c r="I328" s="255"/>
      <c r="J328" s="250"/>
      <c r="K328" s="250"/>
      <c r="L328" s="256"/>
      <c r="M328" s="257"/>
      <c r="N328" s="258"/>
      <c r="O328" s="258"/>
      <c r="P328" s="258"/>
      <c r="Q328" s="258"/>
      <c r="R328" s="258"/>
      <c r="S328" s="258"/>
      <c r="T328" s="259"/>
      <c r="AT328" s="260" t="s">
        <v>237</v>
      </c>
      <c r="AU328" s="260" t="s">
        <v>87</v>
      </c>
      <c r="AV328" s="12" t="s">
        <v>87</v>
      </c>
      <c r="AW328" s="12" t="s">
        <v>42</v>
      </c>
      <c r="AX328" s="12" t="s">
        <v>79</v>
      </c>
      <c r="AY328" s="260" t="s">
        <v>228</v>
      </c>
    </row>
    <row r="329" s="13" customFormat="1">
      <c r="B329" s="271"/>
      <c r="C329" s="272"/>
      <c r="D329" s="251" t="s">
        <v>237</v>
      </c>
      <c r="E329" s="273" t="s">
        <v>22</v>
      </c>
      <c r="F329" s="274" t="s">
        <v>364</v>
      </c>
      <c r="G329" s="272"/>
      <c r="H329" s="275">
        <v>2.6099999999999999</v>
      </c>
      <c r="I329" s="276"/>
      <c r="J329" s="272"/>
      <c r="K329" s="272"/>
      <c r="L329" s="277"/>
      <c r="M329" s="278"/>
      <c r="N329" s="279"/>
      <c r="O329" s="279"/>
      <c r="P329" s="279"/>
      <c r="Q329" s="279"/>
      <c r="R329" s="279"/>
      <c r="S329" s="279"/>
      <c r="T329" s="280"/>
      <c r="AT329" s="281" t="s">
        <v>237</v>
      </c>
      <c r="AU329" s="281" t="s">
        <v>87</v>
      </c>
      <c r="AV329" s="13" t="s">
        <v>235</v>
      </c>
      <c r="AW329" s="13" t="s">
        <v>42</v>
      </c>
      <c r="AX329" s="13" t="s">
        <v>24</v>
      </c>
      <c r="AY329" s="281" t="s">
        <v>228</v>
      </c>
    </row>
    <row r="330" s="1" customFormat="1" ht="16.5" customHeight="1">
      <c r="B330" s="47"/>
      <c r="C330" s="237" t="s">
        <v>699</v>
      </c>
      <c r="D330" s="237" t="s">
        <v>230</v>
      </c>
      <c r="E330" s="238" t="s">
        <v>700</v>
      </c>
      <c r="F330" s="239" t="s">
        <v>701</v>
      </c>
      <c r="G330" s="240" t="s">
        <v>233</v>
      </c>
      <c r="H330" s="241">
        <v>8.7569999999999997</v>
      </c>
      <c r="I330" s="242"/>
      <c r="J330" s="243">
        <f>ROUND(I330*H330,2)</f>
        <v>0</v>
      </c>
      <c r="K330" s="239" t="s">
        <v>234</v>
      </c>
      <c r="L330" s="73"/>
      <c r="M330" s="244" t="s">
        <v>22</v>
      </c>
      <c r="N330" s="245" t="s">
        <v>50</v>
      </c>
      <c r="O330" s="48"/>
      <c r="P330" s="246">
        <f>O330*H330</f>
        <v>0</v>
      </c>
      <c r="Q330" s="246">
        <v>2.2563399999999998</v>
      </c>
      <c r="R330" s="246">
        <f>Q330*H330</f>
        <v>19.758769379999997</v>
      </c>
      <c r="S330" s="246">
        <v>0</v>
      </c>
      <c r="T330" s="247">
        <f>S330*H330</f>
        <v>0</v>
      </c>
      <c r="AR330" s="25" t="s">
        <v>235</v>
      </c>
      <c r="AT330" s="25" t="s">
        <v>230</v>
      </c>
      <c r="AU330" s="25" t="s">
        <v>87</v>
      </c>
      <c r="AY330" s="25" t="s">
        <v>228</v>
      </c>
      <c r="BE330" s="248">
        <f>IF(N330="základní",J330,0)</f>
        <v>0</v>
      </c>
      <c r="BF330" s="248">
        <f>IF(N330="snížená",J330,0)</f>
        <v>0</v>
      </c>
      <c r="BG330" s="248">
        <f>IF(N330="zákl. přenesená",J330,0)</f>
        <v>0</v>
      </c>
      <c r="BH330" s="248">
        <f>IF(N330="sníž. přenesená",J330,0)</f>
        <v>0</v>
      </c>
      <c r="BI330" s="248">
        <f>IF(N330="nulová",J330,0)</f>
        <v>0</v>
      </c>
      <c r="BJ330" s="25" t="s">
        <v>24</v>
      </c>
      <c r="BK330" s="248">
        <f>ROUND(I330*H330,2)</f>
        <v>0</v>
      </c>
      <c r="BL330" s="25" t="s">
        <v>235</v>
      </c>
      <c r="BM330" s="25" t="s">
        <v>702</v>
      </c>
    </row>
    <row r="331" s="12" customFormat="1">
      <c r="B331" s="249"/>
      <c r="C331" s="250"/>
      <c r="D331" s="251" t="s">
        <v>237</v>
      </c>
      <c r="E331" s="252" t="s">
        <v>22</v>
      </c>
      <c r="F331" s="253" t="s">
        <v>703</v>
      </c>
      <c r="G331" s="250"/>
      <c r="H331" s="254">
        <v>8.7569999999999997</v>
      </c>
      <c r="I331" s="255"/>
      <c r="J331" s="250"/>
      <c r="K331" s="250"/>
      <c r="L331" s="256"/>
      <c r="M331" s="257"/>
      <c r="N331" s="258"/>
      <c r="O331" s="258"/>
      <c r="P331" s="258"/>
      <c r="Q331" s="258"/>
      <c r="R331" s="258"/>
      <c r="S331" s="258"/>
      <c r="T331" s="259"/>
      <c r="AT331" s="260" t="s">
        <v>237</v>
      </c>
      <c r="AU331" s="260" t="s">
        <v>87</v>
      </c>
      <c r="AV331" s="12" t="s">
        <v>87</v>
      </c>
      <c r="AW331" s="12" t="s">
        <v>42</v>
      </c>
      <c r="AX331" s="12" t="s">
        <v>24</v>
      </c>
      <c r="AY331" s="260" t="s">
        <v>228</v>
      </c>
    </row>
    <row r="332" s="1" customFormat="1" ht="16.5" customHeight="1">
      <c r="B332" s="47"/>
      <c r="C332" s="237" t="s">
        <v>704</v>
      </c>
      <c r="D332" s="237" t="s">
        <v>230</v>
      </c>
      <c r="E332" s="238" t="s">
        <v>705</v>
      </c>
      <c r="F332" s="239" t="s">
        <v>706</v>
      </c>
      <c r="G332" s="240" t="s">
        <v>233</v>
      </c>
      <c r="H332" s="241">
        <v>5.633</v>
      </c>
      <c r="I332" s="242"/>
      <c r="J332" s="243">
        <f>ROUND(I332*H332,2)</f>
        <v>0</v>
      </c>
      <c r="K332" s="239" t="s">
        <v>234</v>
      </c>
      <c r="L332" s="73"/>
      <c r="M332" s="244" t="s">
        <v>22</v>
      </c>
      <c r="N332" s="245" t="s">
        <v>50</v>
      </c>
      <c r="O332" s="48"/>
      <c r="P332" s="246">
        <f>O332*H332</f>
        <v>0</v>
      </c>
      <c r="Q332" s="246">
        <v>0.040000000000000001</v>
      </c>
      <c r="R332" s="246">
        <f>Q332*H332</f>
        <v>0.22531999999999999</v>
      </c>
      <c r="S332" s="246">
        <v>0</v>
      </c>
      <c r="T332" s="247">
        <f>S332*H332</f>
        <v>0</v>
      </c>
      <c r="AR332" s="25" t="s">
        <v>235</v>
      </c>
      <c r="AT332" s="25" t="s">
        <v>230</v>
      </c>
      <c r="AU332" s="25" t="s">
        <v>87</v>
      </c>
      <c r="AY332" s="25" t="s">
        <v>228</v>
      </c>
      <c r="BE332" s="248">
        <f>IF(N332="základní",J332,0)</f>
        <v>0</v>
      </c>
      <c r="BF332" s="248">
        <f>IF(N332="snížená",J332,0)</f>
        <v>0</v>
      </c>
      <c r="BG332" s="248">
        <f>IF(N332="zákl. přenesená",J332,0)</f>
        <v>0</v>
      </c>
      <c r="BH332" s="248">
        <f>IF(N332="sníž. přenesená",J332,0)</f>
        <v>0</v>
      </c>
      <c r="BI332" s="248">
        <f>IF(N332="nulová",J332,0)</f>
        <v>0</v>
      </c>
      <c r="BJ332" s="25" t="s">
        <v>24</v>
      </c>
      <c r="BK332" s="248">
        <f>ROUND(I332*H332,2)</f>
        <v>0</v>
      </c>
      <c r="BL332" s="25" t="s">
        <v>235</v>
      </c>
      <c r="BM332" s="25" t="s">
        <v>707</v>
      </c>
    </row>
    <row r="333" s="1" customFormat="1" ht="25.5" customHeight="1">
      <c r="B333" s="47"/>
      <c r="C333" s="237" t="s">
        <v>708</v>
      </c>
      <c r="D333" s="237" t="s">
        <v>230</v>
      </c>
      <c r="E333" s="238" t="s">
        <v>709</v>
      </c>
      <c r="F333" s="239" t="s">
        <v>710</v>
      </c>
      <c r="G333" s="240" t="s">
        <v>233</v>
      </c>
      <c r="H333" s="241">
        <v>8.7569999999999997</v>
      </c>
      <c r="I333" s="242"/>
      <c r="J333" s="243">
        <f>ROUND(I333*H333,2)</f>
        <v>0</v>
      </c>
      <c r="K333" s="239" t="s">
        <v>234</v>
      </c>
      <c r="L333" s="73"/>
      <c r="M333" s="244" t="s">
        <v>22</v>
      </c>
      <c r="N333" s="245" t="s">
        <v>50</v>
      </c>
      <c r="O333" s="48"/>
      <c r="P333" s="246">
        <f>O333*H333</f>
        <v>0</v>
      </c>
      <c r="Q333" s="246">
        <v>0</v>
      </c>
      <c r="R333" s="246">
        <f>Q333*H333</f>
        <v>0</v>
      </c>
      <c r="S333" s="246">
        <v>0</v>
      </c>
      <c r="T333" s="247">
        <f>S333*H333</f>
        <v>0</v>
      </c>
      <c r="AR333" s="25" t="s">
        <v>235</v>
      </c>
      <c r="AT333" s="25" t="s">
        <v>230</v>
      </c>
      <c r="AU333" s="25" t="s">
        <v>87</v>
      </c>
      <c r="AY333" s="25" t="s">
        <v>228</v>
      </c>
      <c r="BE333" s="248">
        <f>IF(N333="základní",J333,0)</f>
        <v>0</v>
      </c>
      <c r="BF333" s="248">
        <f>IF(N333="snížená",J333,0)</f>
        <v>0</v>
      </c>
      <c r="BG333" s="248">
        <f>IF(N333="zákl. přenesená",J333,0)</f>
        <v>0</v>
      </c>
      <c r="BH333" s="248">
        <f>IF(N333="sníž. přenesená",J333,0)</f>
        <v>0</v>
      </c>
      <c r="BI333" s="248">
        <f>IF(N333="nulová",J333,0)</f>
        <v>0</v>
      </c>
      <c r="BJ333" s="25" t="s">
        <v>24</v>
      </c>
      <c r="BK333" s="248">
        <f>ROUND(I333*H333,2)</f>
        <v>0</v>
      </c>
      <c r="BL333" s="25" t="s">
        <v>235</v>
      </c>
      <c r="BM333" s="25" t="s">
        <v>711</v>
      </c>
    </row>
    <row r="334" s="1" customFormat="1" ht="16.5" customHeight="1">
      <c r="B334" s="47"/>
      <c r="C334" s="237" t="s">
        <v>712</v>
      </c>
      <c r="D334" s="237" t="s">
        <v>230</v>
      </c>
      <c r="E334" s="238" t="s">
        <v>713</v>
      </c>
      <c r="F334" s="239" t="s">
        <v>714</v>
      </c>
      <c r="G334" s="240" t="s">
        <v>316</v>
      </c>
      <c r="H334" s="241">
        <v>0.35699999999999998</v>
      </c>
      <c r="I334" s="242"/>
      <c r="J334" s="243">
        <f>ROUND(I334*H334,2)</f>
        <v>0</v>
      </c>
      <c r="K334" s="239" t="s">
        <v>234</v>
      </c>
      <c r="L334" s="73"/>
      <c r="M334" s="244" t="s">
        <v>22</v>
      </c>
      <c r="N334" s="245" t="s">
        <v>50</v>
      </c>
      <c r="O334" s="48"/>
      <c r="P334" s="246">
        <f>O334*H334</f>
        <v>0</v>
      </c>
      <c r="Q334" s="246">
        <v>1.0530600000000001</v>
      </c>
      <c r="R334" s="246">
        <f>Q334*H334</f>
        <v>0.37594242</v>
      </c>
      <c r="S334" s="246">
        <v>0</v>
      </c>
      <c r="T334" s="247">
        <f>S334*H334</f>
        <v>0</v>
      </c>
      <c r="AR334" s="25" t="s">
        <v>235</v>
      </c>
      <c r="AT334" s="25" t="s">
        <v>230</v>
      </c>
      <c r="AU334" s="25" t="s">
        <v>87</v>
      </c>
      <c r="AY334" s="25" t="s">
        <v>228</v>
      </c>
      <c r="BE334" s="248">
        <f>IF(N334="základní",J334,0)</f>
        <v>0</v>
      </c>
      <c r="BF334" s="248">
        <f>IF(N334="snížená",J334,0)</f>
        <v>0</v>
      </c>
      <c r="BG334" s="248">
        <f>IF(N334="zákl. přenesená",J334,0)</f>
        <v>0</v>
      </c>
      <c r="BH334" s="248">
        <f>IF(N334="sníž. přenesená",J334,0)</f>
        <v>0</v>
      </c>
      <c r="BI334" s="248">
        <f>IF(N334="nulová",J334,0)</f>
        <v>0</v>
      </c>
      <c r="BJ334" s="25" t="s">
        <v>24</v>
      </c>
      <c r="BK334" s="248">
        <f>ROUND(I334*H334,2)</f>
        <v>0</v>
      </c>
      <c r="BL334" s="25" t="s">
        <v>235</v>
      </c>
      <c r="BM334" s="25" t="s">
        <v>715</v>
      </c>
    </row>
    <row r="335" s="12" customFormat="1">
      <c r="B335" s="249"/>
      <c r="C335" s="250"/>
      <c r="D335" s="251" t="s">
        <v>237</v>
      </c>
      <c r="E335" s="252" t="s">
        <v>22</v>
      </c>
      <c r="F335" s="253" t="s">
        <v>716</v>
      </c>
      <c r="G335" s="250"/>
      <c r="H335" s="254">
        <v>0.35699999999999998</v>
      </c>
      <c r="I335" s="255"/>
      <c r="J335" s="250"/>
      <c r="K335" s="250"/>
      <c r="L335" s="256"/>
      <c r="M335" s="257"/>
      <c r="N335" s="258"/>
      <c r="O335" s="258"/>
      <c r="P335" s="258"/>
      <c r="Q335" s="258"/>
      <c r="R335" s="258"/>
      <c r="S335" s="258"/>
      <c r="T335" s="259"/>
      <c r="AT335" s="260" t="s">
        <v>237</v>
      </c>
      <c r="AU335" s="260" t="s">
        <v>87</v>
      </c>
      <c r="AV335" s="12" t="s">
        <v>87</v>
      </c>
      <c r="AW335" s="12" t="s">
        <v>42</v>
      </c>
      <c r="AX335" s="12" t="s">
        <v>24</v>
      </c>
      <c r="AY335" s="260" t="s">
        <v>228</v>
      </c>
    </row>
    <row r="336" s="1" customFormat="1" ht="16.5" customHeight="1">
      <c r="B336" s="47"/>
      <c r="C336" s="237" t="s">
        <v>717</v>
      </c>
      <c r="D336" s="237" t="s">
        <v>230</v>
      </c>
      <c r="E336" s="238" t="s">
        <v>718</v>
      </c>
      <c r="F336" s="239" t="s">
        <v>719</v>
      </c>
      <c r="G336" s="240" t="s">
        <v>263</v>
      </c>
      <c r="H336" s="241">
        <v>115.19</v>
      </c>
      <c r="I336" s="242"/>
      <c r="J336" s="243">
        <f>ROUND(I336*H336,2)</f>
        <v>0</v>
      </c>
      <c r="K336" s="239" t="s">
        <v>234</v>
      </c>
      <c r="L336" s="73"/>
      <c r="M336" s="244" t="s">
        <v>22</v>
      </c>
      <c r="N336" s="245" t="s">
        <v>50</v>
      </c>
      <c r="O336" s="48"/>
      <c r="P336" s="246">
        <f>O336*H336</f>
        <v>0</v>
      </c>
      <c r="Q336" s="246">
        <v>0.1173</v>
      </c>
      <c r="R336" s="246">
        <f>Q336*H336</f>
        <v>13.511787</v>
      </c>
      <c r="S336" s="246">
        <v>0</v>
      </c>
      <c r="T336" s="247">
        <f>S336*H336</f>
        <v>0</v>
      </c>
      <c r="AR336" s="25" t="s">
        <v>235</v>
      </c>
      <c r="AT336" s="25" t="s">
        <v>230</v>
      </c>
      <c r="AU336" s="25" t="s">
        <v>87</v>
      </c>
      <c r="AY336" s="25" t="s">
        <v>228</v>
      </c>
      <c r="BE336" s="248">
        <f>IF(N336="základní",J336,0)</f>
        <v>0</v>
      </c>
      <c r="BF336" s="248">
        <f>IF(N336="snížená",J336,0)</f>
        <v>0</v>
      </c>
      <c r="BG336" s="248">
        <f>IF(N336="zákl. přenesená",J336,0)</f>
        <v>0</v>
      </c>
      <c r="BH336" s="248">
        <f>IF(N336="sníž. přenesená",J336,0)</f>
        <v>0</v>
      </c>
      <c r="BI336" s="248">
        <f>IF(N336="nulová",J336,0)</f>
        <v>0</v>
      </c>
      <c r="BJ336" s="25" t="s">
        <v>24</v>
      </c>
      <c r="BK336" s="248">
        <f>ROUND(I336*H336,2)</f>
        <v>0</v>
      </c>
      <c r="BL336" s="25" t="s">
        <v>235</v>
      </c>
      <c r="BM336" s="25" t="s">
        <v>720</v>
      </c>
    </row>
    <row r="337" s="14" customFormat="1">
      <c r="B337" s="285"/>
      <c r="C337" s="286"/>
      <c r="D337" s="251" t="s">
        <v>237</v>
      </c>
      <c r="E337" s="287" t="s">
        <v>22</v>
      </c>
      <c r="F337" s="288" t="s">
        <v>721</v>
      </c>
      <c r="G337" s="286"/>
      <c r="H337" s="287" t="s">
        <v>22</v>
      </c>
      <c r="I337" s="289"/>
      <c r="J337" s="286"/>
      <c r="K337" s="286"/>
      <c r="L337" s="290"/>
      <c r="M337" s="291"/>
      <c r="N337" s="292"/>
      <c r="O337" s="292"/>
      <c r="P337" s="292"/>
      <c r="Q337" s="292"/>
      <c r="R337" s="292"/>
      <c r="S337" s="292"/>
      <c r="T337" s="293"/>
      <c r="AT337" s="294" t="s">
        <v>237</v>
      </c>
      <c r="AU337" s="294" t="s">
        <v>87</v>
      </c>
      <c r="AV337" s="14" t="s">
        <v>24</v>
      </c>
      <c r="AW337" s="14" t="s">
        <v>42</v>
      </c>
      <c r="AX337" s="14" t="s">
        <v>79</v>
      </c>
      <c r="AY337" s="294" t="s">
        <v>228</v>
      </c>
    </row>
    <row r="338" s="12" customFormat="1">
      <c r="B338" s="249"/>
      <c r="C338" s="250"/>
      <c r="D338" s="251" t="s">
        <v>237</v>
      </c>
      <c r="E338" s="252" t="s">
        <v>22</v>
      </c>
      <c r="F338" s="253" t="s">
        <v>722</v>
      </c>
      <c r="G338" s="250"/>
      <c r="H338" s="254">
        <v>16.489999999999998</v>
      </c>
      <c r="I338" s="255"/>
      <c r="J338" s="250"/>
      <c r="K338" s="250"/>
      <c r="L338" s="256"/>
      <c r="M338" s="257"/>
      <c r="N338" s="258"/>
      <c r="O338" s="258"/>
      <c r="P338" s="258"/>
      <c r="Q338" s="258"/>
      <c r="R338" s="258"/>
      <c r="S338" s="258"/>
      <c r="T338" s="259"/>
      <c r="AT338" s="260" t="s">
        <v>237</v>
      </c>
      <c r="AU338" s="260" t="s">
        <v>87</v>
      </c>
      <c r="AV338" s="12" t="s">
        <v>87</v>
      </c>
      <c r="AW338" s="12" t="s">
        <v>42</v>
      </c>
      <c r="AX338" s="12" t="s">
        <v>79</v>
      </c>
      <c r="AY338" s="260" t="s">
        <v>228</v>
      </c>
    </row>
    <row r="339" s="15" customFormat="1">
      <c r="B339" s="295"/>
      <c r="C339" s="296"/>
      <c r="D339" s="251" t="s">
        <v>237</v>
      </c>
      <c r="E339" s="297" t="s">
        <v>22</v>
      </c>
      <c r="F339" s="298" t="s">
        <v>723</v>
      </c>
      <c r="G339" s="296"/>
      <c r="H339" s="299">
        <v>16.489999999999998</v>
      </c>
      <c r="I339" s="300"/>
      <c r="J339" s="296"/>
      <c r="K339" s="296"/>
      <c r="L339" s="301"/>
      <c r="M339" s="302"/>
      <c r="N339" s="303"/>
      <c r="O339" s="303"/>
      <c r="P339" s="303"/>
      <c r="Q339" s="303"/>
      <c r="R339" s="303"/>
      <c r="S339" s="303"/>
      <c r="T339" s="304"/>
      <c r="AT339" s="305" t="s">
        <v>237</v>
      </c>
      <c r="AU339" s="305" t="s">
        <v>87</v>
      </c>
      <c r="AV339" s="15" t="s">
        <v>101</v>
      </c>
      <c r="AW339" s="15" t="s">
        <v>42</v>
      </c>
      <c r="AX339" s="15" t="s">
        <v>79</v>
      </c>
      <c r="AY339" s="305" t="s">
        <v>228</v>
      </c>
    </row>
    <row r="340" s="12" customFormat="1">
      <c r="B340" s="249"/>
      <c r="C340" s="250"/>
      <c r="D340" s="251" t="s">
        <v>237</v>
      </c>
      <c r="E340" s="252" t="s">
        <v>22</v>
      </c>
      <c r="F340" s="253" t="s">
        <v>724</v>
      </c>
      <c r="G340" s="250"/>
      <c r="H340" s="254">
        <v>53.170000000000002</v>
      </c>
      <c r="I340" s="255"/>
      <c r="J340" s="250"/>
      <c r="K340" s="250"/>
      <c r="L340" s="256"/>
      <c r="M340" s="257"/>
      <c r="N340" s="258"/>
      <c r="O340" s="258"/>
      <c r="P340" s="258"/>
      <c r="Q340" s="258"/>
      <c r="R340" s="258"/>
      <c r="S340" s="258"/>
      <c r="T340" s="259"/>
      <c r="AT340" s="260" t="s">
        <v>237</v>
      </c>
      <c r="AU340" s="260" t="s">
        <v>87</v>
      </c>
      <c r="AV340" s="12" t="s">
        <v>87</v>
      </c>
      <c r="AW340" s="12" t="s">
        <v>42</v>
      </c>
      <c r="AX340" s="12" t="s">
        <v>79</v>
      </c>
      <c r="AY340" s="260" t="s">
        <v>228</v>
      </c>
    </row>
    <row r="341" s="12" customFormat="1">
      <c r="B341" s="249"/>
      <c r="C341" s="250"/>
      <c r="D341" s="251" t="s">
        <v>237</v>
      </c>
      <c r="E341" s="252" t="s">
        <v>22</v>
      </c>
      <c r="F341" s="253" t="s">
        <v>725</v>
      </c>
      <c r="G341" s="250"/>
      <c r="H341" s="254">
        <v>41.270000000000003</v>
      </c>
      <c r="I341" s="255"/>
      <c r="J341" s="250"/>
      <c r="K341" s="250"/>
      <c r="L341" s="256"/>
      <c r="M341" s="257"/>
      <c r="N341" s="258"/>
      <c r="O341" s="258"/>
      <c r="P341" s="258"/>
      <c r="Q341" s="258"/>
      <c r="R341" s="258"/>
      <c r="S341" s="258"/>
      <c r="T341" s="259"/>
      <c r="AT341" s="260" t="s">
        <v>237</v>
      </c>
      <c r="AU341" s="260" t="s">
        <v>87</v>
      </c>
      <c r="AV341" s="12" t="s">
        <v>87</v>
      </c>
      <c r="AW341" s="12" t="s">
        <v>42</v>
      </c>
      <c r="AX341" s="12" t="s">
        <v>79</v>
      </c>
      <c r="AY341" s="260" t="s">
        <v>228</v>
      </c>
    </row>
    <row r="342" s="12" customFormat="1">
      <c r="B342" s="249"/>
      <c r="C342" s="250"/>
      <c r="D342" s="251" t="s">
        <v>237</v>
      </c>
      <c r="E342" s="252" t="s">
        <v>22</v>
      </c>
      <c r="F342" s="253" t="s">
        <v>726</v>
      </c>
      <c r="G342" s="250"/>
      <c r="H342" s="254">
        <v>4.2599999999999998</v>
      </c>
      <c r="I342" s="255"/>
      <c r="J342" s="250"/>
      <c r="K342" s="250"/>
      <c r="L342" s="256"/>
      <c r="M342" s="257"/>
      <c r="N342" s="258"/>
      <c r="O342" s="258"/>
      <c r="P342" s="258"/>
      <c r="Q342" s="258"/>
      <c r="R342" s="258"/>
      <c r="S342" s="258"/>
      <c r="T342" s="259"/>
      <c r="AT342" s="260" t="s">
        <v>237</v>
      </c>
      <c r="AU342" s="260" t="s">
        <v>87</v>
      </c>
      <c r="AV342" s="12" t="s">
        <v>87</v>
      </c>
      <c r="AW342" s="12" t="s">
        <v>42</v>
      </c>
      <c r="AX342" s="12" t="s">
        <v>79</v>
      </c>
      <c r="AY342" s="260" t="s">
        <v>228</v>
      </c>
    </row>
    <row r="343" s="15" customFormat="1">
      <c r="B343" s="295"/>
      <c r="C343" s="296"/>
      <c r="D343" s="251" t="s">
        <v>237</v>
      </c>
      <c r="E343" s="297" t="s">
        <v>22</v>
      </c>
      <c r="F343" s="298" t="s">
        <v>723</v>
      </c>
      <c r="G343" s="296"/>
      <c r="H343" s="299">
        <v>98.700000000000003</v>
      </c>
      <c r="I343" s="300"/>
      <c r="J343" s="296"/>
      <c r="K343" s="296"/>
      <c r="L343" s="301"/>
      <c r="M343" s="302"/>
      <c r="N343" s="303"/>
      <c r="O343" s="303"/>
      <c r="P343" s="303"/>
      <c r="Q343" s="303"/>
      <c r="R343" s="303"/>
      <c r="S343" s="303"/>
      <c r="T343" s="304"/>
      <c r="AT343" s="305" t="s">
        <v>237</v>
      </c>
      <c r="AU343" s="305" t="s">
        <v>87</v>
      </c>
      <c r="AV343" s="15" t="s">
        <v>101</v>
      </c>
      <c r="AW343" s="15" t="s">
        <v>42</v>
      </c>
      <c r="AX343" s="15" t="s">
        <v>79</v>
      </c>
      <c r="AY343" s="305" t="s">
        <v>228</v>
      </c>
    </row>
    <row r="344" s="13" customFormat="1">
      <c r="B344" s="271"/>
      <c r="C344" s="272"/>
      <c r="D344" s="251" t="s">
        <v>237</v>
      </c>
      <c r="E344" s="273" t="s">
        <v>22</v>
      </c>
      <c r="F344" s="274" t="s">
        <v>364</v>
      </c>
      <c r="G344" s="272"/>
      <c r="H344" s="275">
        <v>115.19</v>
      </c>
      <c r="I344" s="276"/>
      <c r="J344" s="272"/>
      <c r="K344" s="272"/>
      <c r="L344" s="277"/>
      <c r="M344" s="278"/>
      <c r="N344" s="279"/>
      <c r="O344" s="279"/>
      <c r="P344" s="279"/>
      <c r="Q344" s="279"/>
      <c r="R344" s="279"/>
      <c r="S344" s="279"/>
      <c r="T344" s="280"/>
      <c r="AT344" s="281" t="s">
        <v>237</v>
      </c>
      <c r="AU344" s="281" t="s">
        <v>87</v>
      </c>
      <c r="AV344" s="13" t="s">
        <v>235</v>
      </c>
      <c r="AW344" s="13" t="s">
        <v>42</v>
      </c>
      <c r="AX344" s="13" t="s">
        <v>24</v>
      </c>
      <c r="AY344" s="281" t="s">
        <v>228</v>
      </c>
    </row>
    <row r="345" s="1" customFormat="1" ht="16.5" customHeight="1">
      <c r="B345" s="47"/>
      <c r="C345" s="237" t="s">
        <v>727</v>
      </c>
      <c r="D345" s="237" t="s">
        <v>230</v>
      </c>
      <c r="E345" s="238" t="s">
        <v>728</v>
      </c>
      <c r="F345" s="239" t="s">
        <v>729</v>
      </c>
      <c r="G345" s="240" t="s">
        <v>263</v>
      </c>
      <c r="H345" s="241">
        <v>2462.9569999999999</v>
      </c>
      <c r="I345" s="242"/>
      <c r="J345" s="243">
        <f>ROUND(I345*H345,2)</f>
        <v>0</v>
      </c>
      <c r="K345" s="239" t="s">
        <v>234</v>
      </c>
      <c r="L345" s="73"/>
      <c r="M345" s="244" t="s">
        <v>22</v>
      </c>
      <c r="N345" s="245" t="s">
        <v>50</v>
      </c>
      <c r="O345" s="48"/>
      <c r="P345" s="246">
        <f>O345*H345</f>
        <v>0</v>
      </c>
      <c r="Q345" s="246">
        <v>0.1173</v>
      </c>
      <c r="R345" s="246">
        <f>Q345*H345</f>
        <v>288.90485610000002</v>
      </c>
      <c r="S345" s="246">
        <v>0</v>
      </c>
      <c r="T345" s="247">
        <f>S345*H345</f>
        <v>0</v>
      </c>
      <c r="AR345" s="25" t="s">
        <v>235</v>
      </c>
      <c r="AT345" s="25" t="s">
        <v>230</v>
      </c>
      <c r="AU345" s="25" t="s">
        <v>87</v>
      </c>
      <c r="AY345" s="25" t="s">
        <v>228</v>
      </c>
      <c r="BE345" s="248">
        <f>IF(N345="základní",J345,0)</f>
        <v>0</v>
      </c>
      <c r="BF345" s="248">
        <f>IF(N345="snížená",J345,0)</f>
        <v>0</v>
      </c>
      <c r="BG345" s="248">
        <f>IF(N345="zákl. přenesená",J345,0)</f>
        <v>0</v>
      </c>
      <c r="BH345" s="248">
        <f>IF(N345="sníž. přenesená",J345,0)</f>
        <v>0</v>
      </c>
      <c r="BI345" s="248">
        <f>IF(N345="nulová",J345,0)</f>
        <v>0</v>
      </c>
      <c r="BJ345" s="25" t="s">
        <v>24</v>
      </c>
      <c r="BK345" s="248">
        <f>ROUND(I345*H345,2)</f>
        <v>0</v>
      </c>
      <c r="BL345" s="25" t="s">
        <v>235</v>
      </c>
      <c r="BM345" s="25" t="s">
        <v>730</v>
      </c>
    </row>
    <row r="346" s="12" customFormat="1">
      <c r="B346" s="249"/>
      <c r="C346" s="250"/>
      <c r="D346" s="251" t="s">
        <v>237</v>
      </c>
      <c r="E346" s="252" t="s">
        <v>22</v>
      </c>
      <c r="F346" s="253" t="s">
        <v>731</v>
      </c>
      <c r="G346" s="250"/>
      <c r="H346" s="254">
        <v>2462.9569999999999</v>
      </c>
      <c r="I346" s="255"/>
      <c r="J346" s="250"/>
      <c r="K346" s="250"/>
      <c r="L346" s="256"/>
      <c r="M346" s="257"/>
      <c r="N346" s="258"/>
      <c r="O346" s="258"/>
      <c r="P346" s="258"/>
      <c r="Q346" s="258"/>
      <c r="R346" s="258"/>
      <c r="S346" s="258"/>
      <c r="T346" s="259"/>
      <c r="AT346" s="260" t="s">
        <v>237</v>
      </c>
      <c r="AU346" s="260" t="s">
        <v>87</v>
      </c>
      <c r="AV346" s="12" t="s">
        <v>87</v>
      </c>
      <c r="AW346" s="12" t="s">
        <v>42</v>
      </c>
      <c r="AX346" s="12" t="s">
        <v>24</v>
      </c>
      <c r="AY346" s="260" t="s">
        <v>228</v>
      </c>
    </row>
    <row r="347" s="1" customFormat="1" ht="16.5" customHeight="1">
      <c r="B347" s="47"/>
      <c r="C347" s="237" t="s">
        <v>732</v>
      </c>
      <c r="D347" s="237" t="s">
        <v>230</v>
      </c>
      <c r="E347" s="238" t="s">
        <v>733</v>
      </c>
      <c r="F347" s="239" t="s">
        <v>734</v>
      </c>
      <c r="G347" s="240" t="s">
        <v>263</v>
      </c>
      <c r="H347" s="241">
        <v>127.02</v>
      </c>
      <c r="I347" s="242"/>
      <c r="J347" s="243">
        <f>ROUND(I347*H347,2)</f>
        <v>0</v>
      </c>
      <c r="K347" s="239" t="s">
        <v>234</v>
      </c>
      <c r="L347" s="73"/>
      <c r="M347" s="244" t="s">
        <v>22</v>
      </c>
      <c r="N347" s="245" t="s">
        <v>50</v>
      </c>
      <c r="O347" s="48"/>
      <c r="P347" s="246">
        <f>O347*H347</f>
        <v>0</v>
      </c>
      <c r="Q347" s="246">
        <v>0.1173</v>
      </c>
      <c r="R347" s="246">
        <f>Q347*H347</f>
        <v>14.899445999999999</v>
      </c>
      <c r="S347" s="246">
        <v>0</v>
      </c>
      <c r="T347" s="247">
        <f>S347*H347</f>
        <v>0</v>
      </c>
      <c r="AR347" s="25" t="s">
        <v>235</v>
      </c>
      <c r="AT347" s="25" t="s">
        <v>230</v>
      </c>
      <c r="AU347" s="25" t="s">
        <v>87</v>
      </c>
      <c r="AY347" s="25" t="s">
        <v>228</v>
      </c>
      <c r="BE347" s="248">
        <f>IF(N347="základní",J347,0)</f>
        <v>0</v>
      </c>
      <c r="BF347" s="248">
        <f>IF(N347="snížená",J347,0)</f>
        <v>0</v>
      </c>
      <c r="BG347" s="248">
        <f>IF(N347="zákl. přenesená",J347,0)</f>
        <v>0</v>
      </c>
      <c r="BH347" s="248">
        <f>IF(N347="sníž. přenesená",J347,0)</f>
        <v>0</v>
      </c>
      <c r="BI347" s="248">
        <f>IF(N347="nulová",J347,0)</f>
        <v>0</v>
      </c>
      <c r="BJ347" s="25" t="s">
        <v>24</v>
      </c>
      <c r="BK347" s="248">
        <f>ROUND(I347*H347,2)</f>
        <v>0</v>
      </c>
      <c r="BL347" s="25" t="s">
        <v>235</v>
      </c>
      <c r="BM347" s="25" t="s">
        <v>735</v>
      </c>
    </row>
    <row r="348" s="12" customFormat="1">
      <c r="B348" s="249"/>
      <c r="C348" s="250"/>
      <c r="D348" s="251" t="s">
        <v>237</v>
      </c>
      <c r="E348" s="252" t="s">
        <v>22</v>
      </c>
      <c r="F348" s="253" t="s">
        <v>736</v>
      </c>
      <c r="G348" s="250"/>
      <c r="H348" s="254">
        <v>28.210000000000001</v>
      </c>
      <c r="I348" s="255"/>
      <c r="J348" s="250"/>
      <c r="K348" s="250"/>
      <c r="L348" s="256"/>
      <c r="M348" s="257"/>
      <c r="N348" s="258"/>
      <c r="O348" s="258"/>
      <c r="P348" s="258"/>
      <c r="Q348" s="258"/>
      <c r="R348" s="258"/>
      <c r="S348" s="258"/>
      <c r="T348" s="259"/>
      <c r="AT348" s="260" t="s">
        <v>237</v>
      </c>
      <c r="AU348" s="260" t="s">
        <v>87</v>
      </c>
      <c r="AV348" s="12" t="s">
        <v>87</v>
      </c>
      <c r="AW348" s="12" t="s">
        <v>42</v>
      </c>
      <c r="AX348" s="12" t="s">
        <v>79</v>
      </c>
      <c r="AY348" s="260" t="s">
        <v>228</v>
      </c>
    </row>
    <row r="349" s="15" customFormat="1">
      <c r="B349" s="295"/>
      <c r="C349" s="296"/>
      <c r="D349" s="251" t="s">
        <v>237</v>
      </c>
      <c r="E349" s="297" t="s">
        <v>22</v>
      </c>
      <c r="F349" s="298" t="s">
        <v>723</v>
      </c>
      <c r="G349" s="296"/>
      <c r="H349" s="299">
        <v>28.210000000000001</v>
      </c>
      <c r="I349" s="300"/>
      <c r="J349" s="296"/>
      <c r="K349" s="296"/>
      <c r="L349" s="301"/>
      <c r="M349" s="302"/>
      <c r="N349" s="303"/>
      <c r="O349" s="303"/>
      <c r="P349" s="303"/>
      <c r="Q349" s="303"/>
      <c r="R349" s="303"/>
      <c r="S349" s="303"/>
      <c r="T349" s="304"/>
      <c r="AT349" s="305" t="s">
        <v>237</v>
      </c>
      <c r="AU349" s="305" t="s">
        <v>87</v>
      </c>
      <c r="AV349" s="15" t="s">
        <v>101</v>
      </c>
      <c r="AW349" s="15" t="s">
        <v>42</v>
      </c>
      <c r="AX349" s="15" t="s">
        <v>79</v>
      </c>
      <c r="AY349" s="305" t="s">
        <v>228</v>
      </c>
    </row>
    <row r="350" s="12" customFormat="1">
      <c r="B350" s="249"/>
      <c r="C350" s="250"/>
      <c r="D350" s="251" t="s">
        <v>237</v>
      </c>
      <c r="E350" s="252" t="s">
        <v>22</v>
      </c>
      <c r="F350" s="253" t="s">
        <v>737</v>
      </c>
      <c r="G350" s="250"/>
      <c r="H350" s="254">
        <v>50.090000000000003</v>
      </c>
      <c r="I350" s="255"/>
      <c r="J350" s="250"/>
      <c r="K350" s="250"/>
      <c r="L350" s="256"/>
      <c r="M350" s="257"/>
      <c r="N350" s="258"/>
      <c r="O350" s="258"/>
      <c r="P350" s="258"/>
      <c r="Q350" s="258"/>
      <c r="R350" s="258"/>
      <c r="S350" s="258"/>
      <c r="T350" s="259"/>
      <c r="AT350" s="260" t="s">
        <v>237</v>
      </c>
      <c r="AU350" s="260" t="s">
        <v>87</v>
      </c>
      <c r="AV350" s="12" t="s">
        <v>87</v>
      </c>
      <c r="AW350" s="12" t="s">
        <v>42</v>
      </c>
      <c r="AX350" s="12" t="s">
        <v>79</v>
      </c>
      <c r="AY350" s="260" t="s">
        <v>228</v>
      </c>
    </row>
    <row r="351" s="12" customFormat="1">
      <c r="B351" s="249"/>
      <c r="C351" s="250"/>
      <c r="D351" s="251" t="s">
        <v>237</v>
      </c>
      <c r="E351" s="252" t="s">
        <v>22</v>
      </c>
      <c r="F351" s="253" t="s">
        <v>738</v>
      </c>
      <c r="G351" s="250"/>
      <c r="H351" s="254">
        <v>48.719999999999999</v>
      </c>
      <c r="I351" s="255"/>
      <c r="J351" s="250"/>
      <c r="K351" s="250"/>
      <c r="L351" s="256"/>
      <c r="M351" s="257"/>
      <c r="N351" s="258"/>
      <c r="O351" s="258"/>
      <c r="P351" s="258"/>
      <c r="Q351" s="258"/>
      <c r="R351" s="258"/>
      <c r="S351" s="258"/>
      <c r="T351" s="259"/>
      <c r="AT351" s="260" t="s">
        <v>237</v>
      </c>
      <c r="AU351" s="260" t="s">
        <v>87</v>
      </c>
      <c r="AV351" s="12" t="s">
        <v>87</v>
      </c>
      <c r="AW351" s="12" t="s">
        <v>42</v>
      </c>
      <c r="AX351" s="12" t="s">
        <v>79</v>
      </c>
      <c r="AY351" s="260" t="s">
        <v>228</v>
      </c>
    </row>
    <row r="352" s="15" customFormat="1">
      <c r="B352" s="295"/>
      <c r="C352" s="296"/>
      <c r="D352" s="251" t="s">
        <v>237</v>
      </c>
      <c r="E352" s="297" t="s">
        <v>22</v>
      </c>
      <c r="F352" s="298" t="s">
        <v>723</v>
      </c>
      <c r="G352" s="296"/>
      <c r="H352" s="299">
        <v>98.810000000000002</v>
      </c>
      <c r="I352" s="300"/>
      <c r="J352" s="296"/>
      <c r="K352" s="296"/>
      <c r="L352" s="301"/>
      <c r="M352" s="302"/>
      <c r="N352" s="303"/>
      <c r="O352" s="303"/>
      <c r="P352" s="303"/>
      <c r="Q352" s="303"/>
      <c r="R352" s="303"/>
      <c r="S352" s="303"/>
      <c r="T352" s="304"/>
      <c r="AT352" s="305" t="s">
        <v>237</v>
      </c>
      <c r="AU352" s="305" t="s">
        <v>87</v>
      </c>
      <c r="AV352" s="15" t="s">
        <v>101</v>
      </c>
      <c r="AW352" s="15" t="s">
        <v>42</v>
      </c>
      <c r="AX352" s="15" t="s">
        <v>79</v>
      </c>
      <c r="AY352" s="305" t="s">
        <v>228</v>
      </c>
    </row>
    <row r="353" s="13" customFormat="1">
      <c r="B353" s="271"/>
      <c r="C353" s="272"/>
      <c r="D353" s="251" t="s">
        <v>237</v>
      </c>
      <c r="E353" s="273" t="s">
        <v>22</v>
      </c>
      <c r="F353" s="274" t="s">
        <v>364</v>
      </c>
      <c r="G353" s="272"/>
      <c r="H353" s="275">
        <v>127.02</v>
      </c>
      <c r="I353" s="276"/>
      <c r="J353" s="272"/>
      <c r="K353" s="272"/>
      <c r="L353" s="277"/>
      <c r="M353" s="278"/>
      <c r="N353" s="279"/>
      <c r="O353" s="279"/>
      <c r="P353" s="279"/>
      <c r="Q353" s="279"/>
      <c r="R353" s="279"/>
      <c r="S353" s="279"/>
      <c r="T353" s="280"/>
      <c r="AT353" s="281" t="s">
        <v>237</v>
      </c>
      <c r="AU353" s="281" t="s">
        <v>87</v>
      </c>
      <c r="AV353" s="13" t="s">
        <v>235</v>
      </c>
      <c r="AW353" s="13" t="s">
        <v>42</v>
      </c>
      <c r="AX353" s="13" t="s">
        <v>24</v>
      </c>
      <c r="AY353" s="281" t="s">
        <v>228</v>
      </c>
    </row>
    <row r="354" s="1" customFormat="1" ht="25.5" customHeight="1">
      <c r="B354" s="47"/>
      <c r="C354" s="237" t="s">
        <v>739</v>
      </c>
      <c r="D354" s="237" t="s">
        <v>230</v>
      </c>
      <c r="E354" s="238" t="s">
        <v>740</v>
      </c>
      <c r="F354" s="239" t="s">
        <v>741</v>
      </c>
      <c r="G354" s="240" t="s">
        <v>263</v>
      </c>
      <c r="H354" s="241">
        <v>319.45999999999998</v>
      </c>
      <c r="I354" s="242"/>
      <c r="J354" s="243">
        <f>ROUND(I354*H354,2)</f>
        <v>0</v>
      </c>
      <c r="K354" s="239" t="s">
        <v>234</v>
      </c>
      <c r="L354" s="73"/>
      <c r="M354" s="244" t="s">
        <v>22</v>
      </c>
      <c r="N354" s="245" t="s">
        <v>50</v>
      </c>
      <c r="O354" s="48"/>
      <c r="P354" s="246">
        <f>O354*H354</f>
        <v>0</v>
      </c>
      <c r="Q354" s="246">
        <v>0.0011999999999999999</v>
      </c>
      <c r="R354" s="246">
        <f>Q354*H354</f>
        <v>0.38335199999999992</v>
      </c>
      <c r="S354" s="246">
        <v>0</v>
      </c>
      <c r="T354" s="247">
        <f>S354*H354</f>
        <v>0</v>
      </c>
      <c r="AR354" s="25" t="s">
        <v>235</v>
      </c>
      <c r="AT354" s="25" t="s">
        <v>230</v>
      </c>
      <c r="AU354" s="25" t="s">
        <v>87</v>
      </c>
      <c r="AY354" s="25" t="s">
        <v>228</v>
      </c>
      <c r="BE354" s="248">
        <f>IF(N354="základní",J354,0)</f>
        <v>0</v>
      </c>
      <c r="BF354" s="248">
        <f>IF(N354="snížená",J354,0)</f>
        <v>0</v>
      </c>
      <c r="BG354" s="248">
        <f>IF(N354="zákl. přenesená",J354,0)</f>
        <v>0</v>
      </c>
      <c r="BH354" s="248">
        <f>IF(N354="sníž. přenesená",J354,0)</f>
        <v>0</v>
      </c>
      <c r="BI354" s="248">
        <f>IF(N354="nulová",J354,0)</f>
        <v>0</v>
      </c>
      <c r="BJ354" s="25" t="s">
        <v>24</v>
      </c>
      <c r="BK354" s="248">
        <f>ROUND(I354*H354,2)</f>
        <v>0</v>
      </c>
      <c r="BL354" s="25" t="s">
        <v>235</v>
      </c>
      <c r="BM354" s="25" t="s">
        <v>742</v>
      </c>
    </row>
    <row r="355" s="12" customFormat="1">
      <c r="B355" s="249"/>
      <c r="C355" s="250"/>
      <c r="D355" s="251" t="s">
        <v>237</v>
      </c>
      <c r="E355" s="252" t="s">
        <v>22</v>
      </c>
      <c r="F355" s="253" t="s">
        <v>743</v>
      </c>
      <c r="G355" s="250"/>
      <c r="H355" s="254">
        <v>319.45999999999998</v>
      </c>
      <c r="I355" s="255"/>
      <c r="J355" s="250"/>
      <c r="K355" s="250"/>
      <c r="L355" s="256"/>
      <c r="M355" s="257"/>
      <c r="N355" s="258"/>
      <c r="O355" s="258"/>
      <c r="P355" s="258"/>
      <c r="Q355" s="258"/>
      <c r="R355" s="258"/>
      <c r="S355" s="258"/>
      <c r="T355" s="259"/>
      <c r="AT355" s="260" t="s">
        <v>237</v>
      </c>
      <c r="AU355" s="260" t="s">
        <v>87</v>
      </c>
      <c r="AV355" s="12" t="s">
        <v>87</v>
      </c>
      <c r="AW355" s="12" t="s">
        <v>42</v>
      </c>
      <c r="AX355" s="12" t="s">
        <v>24</v>
      </c>
      <c r="AY355" s="260" t="s">
        <v>228</v>
      </c>
    </row>
    <row r="356" s="1" customFormat="1" ht="16.5" customHeight="1">
      <c r="B356" s="47"/>
      <c r="C356" s="261" t="s">
        <v>744</v>
      </c>
      <c r="D356" s="261" t="s">
        <v>349</v>
      </c>
      <c r="E356" s="262" t="s">
        <v>745</v>
      </c>
      <c r="F356" s="263" t="s">
        <v>746</v>
      </c>
      <c r="G356" s="264" t="s">
        <v>263</v>
      </c>
      <c r="H356" s="265">
        <v>325.84899999999999</v>
      </c>
      <c r="I356" s="266"/>
      <c r="J356" s="267">
        <f>ROUND(I356*H356,2)</f>
        <v>0</v>
      </c>
      <c r="K356" s="263" t="s">
        <v>234</v>
      </c>
      <c r="L356" s="268"/>
      <c r="M356" s="269" t="s">
        <v>22</v>
      </c>
      <c r="N356" s="270" t="s">
        <v>50</v>
      </c>
      <c r="O356" s="48"/>
      <c r="P356" s="246">
        <f>O356*H356</f>
        <v>0</v>
      </c>
      <c r="Q356" s="246">
        <v>0.12</v>
      </c>
      <c r="R356" s="246">
        <f>Q356*H356</f>
        <v>39.101879999999994</v>
      </c>
      <c r="S356" s="246">
        <v>0</v>
      </c>
      <c r="T356" s="247">
        <f>S356*H356</f>
        <v>0</v>
      </c>
      <c r="AR356" s="25" t="s">
        <v>266</v>
      </c>
      <c r="AT356" s="25" t="s">
        <v>349</v>
      </c>
      <c r="AU356" s="25" t="s">
        <v>87</v>
      </c>
      <c r="AY356" s="25" t="s">
        <v>228</v>
      </c>
      <c r="BE356" s="248">
        <f>IF(N356="základní",J356,0)</f>
        <v>0</v>
      </c>
      <c r="BF356" s="248">
        <f>IF(N356="snížená",J356,0)</f>
        <v>0</v>
      </c>
      <c r="BG356" s="248">
        <f>IF(N356="zákl. přenesená",J356,0)</f>
        <v>0</v>
      </c>
      <c r="BH356" s="248">
        <f>IF(N356="sníž. přenesená",J356,0)</f>
        <v>0</v>
      </c>
      <c r="BI356" s="248">
        <f>IF(N356="nulová",J356,0)</f>
        <v>0</v>
      </c>
      <c r="BJ356" s="25" t="s">
        <v>24</v>
      </c>
      <c r="BK356" s="248">
        <f>ROUND(I356*H356,2)</f>
        <v>0</v>
      </c>
      <c r="BL356" s="25" t="s">
        <v>235</v>
      </c>
      <c r="BM356" s="25" t="s">
        <v>747</v>
      </c>
    </row>
    <row r="357" s="12" customFormat="1">
      <c r="B357" s="249"/>
      <c r="C357" s="250"/>
      <c r="D357" s="251" t="s">
        <v>237</v>
      </c>
      <c r="E357" s="252" t="s">
        <v>22</v>
      </c>
      <c r="F357" s="253" t="s">
        <v>748</v>
      </c>
      <c r="G357" s="250"/>
      <c r="H357" s="254">
        <v>325.84899999999999</v>
      </c>
      <c r="I357" s="255"/>
      <c r="J357" s="250"/>
      <c r="K357" s="250"/>
      <c r="L357" s="256"/>
      <c r="M357" s="257"/>
      <c r="N357" s="258"/>
      <c r="O357" s="258"/>
      <c r="P357" s="258"/>
      <c r="Q357" s="258"/>
      <c r="R357" s="258"/>
      <c r="S357" s="258"/>
      <c r="T357" s="259"/>
      <c r="AT357" s="260" t="s">
        <v>237</v>
      </c>
      <c r="AU357" s="260" t="s">
        <v>87</v>
      </c>
      <c r="AV357" s="12" t="s">
        <v>87</v>
      </c>
      <c r="AW357" s="12" t="s">
        <v>42</v>
      </c>
      <c r="AX357" s="12" t="s">
        <v>24</v>
      </c>
      <c r="AY357" s="260" t="s">
        <v>228</v>
      </c>
    </row>
    <row r="358" s="1" customFormat="1" ht="16.5" customHeight="1">
      <c r="B358" s="47"/>
      <c r="C358" s="237" t="s">
        <v>749</v>
      </c>
      <c r="D358" s="237" t="s">
        <v>230</v>
      </c>
      <c r="E358" s="238" t="s">
        <v>750</v>
      </c>
      <c r="F358" s="239" t="s">
        <v>751</v>
      </c>
      <c r="G358" s="240" t="s">
        <v>263</v>
      </c>
      <c r="H358" s="241">
        <v>58.380000000000003</v>
      </c>
      <c r="I358" s="242"/>
      <c r="J358" s="243">
        <f>ROUND(I358*H358,2)</f>
        <v>0</v>
      </c>
      <c r="K358" s="239" t="s">
        <v>234</v>
      </c>
      <c r="L358" s="73"/>
      <c r="M358" s="244" t="s">
        <v>22</v>
      </c>
      <c r="N358" s="245" t="s">
        <v>50</v>
      </c>
      <c r="O358" s="48"/>
      <c r="P358" s="246">
        <f>O358*H358</f>
        <v>0</v>
      </c>
      <c r="Q358" s="246">
        <v>0.32752999999999999</v>
      </c>
      <c r="R358" s="246">
        <f>Q358*H358</f>
        <v>19.1212014</v>
      </c>
      <c r="S358" s="246">
        <v>0</v>
      </c>
      <c r="T358" s="247">
        <f>S358*H358</f>
        <v>0</v>
      </c>
      <c r="AR358" s="25" t="s">
        <v>235</v>
      </c>
      <c r="AT358" s="25" t="s">
        <v>230</v>
      </c>
      <c r="AU358" s="25" t="s">
        <v>87</v>
      </c>
      <c r="AY358" s="25" t="s">
        <v>228</v>
      </c>
      <c r="BE358" s="248">
        <f>IF(N358="základní",J358,0)</f>
        <v>0</v>
      </c>
      <c r="BF358" s="248">
        <f>IF(N358="snížená",J358,0)</f>
        <v>0</v>
      </c>
      <c r="BG358" s="248">
        <f>IF(N358="zákl. přenesená",J358,0)</f>
        <v>0</v>
      </c>
      <c r="BH358" s="248">
        <f>IF(N358="sníž. přenesená",J358,0)</f>
        <v>0</v>
      </c>
      <c r="BI358" s="248">
        <f>IF(N358="nulová",J358,0)</f>
        <v>0</v>
      </c>
      <c r="BJ358" s="25" t="s">
        <v>24</v>
      </c>
      <c r="BK358" s="248">
        <f>ROUND(I358*H358,2)</f>
        <v>0</v>
      </c>
      <c r="BL358" s="25" t="s">
        <v>235</v>
      </c>
      <c r="BM358" s="25" t="s">
        <v>752</v>
      </c>
    </row>
    <row r="359" s="12" customFormat="1">
      <c r="B359" s="249"/>
      <c r="C359" s="250"/>
      <c r="D359" s="251" t="s">
        <v>237</v>
      </c>
      <c r="E359" s="252" t="s">
        <v>22</v>
      </c>
      <c r="F359" s="253" t="s">
        <v>753</v>
      </c>
      <c r="G359" s="250"/>
      <c r="H359" s="254">
        <v>58.380000000000003</v>
      </c>
      <c r="I359" s="255"/>
      <c r="J359" s="250"/>
      <c r="K359" s="250"/>
      <c r="L359" s="256"/>
      <c r="M359" s="257"/>
      <c r="N359" s="258"/>
      <c r="O359" s="258"/>
      <c r="P359" s="258"/>
      <c r="Q359" s="258"/>
      <c r="R359" s="258"/>
      <c r="S359" s="258"/>
      <c r="T359" s="259"/>
      <c r="AT359" s="260" t="s">
        <v>237</v>
      </c>
      <c r="AU359" s="260" t="s">
        <v>87</v>
      </c>
      <c r="AV359" s="12" t="s">
        <v>87</v>
      </c>
      <c r="AW359" s="12" t="s">
        <v>42</v>
      </c>
      <c r="AX359" s="12" t="s">
        <v>24</v>
      </c>
      <c r="AY359" s="260" t="s">
        <v>228</v>
      </c>
    </row>
    <row r="360" s="11" customFormat="1" ht="29.88" customHeight="1">
      <c r="B360" s="221"/>
      <c r="C360" s="222"/>
      <c r="D360" s="223" t="s">
        <v>78</v>
      </c>
      <c r="E360" s="235" t="s">
        <v>266</v>
      </c>
      <c r="F360" s="235" t="s">
        <v>754</v>
      </c>
      <c r="G360" s="222"/>
      <c r="H360" s="222"/>
      <c r="I360" s="225"/>
      <c r="J360" s="236">
        <f>BK360</f>
        <v>0</v>
      </c>
      <c r="K360" s="222"/>
      <c r="L360" s="227"/>
      <c r="M360" s="228"/>
      <c r="N360" s="229"/>
      <c r="O360" s="229"/>
      <c r="P360" s="230">
        <f>SUM(P361:P362)</f>
        <v>0</v>
      </c>
      <c r="Q360" s="229"/>
      <c r="R360" s="230">
        <f>SUM(R361:R362)</f>
        <v>8.9921059200000002</v>
      </c>
      <c r="S360" s="229"/>
      <c r="T360" s="231">
        <f>SUM(T361:T362)</f>
        <v>0</v>
      </c>
      <c r="AR360" s="232" t="s">
        <v>24</v>
      </c>
      <c r="AT360" s="233" t="s">
        <v>78</v>
      </c>
      <c r="AU360" s="233" t="s">
        <v>24</v>
      </c>
      <c r="AY360" s="232" t="s">
        <v>228</v>
      </c>
      <c r="BK360" s="234">
        <f>SUM(BK361:BK362)</f>
        <v>0</v>
      </c>
    </row>
    <row r="361" s="1" customFormat="1" ht="25.5" customHeight="1">
      <c r="B361" s="47"/>
      <c r="C361" s="237" t="s">
        <v>755</v>
      </c>
      <c r="D361" s="237" t="s">
        <v>230</v>
      </c>
      <c r="E361" s="238" t="s">
        <v>756</v>
      </c>
      <c r="F361" s="239" t="s">
        <v>757</v>
      </c>
      <c r="G361" s="240" t="s">
        <v>233</v>
      </c>
      <c r="H361" s="241">
        <v>6.048</v>
      </c>
      <c r="I361" s="242"/>
      <c r="J361" s="243">
        <f>ROUND(I361*H361,2)</f>
        <v>0</v>
      </c>
      <c r="K361" s="239" t="s">
        <v>234</v>
      </c>
      <c r="L361" s="73"/>
      <c r="M361" s="244" t="s">
        <v>22</v>
      </c>
      <c r="N361" s="245" t="s">
        <v>50</v>
      </c>
      <c r="O361" s="48"/>
      <c r="P361" s="246">
        <f>O361*H361</f>
        <v>0</v>
      </c>
      <c r="Q361" s="246">
        <v>1.4867900000000001</v>
      </c>
      <c r="R361" s="246">
        <f>Q361*H361</f>
        <v>8.9921059200000002</v>
      </c>
      <c r="S361" s="246">
        <v>0</v>
      </c>
      <c r="T361" s="247">
        <f>S361*H361</f>
        <v>0</v>
      </c>
      <c r="AR361" s="25" t="s">
        <v>235</v>
      </c>
      <c r="AT361" s="25" t="s">
        <v>230</v>
      </c>
      <c r="AU361" s="25" t="s">
        <v>87</v>
      </c>
      <c r="AY361" s="25" t="s">
        <v>228</v>
      </c>
      <c r="BE361" s="248">
        <f>IF(N361="základní",J361,0)</f>
        <v>0</v>
      </c>
      <c r="BF361" s="248">
        <f>IF(N361="snížená",J361,0)</f>
        <v>0</v>
      </c>
      <c r="BG361" s="248">
        <f>IF(N361="zákl. přenesená",J361,0)</f>
        <v>0</v>
      </c>
      <c r="BH361" s="248">
        <f>IF(N361="sníž. přenesená",J361,0)</f>
        <v>0</v>
      </c>
      <c r="BI361" s="248">
        <f>IF(N361="nulová",J361,0)</f>
        <v>0</v>
      </c>
      <c r="BJ361" s="25" t="s">
        <v>24</v>
      </c>
      <c r="BK361" s="248">
        <f>ROUND(I361*H361,2)</f>
        <v>0</v>
      </c>
      <c r="BL361" s="25" t="s">
        <v>235</v>
      </c>
      <c r="BM361" s="25" t="s">
        <v>758</v>
      </c>
    </row>
    <row r="362" s="12" customFormat="1">
      <c r="B362" s="249"/>
      <c r="C362" s="250"/>
      <c r="D362" s="251" t="s">
        <v>237</v>
      </c>
      <c r="E362" s="252" t="s">
        <v>22</v>
      </c>
      <c r="F362" s="253" t="s">
        <v>759</v>
      </c>
      <c r="G362" s="250"/>
      <c r="H362" s="254">
        <v>6.048</v>
      </c>
      <c r="I362" s="255"/>
      <c r="J362" s="250"/>
      <c r="K362" s="250"/>
      <c r="L362" s="256"/>
      <c r="M362" s="257"/>
      <c r="N362" s="258"/>
      <c r="O362" s="258"/>
      <c r="P362" s="258"/>
      <c r="Q362" s="258"/>
      <c r="R362" s="258"/>
      <c r="S362" s="258"/>
      <c r="T362" s="259"/>
      <c r="AT362" s="260" t="s">
        <v>237</v>
      </c>
      <c r="AU362" s="260" t="s">
        <v>87</v>
      </c>
      <c r="AV362" s="12" t="s">
        <v>87</v>
      </c>
      <c r="AW362" s="12" t="s">
        <v>42</v>
      </c>
      <c r="AX362" s="12" t="s">
        <v>24</v>
      </c>
      <c r="AY362" s="260" t="s">
        <v>228</v>
      </c>
    </row>
    <row r="363" s="11" customFormat="1" ht="29.88" customHeight="1">
      <c r="B363" s="221"/>
      <c r="C363" s="222"/>
      <c r="D363" s="223" t="s">
        <v>78</v>
      </c>
      <c r="E363" s="235" t="s">
        <v>271</v>
      </c>
      <c r="F363" s="235" t="s">
        <v>760</v>
      </c>
      <c r="G363" s="222"/>
      <c r="H363" s="222"/>
      <c r="I363" s="225"/>
      <c r="J363" s="236">
        <f>BK363</f>
        <v>0</v>
      </c>
      <c r="K363" s="222"/>
      <c r="L363" s="227"/>
      <c r="M363" s="228"/>
      <c r="N363" s="229"/>
      <c r="O363" s="229"/>
      <c r="P363" s="230">
        <f>SUM(P364:P382)</f>
        <v>0</v>
      </c>
      <c r="Q363" s="229"/>
      <c r="R363" s="230">
        <f>SUM(R364:R382)</f>
        <v>0.51781230000000011</v>
      </c>
      <c r="S363" s="229"/>
      <c r="T363" s="231">
        <f>SUM(T364:T382)</f>
        <v>131.328</v>
      </c>
      <c r="AR363" s="232" t="s">
        <v>24</v>
      </c>
      <c r="AT363" s="233" t="s">
        <v>78</v>
      </c>
      <c r="AU363" s="233" t="s">
        <v>24</v>
      </c>
      <c r="AY363" s="232" t="s">
        <v>228</v>
      </c>
      <c r="BK363" s="234">
        <f>SUM(BK364:BK382)</f>
        <v>0</v>
      </c>
    </row>
    <row r="364" s="1" customFormat="1" ht="25.5" customHeight="1">
      <c r="B364" s="47"/>
      <c r="C364" s="237" t="s">
        <v>761</v>
      </c>
      <c r="D364" s="237" t="s">
        <v>230</v>
      </c>
      <c r="E364" s="238" t="s">
        <v>762</v>
      </c>
      <c r="F364" s="239" t="s">
        <v>763</v>
      </c>
      <c r="G364" s="240" t="s">
        <v>263</v>
      </c>
      <c r="H364" s="241">
        <v>2219.5</v>
      </c>
      <c r="I364" s="242"/>
      <c r="J364" s="243">
        <f>ROUND(I364*H364,2)</f>
        <v>0</v>
      </c>
      <c r="K364" s="239" t="s">
        <v>234</v>
      </c>
      <c r="L364" s="73"/>
      <c r="M364" s="244" t="s">
        <v>22</v>
      </c>
      <c r="N364" s="245" t="s">
        <v>50</v>
      </c>
      <c r="O364" s="48"/>
      <c r="P364" s="246">
        <f>O364*H364</f>
        <v>0</v>
      </c>
      <c r="Q364" s="246">
        <v>0</v>
      </c>
      <c r="R364" s="246">
        <f>Q364*H364</f>
        <v>0</v>
      </c>
      <c r="S364" s="246">
        <v>0</v>
      </c>
      <c r="T364" s="247">
        <f>S364*H364</f>
        <v>0</v>
      </c>
      <c r="AR364" s="25" t="s">
        <v>235</v>
      </c>
      <c r="AT364" s="25" t="s">
        <v>230</v>
      </c>
      <c r="AU364" s="25" t="s">
        <v>87</v>
      </c>
      <c r="AY364" s="25" t="s">
        <v>228</v>
      </c>
      <c r="BE364" s="248">
        <f>IF(N364="základní",J364,0)</f>
        <v>0</v>
      </c>
      <c r="BF364" s="248">
        <f>IF(N364="snížená",J364,0)</f>
        <v>0</v>
      </c>
      <c r="BG364" s="248">
        <f>IF(N364="zákl. přenesená",J364,0)</f>
        <v>0</v>
      </c>
      <c r="BH364" s="248">
        <f>IF(N364="sníž. přenesená",J364,0)</f>
        <v>0</v>
      </c>
      <c r="BI364" s="248">
        <f>IF(N364="nulová",J364,0)</f>
        <v>0</v>
      </c>
      <c r="BJ364" s="25" t="s">
        <v>24</v>
      </c>
      <c r="BK364" s="248">
        <f>ROUND(I364*H364,2)</f>
        <v>0</v>
      </c>
      <c r="BL364" s="25" t="s">
        <v>235</v>
      </c>
      <c r="BM364" s="25" t="s">
        <v>764</v>
      </c>
    </row>
    <row r="365" s="12" customFormat="1">
      <c r="B365" s="249"/>
      <c r="C365" s="250"/>
      <c r="D365" s="251" t="s">
        <v>237</v>
      </c>
      <c r="E365" s="252" t="s">
        <v>22</v>
      </c>
      <c r="F365" s="253" t="s">
        <v>765</v>
      </c>
      <c r="G365" s="250"/>
      <c r="H365" s="254">
        <v>2219.5</v>
      </c>
      <c r="I365" s="255"/>
      <c r="J365" s="250"/>
      <c r="K365" s="250"/>
      <c r="L365" s="256"/>
      <c r="M365" s="257"/>
      <c r="N365" s="258"/>
      <c r="O365" s="258"/>
      <c r="P365" s="258"/>
      <c r="Q365" s="258"/>
      <c r="R365" s="258"/>
      <c r="S365" s="258"/>
      <c r="T365" s="259"/>
      <c r="AT365" s="260" t="s">
        <v>237</v>
      </c>
      <c r="AU365" s="260" t="s">
        <v>87</v>
      </c>
      <c r="AV365" s="12" t="s">
        <v>87</v>
      </c>
      <c r="AW365" s="12" t="s">
        <v>42</v>
      </c>
      <c r="AX365" s="12" t="s">
        <v>24</v>
      </c>
      <c r="AY365" s="260" t="s">
        <v>228</v>
      </c>
    </row>
    <row r="366" s="1" customFormat="1" ht="25.5" customHeight="1">
      <c r="B366" s="47"/>
      <c r="C366" s="237" t="s">
        <v>30</v>
      </c>
      <c r="D366" s="237" t="s">
        <v>230</v>
      </c>
      <c r="E366" s="238" t="s">
        <v>766</v>
      </c>
      <c r="F366" s="239" t="s">
        <v>767</v>
      </c>
      <c r="G366" s="240" t="s">
        <v>263</v>
      </c>
      <c r="H366" s="241">
        <v>133170</v>
      </c>
      <c r="I366" s="242"/>
      <c r="J366" s="243">
        <f>ROUND(I366*H366,2)</f>
        <v>0</v>
      </c>
      <c r="K366" s="239" t="s">
        <v>234</v>
      </c>
      <c r="L366" s="73"/>
      <c r="M366" s="244" t="s">
        <v>22</v>
      </c>
      <c r="N366" s="245" t="s">
        <v>50</v>
      </c>
      <c r="O366" s="48"/>
      <c r="P366" s="246">
        <f>O366*H366</f>
        <v>0</v>
      </c>
      <c r="Q366" s="246">
        <v>0</v>
      </c>
      <c r="R366" s="246">
        <f>Q366*H366</f>
        <v>0</v>
      </c>
      <c r="S366" s="246">
        <v>0</v>
      </c>
      <c r="T366" s="247">
        <f>S366*H366</f>
        <v>0</v>
      </c>
      <c r="AR366" s="25" t="s">
        <v>235</v>
      </c>
      <c r="AT366" s="25" t="s">
        <v>230</v>
      </c>
      <c r="AU366" s="25" t="s">
        <v>87</v>
      </c>
      <c r="AY366" s="25" t="s">
        <v>228</v>
      </c>
      <c r="BE366" s="248">
        <f>IF(N366="základní",J366,0)</f>
        <v>0</v>
      </c>
      <c r="BF366" s="248">
        <f>IF(N366="snížená",J366,0)</f>
        <v>0</v>
      </c>
      <c r="BG366" s="248">
        <f>IF(N366="zákl. přenesená",J366,0)</f>
        <v>0</v>
      </c>
      <c r="BH366" s="248">
        <f>IF(N366="sníž. přenesená",J366,0)</f>
        <v>0</v>
      </c>
      <c r="BI366" s="248">
        <f>IF(N366="nulová",J366,0)</f>
        <v>0</v>
      </c>
      <c r="BJ366" s="25" t="s">
        <v>24</v>
      </c>
      <c r="BK366" s="248">
        <f>ROUND(I366*H366,2)</f>
        <v>0</v>
      </c>
      <c r="BL366" s="25" t="s">
        <v>235</v>
      </c>
      <c r="BM366" s="25" t="s">
        <v>768</v>
      </c>
    </row>
    <row r="367" s="12" customFormat="1">
      <c r="B367" s="249"/>
      <c r="C367" s="250"/>
      <c r="D367" s="251" t="s">
        <v>237</v>
      </c>
      <c r="E367" s="252" t="s">
        <v>22</v>
      </c>
      <c r="F367" s="253" t="s">
        <v>769</v>
      </c>
      <c r="G367" s="250"/>
      <c r="H367" s="254">
        <v>133170</v>
      </c>
      <c r="I367" s="255"/>
      <c r="J367" s="250"/>
      <c r="K367" s="250"/>
      <c r="L367" s="256"/>
      <c r="M367" s="257"/>
      <c r="N367" s="258"/>
      <c r="O367" s="258"/>
      <c r="P367" s="258"/>
      <c r="Q367" s="258"/>
      <c r="R367" s="258"/>
      <c r="S367" s="258"/>
      <c r="T367" s="259"/>
      <c r="AT367" s="260" t="s">
        <v>237</v>
      </c>
      <c r="AU367" s="260" t="s">
        <v>87</v>
      </c>
      <c r="AV367" s="12" t="s">
        <v>87</v>
      </c>
      <c r="AW367" s="12" t="s">
        <v>42</v>
      </c>
      <c r="AX367" s="12" t="s">
        <v>24</v>
      </c>
      <c r="AY367" s="260" t="s">
        <v>228</v>
      </c>
    </row>
    <row r="368" s="1" customFormat="1" ht="25.5" customHeight="1">
      <c r="B368" s="47"/>
      <c r="C368" s="237" t="s">
        <v>770</v>
      </c>
      <c r="D368" s="237" t="s">
        <v>230</v>
      </c>
      <c r="E368" s="238" t="s">
        <v>771</v>
      </c>
      <c r="F368" s="239" t="s">
        <v>772</v>
      </c>
      <c r="G368" s="240" t="s">
        <v>263</v>
      </c>
      <c r="H368" s="241">
        <v>2219.5</v>
      </c>
      <c r="I368" s="242"/>
      <c r="J368" s="243">
        <f>ROUND(I368*H368,2)</f>
        <v>0</v>
      </c>
      <c r="K368" s="239" t="s">
        <v>234</v>
      </c>
      <c r="L368" s="73"/>
      <c r="M368" s="244" t="s">
        <v>22</v>
      </c>
      <c r="N368" s="245" t="s">
        <v>50</v>
      </c>
      <c r="O368" s="48"/>
      <c r="P368" s="246">
        <f>O368*H368</f>
        <v>0</v>
      </c>
      <c r="Q368" s="246">
        <v>0</v>
      </c>
      <c r="R368" s="246">
        <f>Q368*H368</f>
        <v>0</v>
      </c>
      <c r="S368" s="246">
        <v>0</v>
      </c>
      <c r="T368" s="247">
        <f>S368*H368</f>
        <v>0</v>
      </c>
      <c r="AR368" s="25" t="s">
        <v>235</v>
      </c>
      <c r="AT368" s="25" t="s">
        <v>230</v>
      </c>
      <c r="AU368" s="25" t="s">
        <v>87</v>
      </c>
      <c r="AY368" s="25" t="s">
        <v>228</v>
      </c>
      <c r="BE368" s="248">
        <f>IF(N368="základní",J368,0)</f>
        <v>0</v>
      </c>
      <c r="BF368" s="248">
        <f>IF(N368="snížená",J368,0)</f>
        <v>0</v>
      </c>
      <c r="BG368" s="248">
        <f>IF(N368="zákl. přenesená",J368,0)</f>
        <v>0</v>
      </c>
      <c r="BH368" s="248">
        <f>IF(N368="sníž. přenesená",J368,0)</f>
        <v>0</v>
      </c>
      <c r="BI368" s="248">
        <f>IF(N368="nulová",J368,0)</f>
        <v>0</v>
      </c>
      <c r="BJ368" s="25" t="s">
        <v>24</v>
      </c>
      <c r="BK368" s="248">
        <f>ROUND(I368*H368,2)</f>
        <v>0</v>
      </c>
      <c r="BL368" s="25" t="s">
        <v>235</v>
      </c>
      <c r="BM368" s="25" t="s">
        <v>773</v>
      </c>
    </row>
    <row r="369" s="1" customFormat="1" ht="16.5" customHeight="1">
      <c r="B369" s="47"/>
      <c r="C369" s="237" t="s">
        <v>774</v>
      </c>
      <c r="D369" s="237" t="s">
        <v>230</v>
      </c>
      <c r="E369" s="238" t="s">
        <v>775</v>
      </c>
      <c r="F369" s="239" t="s">
        <v>776</v>
      </c>
      <c r="G369" s="240" t="s">
        <v>263</v>
      </c>
      <c r="H369" s="241">
        <v>2219.5</v>
      </c>
      <c r="I369" s="242"/>
      <c r="J369" s="243">
        <f>ROUND(I369*H369,2)</f>
        <v>0</v>
      </c>
      <c r="K369" s="239" t="s">
        <v>234</v>
      </c>
      <c r="L369" s="73"/>
      <c r="M369" s="244" t="s">
        <v>22</v>
      </c>
      <c r="N369" s="245" t="s">
        <v>50</v>
      </c>
      <c r="O369" s="48"/>
      <c r="P369" s="246">
        <f>O369*H369</f>
        <v>0</v>
      </c>
      <c r="Q369" s="246">
        <v>0</v>
      </c>
      <c r="R369" s="246">
        <f>Q369*H369</f>
        <v>0</v>
      </c>
      <c r="S369" s="246">
        <v>0</v>
      </c>
      <c r="T369" s="247">
        <f>S369*H369</f>
        <v>0</v>
      </c>
      <c r="AR369" s="25" t="s">
        <v>235</v>
      </c>
      <c r="AT369" s="25" t="s">
        <v>230</v>
      </c>
      <c r="AU369" s="25" t="s">
        <v>87</v>
      </c>
      <c r="AY369" s="25" t="s">
        <v>228</v>
      </c>
      <c r="BE369" s="248">
        <f>IF(N369="základní",J369,0)</f>
        <v>0</v>
      </c>
      <c r="BF369" s="248">
        <f>IF(N369="snížená",J369,0)</f>
        <v>0</v>
      </c>
      <c r="BG369" s="248">
        <f>IF(N369="zákl. přenesená",J369,0)</f>
        <v>0</v>
      </c>
      <c r="BH369" s="248">
        <f>IF(N369="sníž. přenesená",J369,0)</f>
        <v>0</v>
      </c>
      <c r="BI369" s="248">
        <f>IF(N369="nulová",J369,0)</f>
        <v>0</v>
      </c>
      <c r="BJ369" s="25" t="s">
        <v>24</v>
      </c>
      <c r="BK369" s="248">
        <f>ROUND(I369*H369,2)</f>
        <v>0</v>
      </c>
      <c r="BL369" s="25" t="s">
        <v>235</v>
      </c>
      <c r="BM369" s="25" t="s">
        <v>777</v>
      </c>
    </row>
    <row r="370" s="1" customFormat="1" ht="16.5" customHeight="1">
      <c r="B370" s="47"/>
      <c r="C370" s="237" t="s">
        <v>778</v>
      </c>
      <c r="D370" s="237" t="s">
        <v>230</v>
      </c>
      <c r="E370" s="238" t="s">
        <v>779</v>
      </c>
      <c r="F370" s="239" t="s">
        <v>780</v>
      </c>
      <c r="G370" s="240" t="s">
        <v>263</v>
      </c>
      <c r="H370" s="241">
        <v>133170</v>
      </c>
      <c r="I370" s="242"/>
      <c r="J370" s="243">
        <f>ROUND(I370*H370,2)</f>
        <v>0</v>
      </c>
      <c r="K370" s="239" t="s">
        <v>234</v>
      </c>
      <c r="L370" s="73"/>
      <c r="M370" s="244" t="s">
        <v>22</v>
      </c>
      <c r="N370" s="245" t="s">
        <v>50</v>
      </c>
      <c r="O370" s="48"/>
      <c r="P370" s="246">
        <f>O370*H370</f>
        <v>0</v>
      </c>
      <c r="Q370" s="246">
        <v>0</v>
      </c>
      <c r="R370" s="246">
        <f>Q370*H370</f>
        <v>0</v>
      </c>
      <c r="S370" s="246">
        <v>0</v>
      </c>
      <c r="T370" s="247">
        <f>S370*H370</f>
        <v>0</v>
      </c>
      <c r="AR370" s="25" t="s">
        <v>235</v>
      </c>
      <c r="AT370" s="25" t="s">
        <v>230</v>
      </c>
      <c r="AU370" s="25" t="s">
        <v>87</v>
      </c>
      <c r="AY370" s="25" t="s">
        <v>228</v>
      </c>
      <c r="BE370" s="248">
        <f>IF(N370="základní",J370,0)</f>
        <v>0</v>
      </c>
      <c r="BF370" s="248">
        <f>IF(N370="snížená",J370,0)</f>
        <v>0</v>
      </c>
      <c r="BG370" s="248">
        <f>IF(N370="zákl. přenesená",J370,0)</f>
        <v>0</v>
      </c>
      <c r="BH370" s="248">
        <f>IF(N370="sníž. přenesená",J370,0)</f>
        <v>0</v>
      </c>
      <c r="BI370" s="248">
        <f>IF(N370="nulová",J370,0)</f>
        <v>0</v>
      </c>
      <c r="BJ370" s="25" t="s">
        <v>24</v>
      </c>
      <c r="BK370" s="248">
        <f>ROUND(I370*H370,2)</f>
        <v>0</v>
      </c>
      <c r="BL370" s="25" t="s">
        <v>235</v>
      </c>
      <c r="BM370" s="25" t="s">
        <v>781</v>
      </c>
    </row>
    <row r="371" s="12" customFormat="1">
      <c r="B371" s="249"/>
      <c r="C371" s="250"/>
      <c r="D371" s="251" t="s">
        <v>237</v>
      </c>
      <c r="E371" s="252" t="s">
        <v>22</v>
      </c>
      <c r="F371" s="253" t="s">
        <v>769</v>
      </c>
      <c r="G371" s="250"/>
      <c r="H371" s="254">
        <v>133170</v>
      </c>
      <c r="I371" s="255"/>
      <c r="J371" s="250"/>
      <c r="K371" s="250"/>
      <c r="L371" s="256"/>
      <c r="M371" s="257"/>
      <c r="N371" s="258"/>
      <c r="O371" s="258"/>
      <c r="P371" s="258"/>
      <c r="Q371" s="258"/>
      <c r="R371" s="258"/>
      <c r="S371" s="258"/>
      <c r="T371" s="259"/>
      <c r="AT371" s="260" t="s">
        <v>237</v>
      </c>
      <c r="AU371" s="260" t="s">
        <v>87</v>
      </c>
      <c r="AV371" s="12" t="s">
        <v>87</v>
      </c>
      <c r="AW371" s="12" t="s">
        <v>42</v>
      </c>
      <c r="AX371" s="12" t="s">
        <v>24</v>
      </c>
      <c r="AY371" s="260" t="s">
        <v>228</v>
      </c>
    </row>
    <row r="372" s="1" customFormat="1" ht="16.5" customHeight="1">
      <c r="B372" s="47"/>
      <c r="C372" s="237" t="s">
        <v>782</v>
      </c>
      <c r="D372" s="237" t="s">
        <v>230</v>
      </c>
      <c r="E372" s="238" t="s">
        <v>783</v>
      </c>
      <c r="F372" s="239" t="s">
        <v>784</v>
      </c>
      <c r="G372" s="240" t="s">
        <v>263</v>
      </c>
      <c r="H372" s="241">
        <v>2219.5</v>
      </c>
      <c r="I372" s="242"/>
      <c r="J372" s="243">
        <f>ROUND(I372*H372,2)</f>
        <v>0</v>
      </c>
      <c r="K372" s="239" t="s">
        <v>234</v>
      </c>
      <c r="L372" s="73"/>
      <c r="M372" s="244" t="s">
        <v>22</v>
      </c>
      <c r="N372" s="245" t="s">
        <v>50</v>
      </c>
      <c r="O372" s="48"/>
      <c r="P372" s="246">
        <f>O372*H372</f>
        <v>0</v>
      </c>
      <c r="Q372" s="246">
        <v>0</v>
      </c>
      <c r="R372" s="246">
        <f>Q372*H372</f>
        <v>0</v>
      </c>
      <c r="S372" s="246">
        <v>0</v>
      </c>
      <c r="T372" s="247">
        <f>S372*H372</f>
        <v>0</v>
      </c>
      <c r="AR372" s="25" t="s">
        <v>235</v>
      </c>
      <c r="AT372" s="25" t="s">
        <v>230</v>
      </c>
      <c r="AU372" s="25" t="s">
        <v>87</v>
      </c>
      <c r="AY372" s="25" t="s">
        <v>228</v>
      </c>
      <c r="BE372" s="248">
        <f>IF(N372="základní",J372,0)</f>
        <v>0</v>
      </c>
      <c r="BF372" s="248">
        <f>IF(N372="snížená",J372,0)</f>
        <v>0</v>
      </c>
      <c r="BG372" s="248">
        <f>IF(N372="zákl. přenesená",J372,0)</f>
        <v>0</v>
      </c>
      <c r="BH372" s="248">
        <f>IF(N372="sníž. přenesená",J372,0)</f>
        <v>0</v>
      </c>
      <c r="BI372" s="248">
        <f>IF(N372="nulová",J372,0)</f>
        <v>0</v>
      </c>
      <c r="BJ372" s="25" t="s">
        <v>24</v>
      </c>
      <c r="BK372" s="248">
        <f>ROUND(I372*H372,2)</f>
        <v>0</v>
      </c>
      <c r="BL372" s="25" t="s">
        <v>235</v>
      </c>
      <c r="BM372" s="25" t="s">
        <v>785</v>
      </c>
    </row>
    <row r="373" s="1" customFormat="1" ht="25.5" customHeight="1">
      <c r="B373" s="47"/>
      <c r="C373" s="237" t="s">
        <v>786</v>
      </c>
      <c r="D373" s="237" t="s">
        <v>230</v>
      </c>
      <c r="E373" s="238" t="s">
        <v>787</v>
      </c>
      <c r="F373" s="239" t="s">
        <v>788</v>
      </c>
      <c r="G373" s="240" t="s">
        <v>263</v>
      </c>
      <c r="H373" s="241">
        <v>1668.01</v>
      </c>
      <c r="I373" s="242"/>
      <c r="J373" s="243">
        <f>ROUND(I373*H373,2)</f>
        <v>0</v>
      </c>
      <c r="K373" s="239" t="s">
        <v>234</v>
      </c>
      <c r="L373" s="73"/>
      <c r="M373" s="244" t="s">
        <v>22</v>
      </c>
      <c r="N373" s="245" t="s">
        <v>50</v>
      </c>
      <c r="O373" s="48"/>
      <c r="P373" s="246">
        <f>O373*H373</f>
        <v>0</v>
      </c>
      <c r="Q373" s="246">
        <v>0.00012999999999999999</v>
      </c>
      <c r="R373" s="246">
        <f>Q373*H373</f>
        <v>0.21684129999999999</v>
      </c>
      <c r="S373" s="246">
        <v>0</v>
      </c>
      <c r="T373" s="247">
        <f>S373*H373</f>
        <v>0</v>
      </c>
      <c r="AR373" s="25" t="s">
        <v>235</v>
      </c>
      <c r="AT373" s="25" t="s">
        <v>230</v>
      </c>
      <c r="AU373" s="25" t="s">
        <v>87</v>
      </c>
      <c r="AY373" s="25" t="s">
        <v>228</v>
      </c>
      <c r="BE373" s="248">
        <f>IF(N373="základní",J373,0)</f>
        <v>0</v>
      </c>
      <c r="BF373" s="248">
        <f>IF(N373="snížená",J373,0)</f>
        <v>0</v>
      </c>
      <c r="BG373" s="248">
        <f>IF(N373="zákl. přenesená",J373,0)</f>
        <v>0</v>
      </c>
      <c r="BH373" s="248">
        <f>IF(N373="sníž. přenesená",J373,0)</f>
        <v>0</v>
      </c>
      <c r="BI373" s="248">
        <f>IF(N373="nulová",J373,0)</f>
        <v>0</v>
      </c>
      <c r="BJ373" s="25" t="s">
        <v>24</v>
      </c>
      <c r="BK373" s="248">
        <f>ROUND(I373*H373,2)</f>
        <v>0</v>
      </c>
      <c r="BL373" s="25" t="s">
        <v>235</v>
      </c>
      <c r="BM373" s="25" t="s">
        <v>789</v>
      </c>
    </row>
    <row r="374" s="12" customFormat="1">
      <c r="B374" s="249"/>
      <c r="C374" s="250"/>
      <c r="D374" s="251" t="s">
        <v>237</v>
      </c>
      <c r="E374" s="252" t="s">
        <v>22</v>
      </c>
      <c r="F374" s="253" t="s">
        <v>790</v>
      </c>
      <c r="G374" s="250"/>
      <c r="H374" s="254">
        <v>1668.01</v>
      </c>
      <c r="I374" s="255"/>
      <c r="J374" s="250"/>
      <c r="K374" s="250"/>
      <c r="L374" s="256"/>
      <c r="M374" s="257"/>
      <c r="N374" s="258"/>
      <c r="O374" s="258"/>
      <c r="P374" s="258"/>
      <c r="Q374" s="258"/>
      <c r="R374" s="258"/>
      <c r="S374" s="258"/>
      <c r="T374" s="259"/>
      <c r="AT374" s="260" t="s">
        <v>237</v>
      </c>
      <c r="AU374" s="260" t="s">
        <v>87</v>
      </c>
      <c r="AV374" s="12" t="s">
        <v>87</v>
      </c>
      <c r="AW374" s="12" t="s">
        <v>42</v>
      </c>
      <c r="AX374" s="12" t="s">
        <v>24</v>
      </c>
      <c r="AY374" s="260" t="s">
        <v>228</v>
      </c>
    </row>
    <row r="375" s="1" customFormat="1" ht="16.5" customHeight="1">
      <c r="B375" s="47"/>
      <c r="C375" s="237" t="s">
        <v>791</v>
      </c>
      <c r="D375" s="237" t="s">
        <v>230</v>
      </c>
      <c r="E375" s="238" t="s">
        <v>792</v>
      </c>
      <c r="F375" s="239" t="s">
        <v>793</v>
      </c>
      <c r="G375" s="240" t="s">
        <v>263</v>
      </c>
      <c r="H375" s="241">
        <v>3367.7750000000001</v>
      </c>
      <c r="I375" s="242"/>
      <c r="J375" s="243">
        <f>ROUND(I375*H375,2)</f>
        <v>0</v>
      </c>
      <c r="K375" s="239" t="s">
        <v>234</v>
      </c>
      <c r="L375" s="73"/>
      <c r="M375" s="244" t="s">
        <v>22</v>
      </c>
      <c r="N375" s="245" t="s">
        <v>50</v>
      </c>
      <c r="O375" s="48"/>
      <c r="P375" s="246">
        <f>O375*H375</f>
        <v>0</v>
      </c>
      <c r="Q375" s="246">
        <v>4.0000000000000003E-05</v>
      </c>
      <c r="R375" s="246">
        <f>Q375*H375</f>
        <v>0.13471100000000003</v>
      </c>
      <c r="S375" s="246">
        <v>0</v>
      </c>
      <c r="T375" s="247">
        <f>S375*H375</f>
        <v>0</v>
      </c>
      <c r="AR375" s="25" t="s">
        <v>235</v>
      </c>
      <c r="AT375" s="25" t="s">
        <v>230</v>
      </c>
      <c r="AU375" s="25" t="s">
        <v>87</v>
      </c>
      <c r="AY375" s="25" t="s">
        <v>228</v>
      </c>
      <c r="BE375" s="248">
        <f>IF(N375="základní",J375,0)</f>
        <v>0</v>
      </c>
      <c r="BF375" s="248">
        <f>IF(N375="snížená",J375,0)</f>
        <v>0</v>
      </c>
      <c r="BG375" s="248">
        <f>IF(N375="zákl. přenesená",J375,0)</f>
        <v>0</v>
      </c>
      <c r="BH375" s="248">
        <f>IF(N375="sníž. přenesená",J375,0)</f>
        <v>0</v>
      </c>
      <c r="BI375" s="248">
        <f>IF(N375="nulová",J375,0)</f>
        <v>0</v>
      </c>
      <c r="BJ375" s="25" t="s">
        <v>24</v>
      </c>
      <c r="BK375" s="248">
        <f>ROUND(I375*H375,2)</f>
        <v>0</v>
      </c>
      <c r="BL375" s="25" t="s">
        <v>235</v>
      </c>
      <c r="BM375" s="25" t="s">
        <v>794</v>
      </c>
    </row>
    <row r="376" s="12" customFormat="1">
      <c r="B376" s="249"/>
      <c r="C376" s="250"/>
      <c r="D376" s="251" t="s">
        <v>237</v>
      </c>
      <c r="E376" s="252" t="s">
        <v>22</v>
      </c>
      <c r="F376" s="253" t="s">
        <v>795</v>
      </c>
      <c r="G376" s="250"/>
      <c r="H376" s="254">
        <v>3367.7750000000001</v>
      </c>
      <c r="I376" s="255"/>
      <c r="J376" s="250"/>
      <c r="K376" s="250"/>
      <c r="L376" s="256"/>
      <c r="M376" s="257"/>
      <c r="N376" s="258"/>
      <c r="O376" s="258"/>
      <c r="P376" s="258"/>
      <c r="Q376" s="258"/>
      <c r="R376" s="258"/>
      <c r="S376" s="258"/>
      <c r="T376" s="259"/>
      <c r="AT376" s="260" t="s">
        <v>237</v>
      </c>
      <c r="AU376" s="260" t="s">
        <v>87</v>
      </c>
      <c r="AV376" s="12" t="s">
        <v>87</v>
      </c>
      <c r="AW376" s="12" t="s">
        <v>42</v>
      </c>
      <c r="AX376" s="12" t="s">
        <v>24</v>
      </c>
      <c r="AY376" s="260" t="s">
        <v>228</v>
      </c>
    </row>
    <row r="377" s="1" customFormat="1" ht="25.5" customHeight="1">
      <c r="B377" s="47"/>
      <c r="C377" s="237" t="s">
        <v>796</v>
      </c>
      <c r="D377" s="237" t="s">
        <v>230</v>
      </c>
      <c r="E377" s="238" t="s">
        <v>797</v>
      </c>
      <c r="F377" s="239" t="s">
        <v>798</v>
      </c>
      <c r="G377" s="240" t="s">
        <v>499</v>
      </c>
      <c r="H377" s="241">
        <v>7</v>
      </c>
      <c r="I377" s="242"/>
      <c r="J377" s="243">
        <f>ROUND(I377*H377,2)</f>
        <v>0</v>
      </c>
      <c r="K377" s="239" t="s">
        <v>234</v>
      </c>
      <c r="L377" s="73"/>
      <c r="M377" s="244" t="s">
        <v>22</v>
      </c>
      <c r="N377" s="245" t="s">
        <v>50</v>
      </c>
      <c r="O377" s="48"/>
      <c r="P377" s="246">
        <f>O377*H377</f>
        <v>0</v>
      </c>
      <c r="Q377" s="246">
        <v>0.0016000000000000001</v>
      </c>
      <c r="R377" s="246">
        <f>Q377*H377</f>
        <v>0.0112</v>
      </c>
      <c r="S377" s="246">
        <v>0</v>
      </c>
      <c r="T377" s="247">
        <f>S377*H377</f>
        <v>0</v>
      </c>
      <c r="AR377" s="25" t="s">
        <v>235</v>
      </c>
      <c r="AT377" s="25" t="s">
        <v>230</v>
      </c>
      <c r="AU377" s="25" t="s">
        <v>87</v>
      </c>
      <c r="AY377" s="25" t="s">
        <v>228</v>
      </c>
      <c r="BE377" s="248">
        <f>IF(N377="základní",J377,0)</f>
        <v>0</v>
      </c>
      <c r="BF377" s="248">
        <f>IF(N377="snížená",J377,0)</f>
        <v>0</v>
      </c>
      <c r="BG377" s="248">
        <f>IF(N377="zákl. přenesená",J377,0)</f>
        <v>0</v>
      </c>
      <c r="BH377" s="248">
        <f>IF(N377="sníž. přenesená",J377,0)</f>
        <v>0</v>
      </c>
      <c r="BI377" s="248">
        <f>IF(N377="nulová",J377,0)</f>
        <v>0</v>
      </c>
      <c r="BJ377" s="25" t="s">
        <v>24</v>
      </c>
      <c r="BK377" s="248">
        <f>ROUND(I377*H377,2)</f>
        <v>0</v>
      </c>
      <c r="BL377" s="25" t="s">
        <v>235</v>
      </c>
      <c r="BM377" s="25" t="s">
        <v>799</v>
      </c>
    </row>
    <row r="378" s="1" customFormat="1" ht="25.5" customHeight="1">
      <c r="B378" s="47"/>
      <c r="C378" s="237" t="s">
        <v>800</v>
      </c>
      <c r="D378" s="237" t="s">
        <v>230</v>
      </c>
      <c r="E378" s="238" t="s">
        <v>801</v>
      </c>
      <c r="F378" s="239" t="s">
        <v>802</v>
      </c>
      <c r="G378" s="240" t="s">
        <v>499</v>
      </c>
      <c r="H378" s="241">
        <v>8</v>
      </c>
      <c r="I378" s="242"/>
      <c r="J378" s="243">
        <f>ROUND(I378*H378,2)</f>
        <v>0</v>
      </c>
      <c r="K378" s="239" t="s">
        <v>234</v>
      </c>
      <c r="L378" s="73"/>
      <c r="M378" s="244" t="s">
        <v>22</v>
      </c>
      <c r="N378" s="245" t="s">
        <v>50</v>
      </c>
      <c r="O378" s="48"/>
      <c r="P378" s="246">
        <f>O378*H378</f>
        <v>0</v>
      </c>
      <c r="Q378" s="246">
        <v>0.016500000000000001</v>
      </c>
      <c r="R378" s="246">
        <f>Q378*H378</f>
        <v>0.13200000000000001</v>
      </c>
      <c r="S378" s="246">
        <v>0</v>
      </c>
      <c r="T378" s="247">
        <f>S378*H378</f>
        <v>0</v>
      </c>
      <c r="AR378" s="25" t="s">
        <v>235</v>
      </c>
      <c r="AT378" s="25" t="s">
        <v>230</v>
      </c>
      <c r="AU378" s="25" t="s">
        <v>87</v>
      </c>
      <c r="AY378" s="25" t="s">
        <v>228</v>
      </c>
      <c r="BE378" s="248">
        <f>IF(N378="základní",J378,0)</f>
        <v>0</v>
      </c>
      <c r="BF378" s="248">
        <f>IF(N378="snížená",J378,0)</f>
        <v>0</v>
      </c>
      <c r="BG378" s="248">
        <f>IF(N378="zákl. přenesená",J378,0)</f>
        <v>0</v>
      </c>
      <c r="BH378" s="248">
        <f>IF(N378="sníž. přenesená",J378,0)</f>
        <v>0</v>
      </c>
      <c r="BI378" s="248">
        <f>IF(N378="nulová",J378,0)</f>
        <v>0</v>
      </c>
      <c r="BJ378" s="25" t="s">
        <v>24</v>
      </c>
      <c r="BK378" s="248">
        <f>ROUND(I378*H378,2)</f>
        <v>0</v>
      </c>
      <c r="BL378" s="25" t="s">
        <v>235</v>
      </c>
      <c r="BM378" s="25" t="s">
        <v>803</v>
      </c>
    </row>
    <row r="379" s="1" customFormat="1" ht="25.5" customHeight="1">
      <c r="B379" s="47"/>
      <c r="C379" s="237" t="s">
        <v>804</v>
      </c>
      <c r="D379" s="237" t="s">
        <v>230</v>
      </c>
      <c r="E379" s="238" t="s">
        <v>805</v>
      </c>
      <c r="F379" s="239" t="s">
        <v>806</v>
      </c>
      <c r="G379" s="240" t="s">
        <v>499</v>
      </c>
      <c r="H379" s="241">
        <v>7</v>
      </c>
      <c r="I379" s="242"/>
      <c r="J379" s="243">
        <f>ROUND(I379*H379,2)</f>
        <v>0</v>
      </c>
      <c r="K379" s="239" t="s">
        <v>234</v>
      </c>
      <c r="L379" s="73"/>
      <c r="M379" s="244" t="s">
        <v>22</v>
      </c>
      <c r="N379" s="245" t="s">
        <v>50</v>
      </c>
      <c r="O379" s="48"/>
      <c r="P379" s="246">
        <f>O379*H379</f>
        <v>0</v>
      </c>
      <c r="Q379" s="246">
        <v>0.0030999999999999999</v>
      </c>
      <c r="R379" s="246">
        <f>Q379*H379</f>
        <v>0.021700000000000001</v>
      </c>
      <c r="S379" s="246">
        <v>0</v>
      </c>
      <c r="T379" s="247">
        <f>S379*H379</f>
        <v>0</v>
      </c>
      <c r="AR379" s="25" t="s">
        <v>235</v>
      </c>
      <c r="AT379" s="25" t="s">
        <v>230</v>
      </c>
      <c r="AU379" s="25" t="s">
        <v>87</v>
      </c>
      <c r="AY379" s="25" t="s">
        <v>228</v>
      </c>
      <c r="BE379" s="248">
        <f>IF(N379="základní",J379,0)</f>
        <v>0</v>
      </c>
      <c r="BF379" s="248">
        <f>IF(N379="snížená",J379,0)</f>
        <v>0</v>
      </c>
      <c r="BG379" s="248">
        <f>IF(N379="zákl. přenesená",J379,0)</f>
        <v>0</v>
      </c>
      <c r="BH379" s="248">
        <f>IF(N379="sníž. přenesená",J379,0)</f>
        <v>0</v>
      </c>
      <c r="BI379" s="248">
        <f>IF(N379="nulová",J379,0)</f>
        <v>0</v>
      </c>
      <c r="BJ379" s="25" t="s">
        <v>24</v>
      </c>
      <c r="BK379" s="248">
        <f>ROUND(I379*H379,2)</f>
        <v>0</v>
      </c>
      <c r="BL379" s="25" t="s">
        <v>235</v>
      </c>
      <c r="BM379" s="25" t="s">
        <v>807</v>
      </c>
    </row>
    <row r="380" s="1" customFormat="1" ht="25.5" customHeight="1">
      <c r="B380" s="47"/>
      <c r="C380" s="237" t="s">
        <v>808</v>
      </c>
      <c r="D380" s="237" t="s">
        <v>230</v>
      </c>
      <c r="E380" s="238" t="s">
        <v>809</v>
      </c>
      <c r="F380" s="239" t="s">
        <v>810</v>
      </c>
      <c r="G380" s="240" t="s">
        <v>499</v>
      </c>
      <c r="H380" s="241">
        <v>8</v>
      </c>
      <c r="I380" s="242"/>
      <c r="J380" s="243">
        <f>ROUND(I380*H380,2)</f>
        <v>0</v>
      </c>
      <c r="K380" s="239" t="s">
        <v>234</v>
      </c>
      <c r="L380" s="73"/>
      <c r="M380" s="244" t="s">
        <v>22</v>
      </c>
      <c r="N380" s="245" t="s">
        <v>50</v>
      </c>
      <c r="O380" s="48"/>
      <c r="P380" s="246">
        <f>O380*H380</f>
        <v>0</v>
      </c>
      <c r="Q380" s="246">
        <v>0.00017000000000000001</v>
      </c>
      <c r="R380" s="246">
        <f>Q380*H380</f>
        <v>0.0013600000000000001</v>
      </c>
      <c r="S380" s="246">
        <v>0</v>
      </c>
      <c r="T380" s="247">
        <f>S380*H380</f>
        <v>0</v>
      </c>
      <c r="AR380" s="25" t="s">
        <v>235</v>
      </c>
      <c r="AT380" s="25" t="s">
        <v>230</v>
      </c>
      <c r="AU380" s="25" t="s">
        <v>87</v>
      </c>
      <c r="AY380" s="25" t="s">
        <v>228</v>
      </c>
      <c r="BE380" s="248">
        <f>IF(N380="základní",J380,0)</f>
        <v>0</v>
      </c>
      <c r="BF380" s="248">
        <f>IF(N380="snížená",J380,0)</f>
        <v>0</v>
      </c>
      <c r="BG380" s="248">
        <f>IF(N380="zákl. přenesená",J380,0)</f>
        <v>0</v>
      </c>
      <c r="BH380" s="248">
        <f>IF(N380="sníž. přenesená",J380,0)</f>
        <v>0</v>
      </c>
      <c r="BI380" s="248">
        <f>IF(N380="nulová",J380,0)</f>
        <v>0</v>
      </c>
      <c r="BJ380" s="25" t="s">
        <v>24</v>
      </c>
      <c r="BK380" s="248">
        <f>ROUND(I380*H380,2)</f>
        <v>0</v>
      </c>
      <c r="BL380" s="25" t="s">
        <v>235</v>
      </c>
      <c r="BM380" s="25" t="s">
        <v>811</v>
      </c>
    </row>
    <row r="381" s="1" customFormat="1" ht="16.5" customHeight="1">
      <c r="B381" s="47"/>
      <c r="C381" s="237" t="s">
        <v>812</v>
      </c>
      <c r="D381" s="237" t="s">
        <v>230</v>
      </c>
      <c r="E381" s="238" t="s">
        <v>813</v>
      </c>
      <c r="F381" s="239" t="s">
        <v>814</v>
      </c>
      <c r="G381" s="240" t="s">
        <v>233</v>
      </c>
      <c r="H381" s="241">
        <v>54.719999999999999</v>
      </c>
      <c r="I381" s="242"/>
      <c r="J381" s="243">
        <f>ROUND(I381*H381,2)</f>
        <v>0</v>
      </c>
      <c r="K381" s="239" t="s">
        <v>234</v>
      </c>
      <c r="L381" s="73"/>
      <c r="M381" s="244" t="s">
        <v>22</v>
      </c>
      <c r="N381" s="245" t="s">
        <v>50</v>
      </c>
      <c r="O381" s="48"/>
      <c r="P381" s="246">
        <f>O381*H381</f>
        <v>0</v>
      </c>
      <c r="Q381" s="246">
        <v>0</v>
      </c>
      <c r="R381" s="246">
        <f>Q381*H381</f>
        <v>0</v>
      </c>
      <c r="S381" s="246">
        <v>2.3999999999999999</v>
      </c>
      <c r="T381" s="247">
        <f>S381*H381</f>
        <v>131.328</v>
      </c>
      <c r="AR381" s="25" t="s">
        <v>235</v>
      </c>
      <c r="AT381" s="25" t="s">
        <v>230</v>
      </c>
      <c r="AU381" s="25" t="s">
        <v>87</v>
      </c>
      <c r="AY381" s="25" t="s">
        <v>228</v>
      </c>
      <c r="BE381" s="248">
        <f>IF(N381="základní",J381,0)</f>
        <v>0</v>
      </c>
      <c r="BF381" s="248">
        <f>IF(N381="snížená",J381,0)</f>
        <v>0</v>
      </c>
      <c r="BG381" s="248">
        <f>IF(N381="zákl. přenesená",J381,0)</f>
        <v>0</v>
      </c>
      <c r="BH381" s="248">
        <f>IF(N381="sníž. přenesená",J381,0)</f>
        <v>0</v>
      </c>
      <c r="BI381" s="248">
        <f>IF(N381="nulová",J381,0)</f>
        <v>0</v>
      </c>
      <c r="BJ381" s="25" t="s">
        <v>24</v>
      </c>
      <c r="BK381" s="248">
        <f>ROUND(I381*H381,2)</f>
        <v>0</v>
      </c>
      <c r="BL381" s="25" t="s">
        <v>235</v>
      </c>
      <c r="BM381" s="25" t="s">
        <v>815</v>
      </c>
    </row>
    <row r="382" s="12" customFormat="1">
      <c r="B382" s="249"/>
      <c r="C382" s="250"/>
      <c r="D382" s="251" t="s">
        <v>237</v>
      </c>
      <c r="E382" s="252" t="s">
        <v>22</v>
      </c>
      <c r="F382" s="253" t="s">
        <v>816</v>
      </c>
      <c r="G382" s="250"/>
      <c r="H382" s="254">
        <v>54.719999999999999</v>
      </c>
      <c r="I382" s="255"/>
      <c r="J382" s="250"/>
      <c r="K382" s="250"/>
      <c r="L382" s="256"/>
      <c r="M382" s="257"/>
      <c r="N382" s="258"/>
      <c r="O382" s="258"/>
      <c r="P382" s="258"/>
      <c r="Q382" s="258"/>
      <c r="R382" s="258"/>
      <c r="S382" s="258"/>
      <c r="T382" s="259"/>
      <c r="AT382" s="260" t="s">
        <v>237</v>
      </c>
      <c r="AU382" s="260" t="s">
        <v>87</v>
      </c>
      <c r="AV382" s="12" t="s">
        <v>87</v>
      </c>
      <c r="AW382" s="12" t="s">
        <v>42</v>
      </c>
      <c r="AX382" s="12" t="s">
        <v>24</v>
      </c>
      <c r="AY382" s="260" t="s">
        <v>228</v>
      </c>
    </row>
    <row r="383" s="11" customFormat="1" ht="29.88" customHeight="1">
      <c r="B383" s="221"/>
      <c r="C383" s="222"/>
      <c r="D383" s="223" t="s">
        <v>78</v>
      </c>
      <c r="E383" s="235" t="s">
        <v>817</v>
      </c>
      <c r="F383" s="235" t="s">
        <v>818</v>
      </c>
      <c r="G383" s="222"/>
      <c r="H383" s="222"/>
      <c r="I383" s="225"/>
      <c r="J383" s="236">
        <f>BK383</f>
        <v>0</v>
      </c>
      <c r="K383" s="222"/>
      <c r="L383" s="227"/>
      <c r="M383" s="228"/>
      <c r="N383" s="229"/>
      <c r="O383" s="229"/>
      <c r="P383" s="230">
        <f>SUM(P384:P388)</f>
        <v>0</v>
      </c>
      <c r="Q383" s="229"/>
      <c r="R383" s="230">
        <f>SUM(R384:R388)</f>
        <v>0</v>
      </c>
      <c r="S383" s="229"/>
      <c r="T383" s="231">
        <f>SUM(T384:T388)</f>
        <v>0</v>
      </c>
      <c r="AR383" s="232" t="s">
        <v>24</v>
      </c>
      <c r="AT383" s="233" t="s">
        <v>78</v>
      </c>
      <c r="AU383" s="233" t="s">
        <v>24</v>
      </c>
      <c r="AY383" s="232" t="s">
        <v>228</v>
      </c>
      <c r="BK383" s="234">
        <f>SUM(BK384:BK388)</f>
        <v>0</v>
      </c>
    </row>
    <row r="384" s="1" customFormat="1" ht="25.5" customHeight="1">
      <c r="B384" s="47"/>
      <c r="C384" s="237" t="s">
        <v>819</v>
      </c>
      <c r="D384" s="237" t="s">
        <v>230</v>
      </c>
      <c r="E384" s="238" t="s">
        <v>820</v>
      </c>
      <c r="F384" s="239" t="s">
        <v>821</v>
      </c>
      <c r="G384" s="240" t="s">
        <v>316</v>
      </c>
      <c r="H384" s="241">
        <v>131.328</v>
      </c>
      <c r="I384" s="242"/>
      <c r="J384" s="243">
        <f>ROUND(I384*H384,2)</f>
        <v>0</v>
      </c>
      <c r="K384" s="239" t="s">
        <v>234</v>
      </c>
      <c r="L384" s="73"/>
      <c r="M384" s="244" t="s">
        <v>22</v>
      </c>
      <c r="N384" s="245" t="s">
        <v>50</v>
      </c>
      <c r="O384" s="48"/>
      <c r="P384" s="246">
        <f>O384*H384</f>
        <v>0</v>
      </c>
      <c r="Q384" s="246">
        <v>0</v>
      </c>
      <c r="R384" s="246">
        <f>Q384*H384</f>
        <v>0</v>
      </c>
      <c r="S384" s="246">
        <v>0</v>
      </c>
      <c r="T384" s="247">
        <f>S384*H384</f>
        <v>0</v>
      </c>
      <c r="AR384" s="25" t="s">
        <v>235</v>
      </c>
      <c r="AT384" s="25" t="s">
        <v>230</v>
      </c>
      <c r="AU384" s="25" t="s">
        <v>87</v>
      </c>
      <c r="AY384" s="25" t="s">
        <v>228</v>
      </c>
      <c r="BE384" s="248">
        <f>IF(N384="základní",J384,0)</f>
        <v>0</v>
      </c>
      <c r="BF384" s="248">
        <f>IF(N384="snížená",J384,0)</f>
        <v>0</v>
      </c>
      <c r="BG384" s="248">
        <f>IF(N384="zákl. přenesená",J384,0)</f>
        <v>0</v>
      </c>
      <c r="BH384" s="248">
        <f>IF(N384="sníž. přenesená",J384,0)</f>
        <v>0</v>
      </c>
      <c r="BI384" s="248">
        <f>IF(N384="nulová",J384,0)</f>
        <v>0</v>
      </c>
      <c r="BJ384" s="25" t="s">
        <v>24</v>
      </c>
      <c r="BK384" s="248">
        <f>ROUND(I384*H384,2)</f>
        <v>0</v>
      </c>
      <c r="BL384" s="25" t="s">
        <v>235</v>
      </c>
      <c r="BM384" s="25" t="s">
        <v>822</v>
      </c>
    </row>
    <row r="385" s="1" customFormat="1" ht="25.5" customHeight="1">
      <c r="B385" s="47"/>
      <c r="C385" s="237" t="s">
        <v>823</v>
      </c>
      <c r="D385" s="237" t="s">
        <v>230</v>
      </c>
      <c r="E385" s="238" t="s">
        <v>824</v>
      </c>
      <c r="F385" s="239" t="s">
        <v>825</v>
      </c>
      <c r="G385" s="240" t="s">
        <v>316</v>
      </c>
      <c r="H385" s="241">
        <v>131.328</v>
      </c>
      <c r="I385" s="242"/>
      <c r="J385" s="243">
        <f>ROUND(I385*H385,2)</f>
        <v>0</v>
      </c>
      <c r="K385" s="239" t="s">
        <v>234</v>
      </c>
      <c r="L385" s="73"/>
      <c r="M385" s="244" t="s">
        <v>22</v>
      </c>
      <c r="N385" s="245" t="s">
        <v>50</v>
      </c>
      <c r="O385" s="48"/>
      <c r="P385" s="246">
        <f>O385*H385</f>
        <v>0</v>
      </c>
      <c r="Q385" s="246">
        <v>0</v>
      </c>
      <c r="R385" s="246">
        <f>Q385*H385</f>
        <v>0</v>
      </c>
      <c r="S385" s="246">
        <v>0</v>
      </c>
      <c r="T385" s="247">
        <f>S385*H385</f>
        <v>0</v>
      </c>
      <c r="AR385" s="25" t="s">
        <v>235</v>
      </c>
      <c r="AT385" s="25" t="s">
        <v>230</v>
      </c>
      <c r="AU385" s="25" t="s">
        <v>87</v>
      </c>
      <c r="AY385" s="25" t="s">
        <v>228</v>
      </c>
      <c r="BE385" s="248">
        <f>IF(N385="základní",J385,0)</f>
        <v>0</v>
      </c>
      <c r="BF385" s="248">
        <f>IF(N385="snížená",J385,0)</f>
        <v>0</v>
      </c>
      <c r="BG385" s="248">
        <f>IF(N385="zákl. přenesená",J385,0)</f>
        <v>0</v>
      </c>
      <c r="BH385" s="248">
        <f>IF(N385="sníž. přenesená",J385,0)</f>
        <v>0</v>
      </c>
      <c r="BI385" s="248">
        <f>IF(N385="nulová",J385,0)</f>
        <v>0</v>
      </c>
      <c r="BJ385" s="25" t="s">
        <v>24</v>
      </c>
      <c r="BK385" s="248">
        <f>ROUND(I385*H385,2)</f>
        <v>0</v>
      </c>
      <c r="BL385" s="25" t="s">
        <v>235</v>
      </c>
      <c r="BM385" s="25" t="s">
        <v>826</v>
      </c>
    </row>
    <row r="386" s="1" customFormat="1" ht="25.5" customHeight="1">
      <c r="B386" s="47"/>
      <c r="C386" s="237" t="s">
        <v>827</v>
      </c>
      <c r="D386" s="237" t="s">
        <v>230</v>
      </c>
      <c r="E386" s="238" t="s">
        <v>828</v>
      </c>
      <c r="F386" s="239" t="s">
        <v>829</v>
      </c>
      <c r="G386" s="240" t="s">
        <v>316</v>
      </c>
      <c r="H386" s="241">
        <v>1845.5920000000001</v>
      </c>
      <c r="I386" s="242"/>
      <c r="J386" s="243">
        <f>ROUND(I386*H386,2)</f>
        <v>0</v>
      </c>
      <c r="K386" s="239" t="s">
        <v>234</v>
      </c>
      <c r="L386" s="73"/>
      <c r="M386" s="244" t="s">
        <v>22</v>
      </c>
      <c r="N386" s="245" t="s">
        <v>50</v>
      </c>
      <c r="O386" s="48"/>
      <c r="P386" s="246">
        <f>O386*H386</f>
        <v>0</v>
      </c>
      <c r="Q386" s="246">
        <v>0</v>
      </c>
      <c r="R386" s="246">
        <f>Q386*H386</f>
        <v>0</v>
      </c>
      <c r="S386" s="246">
        <v>0</v>
      </c>
      <c r="T386" s="247">
        <f>S386*H386</f>
        <v>0</v>
      </c>
      <c r="AR386" s="25" t="s">
        <v>235</v>
      </c>
      <c r="AT386" s="25" t="s">
        <v>230</v>
      </c>
      <c r="AU386" s="25" t="s">
        <v>87</v>
      </c>
      <c r="AY386" s="25" t="s">
        <v>228</v>
      </c>
      <c r="BE386" s="248">
        <f>IF(N386="základní",J386,0)</f>
        <v>0</v>
      </c>
      <c r="BF386" s="248">
        <f>IF(N386="snížená",J386,0)</f>
        <v>0</v>
      </c>
      <c r="BG386" s="248">
        <f>IF(N386="zákl. přenesená",J386,0)</f>
        <v>0</v>
      </c>
      <c r="BH386" s="248">
        <f>IF(N386="sníž. přenesená",J386,0)</f>
        <v>0</v>
      </c>
      <c r="BI386" s="248">
        <f>IF(N386="nulová",J386,0)</f>
        <v>0</v>
      </c>
      <c r="BJ386" s="25" t="s">
        <v>24</v>
      </c>
      <c r="BK386" s="248">
        <f>ROUND(I386*H386,2)</f>
        <v>0</v>
      </c>
      <c r="BL386" s="25" t="s">
        <v>235</v>
      </c>
      <c r="BM386" s="25" t="s">
        <v>830</v>
      </c>
    </row>
    <row r="387" s="12" customFormat="1">
      <c r="B387" s="249"/>
      <c r="C387" s="250"/>
      <c r="D387" s="251" t="s">
        <v>237</v>
      </c>
      <c r="E387" s="252" t="s">
        <v>22</v>
      </c>
      <c r="F387" s="253" t="s">
        <v>831</v>
      </c>
      <c r="G387" s="250"/>
      <c r="H387" s="254">
        <v>1845.5920000000001</v>
      </c>
      <c r="I387" s="255"/>
      <c r="J387" s="250"/>
      <c r="K387" s="250"/>
      <c r="L387" s="256"/>
      <c r="M387" s="257"/>
      <c r="N387" s="258"/>
      <c r="O387" s="258"/>
      <c r="P387" s="258"/>
      <c r="Q387" s="258"/>
      <c r="R387" s="258"/>
      <c r="S387" s="258"/>
      <c r="T387" s="259"/>
      <c r="AT387" s="260" t="s">
        <v>237</v>
      </c>
      <c r="AU387" s="260" t="s">
        <v>87</v>
      </c>
      <c r="AV387" s="12" t="s">
        <v>87</v>
      </c>
      <c r="AW387" s="12" t="s">
        <v>42</v>
      </c>
      <c r="AX387" s="12" t="s">
        <v>24</v>
      </c>
      <c r="AY387" s="260" t="s">
        <v>228</v>
      </c>
    </row>
    <row r="388" s="1" customFormat="1" ht="25.5" customHeight="1">
      <c r="B388" s="47"/>
      <c r="C388" s="237" t="s">
        <v>832</v>
      </c>
      <c r="D388" s="237" t="s">
        <v>230</v>
      </c>
      <c r="E388" s="238" t="s">
        <v>833</v>
      </c>
      <c r="F388" s="239" t="s">
        <v>834</v>
      </c>
      <c r="G388" s="240" t="s">
        <v>316</v>
      </c>
      <c r="H388" s="241">
        <v>131.328</v>
      </c>
      <c r="I388" s="242"/>
      <c r="J388" s="243">
        <f>ROUND(I388*H388,2)</f>
        <v>0</v>
      </c>
      <c r="K388" s="239" t="s">
        <v>234</v>
      </c>
      <c r="L388" s="73"/>
      <c r="M388" s="244" t="s">
        <v>22</v>
      </c>
      <c r="N388" s="245" t="s">
        <v>50</v>
      </c>
      <c r="O388" s="48"/>
      <c r="P388" s="246">
        <f>O388*H388</f>
        <v>0</v>
      </c>
      <c r="Q388" s="246">
        <v>0</v>
      </c>
      <c r="R388" s="246">
        <f>Q388*H388</f>
        <v>0</v>
      </c>
      <c r="S388" s="246">
        <v>0</v>
      </c>
      <c r="T388" s="247">
        <f>S388*H388</f>
        <v>0</v>
      </c>
      <c r="AR388" s="25" t="s">
        <v>235</v>
      </c>
      <c r="AT388" s="25" t="s">
        <v>230</v>
      </c>
      <c r="AU388" s="25" t="s">
        <v>87</v>
      </c>
      <c r="AY388" s="25" t="s">
        <v>228</v>
      </c>
      <c r="BE388" s="248">
        <f>IF(N388="základní",J388,0)</f>
        <v>0</v>
      </c>
      <c r="BF388" s="248">
        <f>IF(N388="snížená",J388,0)</f>
        <v>0</v>
      </c>
      <c r="BG388" s="248">
        <f>IF(N388="zákl. přenesená",J388,0)</f>
        <v>0</v>
      </c>
      <c r="BH388" s="248">
        <f>IF(N388="sníž. přenesená",J388,0)</f>
        <v>0</v>
      </c>
      <c r="BI388" s="248">
        <f>IF(N388="nulová",J388,0)</f>
        <v>0</v>
      </c>
      <c r="BJ388" s="25" t="s">
        <v>24</v>
      </c>
      <c r="BK388" s="248">
        <f>ROUND(I388*H388,2)</f>
        <v>0</v>
      </c>
      <c r="BL388" s="25" t="s">
        <v>235</v>
      </c>
      <c r="BM388" s="25" t="s">
        <v>835</v>
      </c>
    </row>
    <row r="389" s="11" customFormat="1" ht="29.88" customHeight="1">
      <c r="B389" s="221"/>
      <c r="C389" s="222"/>
      <c r="D389" s="223" t="s">
        <v>78</v>
      </c>
      <c r="E389" s="235" t="s">
        <v>836</v>
      </c>
      <c r="F389" s="235" t="s">
        <v>837</v>
      </c>
      <c r="G389" s="222"/>
      <c r="H389" s="222"/>
      <c r="I389" s="225"/>
      <c r="J389" s="236">
        <f>BK389</f>
        <v>0</v>
      </c>
      <c r="K389" s="222"/>
      <c r="L389" s="227"/>
      <c r="M389" s="228"/>
      <c r="N389" s="229"/>
      <c r="O389" s="229"/>
      <c r="P389" s="230">
        <f>P390</f>
        <v>0</v>
      </c>
      <c r="Q389" s="229"/>
      <c r="R389" s="230">
        <f>R390</f>
        <v>0</v>
      </c>
      <c r="S389" s="229"/>
      <c r="T389" s="231">
        <f>T390</f>
        <v>0</v>
      </c>
      <c r="AR389" s="232" t="s">
        <v>24</v>
      </c>
      <c r="AT389" s="233" t="s">
        <v>78</v>
      </c>
      <c r="AU389" s="233" t="s">
        <v>24</v>
      </c>
      <c r="AY389" s="232" t="s">
        <v>228</v>
      </c>
      <c r="BK389" s="234">
        <f>BK390</f>
        <v>0</v>
      </c>
    </row>
    <row r="390" s="1" customFormat="1" ht="16.5" customHeight="1">
      <c r="B390" s="47"/>
      <c r="C390" s="237" t="s">
        <v>838</v>
      </c>
      <c r="D390" s="237" t="s">
        <v>230</v>
      </c>
      <c r="E390" s="238" t="s">
        <v>839</v>
      </c>
      <c r="F390" s="239" t="s">
        <v>840</v>
      </c>
      <c r="G390" s="240" t="s">
        <v>316</v>
      </c>
      <c r="H390" s="241">
        <v>5692.6940000000004</v>
      </c>
      <c r="I390" s="242"/>
      <c r="J390" s="243">
        <f>ROUND(I390*H390,2)</f>
        <v>0</v>
      </c>
      <c r="K390" s="239" t="s">
        <v>234</v>
      </c>
      <c r="L390" s="73"/>
      <c r="M390" s="244" t="s">
        <v>22</v>
      </c>
      <c r="N390" s="245" t="s">
        <v>50</v>
      </c>
      <c r="O390" s="48"/>
      <c r="P390" s="246">
        <f>O390*H390</f>
        <v>0</v>
      </c>
      <c r="Q390" s="246">
        <v>0</v>
      </c>
      <c r="R390" s="246">
        <f>Q390*H390</f>
        <v>0</v>
      </c>
      <c r="S390" s="246">
        <v>0</v>
      </c>
      <c r="T390" s="247">
        <f>S390*H390</f>
        <v>0</v>
      </c>
      <c r="AR390" s="25" t="s">
        <v>235</v>
      </c>
      <c r="AT390" s="25" t="s">
        <v>230</v>
      </c>
      <c r="AU390" s="25" t="s">
        <v>87</v>
      </c>
      <c r="AY390" s="25" t="s">
        <v>228</v>
      </c>
      <c r="BE390" s="248">
        <f>IF(N390="základní",J390,0)</f>
        <v>0</v>
      </c>
      <c r="BF390" s="248">
        <f>IF(N390="snížená",J390,0)</f>
        <v>0</v>
      </c>
      <c r="BG390" s="248">
        <f>IF(N390="zákl. přenesená",J390,0)</f>
        <v>0</v>
      </c>
      <c r="BH390" s="248">
        <f>IF(N390="sníž. přenesená",J390,0)</f>
        <v>0</v>
      </c>
      <c r="BI390" s="248">
        <f>IF(N390="nulová",J390,0)</f>
        <v>0</v>
      </c>
      <c r="BJ390" s="25" t="s">
        <v>24</v>
      </c>
      <c r="BK390" s="248">
        <f>ROUND(I390*H390,2)</f>
        <v>0</v>
      </c>
      <c r="BL390" s="25" t="s">
        <v>235</v>
      </c>
      <c r="BM390" s="25" t="s">
        <v>841</v>
      </c>
    </row>
    <row r="391" s="11" customFormat="1" ht="37.44" customHeight="1">
      <c r="B391" s="221"/>
      <c r="C391" s="222"/>
      <c r="D391" s="223" t="s">
        <v>78</v>
      </c>
      <c r="E391" s="224" t="s">
        <v>842</v>
      </c>
      <c r="F391" s="224" t="s">
        <v>843</v>
      </c>
      <c r="G391" s="222"/>
      <c r="H391" s="222"/>
      <c r="I391" s="225"/>
      <c r="J391" s="226">
        <f>BK391</f>
        <v>0</v>
      </c>
      <c r="K391" s="222"/>
      <c r="L391" s="227"/>
      <c r="M391" s="228"/>
      <c r="N391" s="229"/>
      <c r="O391" s="229"/>
      <c r="P391" s="230">
        <f>P392+P444+P486+P530+P557+P563+P622+P650+P695+P922+P1016+P1080+P1213+P1219</f>
        <v>0</v>
      </c>
      <c r="Q391" s="229"/>
      <c r="R391" s="230">
        <f>R392+R444+R486+R530+R557+R563+R622+R650+R695+R922+R1016+R1080+R1213+R1219</f>
        <v>388.96602517999997</v>
      </c>
      <c r="S391" s="229"/>
      <c r="T391" s="231">
        <f>T392+T444+T486+T530+T557+T563+T622+T650+T695+T922+T1016+T1080+T1213+T1219</f>
        <v>0</v>
      </c>
      <c r="AR391" s="232" t="s">
        <v>87</v>
      </c>
      <c r="AT391" s="233" t="s">
        <v>78</v>
      </c>
      <c r="AU391" s="233" t="s">
        <v>79</v>
      </c>
      <c r="AY391" s="232" t="s">
        <v>228</v>
      </c>
      <c r="BK391" s="234">
        <f>BK392+BK444+BK486+BK530+BK557+BK563+BK622+BK650+BK695+BK922+BK1016+BK1080+BK1213+BK1219</f>
        <v>0</v>
      </c>
    </row>
    <row r="392" s="11" customFormat="1" ht="19.92" customHeight="1">
      <c r="B392" s="221"/>
      <c r="C392" s="222"/>
      <c r="D392" s="223" t="s">
        <v>78</v>
      </c>
      <c r="E392" s="235" t="s">
        <v>844</v>
      </c>
      <c r="F392" s="235" t="s">
        <v>845</v>
      </c>
      <c r="G392" s="222"/>
      <c r="H392" s="222"/>
      <c r="I392" s="225"/>
      <c r="J392" s="236">
        <f>BK392</f>
        <v>0</v>
      </c>
      <c r="K392" s="222"/>
      <c r="L392" s="227"/>
      <c r="M392" s="228"/>
      <c r="N392" s="229"/>
      <c r="O392" s="229"/>
      <c r="P392" s="230">
        <f>SUM(P393:P443)</f>
        <v>0</v>
      </c>
      <c r="Q392" s="229"/>
      <c r="R392" s="230">
        <f>SUM(R393:R443)</f>
        <v>14.518164699999998</v>
      </c>
      <c r="S392" s="229"/>
      <c r="T392" s="231">
        <f>SUM(T393:T443)</f>
        <v>0</v>
      </c>
      <c r="AR392" s="232" t="s">
        <v>87</v>
      </c>
      <c r="AT392" s="233" t="s">
        <v>78</v>
      </c>
      <c r="AU392" s="233" t="s">
        <v>24</v>
      </c>
      <c r="AY392" s="232" t="s">
        <v>228</v>
      </c>
      <c r="BK392" s="234">
        <f>SUM(BK393:BK443)</f>
        <v>0</v>
      </c>
    </row>
    <row r="393" s="1" customFormat="1" ht="25.5" customHeight="1">
      <c r="B393" s="47"/>
      <c r="C393" s="237" t="s">
        <v>846</v>
      </c>
      <c r="D393" s="237" t="s">
        <v>230</v>
      </c>
      <c r="E393" s="238" t="s">
        <v>847</v>
      </c>
      <c r="F393" s="239" t="s">
        <v>848</v>
      </c>
      <c r="G393" s="240" t="s">
        <v>263</v>
      </c>
      <c r="H393" s="241">
        <v>1475.1880000000001</v>
      </c>
      <c r="I393" s="242"/>
      <c r="J393" s="243">
        <f>ROUND(I393*H393,2)</f>
        <v>0</v>
      </c>
      <c r="K393" s="239" t="s">
        <v>234</v>
      </c>
      <c r="L393" s="73"/>
      <c r="M393" s="244" t="s">
        <v>22</v>
      </c>
      <c r="N393" s="245" t="s">
        <v>50</v>
      </c>
      <c r="O393" s="48"/>
      <c r="P393" s="246">
        <f>O393*H393</f>
        <v>0</v>
      </c>
      <c r="Q393" s="246">
        <v>0</v>
      </c>
      <c r="R393" s="246">
        <f>Q393*H393</f>
        <v>0</v>
      </c>
      <c r="S393" s="246">
        <v>0</v>
      </c>
      <c r="T393" s="247">
        <f>S393*H393</f>
        <v>0</v>
      </c>
      <c r="AR393" s="25" t="s">
        <v>304</v>
      </c>
      <c r="AT393" s="25" t="s">
        <v>230</v>
      </c>
      <c r="AU393" s="25" t="s">
        <v>87</v>
      </c>
      <c r="AY393" s="25" t="s">
        <v>228</v>
      </c>
      <c r="BE393" s="248">
        <f>IF(N393="základní",J393,0)</f>
        <v>0</v>
      </c>
      <c r="BF393" s="248">
        <f>IF(N393="snížená",J393,0)</f>
        <v>0</v>
      </c>
      <c r="BG393" s="248">
        <f>IF(N393="zákl. přenesená",J393,0)</f>
        <v>0</v>
      </c>
      <c r="BH393" s="248">
        <f>IF(N393="sníž. přenesená",J393,0)</f>
        <v>0</v>
      </c>
      <c r="BI393" s="248">
        <f>IF(N393="nulová",J393,0)</f>
        <v>0</v>
      </c>
      <c r="BJ393" s="25" t="s">
        <v>24</v>
      </c>
      <c r="BK393" s="248">
        <f>ROUND(I393*H393,2)</f>
        <v>0</v>
      </c>
      <c r="BL393" s="25" t="s">
        <v>304</v>
      </c>
      <c r="BM393" s="25" t="s">
        <v>849</v>
      </c>
    </row>
    <row r="394" s="12" customFormat="1">
      <c r="B394" s="249"/>
      <c r="C394" s="250"/>
      <c r="D394" s="251" t="s">
        <v>237</v>
      </c>
      <c r="E394" s="252" t="s">
        <v>22</v>
      </c>
      <c r="F394" s="253" t="s">
        <v>850</v>
      </c>
      <c r="G394" s="250"/>
      <c r="H394" s="254">
        <v>1475.1880000000001</v>
      </c>
      <c r="I394" s="255"/>
      <c r="J394" s="250"/>
      <c r="K394" s="250"/>
      <c r="L394" s="256"/>
      <c r="M394" s="257"/>
      <c r="N394" s="258"/>
      <c r="O394" s="258"/>
      <c r="P394" s="258"/>
      <c r="Q394" s="258"/>
      <c r="R394" s="258"/>
      <c r="S394" s="258"/>
      <c r="T394" s="259"/>
      <c r="AT394" s="260" t="s">
        <v>237</v>
      </c>
      <c r="AU394" s="260" t="s">
        <v>87</v>
      </c>
      <c r="AV394" s="12" t="s">
        <v>87</v>
      </c>
      <c r="AW394" s="12" t="s">
        <v>42</v>
      </c>
      <c r="AX394" s="12" t="s">
        <v>24</v>
      </c>
      <c r="AY394" s="260" t="s">
        <v>228</v>
      </c>
    </row>
    <row r="395" s="1" customFormat="1" ht="16.5" customHeight="1">
      <c r="B395" s="47"/>
      <c r="C395" s="261" t="s">
        <v>851</v>
      </c>
      <c r="D395" s="261" t="s">
        <v>349</v>
      </c>
      <c r="E395" s="262" t="s">
        <v>852</v>
      </c>
      <c r="F395" s="263" t="s">
        <v>853</v>
      </c>
      <c r="G395" s="264" t="s">
        <v>316</v>
      </c>
      <c r="H395" s="265">
        <v>0.443</v>
      </c>
      <c r="I395" s="266"/>
      <c r="J395" s="267">
        <f>ROUND(I395*H395,2)</f>
        <v>0</v>
      </c>
      <c r="K395" s="263" t="s">
        <v>234</v>
      </c>
      <c r="L395" s="268"/>
      <c r="M395" s="269" t="s">
        <v>22</v>
      </c>
      <c r="N395" s="270" t="s">
        <v>50</v>
      </c>
      <c r="O395" s="48"/>
      <c r="P395" s="246">
        <f>O395*H395</f>
        <v>0</v>
      </c>
      <c r="Q395" s="246">
        <v>1</v>
      </c>
      <c r="R395" s="246">
        <f>Q395*H395</f>
        <v>0.443</v>
      </c>
      <c r="S395" s="246">
        <v>0</v>
      </c>
      <c r="T395" s="247">
        <f>S395*H395</f>
        <v>0</v>
      </c>
      <c r="AR395" s="25" t="s">
        <v>388</v>
      </c>
      <c r="AT395" s="25" t="s">
        <v>349</v>
      </c>
      <c r="AU395" s="25" t="s">
        <v>87</v>
      </c>
      <c r="AY395" s="25" t="s">
        <v>228</v>
      </c>
      <c r="BE395" s="248">
        <f>IF(N395="základní",J395,0)</f>
        <v>0</v>
      </c>
      <c r="BF395" s="248">
        <f>IF(N395="snížená",J395,0)</f>
        <v>0</v>
      </c>
      <c r="BG395" s="248">
        <f>IF(N395="zákl. přenesená",J395,0)</f>
        <v>0</v>
      </c>
      <c r="BH395" s="248">
        <f>IF(N395="sníž. přenesená",J395,0)</f>
        <v>0</v>
      </c>
      <c r="BI395" s="248">
        <f>IF(N395="nulová",J395,0)</f>
        <v>0</v>
      </c>
      <c r="BJ395" s="25" t="s">
        <v>24</v>
      </c>
      <c r="BK395" s="248">
        <f>ROUND(I395*H395,2)</f>
        <v>0</v>
      </c>
      <c r="BL395" s="25" t="s">
        <v>304</v>
      </c>
      <c r="BM395" s="25" t="s">
        <v>854</v>
      </c>
    </row>
    <row r="396" s="12" customFormat="1">
      <c r="B396" s="249"/>
      <c r="C396" s="250"/>
      <c r="D396" s="251" t="s">
        <v>237</v>
      </c>
      <c r="E396" s="252" t="s">
        <v>22</v>
      </c>
      <c r="F396" s="253" t="s">
        <v>855</v>
      </c>
      <c r="G396" s="250"/>
      <c r="H396" s="254">
        <v>0.443</v>
      </c>
      <c r="I396" s="255"/>
      <c r="J396" s="250"/>
      <c r="K396" s="250"/>
      <c r="L396" s="256"/>
      <c r="M396" s="257"/>
      <c r="N396" s="258"/>
      <c r="O396" s="258"/>
      <c r="P396" s="258"/>
      <c r="Q396" s="258"/>
      <c r="R396" s="258"/>
      <c r="S396" s="258"/>
      <c r="T396" s="259"/>
      <c r="AT396" s="260" t="s">
        <v>237</v>
      </c>
      <c r="AU396" s="260" t="s">
        <v>87</v>
      </c>
      <c r="AV396" s="12" t="s">
        <v>87</v>
      </c>
      <c r="AW396" s="12" t="s">
        <v>42</v>
      </c>
      <c r="AX396" s="12" t="s">
        <v>24</v>
      </c>
      <c r="AY396" s="260" t="s">
        <v>228</v>
      </c>
    </row>
    <row r="397" s="1" customFormat="1" ht="16.5" customHeight="1">
      <c r="B397" s="47"/>
      <c r="C397" s="237" t="s">
        <v>856</v>
      </c>
      <c r="D397" s="237" t="s">
        <v>230</v>
      </c>
      <c r="E397" s="238" t="s">
        <v>857</v>
      </c>
      <c r="F397" s="239" t="s">
        <v>858</v>
      </c>
      <c r="G397" s="240" t="s">
        <v>263</v>
      </c>
      <c r="H397" s="241">
        <v>4425.5630000000001</v>
      </c>
      <c r="I397" s="242"/>
      <c r="J397" s="243">
        <f>ROUND(I397*H397,2)</f>
        <v>0</v>
      </c>
      <c r="K397" s="239" t="s">
        <v>234</v>
      </c>
      <c r="L397" s="73"/>
      <c r="M397" s="244" t="s">
        <v>22</v>
      </c>
      <c r="N397" s="245" t="s">
        <v>50</v>
      </c>
      <c r="O397" s="48"/>
      <c r="P397" s="246">
        <f>O397*H397</f>
        <v>0</v>
      </c>
      <c r="Q397" s="246">
        <v>0.00040000000000000002</v>
      </c>
      <c r="R397" s="246">
        <f>Q397*H397</f>
        <v>1.7702252000000001</v>
      </c>
      <c r="S397" s="246">
        <v>0</v>
      </c>
      <c r="T397" s="247">
        <f>S397*H397</f>
        <v>0</v>
      </c>
      <c r="AR397" s="25" t="s">
        <v>304</v>
      </c>
      <c r="AT397" s="25" t="s">
        <v>230</v>
      </c>
      <c r="AU397" s="25" t="s">
        <v>87</v>
      </c>
      <c r="AY397" s="25" t="s">
        <v>228</v>
      </c>
      <c r="BE397" s="248">
        <f>IF(N397="základní",J397,0)</f>
        <v>0</v>
      </c>
      <c r="BF397" s="248">
        <f>IF(N397="snížená",J397,0)</f>
        <v>0</v>
      </c>
      <c r="BG397" s="248">
        <f>IF(N397="zákl. přenesená",J397,0)</f>
        <v>0</v>
      </c>
      <c r="BH397" s="248">
        <f>IF(N397="sníž. přenesená",J397,0)</f>
        <v>0</v>
      </c>
      <c r="BI397" s="248">
        <f>IF(N397="nulová",J397,0)</f>
        <v>0</v>
      </c>
      <c r="BJ397" s="25" t="s">
        <v>24</v>
      </c>
      <c r="BK397" s="248">
        <f>ROUND(I397*H397,2)</f>
        <v>0</v>
      </c>
      <c r="BL397" s="25" t="s">
        <v>304</v>
      </c>
      <c r="BM397" s="25" t="s">
        <v>859</v>
      </c>
    </row>
    <row r="398" s="1" customFormat="1" ht="16.5" customHeight="1">
      <c r="B398" s="47"/>
      <c r="C398" s="261" t="s">
        <v>860</v>
      </c>
      <c r="D398" s="261" t="s">
        <v>349</v>
      </c>
      <c r="E398" s="262" t="s">
        <v>861</v>
      </c>
      <c r="F398" s="263" t="s">
        <v>862</v>
      </c>
      <c r="G398" s="264" t="s">
        <v>263</v>
      </c>
      <c r="H398" s="265">
        <v>1696.4659999999999</v>
      </c>
      <c r="I398" s="266"/>
      <c r="J398" s="267">
        <f>ROUND(I398*H398,2)</f>
        <v>0</v>
      </c>
      <c r="K398" s="263" t="s">
        <v>234</v>
      </c>
      <c r="L398" s="268"/>
      <c r="M398" s="269" t="s">
        <v>22</v>
      </c>
      <c r="N398" s="270" t="s">
        <v>50</v>
      </c>
      <c r="O398" s="48"/>
      <c r="P398" s="246">
        <f>O398*H398</f>
        <v>0</v>
      </c>
      <c r="Q398" s="246">
        <v>0.0044999999999999997</v>
      </c>
      <c r="R398" s="246">
        <f>Q398*H398</f>
        <v>7.6340969999999988</v>
      </c>
      <c r="S398" s="246">
        <v>0</v>
      </c>
      <c r="T398" s="247">
        <f>S398*H398</f>
        <v>0</v>
      </c>
      <c r="AR398" s="25" t="s">
        <v>388</v>
      </c>
      <c r="AT398" s="25" t="s">
        <v>349</v>
      </c>
      <c r="AU398" s="25" t="s">
        <v>87</v>
      </c>
      <c r="AY398" s="25" t="s">
        <v>228</v>
      </c>
      <c r="BE398" s="248">
        <f>IF(N398="základní",J398,0)</f>
        <v>0</v>
      </c>
      <c r="BF398" s="248">
        <f>IF(N398="snížená",J398,0)</f>
        <v>0</v>
      </c>
      <c r="BG398" s="248">
        <f>IF(N398="zákl. přenesená",J398,0)</f>
        <v>0</v>
      </c>
      <c r="BH398" s="248">
        <f>IF(N398="sníž. přenesená",J398,0)</f>
        <v>0</v>
      </c>
      <c r="BI398" s="248">
        <f>IF(N398="nulová",J398,0)</f>
        <v>0</v>
      </c>
      <c r="BJ398" s="25" t="s">
        <v>24</v>
      </c>
      <c r="BK398" s="248">
        <f>ROUND(I398*H398,2)</f>
        <v>0</v>
      </c>
      <c r="BL398" s="25" t="s">
        <v>304</v>
      </c>
      <c r="BM398" s="25" t="s">
        <v>863</v>
      </c>
    </row>
    <row r="399" s="12" customFormat="1">
      <c r="B399" s="249"/>
      <c r="C399" s="250"/>
      <c r="D399" s="251" t="s">
        <v>237</v>
      </c>
      <c r="E399" s="252" t="s">
        <v>22</v>
      </c>
      <c r="F399" s="253" t="s">
        <v>864</v>
      </c>
      <c r="G399" s="250"/>
      <c r="H399" s="254">
        <v>1696.4659999999999</v>
      </c>
      <c r="I399" s="255"/>
      <c r="J399" s="250"/>
      <c r="K399" s="250"/>
      <c r="L399" s="256"/>
      <c r="M399" s="257"/>
      <c r="N399" s="258"/>
      <c r="O399" s="258"/>
      <c r="P399" s="258"/>
      <c r="Q399" s="258"/>
      <c r="R399" s="258"/>
      <c r="S399" s="258"/>
      <c r="T399" s="259"/>
      <c r="AT399" s="260" t="s">
        <v>237</v>
      </c>
      <c r="AU399" s="260" t="s">
        <v>87</v>
      </c>
      <c r="AV399" s="12" t="s">
        <v>87</v>
      </c>
      <c r="AW399" s="12" t="s">
        <v>42</v>
      </c>
      <c r="AX399" s="12" t="s">
        <v>24</v>
      </c>
      <c r="AY399" s="260" t="s">
        <v>228</v>
      </c>
    </row>
    <row r="400" s="1" customFormat="1" ht="16.5" customHeight="1">
      <c r="B400" s="47"/>
      <c r="C400" s="237" t="s">
        <v>865</v>
      </c>
      <c r="D400" s="237" t="s">
        <v>230</v>
      </c>
      <c r="E400" s="238" t="s">
        <v>866</v>
      </c>
      <c r="F400" s="239" t="s">
        <v>867</v>
      </c>
      <c r="G400" s="240" t="s">
        <v>263</v>
      </c>
      <c r="H400" s="241">
        <v>255.856</v>
      </c>
      <c r="I400" s="242"/>
      <c r="J400" s="243">
        <f>ROUND(I400*H400,2)</f>
        <v>0</v>
      </c>
      <c r="K400" s="239" t="s">
        <v>234</v>
      </c>
      <c r="L400" s="73"/>
      <c r="M400" s="244" t="s">
        <v>22</v>
      </c>
      <c r="N400" s="245" t="s">
        <v>50</v>
      </c>
      <c r="O400" s="48"/>
      <c r="P400" s="246">
        <f>O400*H400</f>
        <v>0</v>
      </c>
      <c r="Q400" s="246">
        <v>0.0044999999999999997</v>
      </c>
      <c r="R400" s="246">
        <f>Q400*H400</f>
        <v>1.1513519999999999</v>
      </c>
      <c r="S400" s="246">
        <v>0</v>
      </c>
      <c r="T400" s="247">
        <f>S400*H400</f>
        <v>0</v>
      </c>
      <c r="AR400" s="25" t="s">
        <v>304</v>
      </c>
      <c r="AT400" s="25" t="s">
        <v>230</v>
      </c>
      <c r="AU400" s="25" t="s">
        <v>87</v>
      </c>
      <c r="AY400" s="25" t="s">
        <v>228</v>
      </c>
      <c r="BE400" s="248">
        <f>IF(N400="základní",J400,0)</f>
        <v>0</v>
      </c>
      <c r="BF400" s="248">
        <f>IF(N400="snížená",J400,0)</f>
        <v>0</v>
      </c>
      <c r="BG400" s="248">
        <f>IF(N400="zákl. přenesená",J400,0)</f>
        <v>0</v>
      </c>
      <c r="BH400" s="248">
        <f>IF(N400="sníž. přenesená",J400,0)</f>
        <v>0</v>
      </c>
      <c r="BI400" s="248">
        <f>IF(N400="nulová",J400,0)</f>
        <v>0</v>
      </c>
      <c r="BJ400" s="25" t="s">
        <v>24</v>
      </c>
      <c r="BK400" s="248">
        <f>ROUND(I400*H400,2)</f>
        <v>0</v>
      </c>
      <c r="BL400" s="25" t="s">
        <v>304</v>
      </c>
      <c r="BM400" s="25" t="s">
        <v>868</v>
      </c>
    </row>
    <row r="401" s="14" customFormat="1">
      <c r="B401" s="285"/>
      <c r="C401" s="286"/>
      <c r="D401" s="251" t="s">
        <v>237</v>
      </c>
      <c r="E401" s="287" t="s">
        <v>22</v>
      </c>
      <c r="F401" s="288" t="s">
        <v>869</v>
      </c>
      <c r="G401" s="286"/>
      <c r="H401" s="287" t="s">
        <v>22</v>
      </c>
      <c r="I401" s="289"/>
      <c r="J401" s="286"/>
      <c r="K401" s="286"/>
      <c r="L401" s="290"/>
      <c r="M401" s="291"/>
      <c r="N401" s="292"/>
      <c r="O401" s="292"/>
      <c r="P401" s="292"/>
      <c r="Q401" s="292"/>
      <c r="R401" s="292"/>
      <c r="S401" s="292"/>
      <c r="T401" s="293"/>
      <c r="AT401" s="294" t="s">
        <v>237</v>
      </c>
      <c r="AU401" s="294" t="s">
        <v>87</v>
      </c>
      <c r="AV401" s="14" t="s">
        <v>24</v>
      </c>
      <c r="AW401" s="14" t="s">
        <v>42</v>
      </c>
      <c r="AX401" s="14" t="s">
        <v>79</v>
      </c>
      <c r="AY401" s="294" t="s">
        <v>228</v>
      </c>
    </row>
    <row r="402" s="12" customFormat="1">
      <c r="B402" s="249"/>
      <c r="C402" s="250"/>
      <c r="D402" s="251" t="s">
        <v>237</v>
      </c>
      <c r="E402" s="252" t="s">
        <v>22</v>
      </c>
      <c r="F402" s="253" t="s">
        <v>870</v>
      </c>
      <c r="G402" s="250"/>
      <c r="H402" s="254">
        <v>8.3520000000000003</v>
      </c>
      <c r="I402" s="255"/>
      <c r="J402" s="250"/>
      <c r="K402" s="250"/>
      <c r="L402" s="256"/>
      <c r="M402" s="257"/>
      <c r="N402" s="258"/>
      <c r="O402" s="258"/>
      <c r="P402" s="258"/>
      <c r="Q402" s="258"/>
      <c r="R402" s="258"/>
      <c r="S402" s="258"/>
      <c r="T402" s="259"/>
      <c r="AT402" s="260" t="s">
        <v>237</v>
      </c>
      <c r="AU402" s="260" t="s">
        <v>87</v>
      </c>
      <c r="AV402" s="12" t="s">
        <v>87</v>
      </c>
      <c r="AW402" s="12" t="s">
        <v>42</v>
      </c>
      <c r="AX402" s="12" t="s">
        <v>79</v>
      </c>
      <c r="AY402" s="260" t="s">
        <v>228</v>
      </c>
    </row>
    <row r="403" s="12" customFormat="1">
      <c r="B403" s="249"/>
      <c r="C403" s="250"/>
      <c r="D403" s="251" t="s">
        <v>237</v>
      </c>
      <c r="E403" s="252" t="s">
        <v>22</v>
      </c>
      <c r="F403" s="253" t="s">
        <v>871</v>
      </c>
      <c r="G403" s="250"/>
      <c r="H403" s="254">
        <v>14.316000000000001</v>
      </c>
      <c r="I403" s="255"/>
      <c r="J403" s="250"/>
      <c r="K403" s="250"/>
      <c r="L403" s="256"/>
      <c r="M403" s="257"/>
      <c r="N403" s="258"/>
      <c r="O403" s="258"/>
      <c r="P403" s="258"/>
      <c r="Q403" s="258"/>
      <c r="R403" s="258"/>
      <c r="S403" s="258"/>
      <c r="T403" s="259"/>
      <c r="AT403" s="260" t="s">
        <v>237</v>
      </c>
      <c r="AU403" s="260" t="s">
        <v>87</v>
      </c>
      <c r="AV403" s="12" t="s">
        <v>87</v>
      </c>
      <c r="AW403" s="12" t="s">
        <v>42</v>
      </c>
      <c r="AX403" s="12" t="s">
        <v>79</v>
      </c>
      <c r="AY403" s="260" t="s">
        <v>228</v>
      </c>
    </row>
    <row r="404" s="14" customFormat="1">
      <c r="B404" s="285"/>
      <c r="C404" s="286"/>
      <c r="D404" s="251" t="s">
        <v>237</v>
      </c>
      <c r="E404" s="287" t="s">
        <v>22</v>
      </c>
      <c r="F404" s="288" t="s">
        <v>872</v>
      </c>
      <c r="G404" s="286"/>
      <c r="H404" s="287" t="s">
        <v>22</v>
      </c>
      <c r="I404" s="289"/>
      <c r="J404" s="286"/>
      <c r="K404" s="286"/>
      <c r="L404" s="290"/>
      <c r="M404" s="291"/>
      <c r="N404" s="292"/>
      <c r="O404" s="292"/>
      <c r="P404" s="292"/>
      <c r="Q404" s="292"/>
      <c r="R404" s="292"/>
      <c r="S404" s="292"/>
      <c r="T404" s="293"/>
      <c r="AT404" s="294" t="s">
        <v>237</v>
      </c>
      <c r="AU404" s="294" t="s">
        <v>87</v>
      </c>
      <c r="AV404" s="14" t="s">
        <v>24</v>
      </c>
      <c r="AW404" s="14" t="s">
        <v>42</v>
      </c>
      <c r="AX404" s="14" t="s">
        <v>79</v>
      </c>
      <c r="AY404" s="294" t="s">
        <v>228</v>
      </c>
    </row>
    <row r="405" s="12" customFormat="1">
      <c r="B405" s="249"/>
      <c r="C405" s="250"/>
      <c r="D405" s="251" t="s">
        <v>237</v>
      </c>
      <c r="E405" s="252" t="s">
        <v>22</v>
      </c>
      <c r="F405" s="253" t="s">
        <v>873</v>
      </c>
      <c r="G405" s="250"/>
      <c r="H405" s="254">
        <v>17.640000000000001</v>
      </c>
      <c r="I405" s="255"/>
      <c r="J405" s="250"/>
      <c r="K405" s="250"/>
      <c r="L405" s="256"/>
      <c r="M405" s="257"/>
      <c r="N405" s="258"/>
      <c r="O405" s="258"/>
      <c r="P405" s="258"/>
      <c r="Q405" s="258"/>
      <c r="R405" s="258"/>
      <c r="S405" s="258"/>
      <c r="T405" s="259"/>
      <c r="AT405" s="260" t="s">
        <v>237</v>
      </c>
      <c r="AU405" s="260" t="s">
        <v>87</v>
      </c>
      <c r="AV405" s="12" t="s">
        <v>87</v>
      </c>
      <c r="AW405" s="12" t="s">
        <v>42</v>
      </c>
      <c r="AX405" s="12" t="s">
        <v>79</v>
      </c>
      <c r="AY405" s="260" t="s">
        <v>228</v>
      </c>
    </row>
    <row r="406" s="12" customFormat="1">
      <c r="B406" s="249"/>
      <c r="C406" s="250"/>
      <c r="D406" s="251" t="s">
        <v>237</v>
      </c>
      <c r="E406" s="252" t="s">
        <v>22</v>
      </c>
      <c r="F406" s="253" t="s">
        <v>874</v>
      </c>
      <c r="G406" s="250"/>
      <c r="H406" s="254">
        <v>17.640000000000001</v>
      </c>
      <c r="I406" s="255"/>
      <c r="J406" s="250"/>
      <c r="K406" s="250"/>
      <c r="L406" s="256"/>
      <c r="M406" s="257"/>
      <c r="N406" s="258"/>
      <c r="O406" s="258"/>
      <c r="P406" s="258"/>
      <c r="Q406" s="258"/>
      <c r="R406" s="258"/>
      <c r="S406" s="258"/>
      <c r="T406" s="259"/>
      <c r="AT406" s="260" t="s">
        <v>237</v>
      </c>
      <c r="AU406" s="260" t="s">
        <v>87</v>
      </c>
      <c r="AV406" s="12" t="s">
        <v>87</v>
      </c>
      <c r="AW406" s="12" t="s">
        <v>42</v>
      </c>
      <c r="AX406" s="12" t="s">
        <v>79</v>
      </c>
      <c r="AY406" s="260" t="s">
        <v>228</v>
      </c>
    </row>
    <row r="407" s="12" customFormat="1">
      <c r="B407" s="249"/>
      <c r="C407" s="250"/>
      <c r="D407" s="251" t="s">
        <v>237</v>
      </c>
      <c r="E407" s="252" t="s">
        <v>22</v>
      </c>
      <c r="F407" s="253" t="s">
        <v>875</v>
      </c>
      <c r="G407" s="250"/>
      <c r="H407" s="254">
        <v>15.24</v>
      </c>
      <c r="I407" s="255"/>
      <c r="J407" s="250"/>
      <c r="K407" s="250"/>
      <c r="L407" s="256"/>
      <c r="M407" s="257"/>
      <c r="N407" s="258"/>
      <c r="O407" s="258"/>
      <c r="P407" s="258"/>
      <c r="Q407" s="258"/>
      <c r="R407" s="258"/>
      <c r="S407" s="258"/>
      <c r="T407" s="259"/>
      <c r="AT407" s="260" t="s">
        <v>237</v>
      </c>
      <c r="AU407" s="260" t="s">
        <v>87</v>
      </c>
      <c r="AV407" s="12" t="s">
        <v>87</v>
      </c>
      <c r="AW407" s="12" t="s">
        <v>42</v>
      </c>
      <c r="AX407" s="12" t="s">
        <v>79</v>
      </c>
      <c r="AY407" s="260" t="s">
        <v>228</v>
      </c>
    </row>
    <row r="408" s="14" customFormat="1">
      <c r="B408" s="285"/>
      <c r="C408" s="286"/>
      <c r="D408" s="251" t="s">
        <v>237</v>
      </c>
      <c r="E408" s="287" t="s">
        <v>22</v>
      </c>
      <c r="F408" s="288" t="s">
        <v>876</v>
      </c>
      <c r="G408" s="286"/>
      <c r="H408" s="287" t="s">
        <v>22</v>
      </c>
      <c r="I408" s="289"/>
      <c r="J408" s="286"/>
      <c r="K408" s="286"/>
      <c r="L408" s="290"/>
      <c r="M408" s="291"/>
      <c r="N408" s="292"/>
      <c r="O408" s="292"/>
      <c r="P408" s="292"/>
      <c r="Q408" s="292"/>
      <c r="R408" s="292"/>
      <c r="S408" s="292"/>
      <c r="T408" s="293"/>
      <c r="AT408" s="294" t="s">
        <v>237</v>
      </c>
      <c r="AU408" s="294" t="s">
        <v>87</v>
      </c>
      <c r="AV408" s="14" t="s">
        <v>24</v>
      </c>
      <c r="AW408" s="14" t="s">
        <v>42</v>
      </c>
      <c r="AX408" s="14" t="s">
        <v>79</v>
      </c>
      <c r="AY408" s="294" t="s">
        <v>228</v>
      </c>
    </row>
    <row r="409" s="12" customFormat="1">
      <c r="B409" s="249"/>
      <c r="C409" s="250"/>
      <c r="D409" s="251" t="s">
        <v>237</v>
      </c>
      <c r="E409" s="252" t="s">
        <v>22</v>
      </c>
      <c r="F409" s="253" t="s">
        <v>877</v>
      </c>
      <c r="G409" s="250"/>
      <c r="H409" s="254">
        <v>13.571999999999999</v>
      </c>
      <c r="I409" s="255"/>
      <c r="J409" s="250"/>
      <c r="K409" s="250"/>
      <c r="L409" s="256"/>
      <c r="M409" s="257"/>
      <c r="N409" s="258"/>
      <c r="O409" s="258"/>
      <c r="P409" s="258"/>
      <c r="Q409" s="258"/>
      <c r="R409" s="258"/>
      <c r="S409" s="258"/>
      <c r="T409" s="259"/>
      <c r="AT409" s="260" t="s">
        <v>237</v>
      </c>
      <c r="AU409" s="260" t="s">
        <v>87</v>
      </c>
      <c r="AV409" s="12" t="s">
        <v>87</v>
      </c>
      <c r="AW409" s="12" t="s">
        <v>42</v>
      </c>
      <c r="AX409" s="12" t="s">
        <v>79</v>
      </c>
      <c r="AY409" s="260" t="s">
        <v>228</v>
      </c>
    </row>
    <row r="410" s="12" customFormat="1">
      <c r="B410" s="249"/>
      <c r="C410" s="250"/>
      <c r="D410" s="251" t="s">
        <v>237</v>
      </c>
      <c r="E410" s="252" t="s">
        <v>22</v>
      </c>
      <c r="F410" s="253" t="s">
        <v>878</v>
      </c>
      <c r="G410" s="250"/>
      <c r="H410" s="254">
        <v>30.888000000000002</v>
      </c>
      <c r="I410" s="255"/>
      <c r="J410" s="250"/>
      <c r="K410" s="250"/>
      <c r="L410" s="256"/>
      <c r="M410" s="257"/>
      <c r="N410" s="258"/>
      <c r="O410" s="258"/>
      <c r="P410" s="258"/>
      <c r="Q410" s="258"/>
      <c r="R410" s="258"/>
      <c r="S410" s="258"/>
      <c r="T410" s="259"/>
      <c r="AT410" s="260" t="s">
        <v>237</v>
      </c>
      <c r="AU410" s="260" t="s">
        <v>87</v>
      </c>
      <c r="AV410" s="12" t="s">
        <v>87</v>
      </c>
      <c r="AW410" s="12" t="s">
        <v>42</v>
      </c>
      <c r="AX410" s="12" t="s">
        <v>79</v>
      </c>
      <c r="AY410" s="260" t="s">
        <v>228</v>
      </c>
    </row>
    <row r="411" s="12" customFormat="1">
      <c r="B411" s="249"/>
      <c r="C411" s="250"/>
      <c r="D411" s="251" t="s">
        <v>237</v>
      </c>
      <c r="E411" s="252" t="s">
        <v>22</v>
      </c>
      <c r="F411" s="253" t="s">
        <v>879</v>
      </c>
      <c r="G411" s="250"/>
      <c r="H411" s="254">
        <v>14.608000000000001</v>
      </c>
      <c r="I411" s="255"/>
      <c r="J411" s="250"/>
      <c r="K411" s="250"/>
      <c r="L411" s="256"/>
      <c r="M411" s="257"/>
      <c r="N411" s="258"/>
      <c r="O411" s="258"/>
      <c r="P411" s="258"/>
      <c r="Q411" s="258"/>
      <c r="R411" s="258"/>
      <c r="S411" s="258"/>
      <c r="T411" s="259"/>
      <c r="AT411" s="260" t="s">
        <v>237</v>
      </c>
      <c r="AU411" s="260" t="s">
        <v>87</v>
      </c>
      <c r="AV411" s="12" t="s">
        <v>87</v>
      </c>
      <c r="AW411" s="12" t="s">
        <v>42</v>
      </c>
      <c r="AX411" s="12" t="s">
        <v>79</v>
      </c>
      <c r="AY411" s="260" t="s">
        <v>228</v>
      </c>
    </row>
    <row r="412" s="12" customFormat="1">
      <c r="B412" s="249"/>
      <c r="C412" s="250"/>
      <c r="D412" s="251" t="s">
        <v>237</v>
      </c>
      <c r="E412" s="252" t="s">
        <v>22</v>
      </c>
      <c r="F412" s="253" t="s">
        <v>880</v>
      </c>
      <c r="G412" s="250"/>
      <c r="H412" s="254">
        <v>123.59999999999999</v>
      </c>
      <c r="I412" s="255"/>
      <c r="J412" s="250"/>
      <c r="K412" s="250"/>
      <c r="L412" s="256"/>
      <c r="M412" s="257"/>
      <c r="N412" s="258"/>
      <c r="O412" s="258"/>
      <c r="P412" s="258"/>
      <c r="Q412" s="258"/>
      <c r="R412" s="258"/>
      <c r="S412" s="258"/>
      <c r="T412" s="259"/>
      <c r="AT412" s="260" t="s">
        <v>237</v>
      </c>
      <c r="AU412" s="260" t="s">
        <v>87</v>
      </c>
      <c r="AV412" s="12" t="s">
        <v>87</v>
      </c>
      <c r="AW412" s="12" t="s">
        <v>42</v>
      </c>
      <c r="AX412" s="12" t="s">
        <v>79</v>
      </c>
      <c r="AY412" s="260" t="s">
        <v>228</v>
      </c>
    </row>
    <row r="413" s="13" customFormat="1">
      <c r="B413" s="271"/>
      <c r="C413" s="272"/>
      <c r="D413" s="251" t="s">
        <v>237</v>
      </c>
      <c r="E413" s="273" t="s">
        <v>22</v>
      </c>
      <c r="F413" s="274" t="s">
        <v>364</v>
      </c>
      <c r="G413" s="272"/>
      <c r="H413" s="275">
        <v>255.856</v>
      </c>
      <c r="I413" s="276"/>
      <c r="J413" s="272"/>
      <c r="K413" s="272"/>
      <c r="L413" s="277"/>
      <c r="M413" s="278"/>
      <c r="N413" s="279"/>
      <c r="O413" s="279"/>
      <c r="P413" s="279"/>
      <c r="Q413" s="279"/>
      <c r="R413" s="279"/>
      <c r="S413" s="279"/>
      <c r="T413" s="280"/>
      <c r="AT413" s="281" t="s">
        <v>237</v>
      </c>
      <c r="AU413" s="281" t="s">
        <v>87</v>
      </c>
      <c r="AV413" s="13" t="s">
        <v>235</v>
      </c>
      <c r="AW413" s="13" t="s">
        <v>42</v>
      </c>
      <c r="AX413" s="13" t="s">
        <v>24</v>
      </c>
      <c r="AY413" s="281" t="s">
        <v>228</v>
      </c>
    </row>
    <row r="414" s="1" customFormat="1" ht="16.5" customHeight="1">
      <c r="B414" s="47"/>
      <c r="C414" s="237" t="s">
        <v>881</v>
      </c>
      <c r="D414" s="237" t="s">
        <v>230</v>
      </c>
      <c r="E414" s="238" t="s">
        <v>882</v>
      </c>
      <c r="F414" s="239" t="s">
        <v>883</v>
      </c>
      <c r="G414" s="240" t="s">
        <v>263</v>
      </c>
      <c r="H414" s="241">
        <v>782.10900000000004</v>
      </c>
      <c r="I414" s="242"/>
      <c r="J414" s="243">
        <f>ROUND(I414*H414,2)</f>
        <v>0</v>
      </c>
      <c r="K414" s="239" t="s">
        <v>234</v>
      </c>
      <c r="L414" s="73"/>
      <c r="M414" s="244" t="s">
        <v>22</v>
      </c>
      <c r="N414" s="245" t="s">
        <v>50</v>
      </c>
      <c r="O414" s="48"/>
      <c r="P414" s="246">
        <f>O414*H414</f>
        <v>0</v>
      </c>
      <c r="Q414" s="246">
        <v>0.0044999999999999997</v>
      </c>
      <c r="R414" s="246">
        <f>Q414*H414</f>
        <v>3.5194904999999999</v>
      </c>
      <c r="S414" s="246">
        <v>0</v>
      </c>
      <c r="T414" s="247">
        <f>S414*H414</f>
        <v>0</v>
      </c>
      <c r="AR414" s="25" t="s">
        <v>304</v>
      </c>
      <c r="AT414" s="25" t="s">
        <v>230</v>
      </c>
      <c r="AU414" s="25" t="s">
        <v>87</v>
      </c>
      <c r="AY414" s="25" t="s">
        <v>228</v>
      </c>
      <c r="BE414" s="248">
        <f>IF(N414="základní",J414,0)</f>
        <v>0</v>
      </c>
      <c r="BF414" s="248">
        <f>IF(N414="snížená",J414,0)</f>
        <v>0</v>
      </c>
      <c r="BG414" s="248">
        <f>IF(N414="zákl. přenesená",J414,0)</f>
        <v>0</v>
      </c>
      <c r="BH414" s="248">
        <f>IF(N414="sníž. přenesená",J414,0)</f>
        <v>0</v>
      </c>
      <c r="BI414" s="248">
        <f>IF(N414="nulová",J414,0)</f>
        <v>0</v>
      </c>
      <c r="BJ414" s="25" t="s">
        <v>24</v>
      </c>
      <c r="BK414" s="248">
        <f>ROUND(I414*H414,2)</f>
        <v>0</v>
      </c>
      <c r="BL414" s="25" t="s">
        <v>304</v>
      </c>
      <c r="BM414" s="25" t="s">
        <v>884</v>
      </c>
    </row>
    <row r="415" s="14" customFormat="1">
      <c r="B415" s="285"/>
      <c r="C415" s="286"/>
      <c r="D415" s="251" t="s">
        <v>237</v>
      </c>
      <c r="E415" s="287" t="s">
        <v>22</v>
      </c>
      <c r="F415" s="288" t="s">
        <v>885</v>
      </c>
      <c r="G415" s="286"/>
      <c r="H415" s="287" t="s">
        <v>22</v>
      </c>
      <c r="I415" s="289"/>
      <c r="J415" s="286"/>
      <c r="K415" s="286"/>
      <c r="L415" s="290"/>
      <c r="M415" s="291"/>
      <c r="N415" s="292"/>
      <c r="O415" s="292"/>
      <c r="P415" s="292"/>
      <c r="Q415" s="292"/>
      <c r="R415" s="292"/>
      <c r="S415" s="292"/>
      <c r="T415" s="293"/>
      <c r="AT415" s="294" t="s">
        <v>237</v>
      </c>
      <c r="AU415" s="294" t="s">
        <v>87</v>
      </c>
      <c r="AV415" s="14" t="s">
        <v>24</v>
      </c>
      <c r="AW415" s="14" t="s">
        <v>42</v>
      </c>
      <c r="AX415" s="14" t="s">
        <v>79</v>
      </c>
      <c r="AY415" s="294" t="s">
        <v>228</v>
      </c>
    </row>
    <row r="416" s="12" customFormat="1">
      <c r="B416" s="249"/>
      <c r="C416" s="250"/>
      <c r="D416" s="251" t="s">
        <v>237</v>
      </c>
      <c r="E416" s="252" t="s">
        <v>22</v>
      </c>
      <c r="F416" s="253" t="s">
        <v>886</v>
      </c>
      <c r="G416" s="250"/>
      <c r="H416" s="254">
        <v>7.0199999999999996</v>
      </c>
      <c r="I416" s="255"/>
      <c r="J416" s="250"/>
      <c r="K416" s="250"/>
      <c r="L416" s="256"/>
      <c r="M416" s="257"/>
      <c r="N416" s="258"/>
      <c r="O416" s="258"/>
      <c r="P416" s="258"/>
      <c r="Q416" s="258"/>
      <c r="R416" s="258"/>
      <c r="S416" s="258"/>
      <c r="T416" s="259"/>
      <c r="AT416" s="260" t="s">
        <v>237</v>
      </c>
      <c r="AU416" s="260" t="s">
        <v>87</v>
      </c>
      <c r="AV416" s="12" t="s">
        <v>87</v>
      </c>
      <c r="AW416" s="12" t="s">
        <v>42</v>
      </c>
      <c r="AX416" s="12" t="s">
        <v>79</v>
      </c>
      <c r="AY416" s="260" t="s">
        <v>228</v>
      </c>
    </row>
    <row r="417" s="12" customFormat="1">
      <c r="B417" s="249"/>
      <c r="C417" s="250"/>
      <c r="D417" s="251" t="s">
        <v>237</v>
      </c>
      <c r="E417" s="252" t="s">
        <v>22</v>
      </c>
      <c r="F417" s="253" t="s">
        <v>887</v>
      </c>
      <c r="G417" s="250"/>
      <c r="H417" s="254">
        <v>20.539999999999999</v>
      </c>
      <c r="I417" s="255"/>
      <c r="J417" s="250"/>
      <c r="K417" s="250"/>
      <c r="L417" s="256"/>
      <c r="M417" s="257"/>
      <c r="N417" s="258"/>
      <c r="O417" s="258"/>
      <c r="P417" s="258"/>
      <c r="Q417" s="258"/>
      <c r="R417" s="258"/>
      <c r="S417" s="258"/>
      <c r="T417" s="259"/>
      <c r="AT417" s="260" t="s">
        <v>237</v>
      </c>
      <c r="AU417" s="260" t="s">
        <v>87</v>
      </c>
      <c r="AV417" s="12" t="s">
        <v>87</v>
      </c>
      <c r="AW417" s="12" t="s">
        <v>42</v>
      </c>
      <c r="AX417" s="12" t="s">
        <v>79</v>
      </c>
      <c r="AY417" s="260" t="s">
        <v>228</v>
      </c>
    </row>
    <row r="418" s="12" customFormat="1">
      <c r="B418" s="249"/>
      <c r="C418" s="250"/>
      <c r="D418" s="251" t="s">
        <v>237</v>
      </c>
      <c r="E418" s="252" t="s">
        <v>22</v>
      </c>
      <c r="F418" s="253" t="s">
        <v>888</v>
      </c>
      <c r="G418" s="250"/>
      <c r="H418" s="254">
        <v>38.973999999999997</v>
      </c>
      <c r="I418" s="255"/>
      <c r="J418" s="250"/>
      <c r="K418" s="250"/>
      <c r="L418" s="256"/>
      <c r="M418" s="257"/>
      <c r="N418" s="258"/>
      <c r="O418" s="258"/>
      <c r="P418" s="258"/>
      <c r="Q418" s="258"/>
      <c r="R418" s="258"/>
      <c r="S418" s="258"/>
      <c r="T418" s="259"/>
      <c r="AT418" s="260" t="s">
        <v>237</v>
      </c>
      <c r="AU418" s="260" t="s">
        <v>87</v>
      </c>
      <c r="AV418" s="12" t="s">
        <v>87</v>
      </c>
      <c r="AW418" s="12" t="s">
        <v>42</v>
      </c>
      <c r="AX418" s="12" t="s">
        <v>79</v>
      </c>
      <c r="AY418" s="260" t="s">
        <v>228</v>
      </c>
    </row>
    <row r="419" s="12" customFormat="1">
      <c r="B419" s="249"/>
      <c r="C419" s="250"/>
      <c r="D419" s="251" t="s">
        <v>237</v>
      </c>
      <c r="E419" s="252" t="s">
        <v>22</v>
      </c>
      <c r="F419" s="253" t="s">
        <v>889</v>
      </c>
      <c r="G419" s="250"/>
      <c r="H419" s="254">
        <v>33.189</v>
      </c>
      <c r="I419" s="255"/>
      <c r="J419" s="250"/>
      <c r="K419" s="250"/>
      <c r="L419" s="256"/>
      <c r="M419" s="257"/>
      <c r="N419" s="258"/>
      <c r="O419" s="258"/>
      <c r="P419" s="258"/>
      <c r="Q419" s="258"/>
      <c r="R419" s="258"/>
      <c r="S419" s="258"/>
      <c r="T419" s="259"/>
      <c r="AT419" s="260" t="s">
        <v>237</v>
      </c>
      <c r="AU419" s="260" t="s">
        <v>87</v>
      </c>
      <c r="AV419" s="12" t="s">
        <v>87</v>
      </c>
      <c r="AW419" s="12" t="s">
        <v>42</v>
      </c>
      <c r="AX419" s="12" t="s">
        <v>79</v>
      </c>
      <c r="AY419" s="260" t="s">
        <v>228</v>
      </c>
    </row>
    <row r="420" s="12" customFormat="1">
      <c r="B420" s="249"/>
      <c r="C420" s="250"/>
      <c r="D420" s="251" t="s">
        <v>237</v>
      </c>
      <c r="E420" s="252" t="s">
        <v>22</v>
      </c>
      <c r="F420" s="253" t="s">
        <v>890</v>
      </c>
      <c r="G420" s="250"/>
      <c r="H420" s="254">
        <v>22.204000000000001</v>
      </c>
      <c r="I420" s="255"/>
      <c r="J420" s="250"/>
      <c r="K420" s="250"/>
      <c r="L420" s="256"/>
      <c r="M420" s="257"/>
      <c r="N420" s="258"/>
      <c r="O420" s="258"/>
      <c r="P420" s="258"/>
      <c r="Q420" s="258"/>
      <c r="R420" s="258"/>
      <c r="S420" s="258"/>
      <c r="T420" s="259"/>
      <c r="AT420" s="260" t="s">
        <v>237</v>
      </c>
      <c r="AU420" s="260" t="s">
        <v>87</v>
      </c>
      <c r="AV420" s="12" t="s">
        <v>87</v>
      </c>
      <c r="AW420" s="12" t="s">
        <v>42</v>
      </c>
      <c r="AX420" s="12" t="s">
        <v>79</v>
      </c>
      <c r="AY420" s="260" t="s">
        <v>228</v>
      </c>
    </row>
    <row r="421" s="12" customFormat="1">
      <c r="B421" s="249"/>
      <c r="C421" s="250"/>
      <c r="D421" s="251" t="s">
        <v>237</v>
      </c>
      <c r="E421" s="252" t="s">
        <v>22</v>
      </c>
      <c r="F421" s="253" t="s">
        <v>891</v>
      </c>
      <c r="G421" s="250"/>
      <c r="H421" s="254">
        <v>7.54</v>
      </c>
      <c r="I421" s="255"/>
      <c r="J421" s="250"/>
      <c r="K421" s="250"/>
      <c r="L421" s="256"/>
      <c r="M421" s="257"/>
      <c r="N421" s="258"/>
      <c r="O421" s="258"/>
      <c r="P421" s="258"/>
      <c r="Q421" s="258"/>
      <c r="R421" s="258"/>
      <c r="S421" s="258"/>
      <c r="T421" s="259"/>
      <c r="AT421" s="260" t="s">
        <v>237</v>
      </c>
      <c r="AU421" s="260" t="s">
        <v>87</v>
      </c>
      <c r="AV421" s="12" t="s">
        <v>87</v>
      </c>
      <c r="AW421" s="12" t="s">
        <v>42</v>
      </c>
      <c r="AX421" s="12" t="s">
        <v>79</v>
      </c>
      <c r="AY421" s="260" t="s">
        <v>228</v>
      </c>
    </row>
    <row r="422" s="12" customFormat="1">
      <c r="B422" s="249"/>
      <c r="C422" s="250"/>
      <c r="D422" s="251" t="s">
        <v>237</v>
      </c>
      <c r="E422" s="252" t="s">
        <v>22</v>
      </c>
      <c r="F422" s="253" t="s">
        <v>892</v>
      </c>
      <c r="G422" s="250"/>
      <c r="H422" s="254">
        <v>9.4550000000000001</v>
      </c>
      <c r="I422" s="255"/>
      <c r="J422" s="250"/>
      <c r="K422" s="250"/>
      <c r="L422" s="256"/>
      <c r="M422" s="257"/>
      <c r="N422" s="258"/>
      <c r="O422" s="258"/>
      <c r="P422" s="258"/>
      <c r="Q422" s="258"/>
      <c r="R422" s="258"/>
      <c r="S422" s="258"/>
      <c r="T422" s="259"/>
      <c r="AT422" s="260" t="s">
        <v>237</v>
      </c>
      <c r="AU422" s="260" t="s">
        <v>87</v>
      </c>
      <c r="AV422" s="12" t="s">
        <v>87</v>
      </c>
      <c r="AW422" s="12" t="s">
        <v>42</v>
      </c>
      <c r="AX422" s="12" t="s">
        <v>79</v>
      </c>
      <c r="AY422" s="260" t="s">
        <v>228</v>
      </c>
    </row>
    <row r="423" s="12" customFormat="1">
      <c r="B423" s="249"/>
      <c r="C423" s="250"/>
      <c r="D423" s="251" t="s">
        <v>237</v>
      </c>
      <c r="E423" s="252" t="s">
        <v>22</v>
      </c>
      <c r="F423" s="253" t="s">
        <v>893</v>
      </c>
      <c r="G423" s="250"/>
      <c r="H423" s="254">
        <v>17.562999999999999</v>
      </c>
      <c r="I423" s="255"/>
      <c r="J423" s="250"/>
      <c r="K423" s="250"/>
      <c r="L423" s="256"/>
      <c r="M423" s="257"/>
      <c r="N423" s="258"/>
      <c r="O423" s="258"/>
      <c r="P423" s="258"/>
      <c r="Q423" s="258"/>
      <c r="R423" s="258"/>
      <c r="S423" s="258"/>
      <c r="T423" s="259"/>
      <c r="AT423" s="260" t="s">
        <v>237</v>
      </c>
      <c r="AU423" s="260" t="s">
        <v>87</v>
      </c>
      <c r="AV423" s="12" t="s">
        <v>87</v>
      </c>
      <c r="AW423" s="12" t="s">
        <v>42</v>
      </c>
      <c r="AX423" s="12" t="s">
        <v>79</v>
      </c>
      <c r="AY423" s="260" t="s">
        <v>228</v>
      </c>
    </row>
    <row r="424" s="12" customFormat="1">
      <c r="B424" s="249"/>
      <c r="C424" s="250"/>
      <c r="D424" s="251" t="s">
        <v>237</v>
      </c>
      <c r="E424" s="252" t="s">
        <v>22</v>
      </c>
      <c r="F424" s="253" t="s">
        <v>894</v>
      </c>
      <c r="G424" s="250"/>
      <c r="H424" s="254">
        <v>46.642000000000003</v>
      </c>
      <c r="I424" s="255"/>
      <c r="J424" s="250"/>
      <c r="K424" s="250"/>
      <c r="L424" s="256"/>
      <c r="M424" s="257"/>
      <c r="N424" s="258"/>
      <c r="O424" s="258"/>
      <c r="P424" s="258"/>
      <c r="Q424" s="258"/>
      <c r="R424" s="258"/>
      <c r="S424" s="258"/>
      <c r="T424" s="259"/>
      <c r="AT424" s="260" t="s">
        <v>237</v>
      </c>
      <c r="AU424" s="260" t="s">
        <v>87</v>
      </c>
      <c r="AV424" s="12" t="s">
        <v>87</v>
      </c>
      <c r="AW424" s="12" t="s">
        <v>42</v>
      </c>
      <c r="AX424" s="12" t="s">
        <v>79</v>
      </c>
      <c r="AY424" s="260" t="s">
        <v>228</v>
      </c>
    </row>
    <row r="425" s="12" customFormat="1">
      <c r="B425" s="249"/>
      <c r="C425" s="250"/>
      <c r="D425" s="251" t="s">
        <v>237</v>
      </c>
      <c r="E425" s="252" t="s">
        <v>22</v>
      </c>
      <c r="F425" s="253" t="s">
        <v>895</v>
      </c>
      <c r="G425" s="250"/>
      <c r="H425" s="254">
        <v>10.66</v>
      </c>
      <c r="I425" s="255"/>
      <c r="J425" s="250"/>
      <c r="K425" s="250"/>
      <c r="L425" s="256"/>
      <c r="M425" s="257"/>
      <c r="N425" s="258"/>
      <c r="O425" s="258"/>
      <c r="P425" s="258"/>
      <c r="Q425" s="258"/>
      <c r="R425" s="258"/>
      <c r="S425" s="258"/>
      <c r="T425" s="259"/>
      <c r="AT425" s="260" t="s">
        <v>237</v>
      </c>
      <c r="AU425" s="260" t="s">
        <v>87</v>
      </c>
      <c r="AV425" s="12" t="s">
        <v>87</v>
      </c>
      <c r="AW425" s="12" t="s">
        <v>42</v>
      </c>
      <c r="AX425" s="12" t="s">
        <v>79</v>
      </c>
      <c r="AY425" s="260" t="s">
        <v>228</v>
      </c>
    </row>
    <row r="426" s="12" customFormat="1">
      <c r="B426" s="249"/>
      <c r="C426" s="250"/>
      <c r="D426" s="251" t="s">
        <v>237</v>
      </c>
      <c r="E426" s="252" t="s">
        <v>22</v>
      </c>
      <c r="F426" s="253" t="s">
        <v>896</v>
      </c>
      <c r="G426" s="250"/>
      <c r="H426" s="254">
        <v>6.5</v>
      </c>
      <c r="I426" s="255"/>
      <c r="J426" s="250"/>
      <c r="K426" s="250"/>
      <c r="L426" s="256"/>
      <c r="M426" s="257"/>
      <c r="N426" s="258"/>
      <c r="O426" s="258"/>
      <c r="P426" s="258"/>
      <c r="Q426" s="258"/>
      <c r="R426" s="258"/>
      <c r="S426" s="258"/>
      <c r="T426" s="259"/>
      <c r="AT426" s="260" t="s">
        <v>237</v>
      </c>
      <c r="AU426" s="260" t="s">
        <v>87</v>
      </c>
      <c r="AV426" s="12" t="s">
        <v>87</v>
      </c>
      <c r="AW426" s="12" t="s">
        <v>42</v>
      </c>
      <c r="AX426" s="12" t="s">
        <v>79</v>
      </c>
      <c r="AY426" s="260" t="s">
        <v>228</v>
      </c>
    </row>
    <row r="427" s="12" customFormat="1">
      <c r="B427" s="249"/>
      <c r="C427" s="250"/>
      <c r="D427" s="251" t="s">
        <v>237</v>
      </c>
      <c r="E427" s="252" t="s">
        <v>22</v>
      </c>
      <c r="F427" s="253" t="s">
        <v>897</v>
      </c>
      <c r="G427" s="250"/>
      <c r="H427" s="254">
        <v>44</v>
      </c>
      <c r="I427" s="255"/>
      <c r="J427" s="250"/>
      <c r="K427" s="250"/>
      <c r="L427" s="256"/>
      <c r="M427" s="257"/>
      <c r="N427" s="258"/>
      <c r="O427" s="258"/>
      <c r="P427" s="258"/>
      <c r="Q427" s="258"/>
      <c r="R427" s="258"/>
      <c r="S427" s="258"/>
      <c r="T427" s="259"/>
      <c r="AT427" s="260" t="s">
        <v>237</v>
      </c>
      <c r="AU427" s="260" t="s">
        <v>87</v>
      </c>
      <c r="AV427" s="12" t="s">
        <v>87</v>
      </c>
      <c r="AW427" s="12" t="s">
        <v>42</v>
      </c>
      <c r="AX427" s="12" t="s">
        <v>79</v>
      </c>
      <c r="AY427" s="260" t="s">
        <v>228</v>
      </c>
    </row>
    <row r="428" s="14" customFormat="1">
      <c r="B428" s="285"/>
      <c r="C428" s="286"/>
      <c r="D428" s="251" t="s">
        <v>237</v>
      </c>
      <c r="E428" s="287" t="s">
        <v>22</v>
      </c>
      <c r="F428" s="288" t="s">
        <v>872</v>
      </c>
      <c r="G428" s="286"/>
      <c r="H428" s="287" t="s">
        <v>22</v>
      </c>
      <c r="I428" s="289"/>
      <c r="J428" s="286"/>
      <c r="K428" s="286"/>
      <c r="L428" s="290"/>
      <c r="M428" s="291"/>
      <c r="N428" s="292"/>
      <c r="O428" s="292"/>
      <c r="P428" s="292"/>
      <c r="Q428" s="292"/>
      <c r="R428" s="292"/>
      <c r="S428" s="292"/>
      <c r="T428" s="293"/>
      <c r="AT428" s="294" t="s">
        <v>237</v>
      </c>
      <c r="AU428" s="294" t="s">
        <v>87</v>
      </c>
      <c r="AV428" s="14" t="s">
        <v>24</v>
      </c>
      <c r="AW428" s="14" t="s">
        <v>42</v>
      </c>
      <c r="AX428" s="14" t="s">
        <v>79</v>
      </c>
      <c r="AY428" s="294" t="s">
        <v>228</v>
      </c>
    </row>
    <row r="429" s="12" customFormat="1">
      <c r="B429" s="249"/>
      <c r="C429" s="250"/>
      <c r="D429" s="251" t="s">
        <v>237</v>
      </c>
      <c r="E429" s="252" t="s">
        <v>22</v>
      </c>
      <c r="F429" s="253" t="s">
        <v>898</v>
      </c>
      <c r="G429" s="250"/>
      <c r="H429" s="254">
        <v>73.75</v>
      </c>
      <c r="I429" s="255"/>
      <c r="J429" s="250"/>
      <c r="K429" s="250"/>
      <c r="L429" s="256"/>
      <c r="M429" s="257"/>
      <c r="N429" s="258"/>
      <c r="O429" s="258"/>
      <c r="P429" s="258"/>
      <c r="Q429" s="258"/>
      <c r="R429" s="258"/>
      <c r="S429" s="258"/>
      <c r="T429" s="259"/>
      <c r="AT429" s="260" t="s">
        <v>237</v>
      </c>
      <c r="AU429" s="260" t="s">
        <v>87</v>
      </c>
      <c r="AV429" s="12" t="s">
        <v>87</v>
      </c>
      <c r="AW429" s="12" t="s">
        <v>42</v>
      </c>
      <c r="AX429" s="12" t="s">
        <v>79</v>
      </c>
      <c r="AY429" s="260" t="s">
        <v>228</v>
      </c>
    </row>
    <row r="430" s="12" customFormat="1">
      <c r="B430" s="249"/>
      <c r="C430" s="250"/>
      <c r="D430" s="251" t="s">
        <v>237</v>
      </c>
      <c r="E430" s="252" t="s">
        <v>22</v>
      </c>
      <c r="F430" s="253" t="s">
        <v>899</v>
      </c>
      <c r="G430" s="250"/>
      <c r="H430" s="254">
        <v>73.75</v>
      </c>
      <c r="I430" s="255"/>
      <c r="J430" s="250"/>
      <c r="K430" s="250"/>
      <c r="L430" s="256"/>
      <c r="M430" s="257"/>
      <c r="N430" s="258"/>
      <c r="O430" s="258"/>
      <c r="P430" s="258"/>
      <c r="Q430" s="258"/>
      <c r="R430" s="258"/>
      <c r="S430" s="258"/>
      <c r="T430" s="259"/>
      <c r="AT430" s="260" t="s">
        <v>237</v>
      </c>
      <c r="AU430" s="260" t="s">
        <v>87</v>
      </c>
      <c r="AV430" s="12" t="s">
        <v>87</v>
      </c>
      <c r="AW430" s="12" t="s">
        <v>42</v>
      </c>
      <c r="AX430" s="12" t="s">
        <v>79</v>
      </c>
      <c r="AY430" s="260" t="s">
        <v>228</v>
      </c>
    </row>
    <row r="431" s="12" customFormat="1">
      <c r="B431" s="249"/>
      <c r="C431" s="250"/>
      <c r="D431" s="251" t="s">
        <v>237</v>
      </c>
      <c r="E431" s="252" t="s">
        <v>22</v>
      </c>
      <c r="F431" s="253" t="s">
        <v>900</v>
      </c>
      <c r="G431" s="250"/>
      <c r="H431" s="254">
        <v>22.359999999999999</v>
      </c>
      <c r="I431" s="255"/>
      <c r="J431" s="250"/>
      <c r="K431" s="250"/>
      <c r="L431" s="256"/>
      <c r="M431" s="257"/>
      <c r="N431" s="258"/>
      <c r="O431" s="258"/>
      <c r="P431" s="258"/>
      <c r="Q431" s="258"/>
      <c r="R431" s="258"/>
      <c r="S431" s="258"/>
      <c r="T431" s="259"/>
      <c r="AT431" s="260" t="s">
        <v>237</v>
      </c>
      <c r="AU431" s="260" t="s">
        <v>87</v>
      </c>
      <c r="AV431" s="12" t="s">
        <v>87</v>
      </c>
      <c r="AW431" s="12" t="s">
        <v>42</v>
      </c>
      <c r="AX431" s="12" t="s">
        <v>79</v>
      </c>
      <c r="AY431" s="260" t="s">
        <v>228</v>
      </c>
    </row>
    <row r="432" s="12" customFormat="1">
      <c r="B432" s="249"/>
      <c r="C432" s="250"/>
      <c r="D432" s="251" t="s">
        <v>237</v>
      </c>
      <c r="E432" s="252" t="s">
        <v>22</v>
      </c>
      <c r="F432" s="253" t="s">
        <v>901</v>
      </c>
      <c r="G432" s="250"/>
      <c r="H432" s="254">
        <v>6.5</v>
      </c>
      <c r="I432" s="255"/>
      <c r="J432" s="250"/>
      <c r="K432" s="250"/>
      <c r="L432" s="256"/>
      <c r="M432" s="257"/>
      <c r="N432" s="258"/>
      <c r="O432" s="258"/>
      <c r="P432" s="258"/>
      <c r="Q432" s="258"/>
      <c r="R432" s="258"/>
      <c r="S432" s="258"/>
      <c r="T432" s="259"/>
      <c r="AT432" s="260" t="s">
        <v>237</v>
      </c>
      <c r="AU432" s="260" t="s">
        <v>87</v>
      </c>
      <c r="AV432" s="12" t="s">
        <v>87</v>
      </c>
      <c r="AW432" s="12" t="s">
        <v>42</v>
      </c>
      <c r="AX432" s="12" t="s">
        <v>79</v>
      </c>
      <c r="AY432" s="260" t="s">
        <v>228</v>
      </c>
    </row>
    <row r="433" s="12" customFormat="1">
      <c r="B433" s="249"/>
      <c r="C433" s="250"/>
      <c r="D433" s="251" t="s">
        <v>237</v>
      </c>
      <c r="E433" s="252" t="s">
        <v>22</v>
      </c>
      <c r="F433" s="253" t="s">
        <v>902</v>
      </c>
      <c r="G433" s="250"/>
      <c r="H433" s="254">
        <v>61.835999999999999</v>
      </c>
      <c r="I433" s="255"/>
      <c r="J433" s="250"/>
      <c r="K433" s="250"/>
      <c r="L433" s="256"/>
      <c r="M433" s="257"/>
      <c r="N433" s="258"/>
      <c r="O433" s="258"/>
      <c r="P433" s="258"/>
      <c r="Q433" s="258"/>
      <c r="R433" s="258"/>
      <c r="S433" s="258"/>
      <c r="T433" s="259"/>
      <c r="AT433" s="260" t="s">
        <v>237</v>
      </c>
      <c r="AU433" s="260" t="s">
        <v>87</v>
      </c>
      <c r="AV433" s="12" t="s">
        <v>87</v>
      </c>
      <c r="AW433" s="12" t="s">
        <v>42</v>
      </c>
      <c r="AX433" s="12" t="s">
        <v>79</v>
      </c>
      <c r="AY433" s="260" t="s">
        <v>228</v>
      </c>
    </row>
    <row r="434" s="12" customFormat="1">
      <c r="B434" s="249"/>
      <c r="C434" s="250"/>
      <c r="D434" s="251" t="s">
        <v>237</v>
      </c>
      <c r="E434" s="252" t="s">
        <v>22</v>
      </c>
      <c r="F434" s="253" t="s">
        <v>903</v>
      </c>
      <c r="G434" s="250"/>
      <c r="H434" s="254">
        <v>12</v>
      </c>
      <c r="I434" s="255"/>
      <c r="J434" s="250"/>
      <c r="K434" s="250"/>
      <c r="L434" s="256"/>
      <c r="M434" s="257"/>
      <c r="N434" s="258"/>
      <c r="O434" s="258"/>
      <c r="P434" s="258"/>
      <c r="Q434" s="258"/>
      <c r="R434" s="258"/>
      <c r="S434" s="258"/>
      <c r="T434" s="259"/>
      <c r="AT434" s="260" t="s">
        <v>237</v>
      </c>
      <c r="AU434" s="260" t="s">
        <v>87</v>
      </c>
      <c r="AV434" s="12" t="s">
        <v>87</v>
      </c>
      <c r="AW434" s="12" t="s">
        <v>42</v>
      </c>
      <c r="AX434" s="12" t="s">
        <v>79</v>
      </c>
      <c r="AY434" s="260" t="s">
        <v>228</v>
      </c>
    </row>
    <row r="435" s="14" customFormat="1">
      <c r="B435" s="285"/>
      <c r="C435" s="286"/>
      <c r="D435" s="251" t="s">
        <v>237</v>
      </c>
      <c r="E435" s="287" t="s">
        <v>22</v>
      </c>
      <c r="F435" s="288" t="s">
        <v>876</v>
      </c>
      <c r="G435" s="286"/>
      <c r="H435" s="287" t="s">
        <v>22</v>
      </c>
      <c r="I435" s="289"/>
      <c r="J435" s="286"/>
      <c r="K435" s="286"/>
      <c r="L435" s="290"/>
      <c r="M435" s="291"/>
      <c r="N435" s="292"/>
      <c r="O435" s="292"/>
      <c r="P435" s="292"/>
      <c r="Q435" s="292"/>
      <c r="R435" s="292"/>
      <c r="S435" s="292"/>
      <c r="T435" s="293"/>
      <c r="AT435" s="294" t="s">
        <v>237</v>
      </c>
      <c r="AU435" s="294" t="s">
        <v>87</v>
      </c>
      <c r="AV435" s="14" t="s">
        <v>24</v>
      </c>
      <c r="AW435" s="14" t="s">
        <v>42</v>
      </c>
      <c r="AX435" s="14" t="s">
        <v>79</v>
      </c>
      <c r="AY435" s="294" t="s">
        <v>228</v>
      </c>
    </row>
    <row r="436" s="12" customFormat="1">
      <c r="B436" s="249"/>
      <c r="C436" s="250"/>
      <c r="D436" s="251" t="s">
        <v>237</v>
      </c>
      <c r="E436" s="252" t="s">
        <v>22</v>
      </c>
      <c r="F436" s="253" t="s">
        <v>904</v>
      </c>
      <c r="G436" s="250"/>
      <c r="H436" s="254">
        <v>118</v>
      </c>
      <c r="I436" s="255"/>
      <c r="J436" s="250"/>
      <c r="K436" s="250"/>
      <c r="L436" s="256"/>
      <c r="M436" s="257"/>
      <c r="N436" s="258"/>
      <c r="O436" s="258"/>
      <c r="P436" s="258"/>
      <c r="Q436" s="258"/>
      <c r="R436" s="258"/>
      <c r="S436" s="258"/>
      <c r="T436" s="259"/>
      <c r="AT436" s="260" t="s">
        <v>237</v>
      </c>
      <c r="AU436" s="260" t="s">
        <v>87</v>
      </c>
      <c r="AV436" s="12" t="s">
        <v>87</v>
      </c>
      <c r="AW436" s="12" t="s">
        <v>42</v>
      </c>
      <c r="AX436" s="12" t="s">
        <v>79</v>
      </c>
      <c r="AY436" s="260" t="s">
        <v>228</v>
      </c>
    </row>
    <row r="437" s="12" customFormat="1">
      <c r="B437" s="249"/>
      <c r="C437" s="250"/>
      <c r="D437" s="251" t="s">
        <v>237</v>
      </c>
      <c r="E437" s="252" t="s">
        <v>22</v>
      </c>
      <c r="F437" s="253" t="s">
        <v>905</v>
      </c>
      <c r="G437" s="250"/>
      <c r="H437" s="254">
        <v>73.75</v>
      </c>
      <c r="I437" s="255"/>
      <c r="J437" s="250"/>
      <c r="K437" s="250"/>
      <c r="L437" s="256"/>
      <c r="M437" s="257"/>
      <c r="N437" s="258"/>
      <c r="O437" s="258"/>
      <c r="P437" s="258"/>
      <c r="Q437" s="258"/>
      <c r="R437" s="258"/>
      <c r="S437" s="258"/>
      <c r="T437" s="259"/>
      <c r="AT437" s="260" t="s">
        <v>237</v>
      </c>
      <c r="AU437" s="260" t="s">
        <v>87</v>
      </c>
      <c r="AV437" s="12" t="s">
        <v>87</v>
      </c>
      <c r="AW437" s="12" t="s">
        <v>42</v>
      </c>
      <c r="AX437" s="12" t="s">
        <v>79</v>
      </c>
      <c r="AY437" s="260" t="s">
        <v>228</v>
      </c>
    </row>
    <row r="438" s="12" customFormat="1">
      <c r="B438" s="249"/>
      <c r="C438" s="250"/>
      <c r="D438" s="251" t="s">
        <v>237</v>
      </c>
      <c r="E438" s="252" t="s">
        <v>22</v>
      </c>
      <c r="F438" s="253" t="s">
        <v>906</v>
      </c>
      <c r="G438" s="250"/>
      <c r="H438" s="254">
        <v>10.5</v>
      </c>
      <c r="I438" s="255"/>
      <c r="J438" s="250"/>
      <c r="K438" s="250"/>
      <c r="L438" s="256"/>
      <c r="M438" s="257"/>
      <c r="N438" s="258"/>
      <c r="O438" s="258"/>
      <c r="P438" s="258"/>
      <c r="Q438" s="258"/>
      <c r="R438" s="258"/>
      <c r="S438" s="258"/>
      <c r="T438" s="259"/>
      <c r="AT438" s="260" t="s">
        <v>237</v>
      </c>
      <c r="AU438" s="260" t="s">
        <v>87</v>
      </c>
      <c r="AV438" s="12" t="s">
        <v>87</v>
      </c>
      <c r="AW438" s="12" t="s">
        <v>42</v>
      </c>
      <c r="AX438" s="12" t="s">
        <v>79</v>
      </c>
      <c r="AY438" s="260" t="s">
        <v>228</v>
      </c>
    </row>
    <row r="439" s="12" customFormat="1">
      <c r="B439" s="249"/>
      <c r="C439" s="250"/>
      <c r="D439" s="251" t="s">
        <v>237</v>
      </c>
      <c r="E439" s="252" t="s">
        <v>22</v>
      </c>
      <c r="F439" s="253" t="s">
        <v>907</v>
      </c>
      <c r="G439" s="250"/>
      <c r="H439" s="254">
        <v>6.5</v>
      </c>
      <c r="I439" s="255"/>
      <c r="J439" s="250"/>
      <c r="K439" s="250"/>
      <c r="L439" s="256"/>
      <c r="M439" s="257"/>
      <c r="N439" s="258"/>
      <c r="O439" s="258"/>
      <c r="P439" s="258"/>
      <c r="Q439" s="258"/>
      <c r="R439" s="258"/>
      <c r="S439" s="258"/>
      <c r="T439" s="259"/>
      <c r="AT439" s="260" t="s">
        <v>237</v>
      </c>
      <c r="AU439" s="260" t="s">
        <v>87</v>
      </c>
      <c r="AV439" s="12" t="s">
        <v>87</v>
      </c>
      <c r="AW439" s="12" t="s">
        <v>42</v>
      </c>
      <c r="AX439" s="12" t="s">
        <v>79</v>
      </c>
      <c r="AY439" s="260" t="s">
        <v>228</v>
      </c>
    </row>
    <row r="440" s="12" customFormat="1">
      <c r="B440" s="249"/>
      <c r="C440" s="250"/>
      <c r="D440" s="251" t="s">
        <v>237</v>
      </c>
      <c r="E440" s="252" t="s">
        <v>22</v>
      </c>
      <c r="F440" s="253" t="s">
        <v>908</v>
      </c>
      <c r="G440" s="250"/>
      <c r="H440" s="254">
        <v>42.875999999999998</v>
      </c>
      <c r="I440" s="255"/>
      <c r="J440" s="250"/>
      <c r="K440" s="250"/>
      <c r="L440" s="256"/>
      <c r="M440" s="257"/>
      <c r="N440" s="258"/>
      <c r="O440" s="258"/>
      <c r="P440" s="258"/>
      <c r="Q440" s="258"/>
      <c r="R440" s="258"/>
      <c r="S440" s="258"/>
      <c r="T440" s="259"/>
      <c r="AT440" s="260" t="s">
        <v>237</v>
      </c>
      <c r="AU440" s="260" t="s">
        <v>87</v>
      </c>
      <c r="AV440" s="12" t="s">
        <v>87</v>
      </c>
      <c r="AW440" s="12" t="s">
        <v>42</v>
      </c>
      <c r="AX440" s="12" t="s">
        <v>79</v>
      </c>
      <c r="AY440" s="260" t="s">
        <v>228</v>
      </c>
    </row>
    <row r="441" s="12" customFormat="1">
      <c r="B441" s="249"/>
      <c r="C441" s="250"/>
      <c r="D441" s="251" t="s">
        <v>237</v>
      </c>
      <c r="E441" s="252" t="s">
        <v>22</v>
      </c>
      <c r="F441" s="253" t="s">
        <v>909</v>
      </c>
      <c r="G441" s="250"/>
      <c r="H441" s="254">
        <v>16</v>
      </c>
      <c r="I441" s="255"/>
      <c r="J441" s="250"/>
      <c r="K441" s="250"/>
      <c r="L441" s="256"/>
      <c r="M441" s="257"/>
      <c r="N441" s="258"/>
      <c r="O441" s="258"/>
      <c r="P441" s="258"/>
      <c r="Q441" s="258"/>
      <c r="R441" s="258"/>
      <c r="S441" s="258"/>
      <c r="T441" s="259"/>
      <c r="AT441" s="260" t="s">
        <v>237</v>
      </c>
      <c r="AU441" s="260" t="s">
        <v>87</v>
      </c>
      <c r="AV441" s="12" t="s">
        <v>87</v>
      </c>
      <c r="AW441" s="12" t="s">
        <v>42</v>
      </c>
      <c r="AX441" s="12" t="s">
        <v>79</v>
      </c>
      <c r="AY441" s="260" t="s">
        <v>228</v>
      </c>
    </row>
    <row r="442" s="13" customFormat="1">
      <c r="B442" s="271"/>
      <c r="C442" s="272"/>
      <c r="D442" s="251" t="s">
        <v>237</v>
      </c>
      <c r="E442" s="273" t="s">
        <v>22</v>
      </c>
      <c r="F442" s="274" t="s">
        <v>364</v>
      </c>
      <c r="G442" s="272"/>
      <c r="H442" s="275">
        <v>782.10900000000004</v>
      </c>
      <c r="I442" s="276"/>
      <c r="J442" s="272"/>
      <c r="K442" s="272"/>
      <c r="L442" s="277"/>
      <c r="M442" s="278"/>
      <c r="N442" s="279"/>
      <c r="O442" s="279"/>
      <c r="P442" s="279"/>
      <c r="Q442" s="279"/>
      <c r="R442" s="279"/>
      <c r="S442" s="279"/>
      <c r="T442" s="280"/>
      <c r="AT442" s="281" t="s">
        <v>237</v>
      </c>
      <c r="AU442" s="281" t="s">
        <v>87</v>
      </c>
      <c r="AV442" s="13" t="s">
        <v>235</v>
      </c>
      <c r="AW442" s="13" t="s">
        <v>42</v>
      </c>
      <c r="AX442" s="13" t="s">
        <v>24</v>
      </c>
      <c r="AY442" s="281" t="s">
        <v>228</v>
      </c>
    </row>
    <row r="443" s="1" customFormat="1" ht="25.5" customHeight="1">
      <c r="B443" s="47"/>
      <c r="C443" s="237" t="s">
        <v>910</v>
      </c>
      <c r="D443" s="237" t="s">
        <v>230</v>
      </c>
      <c r="E443" s="238" t="s">
        <v>911</v>
      </c>
      <c r="F443" s="239" t="s">
        <v>912</v>
      </c>
      <c r="G443" s="240" t="s">
        <v>913</v>
      </c>
      <c r="H443" s="306"/>
      <c r="I443" s="242"/>
      <c r="J443" s="243">
        <f>ROUND(I443*H443,2)</f>
        <v>0</v>
      </c>
      <c r="K443" s="239" t="s">
        <v>234</v>
      </c>
      <c r="L443" s="73"/>
      <c r="M443" s="244" t="s">
        <v>22</v>
      </c>
      <c r="N443" s="245" t="s">
        <v>50</v>
      </c>
      <c r="O443" s="48"/>
      <c r="P443" s="246">
        <f>O443*H443</f>
        <v>0</v>
      </c>
      <c r="Q443" s="246">
        <v>0</v>
      </c>
      <c r="R443" s="246">
        <f>Q443*H443</f>
        <v>0</v>
      </c>
      <c r="S443" s="246">
        <v>0</v>
      </c>
      <c r="T443" s="247">
        <f>S443*H443</f>
        <v>0</v>
      </c>
      <c r="AR443" s="25" t="s">
        <v>304</v>
      </c>
      <c r="AT443" s="25" t="s">
        <v>230</v>
      </c>
      <c r="AU443" s="25" t="s">
        <v>87</v>
      </c>
      <c r="AY443" s="25" t="s">
        <v>228</v>
      </c>
      <c r="BE443" s="248">
        <f>IF(N443="základní",J443,0)</f>
        <v>0</v>
      </c>
      <c r="BF443" s="248">
        <f>IF(N443="snížená",J443,0)</f>
        <v>0</v>
      </c>
      <c r="BG443" s="248">
        <f>IF(N443="zákl. přenesená",J443,0)</f>
        <v>0</v>
      </c>
      <c r="BH443" s="248">
        <f>IF(N443="sníž. přenesená",J443,0)</f>
        <v>0</v>
      </c>
      <c r="BI443" s="248">
        <f>IF(N443="nulová",J443,0)</f>
        <v>0</v>
      </c>
      <c r="BJ443" s="25" t="s">
        <v>24</v>
      </c>
      <c r="BK443" s="248">
        <f>ROUND(I443*H443,2)</f>
        <v>0</v>
      </c>
      <c r="BL443" s="25" t="s">
        <v>304</v>
      </c>
      <c r="BM443" s="25" t="s">
        <v>914</v>
      </c>
    </row>
    <row r="444" s="11" customFormat="1" ht="29.88" customHeight="1">
      <c r="B444" s="221"/>
      <c r="C444" s="222"/>
      <c r="D444" s="223" t="s">
        <v>78</v>
      </c>
      <c r="E444" s="235" t="s">
        <v>915</v>
      </c>
      <c r="F444" s="235" t="s">
        <v>916</v>
      </c>
      <c r="G444" s="222"/>
      <c r="H444" s="222"/>
      <c r="I444" s="225"/>
      <c r="J444" s="236">
        <f>BK444</f>
        <v>0</v>
      </c>
      <c r="K444" s="222"/>
      <c r="L444" s="227"/>
      <c r="M444" s="228"/>
      <c r="N444" s="229"/>
      <c r="O444" s="229"/>
      <c r="P444" s="230">
        <f>SUM(P445:P485)</f>
        <v>0</v>
      </c>
      <c r="Q444" s="229"/>
      <c r="R444" s="230">
        <f>SUM(R445:R485)</f>
        <v>99.978191719999998</v>
      </c>
      <c r="S444" s="229"/>
      <c r="T444" s="231">
        <f>SUM(T445:T485)</f>
        <v>0</v>
      </c>
      <c r="AR444" s="232" t="s">
        <v>87</v>
      </c>
      <c r="AT444" s="233" t="s">
        <v>78</v>
      </c>
      <c r="AU444" s="233" t="s">
        <v>24</v>
      </c>
      <c r="AY444" s="232" t="s">
        <v>228</v>
      </c>
      <c r="BK444" s="234">
        <f>SUM(BK445:BK485)</f>
        <v>0</v>
      </c>
    </row>
    <row r="445" s="1" customFormat="1" ht="16.5" customHeight="1">
      <c r="B445" s="47"/>
      <c r="C445" s="237" t="s">
        <v>917</v>
      </c>
      <c r="D445" s="237" t="s">
        <v>230</v>
      </c>
      <c r="E445" s="238" t="s">
        <v>918</v>
      </c>
      <c r="F445" s="239" t="s">
        <v>919</v>
      </c>
      <c r="G445" s="240" t="s">
        <v>263</v>
      </c>
      <c r="H445" s="241">
        <v>319.45999999999998</v>
      </c>
      <c r="I445" s="242"/>
      <c r="J445" s="243">
        <f>ROUND(I445*H445,2)</f>
        <v>0</v>
      </c>
      <c r="K445" s="239" t="s">
        <v>264</v>
      </c>
      <c r="L445" s="73"/>
      <c r="M445" s="244" t="s">
        <v>22</v>
      </c>
      <c r="N445" s="245" t="s">
        <v>50</v>
      </c>
      <c r="O445" s="48"/>
      <c r="P445" s="246">
        <f>O445*H445</f>
        <v>0</v>
      </c>
      <c r="Q445" s="246">
        <v>0</v>
      </c>
      <c r="R445" s="246">
        <f>Q445*H445</f>
        <v>0</v>
      </c>
      <c r="S445" s="246">
        <v>0</v>
      </c>
      <c r="T445" s="247">
        <f>S445*H445</f>
        <v>0</v>
      </c>
      <c r="AR445" s="25" t="s">
        <v>304</v>
      </c>
      <c r="AT445" s="25" t="s">
        <v>230</v>
      </c>
      <c r="AU445" s="25" t="s">
        <v>87</v>
      </c>
      <c r="AY445" s="25" t="s">
        <v>228</v>
      </c>
      <c r="BE445" s="248">
        <f>IF(N445="základní",J445,0)</f>
        <v>0</v>
      </c>
      <c r="BF445" s="248">
        <f>IF(N445="snížená",J445,0)</f>
        <v>0</v>
      </c>
      <c r="BG445" s="248">
        <f>IF(N445="zákl. přenesená",J445,0)</f>
        <v>0</v>
      </c>
      <c r="BH445" s="248">
        <f>IF(N445="sníž. přenesená",J445,0)</f>
        <v>0</v>
      </c>
      <c r="BI445" s="248">
        <f>IF(N445="nulová",J445,0)</f>
        <v>0</v>
      </c>
      <c r="BJ445" s="25" t="s">
        <v>24</v>
      </c>
      <c r="BK445" s="248">
        <f>ROUND(I445*H445,2)</f>
        <v>0</v>
      </c>
      <c r="BL445" s="25" t="s">
        <v>304</v>
      </c>
      <c r="BM445" s="25" t="s">
        <v>920</v>
      </c>
    </row>
    <row r="446" s="1" customFormat="1" ht="25.5" customHeight="1">
      <c r="B446" s="47"/>
      <c r="C446" s="237" t="s">
        <v>921</v>
      </c>
      <c r="D446" s="237" t="s">
        <v>230</v>
      </c>
      <c r="E446" s="238" t="s">
        <v>922</v>
      </c>
      <c r="F446" s="239" t="s">
        <v>923</v>
      </c>
      <c r="G446" s="240" t="s">
        <v>263</v>
      </c>
      <c r="H446" s="241">
        <v>186.08199999999999</v>
      </c>
      <c r="I446" s="242"/>
      <c r="J446" s="243">
        <f>ROUND(I446*H446,2)</f>
        <v>0</v>
      </c>
      <c r="K446" s="239" t="s">
        <v>264</v>
      </c>
      <c r="L446" s="73"/>
      <c r="M446" s="244" t="s">
        <v>22</v>
      </c>
      <c r="N446" s="245" t="s">
        <v>50</v>
      </c>
      <c r="O446" s="48"/>
      <c r="P446" s="246">
        <f>O446*H446</f>
        <v>0</v>
      </c>
      <c r="Q446" s="246">
        <v>0</v>
      </c>
      <c r="R446" s="246">
        <f>Q446*H446</f>
        <v>0</v>
      </c>
      <c r="S446" s="246">
        <v>0</v>
      </c>
      <c r="T446" s="247">
        <f>S446*H446</f>
        <v>0</v>
      </c>
      <c r="AR446" s="25" t="s">
        <v>304</v>
      </c>
      <c r="AT446" s="25" t="s">
        <v>230</v>
      </c>
      <c r="AU446" s="25" t="s">
        <v>87</v>
      </c>
      <c r="AY446" s="25" t="s">
        <v>228</v>
      </c>
      <c r="BE446" s="248">
        <f>IF(N446="základní",J446,0)</f>
        <v>0</v>
      </c>
      <c r="BF446" s="248">
        <f>IF(N446="snížená",J446,0)</f>
        <v>0</v>
      </c>
      <c r="BG446" s="248">
        <f>IF(N446="zákl. přenesená",J446,0)</f>
        <v>0</v>
      </c>
      <c r="BH446" s="248">
        <f>IF(N446="sníž. přenesená",J446,0)</f>
        <v>0</v>
      </c>
      <c r="BI446" s="248">
        <f>IF(N446="nulová",J446,0)</f>
        <v>0</v>
      </c>
      <c r="BJ446" s="25" t="s">
        <v>24</v>
      </c>
      <c r="BK446" s="248">
        <f>ROUND(I446*H446,2)</f>
        <v>0</v>
      </c>
      <c r="BL446" s="25" t="s">
        <v>304</v>
      </c>
      <c r="BM446" s="25" t="s">
        <v>924</v>
      </c>
    </row>
    <row r="447" s="12" customFormat="1">
      <c r="B447" s="249"/>
      <c r="C447" s="250"/>
      <c r="D447" s="251" t="s">
        <v>237</v>
      </c>
      <c r="E447" s="252" t="s">
        <v>22</v>
      </c>
      <c r="F447" s="253" t="s">
        <v>925</v>
      </c>
      <c r="G447" s="250"/>
      <c r="H447" s="254">
        <v>186.08199999999999</v>
      </c>
      <c r="I447" s="255"/>
      <c r="J447" s="250"/>
      <c r="K447" s="250"/>
      <c r="L447" s="256"/>
      <c r="M447" s="257"/>
      <c r="N447" s="258"/>
      <c r="O447" s="258"/>
      <c r="P447" s="258"/>
      <c r="Q447" s="258"/>
      <c r="R447" s="258"/>
      <c r="S447" s="258"/>
      <c r="T447" s="259"/>
      <c r="AT447" s="260" t="s">
        <v>237</v>
      </c>
      <c r="AU447" s="260" t="s">
        <v>87</v>
      </c>
      <c r="AV447" s="12" t="s">
        <v>87</v>
      </c>
      <c r="AW447" s="12" t="s">
        <v>42</v>
      </c>
      <c r="AX447" s="12" t="s">
        <v>24</v>
      </c>
      <c r="AY447" s="260" t="s">
        <v>228</v>
      </c>
    </row>
    <row r="448" s="1" customFormat="1" ht="25.5" customHeight="1">
      <c r="B448" s="47"/>
      <c r="C448" s="237" t="s">
        <v>926</v>
      </c>
      <c r="D448" s="237" t="s">
        <v>230</v>
      </c>
      <c r="E448" s="238" t="s">
        <v>927</v>
      </c>
      <c r="F448" s="239" t="s">
        <v>928</v>
      </c>
      <c r="G448" s="240" t="s">
        <v>929</v>
      </c>
      <c r="H448" s="241">
        <v>2</v>
      </c>
      <c r="I448" s="242"/>
      <c r="J448" s="243">
        <f>ROUND(I448*H448,2)</f>
        <v>0</v>
      </c>
      <c r="K448" s="239" t="s">
        <v>22</v>
      </c>
      <c r="L448" s="73"/>
      <c r="M448" s="244" t="s">
        <v>22</v>
      </c>
      <c r="N448" s="245" t="s">
        <v>50</v>
      </c>
      <c r="O448" s="48"/>
      <c r="P448" s="246">
        <f>O448*H448</f>
        <v>0</v>
      </c>
      <c r="Q448" s="246">
        <v>0</v>
      </c>
      <c r="R448" s="246">
        <f>Q448*H448</f>
        <v>0</v>
      </c>
      <c r="S448" s="246">
        <v>0</v>
      </c>
      <c r="T448" s="247">
        <f>S448*H448</f>
        <v>0</v>
      </c>
      <c r="AR448" s="25" t="s">
        <v>304</v>
      </c>
      <c r="AT448" s="25" t="s">
        <v>230</v>
      </c>
      <c r="AU448" s="25" t="s">
        <v>87</v>
      </c>
      <c r="AY448" s="25" t="s">
        <v>228</v>
      </c>
      <c r="BE448" s="248">
        <f>IF(N448="základní",J448,0)</f>
        <v>0</v>
      </c>
      <c r="BF448" s="248">
        <f>IF(N448="snížená",J448,0)</f>
        <v>0</v>
      </c>
      <c r="BG448" s="248">
        <f>IF(N448="zákl. přenesená",J448,0)</f>
        <v>0</v>
      </c>
      <c r="BH448" s="248">
        <f>IF(N448="sníž. přenesená",J448,0)</f>
        <v>0</v>
      </c>
      <c r="BI448" s="248">
        <f>IF(N448="nulová",J448,0)</f>
        <v>0</v>
      </c>
      <c r="BJ448" s="25" t="s">
        <v>24</v>
      </c>
      <c r="BK448" s="248">
        <f>ROUND(I448*H448,2)</f>
        <v>0</v>
      </c>
      <c r="BL448" s="25" t="s">
        <v>304</v>
      </c>
      <c r="BM448" s="25" t="s">
        <v>930</v>
      </c>
    </row>
    <row r="449" s="12" customFormat="1">
      <c r="B449" s="249"/>
      <c r="C449" s="250"/>
      <c r="D449" s="251" t="s">
        <v>237</v>
      </c>
      <c r="E449" s="252" t="s">
        <v>22</v>
      </c>
      <c r="F449" s="253" t="s">
        <v>931</v>
      </c>
      <c r="G449" s="250"/>
      <c r="H449" s="254">
        <v>2</v>
      </c>
      <c r="I449" s="255"/>
      <c r="J449" s="250"/>
      <c r="K449" s="250"/>
      <c r="L449" s="256"/>
      <c r="M449" s="257"/>
      <c r="N449" s="258"/>
      <c r="O449" s="258"/>
      <c r="P449" s="258"/>
      <c r="Q449" s="258"/>
      <c r="R449" s="258"/>
      <c r="S449" s="258"/>
      <c r="T449" s="259"/>
      <c r="AT449" s="260" t="s">
        <v>237</v>
      </c>
      <c r="AU449" s="260" t="s">
        <v>87</v>
      </c>
      <c r="AV449" s="12" t="s">
        <v>87</v>
      </c>
      <c r="AW449" s="12" t="s">
        <v>42</v>
      </c>
      <c r="AX449" s="12" t="s">
        <v>24</v>
      </c>
      <c r="AY449" s="260" t="s">
        <v>228</v>
      </c>
    </row>
    <row r="450" s="1" customFormat="1" ht="16.5" customHeight="1">
      <c r="B450" s="47"/>
      <c r="C450" s="237" t="s">
        <v>932</v>
      </c>
      <c r="D450" s="237" t="s">
        <v>230</v>
      </c>
      <c r="E450" s="238" t="s">
        <v>933</v>
      </c>
      <c r="F450" s="239" t="s">
        <v>934</v>
      </c>
      <c r="G450" s="240" t="s">
        <v>935</v>
      </c>
      <c r="H450" s="241">
        <v>175</v>
      </c>
      <c r="I450" s="242"/>
      <c r="J450" s="243">
        <f>ROUND(I450*H450,2)</f>
        <v>0</v>
      </c>
      <c r="K450" s="239" t="s">
        <v>22</v>
      </c>
      <c r="L450" s="73"/>
      <c r="M450" s="244" t="s">
        <v>22</v>
      </c>
      <c r="N450" s="245" t="s">
        <v>50</v>
      </c>
      <c r="O450" s="48"/>
      <c r="P450" s="246">
        <f>O450*H450</f>
        <v>0</v>
      </c>
      <c r="Q450" s="246">
        <v>0</v>
      </c>
      <c r="R450" s="246">
        <f>Q450*H450</f>
        <v>0</v>
      </c>
      <c r="S450" s="246">
        <v>0</v>
      </c>
      <c r="T450" s="247">
        <f>S450*H450</f>
        <v>0</v>
      </c>
      <c r="AR450" s="25" t="s">
        <v>304</v>
      </c>
      <c r="AT450" s="25" t="s">
        <v>230</v>
      </c>
      <c r="AU450" s="25" t="s">
        <v>87</v>
      </c>
      <c r="AY450" s="25" t="s">
        <v>228</v>
      </c>
      <c r="BE450" s="248">
        <f>IF(N450="základní",J450,0)</f>
        <v>0</v>
      </c>
      <c r="BF450" s="248">
        <f>IF(N450="snížená",J450,0)</f>
        <v>0</v>
      </c>
      <c r="BG450" s="248">
        <f>IF(N450="zákl. přenesená",J450,0)</f>
        <v>0</v>
      </c>
      <c r="BH450" s="248">
        <f>IF(N450="sníž. přenesená",J450,0)</f>
        <v>0</v>
      </c>
      <c r="BI450" s="248">
        <f>IF(N450="nulová",J450,0)</f>
        <v>0</v>
      </c>
      <c r="BJ450" s="25" t="s">
        <v>24</v>
      </c>
      <c r="BK450" s="248">
        <f>ROUND(I450*H450,2)</f>
        <v>0</v>
      </c>
      <c r="BL450" s="25" t="s">
        <v>304</v>
      </c>
      <c r="BM450" s="25" t="s">
        <v>936</v>
      </c>
    </row>
    <row r="451" s="12" customFormat="1">
      <c r="B451" s="249"/>
      <c r="C451" s="250"/>
      <c r="D451" s="251" t="s">
        <v>237</v>
      </c>
      <c r="E451" s="252" t="s">
        <v>22</v>
      </c>
      <c r="F451" s="253" t="s">
        <v>937</v>
      </c>
      <c r="G451" s="250"/>
      <c r="H451" s="254">
        <v>175</v>
      </c>
      <c r="I451" s="255"/>
      <c r="J451" s="250"/>
      <c r="K451" s="250"/>
      <c r="L451" s="256"/>
      <c r="M451" s="257"/>
      <c r="N451" s="258"/>
      <c r="O451" s="258"/>
      <c r="P451" s="258"/>
      <c r="Q451" s="258"/>
      <c r="R451" s="258"/>
      <c r="S451" s="258"/>
      <c r="T451" s="259"/>
      <c r="AT451" s="260" t="s">
        <v>237</v>
      </c>
      <c r="AU451" s="260" t="s">
        <v>87</v>
      </c>
      <c r="AV451" s="12" t="s">
        <v>87</v>
      </c>
      <c r="AW451" s="12" t="s">
        <v>42</v>
      </c>
      <c r="AX451" s="12" t="s">
        <v>24</v>
      </c>
      <c r="AY451" s="260" t="s">
        <v>228</v>
      </c>
    </row>
    <row r="452" s="1" customFormat="1" ht="25.5" customHeight="1">
      <c r="B452" s="47"/>
      <c r="C452" s="237" t="s">
        <v>938</v>
      </c>
      <c r="D452" s="237" t="s">
        <v>230</v>
      </c>
      <c r="E452" s="238" t="s">
        <v>939</v>
      </c>
      <c r="F452" s="239" t="s">
        <v>940</v>
      </c>
      <c r="G452" s="240" t="s">
        <v>935</v>
      </c>
      <c r="H452" s="241">
        <v>604</v>
      </c>
      <c r="I452" s="242"/>
      <c r="J452" s="243">
        <f>ROUND(I452*H452,2)</f>
        <v>0</v>
      </c>
      <c r="K452" s="239" t="s">
        <v>22</v>
      </c>
      <c r="L452" s="73"/>
      <c r="M452" s="244" t="s">
        <v>22</v>
      </c>
      <c r="N452" s="245" t="s">
        <v>50</v>
      </c>
      <c r="O452" s="48"/>
      <c r="P452" s="246">
        <f>O452*H452</f>
        <v>0</v>
      </c>
      <c r="Q452" s="246">
        <v>0</v>
      </c>
      <c r="R452" s="246">
        <f>Q452*H452</f>
        <v>0</v>
      </c>
      <c r="S452" s="246">
        <v>0</v>
      </c>
      <c r="T452" s="247">
        <f>S452*H452</f>
        <v>0</v>
      </c>
      <c r="AR452" s="25" t="s">
        <v>304</v>
      </c>
      <c r="AT452" s="25" t="s">
        <v>230</v>
      </c>
      <c r="AU452" s="25" t="s">
        <v>87</v>
      </c>
      <c r="AY452" s="25" t="s">
        <v>228</v>
      </c>
      <c r="BE452" s="248">
        <f>IF(N452="základní",J452,0)</f>
        <v>0</v>
      </c>
      <c r="BF452" s="248">
        <f>IF(N452="snížená",J452,0)</f>
        <v>0</v>
      </c>
      <c r="BG452" s="248">
        <f>IF(N452="zákl. přenesená",J452,0)</f>
        <v>0</v>
      </c>
      <c r="BH452" s="248">
        <f>IF(N452="sníž. přenesená",J452,0)</f>
        <v>0</v>
      </c>
      <c r="BI452" s="248">
        <f>IF(N452="nulová",J452,0)</f>
        <v>0</v>
      </c>
      <c r="BJ452" s="25" t="s">
        <v>24</v>
      </c>
      <c r="BK452" s="248">
        <f>ROUND(I452*H452,2)</f>
        <v>0</v>
      </c>
      <c r="BL452" s="25" t="s">
        <v>304</v>
      </c>
      <c r="BM452" s="25" t="s">
        <v>941</v>
      </c>
    </row>
    <row r="453" s="12" customFormat="1">
      <c r="B453" s="249"/>
      <c r="C453" s="250"/>
      <c r="D453" s="251" t="s">
        <v>237</v>
      </c>
      <c r="E453" s="252" t="s">
        <v>22</v>
      </c>
      <c r="F453" s="253" t="s">
        <v>942</v>
      </c>
      <c r="G453" s="250"/>
      <c r="H453" s="254">
        <v>604</v>
      </c>
      <c r="I453" s="255"/>
      <c r="J453" s="250"/>
      <c r="K453" s="250"/>
      <c r="L453" s="256"/>
      <c r="M453" s="257"/>
      <c r="N453" s="258"/>
      <c r="O453" s="258"/>
      <c r="P453" s="258"/>
      <c r="Q453" s="258"/>
      <c r="R453" s="258"/>
      <c r="S453" s="258"/>
      <c r="T453" s="259"/>
      <c r="AT453" s="260" t="s">
        <v>237</v>
      </c>
      <c r="AU453" s="260" t="s">
        <v>87</v>
      </c>
      <c r="AV453" s="12" t="s">
        <v>87</v>
      </c>
      <c r="AW453" s="12" t="s">
        <v>42</v>
      </c>
      <c r="AX453" s="12" t="s">
        <v>24</v>
      </c>
      <c r="AY453" s="260" t="s">
        <v>228</v>
      </c>
    </row>
    <row r="454" s="1" customFormat="1" ht="25.5" customHeight="1">
      <c r="B454" s="47"/>
      <c r="C454" s="237" t="s">
        <v>943</v>
      </c>
      <c r="D454" s="237" t="s">
        <v>230</v>
      </c>
      <c r="E454" s="238" t="s">
        <v>944</v>
      </c>
      <c r="F454" s="239" t="s">
        <v>945</v>
      </c>
      <c r="G454" s="240" t="s">
        <v>263</v>
      </c>
      <c r="H454" s="241">
        <v>319.45999999999998</v>
      </c>
      <c r="I454" s="242"/>
      <c r="J454" s="243">
        <f>ROUND(I454*H454,2)</f>
        <v>0</v>
      </c>
      <c r="K454" s="239" t="s">
        <v>234</v>
      </c>
      <c r="L454" s="73"/>
      <c r="M454" s="244" t="s">
        <v>22</v>
      </c>
      <c r="N454" s="245" t="s">
        <v>50</v>
      </c>
      <c r="O454" s="48"/>
      <c r="P454" s="246">
        <f>O454*H454</f>
        <v>0</v>
      </c>
      <c r="Q454" s="246">
        <v>0</v>
      </c>
      <c r="R454" s="246">
        <f>Q454*H454</f>
        <v>0</v>
      </c>
      <c r="S454" s="246">
        <v>0</v>
      </c>
      <c r="T454" s="247">
        <f>S454*H454</f>
        <v>0</v>
      </c>
      <c r="AR454" s="25" t="s">
        <v>304</v>
      </c>
      <c r="AT454" s="25" t="s">
        <v>230</v>
      </c>
      <c r="AU454" s="25" t="s">
        <v>87</v>
      </c>
      <c r="AY454" s="25" t="s">
        <v>228</v>
      </c>
      <c r="BE454" s="248">
        <f>IF(N454="základní",J454,0)</f>
        <v>0</v>
      </c>
      <c r="BF454" s="248">
        <f>IF(N454="snížená",J454,0)</f>
        <v>0</v>
      </c>
      <c r="BG454" s="248">
        <f>IF(N454="zákl. přenesená",J454,0)</f>
        <v>0</v>
      </c>
      <c r="BH454" s="248">
        <f>IF(N454="sníž. přenesená",J454,0)</f>
        <v>0</v>
      </c>
      <c r="BI454" s="248">
        <f>IF(N454="nulová",J454,0)</f>
        <v>0</v>
      </c>
      <c r="BJ454" s="25" t="s">
        <v>24</v>
      </c>
      <c r="BK454" s="248">
        <f>ROUND(I454*H454,2)</f>
        <v>0</v>
      </c>
      <c r="BL454" s="25" t="s">
        <v>304</v>
      </c>
      <c r="BM454" s="25" t="s">
        <v>946</v>
      </c>
    </row>
    <row r="455" s="1" customFormat="1" ht="16.5" customHeight="1">
      <c r="B455" s="47"/>
      <c r="C455" s="261" t="s">
        <v>947</v>
      </c>
      <c r="D455" s="261" t="s">
        <v>349</v>
      </c>
      <c r="E455" s="262" t="s">
        <v>852</v>
      </c>
      <c r="F455" s="263" t="s">
        <v>853</v>
      </c>
      <c r="G455" s="264" t="s">
        <v>316</v>
      </c>
      <c r="H455" s="265">
        <v>0.096000000000000002</v>
      </c>
      <c r="I455" s="266"/>
      <c r="J455" s="267">
        <f>ROUND(I455*H455,2)</f>
        <v>0</v>
      </c>
      <c r="K455" s="263" t="s">
        <v>234</v>
      </c>
      <c r="L455" s="268"/>
      <c r="M455" s="269" t="s">
        <v>22</v>
      </c>
      <c r="N455" s="270" t="s">
        <v>50</v>
      </c>
      <c r="O455" s="48"/>
      <c r="P455" s="246">
        <f>O455*H455</f>
        <v>0</v>
      </c>
      <c r="Q455" s="246">
        <v>1</v>
      </c>
      <c r="R455" s="246">
        <f>Q455*H455</f>
        <v>0.096000000000000002</v>
      </c>
      <c r="S455" s="246">
        <v>0</v>
      </c>
      <c r="T455" s="247">
        <f>S455*H455</f>
        <v>0</v>
      </c>
      <c r="AR455" s="25" t="s">
        <v>388</v>
      </c>
      <c r="AT455" s="25" t="s">
        <v>349</v>
      </c>
      <c r="AU455" s="25" t="s">
        <v>87</v>
      </c>
      <c r="AY455" s="25" t="s">
        <v>228</v>
      </c>
      <c r="BE455" s="248">
        <f>IF(N455="základní",J455,0)</f>
        <v>0</v>
      </c>
      <c r="BF455" s="248">
        <f>IF(N455="snížená",J455,0)</f>
        <v>0</v>
      </c>
      <c r="BG455" s="248">
        <f>IF(N455="zákl. přenesená",J455,0)</f>
        <v>0</v>
      </c>
      <c r="BH455" s="248">
        <f>IF(N455="sníž. přenesená",J455,0)</f>
        <v>0</v>
      </c>
      <c r="BI455" s="248">
        <f>IF(N455="nulová",J455,0)</f>
        <v>0</v>
      </c>
      <c r="BJ455" s="25" t="s">
        <v>24</v>
      </c>
      <c r="BK455" s="248">
        <f>ROUND(I455*H455,2)</f>
        <v>0</v>
      </c>
      <c r="BL455" s="25" t="s">
        <v>304</v>
      </c>
      <c r="BM455" s="25" t="s">
        <v>948</v>
      </c>
    </row>
    <row r="456" s="12" customFormat="1">
      <c r="B456" s="249"/>
      <c r="C456" s="250"/>
      <c r="D456" s="251" t="s">
        <v>237</v>
      </c>
      <c r="E456" s="252" t="s">
        <v>22</v>
      </c>
      <c r="F456" s="253" t="s">
        <v>949</v>
      </c>
      <c r="G456" s="250"/>
      <c r="H456" s="254">
        <v>0.096000000000000002</v>
      </c>
      <c r="I456" s="255"/>
      <c r="J456" s="250"/>
      <c r="K456" s="250"/>
      <c r="L456" s="256"/>
      <c r="M456" s="257"/>
      <c r="N456" s="258"/>
      <c r="O456" s="258"/>
      <c r="P456" s="258"/>
      <c r="Q456" s="258"/>
      <c r="R456" s="258"/>
      <c r="S456" s="258"/>
      <c r="T456" s="259"/>
      <c r="AT456" s="260" t="s">
        <v>237</v>
      </c>
      <c r="AU456" s="260" t="s">
        <v>87</v>
      </c>
      <c r="AV456" s="12" t="s">
        <v>87</v>
      </c>
      <c r="AW456" s="12" t="s">
        <v>42</v>
      </c>
      <c r="AX456" s="12" t="s">
        <v>24</v>
      </c>
      <c r="AY456" s="260" t="s">
        <v>228</v>
      </c>
    </row>
    <row r="457" s="1" customFormat="1" ht="25.5" customHeight="1">
      <c r="B457" s="47"/>
      <c r="C457" s="237" t="s">
        <v>950</v>
      </c>
      <c r="D457" s="237" t="s">
        <v>230</v>
      </c>
      <c r="E457" s="238" t="s">
        <v>944</v>
      </c>
      <c r="F457" s="239" t="s">
        <v>945</v>
      </c>
      <c r="G457" s="240" t="s">
        <v>263</v>
      </c>
      <c r="H457" s="241">
        <v>1060.52</v>
      </c>
      <c r="I457" s="242"/>
      <c r="J457" s="243">
        <f>ROUND(I457*H457,2)</f>
        <v>0</v>
      </c>
      <c r="K457" s="239" t="s">
        <v>234</v>
      </c>
      <c r="L457" s="73"/>
      <c r="M457" s="244" t="s">
        <v>22</v>
      </c>
      <c r="N457" s="245" t="s">
        <v>50</v>
      </c>
      <c r="O457" s="48"/>
      <c r="P457" s="246">
        <f>O457*H457</f>
        <v>0</v>
      </c>
      <c r="Q457" s="246">
        <v>0</v>
      </c>
      <c r="R457" s="246">
        <f>Q457*H457</f>
        <v>0</v>
      </c>
      <c r="S457" s="246">
        <v>0</v>
      </c>
      <c r="T457" s="247">
        <f>S457*H457</f>
        <v>0</v>
      </c>
      <c r="AR457" s="25" t="s">
        <v>304</v>
      </c>
      <c r="AT457" s="25" t="s">
        <v>230</v>
      </c>
      <c r="AU457" s="25" t="s">
        <v>87</v>
      </c>
      <c r="AY457" s="25" t="s">
        <v>228</v>
      </c>
      <c r="BE457" s="248">
        <f>IF(N457="základní",J457,0)</f>
        <v>0</v>
      </c>
      <c r="BF457" s="248">
        <f>IF(N457="snížená",J457,0)</f>
        <v>0</v>
      </c>
      <c r="BG457" s="248">
        <f>IF(N457="zákl. přenesená",J457,0)</f>
        <v>0</v>
      </c>
      <c r="BH457" s="248">
        <f>IF(N457="sníž. přenesená",J457,0)</f>
        <v>0</v>
      </c>
      <c r="BI457" s="248">
        <f>IF(N457="nulová",J457,0)</f>
        <v>0</v>
      </c>
      <c r="BJ457" s="25" t="s">
        <v>24</v>
      </c>
      <c r="BK457" s="248">
        <f>ROUND(I457*H457,2)</f>
        <v>0</v>
      </c>
      <c r="BL457" s="25" t="s">
        <v>304</v>
      </c>
      <c r="BM457" s="25" t="s">
        <v>951</v>
      </c>
    </row>
    <row r="458" s="12" customFormat="1">
      <c r="B458" s="249"/>
      <c r="C458" s="250"/>
      <c r="D458" s="251" t="s">
        <v>237</v>
      </c>
      <c r="E458" s="252" t="s">
        <v>22</v>
      </c>
      <c r="F458" s="253" t="s">
        <v>952</v>
      </c>
      <c r="G458" s="250"/>
      <c r="H458" s="254">
        <v>108.47</v>
      </c>
      <c r="I458" s="255"/>
      <c r="J458" s="250"/>
      <c r="K458" s="250"/>
      <c r="L458" s="256"/>
      <c r="M458" s="257"/>
      <c r="N458" s="258"/>
      <c r="O458" s="258"/>
      <c r="P458" s="258"/>
      <c r="Q458" s="258"/>
      <c r="R458" s="258"/>
      <c r="S458" s="258"/>
      <c r="T458" s="259"/>
      <c r="AT458" s="260" t="s">
        <v>237</v>
      </c>
      <c r="AU458" s="260" t="s">
        <v>87</v>
      </c>
      <c r="AV458" s="12" t="s">
        <v>87</v>
      </c>
      <c r="AW458" s="12" t="s">
        <v>42</v>
      </c>
      <c r="AX458" s="12" t="s">
        <v>79</v>
      </c>
      <c r="AY458" s="260" t="s">
        <v>228</v>
      </c>
    </row>
    <row r="459" s="12" customFormat="1">
      <c r="B459" s="249"/>
      <c r="C459" s="250"/>
      <c r="D459" s="251" t="s">
        <v>237</v>
      </c>
      <c r="E459" s="252" t="s">
        <v>22</v>
      </c>
      <c r="F459" s="253" t="s">
        <v>953</v>
      </c>
      <c r="G459" s="250"/>
      <c r="H459" s="254">
        <v>952.04999999999995</v>
      </c>
      <c r="I459" s="255"/>
      <c r="J459" s="250"/>
      <c r="K459" s="250"/>
      <c r="L459" s="256"/>
      <c r="M459" s="257"/>
      <c r="N459" s="258"/>
      <c r="O459" s="258"/>
      <c r="P459" s="258"/>
      <c r="Q459" s="258"/>
      <c r="R459" s="258"/>
      <c r="S459" s="258"/>
      <c r="T459" s="259"/>
      <c r="AT459" s="260" t="s">
        <v>237</v>
      </c>
      <c r="AU459" s="260" t="s">
        <v>87</v>
      </c>
      <c r="AV459" s="12" t="s">
        <v>87</v>
      </c>
      <c r="AW459" s="12" t="s">
        <v>42</v>
      </c>
      <c r="AX459" s="12" t="s">
        <v>79</v>
      </c>
      <c r="AY459" s="260" t="s">
        <v>228</v>
      </c>
    </row>
    <row r="460" s="13" customFormat="1">
      <c r="B460" s="271"/>
      <c r="C460" s="272"/>
      <c r="D460" s="251" t="s">
        <v>237</v>
      </c>
      <c r="E460" s="273" t="s">
        <v>22</v>
      </c>
      <c r="F460" s="274" t="s">
        <v>364</v>
      </c>
      <c r="G460" s="272"/>
      <c r="H460" s="275">
        <v>1060.52</v>
      </c>
      <c r="I460" s="276"/>
      <c r="J460" s="272"/>
      <c r="K460" s="272"/>
      <c r="L460" s="277"/>
      <c r="M460" s="278"/>
      <c r="N460" s="279"/>
      <c r="O460" s="279"/>
      <c r="P460" s="279"/>
      <c r="Q460" s="279"/>
      <c r="R460" s="279"/>
      <c r="S460" s="279"/>
      <c r="T460" s="280"/>
      <c r="AT460" s="281" t="s">
        <v>237</v>
      </c>
      <c r="AU460" s="281" t="s">
        <v>87</v>
      </c>
      <c r="AV460" s="13" t="s">
        <v>235</v>
      </c>
      <c r="AW460" s="13" t="s">
        <v>42</v>
      </c>
      <c r="AX460" s="13" t="s">
        <v>24</v>
      </c>
      <c r="AY460" s="281" t="s">
        <v>228</v>
      </c>
    </row>
    <row r="461" s="1" customFormat="1" ht="16.5" customHeight="1">
      <c r="B461" s="47"/>
      <c r="C461" s="261" t="s">
        <v>954</v>
      </c>
      <c r="D461" s="261" t="s">
        <v>349</v>
      </c>
      <c r="E461" s="262" t="s">
        <v>852</v>
      </c>
      <c r="F461" s="263" t="s">
        <v>853</v>
      </c>
      <c r="G461" s="264" t="s">
        <v>316</v>
      </c>
      <c r="H461" s="265">
        <v>0.318</v>
      </c>
      <c r="I461" s="266"/>
      <c r="J461" s="267">
        <f>ROUND(I461*H461,2)</f>
        <v>0</v>
      </c>
      <c r="K461" s="263" t="s">
        <v>234</v>
      </c>
      <c r="L461" s="268"/>
      <c r="M461" s="269" t="s">
        <v>22</v>
      </c>
      <c r="N461" s="270" t="s">
        <v>50</v>
      </c>
      <c r="O461" s="48"/>
      <c r="P461" s="246">
        <f>O461*H461</f>
        <v>0</v>
      </c>
      <c r="Q461" s="246">
        <v>1</v>
      </c>
      <c r="R461" s="246">
        <f>Q461*H461</f>
        <v>0.318</v>
      </c>
      <c r="S461" s="246">
        <v>0</v>
      </c>
      <c r="T461" s="247">
        <f>S461*H461</f>
        <v>0</v>
      </c>
      <c r="AR461" s="25" t="s">
        <v>388</v>
      </c>
      <c r="AT461" s="25" t="s">
        <v>349</v>
      </c>
      <c r="AU461" s="25" t="s">
        <v>87</v>
      </c>
      <c r="AY461" s="25" t="s">
        <v>228</v>
      </c>
      <c r="BE461" s="248">
        <f>IF(N461="základní",J461,0)</f>
        <v>0</v>
      </c>
      <c r="BF461" s="248">
        <f>IF(N461="snížená",J461,0)</f>
        <v>0</v>
      </c>
      <c r="BG461" s="248">
        <f>IF(N461="zákl. přenesená",J461,0)</f>
        <v>0</v>
      </c>
      <c r="BH461" s="248">
        <f>IF(N461="sníž. přenesená",J461,0)</f>
        <v>0</v>
      </c>
      <c r="BI461" s="248">
        <f>IF(N461="nulová",J461,0)</f>
        <v>0</v>
      </c>
      <c r="BJ461" s="25" t="s">
        <v>24</v>
      </c>
      <c r="BK461" s="248">
        <f>ROUND(I461*H461,2)</f>
        <v>0</v>
      </c>
      <c r="BL461" s="25" t="s">
        <v>304</v>
      </c>
      <c r="BM461" s="25" t="s">
        <v>955</v>
      </c>
    </row>
    <row r="462" s="12" customFormat="1">
      <c r="B462" s="249"/>
      <c r="C462" s="250"/>
      <c r="D462" s="251" t="s">
        <v>237</v>
      </c>
      <c r="E462" s="252" t="s">
        <v>22</v>
      </c>
      <c r="F462" s="253" t="s">
        <v>956</v>
      </c>
      <c r="G462" s="250"/>
      <c r="H462" s="254">
        <v>0.318</v>
      </c>
      <c r="I462" s="255"/>
      <c r="J462" s="250"/>
      <c r="K462" s="250"/>
      <c r="L462" s="256"/>
      <c r="M462" s="257"/>
      <c r="N462" s="258"/>
      <c r="O462" s="258"/>
      <c r="P462" s="258"/>
      <c r="Q462" s="258"/>
      <c r="R462" s="258"/>
      <c r="S462" s="258"/>
      <c r="T462" s="259"/>
      <c r="AT462" s="260" t="s">
        <v>237</v>
      </c>
      <c r="AU462" s="260" t="s">
        <v>87</v>
      </c>
      <c r="AV462" s="12" t="s">
        <v>87</v>
      </c>
      <c r="AW462" s="12" t="s">
        <v>42</v>
      </c>
      <c r="AX462" s="12" t="s">
        <v>24</v>
      </c>
      <c r="AY462" s="260" t="s">
        <v>228</v>
      </c>
    </row>
    <row r="463" s="1" customFormat="1" ht="25.5" customHeight="1">
      <c r="B463" s="47"/>
      <c r="C463" s="237" t="s">
        <v>957</v>
      </c>
      <c r="D463" s="237" t="s">
        <v>230</v>
      </c>
      <c r="E463" s="238" t="s">
        <v>958</v>
      </c>
      <c r="F463" s="239" t="s">
        <v>959</v>
      </c>
      <c r="G463" s="240" t="s">
        <v>263</v>
      </c>
      <c r="H463" s="241">
        <v>108.47</v>
      </c>
      <c r="I463" s="242"/>
      <c r="J463" s="243">
        <f>ROUND(I463*H463,2)</f>
        <v>0</v>
      </c>
      <c r="K463" s="239" t="s">
        <v>234</v>
      </c>
      <c r="L463" s="73"/>
      <c r="M463" s="244" t="s">
        <v>22</v>
      </c>
      <c r="N463" s="245" t="s">
        <v>50</v>
      </c>
      <c r="O463" s="48"/>
      <c r="P463" s="246">
        <f>O463*H463</f>
        <v>0</v>
      </c>
      <c r="Q463" s="246">
        <v>0.00088000000000000003</v>
      </c>
      <c r="R463" s="246">
        <f>Q463*H463</f>
        <v>0.0954536</v>
      </c>
      <c r="S463" s="246">
        <v>0</v>
      </c>
      <c r="T463" s="247">
        <f>S463*H463</f>
        <v>0</v>
      </c>
      <c r="AR463" s="25" t="s">
        <v>304</v>
      </c>
      <c r="AT463" s="25" t="s">
        <v>230</v>
      </c>
      <c r="AU463" s="25" t="s">
        <v>87</v>
      </c>
      <c r="AY463" s="25" t="s">
        <v>228</v>
      </c>
      <c r="BE463" s="248">
        <f>IF(N463="základní",J463,0)</f>
        <v>0</v>
      </c>
      <c r="BF463" s="248">
        <f>IF(N463="snížená",J463,0)</f>
        <v>0</v>
      </c>
      <c r="BG463" s="248">
        <f>IF(N463="zákl. přenesená",J463,0)</f>
        <v>0</v>
      </c>
      <c r="BH463" s="248">
        <f>IF(N463="sníž. přenesená",J463,0)</f>
        <v>0</v>
      </c>
      <c r="BI463" s="248">
        <f>IF(N463="nulová",J463,0)</f>
        <v>0</v>
      </c>
      <c r="BJ463" s="25" t="s">
        <v>24</v>
      </c>
      <c r="BK463" s="248">
        <f>ROUND(I463*H463,2)</f>
        <v>0</v>
      </c>
      <c r="BL463" s="25" t="s">
        <v>304</v>
      </c>
      <c r="BM463" s="25" t="s">
        <v>960</v>
      </c>
    </row>
    <row r="464" s="1" customFormat="1" ht="16.5" customHeight="1">
      <c r="B464" s="47"/>
      <c r="C464" s="261" t="s">
        <v>961</v>
      </c>
      <c r="D464" s="261" t="s">
        <v>349</v>
      </c>
      <c r="E464" s="262" t="s">
        <v>962</v>
      </c>
      <c r="F464" s="263" t="s">
        <v>963</v>
      </c>
      <c r="G464" s="264" t="s">
        <v>263</v>
      </c>
      <c r="H464" s="265">
        <v>124.471</v>
      </c>
      <c r="I464" s="266"/>
      <c r="J464" s="267">
        <f>ROUND(I464*H464,2)</f>
        <v>0</v>
      </c>
      <c r="K464" s="263" t="s">
        <v>234</v>
      </c>
      <c r="L464" s="268"/>
      <c r="M464" s="269" t="s">
        <v>22</v>
      </c>
      <c r="N464" s="270" t="s">
        <v>50</v>
      </c>
      <c r="O464" s="48"/>
      <c r="P464" s="246">
        <f>O464*H464</f>
        <v>0</v>
      </c>
      <c r="Q464" s="246">
        <v>0.0038800000000000002</v>
      </c>
      <c r="R464" s="246">
        <f>Q464*H464</f>
        <v>0.48294748000000004</v>
      </c>
      <c r="S464" s="246">
        <v>0</v>
      </c>
      <c r="T464" s="247">
        <f>S464*H464</f>
        <v>0</v>
      </c>
      <c r="AR464" s="25" t="s">
        <v>388</v>
      </c>
      <c r="AT464" s="25" t="s">
        <v>349</v>
      </c>
      <c r="AU464" s="25" t="s">
        <v>87</v>
      </c>
      <c r="AY464" s="25" t="s">
        <v>228</v>
      </c>
      <c r="BE464" s="248">
        <f>IF(N464="základní",J464,0)</f>
        <v>0</v>
      </c>
      <c r="BF464" s="248">
        <f>IF(N464="snížená",J464,0)</f>
        <v>0</v>
      </c>
      <c r="BG464" s="248">
        <f>IF(N464="zákl. přenesená",J464,0)</f>
        <v>0</v>
      </c>
      <c r="BH464" s="248">
        <f>IF(N464="sníž. přenesená",J464,0)</f>
        <v>0</v>
      </c>
      <c r="BI464" s="248">
        <f>IF(N464="nulová",J464,0)</f>
        <v>0</v>
      </c>
      <c r="BJ464" s="25" t="s">
        <v>24</v>
      </c>
      <c r="BK464" s="248">
        <f>ROUND(I464*H464,2)</f>
        <v>0</v>
      </c>
      <c r="BL464" s="25" t="s">
        <v>304</v>
      </c>
      <c r="BM464" s="25" t="s">
        <v>964</v>
      </c>
    </row>
    <row r="465" s="12" customFormat="1">
      <c r="B465" s="249"/>
      <c r="C465" s="250"/>
      <c r="D465" s="251" t="s">
        <v>237</v>
      </c>
      <c r="E465" s="252" t="s">
        <v>22</v>
      </c>
      <c r="F465" s="253" t="s">
        <v>965</v>
      </c>
      <c r="G465" s="250"/>
      <c r="H465" s="254">
        <v>124.471</v>
      </c>
      <c r="I465" s="255"/>
      <c r="J465" s="250"/>
      <c r="K465" s="250"/>
      <c r="L465" s="256"/>
      <c r="M465" s="257"/>
      <c r="N465" s="258"/>
      <c r="O465" s="258"/>
      <c r="P465" s="258"/>
      <c r="Q465" s="258"/>
      <c r="R465" s="258"/>
      <c r="S465" s="258"/>
      <c r="T465" s="259"/>
      <c r="AT465" s="260" t="s">
        <v>237</v>
      </c>
      <c r="AU465" s="260" t="s">
        <v>87</v>
      </c>
      <c r="AV465" s="12" t="s">
        <v>87</v>
      </c>
      <c r="AW465" s="12" t="s">
        <v>42</v>
      </c>
      <c r="AX465" s="12" t="s">
        <v>24</v>
      </c>
      <c r="AY465" s="260" t="s">
        <v>228</v>
      </c>
    </row>
    <row r="466" s="1" customFormat="1" ht="16.5" customHeight="1">
      <c r="B466" s="47"/>
      <c r="C466" s="237" t="s">
        <v>966</v>
      </c>
      <c r="D466" s="237" t="s">
        <v>230</v>
      </c>
      <c r="E466" s="238" t="s">
        <v>967</v>
      </c>
      <c r="F466" s="239" t="s">
        <v>968</v>
      </c>
      <c r="G466" s="240" t="s">
        <v>263</v>
      </c>
      <c r="H466" s="241">
        <v>1664.329</v>
      </c>
      <c r="I466" s="242"/>
      <c r="J466" s="243">
        <f>ROUND(I466*H466,2)</f>
        <v>0</v>
      </c>
      <c r="K466" s="239" t="s">
        <v>234</v>
      </c>
      <c r="L466" s="73"/>
      <c r="M466" s="244" t="s">
        <v>22</v>
      </c>
      <c r="N466" s="245" t="s">
        <v>50</v>
      </c>
      <c r="O466" s="48"/>
      <c r="P466" s="246">
        <f>O466*H466</f>
        <v>0</v>
      </c>
      <c r="Q466" s="246">
        <v>0.00046000000000000001</v>
      </c>
      <c r="R466" s="246">
        <f>Q466*H466</f>
        <v>0.76559133999999995</v>
      </c>
      <c r="S466" s="246">
        <v>0</v>
      </c>
      <c r="T466" s="247">
        <f>S466*H466</f>
        <v>0</v>
      </c>
      <c r="AR466" s="25" t="s">
        <v>304</v>
      </c>
      <c r="AT466" s="25" t="s">
        <v>230</v>
      </c>
      <c r="AU466" s="25" t="s">
        <v>87</v>
      </c>
      <c r="AY466" s="25" t="s">
        <v>228</v>
      </c>
      <c r="BE466" s="248">
        <f>IF(N466="základní",J466,0)</f>
        <v>0</v>
      </c>
      <c r="BF466" s="248">
        <f>IF(N466="snížená",J466,0)</f>
        <v>0</v>
      </c>
      <c r="BG466" s="248">
        <f>IF(N466="zákl. přenesená",J466,0)</f>
        <v>0</v>
      </c>
      <c r="BH466" s="248">
        <f>IF(N466="sníž. přenesená",J466,0)</f>
        <v>0</v>
      </c>
      <c r="BI466" s="248">
        <f>IF(N466="nulová",J466,0)</f>
        <v>0</v>
      </c>
      <c r="BJ466" s="25" t="s">
        <v>24</v>
      </c>
      <c r="BK466" s="248">
        <f>ROUND(I466*H466,2)</f>
        <v>0</v>
      </c>
      <c r="BL466" s="25" t="s">
        <v>304</v>
      </c>
      <c r="BM466" s="25" t="s">
        <v>969</v>
      </c>
    </row>
    <row r="467" s="12" customFormat="1">
      <c r="B467" s="249"/>
      <c r="C467" s="250"/>
      <c r="D467" s="251" t="s">
        <v>237</v>
      </c>
      <c r="E467" s="252" t="s">
        <v>22</v>
      </c>
      <c r="F467" s="253" t="s">
        <v>970</v>
      </c>
      <c r="G467" s="250"/>
      <c r="H467" s="254">
        <v>319.45999999999998</v>
      </c>
      <c r="I467" s="255"/>
      <c r="J467" s="250"/>
      <c r="K467" s="250"/>
      <c r="L467" s="256"/>
      <c r="M467" s="257"/>
      <c r="N467" s="258"/>
      <c r="O467" s="258"/>
      <c r="P467" s="258"/>
      <c r="Q467" s="258"/>
      <c r="R467" s="258"/>
      <c r="S467" s="258"/>
      <c r="T467" s="259"/>
      <c r="AT467" s="260" t="s">
        <v>237</v>
      </c>
      <c r="AU467" s="260" t="s">
        <v>87</v>
      </c>
      <c r="AV467" s="12" t="s">
        <v>87</v>
      </c>
      <c r="AW467" s="12" t="s">
        <v>42</v>
      </c>
      <c r="AX467" s="12" t="s">
        <v>79</v>
      </c>
      <c r="AY467" s="260" t="s">
        <v>228</v>
      </c>
    </row>
    <row r="468" s="12" customFormat="1">
      <c r="B468" s="249"/>
      <c r="C468" s="250"/>
      <c r="D468" s="251" t="s">
        <v>237</v>
      </c>
      <c r="E468" s="252" t="s">
        <v>22</v>
      </c>
      <c r="F468" s="253" t="s">
        <v>971</v>
      </c>
      <c r="G468" s="250"/>
      <c r="H468" s="254">
        <v>108.47</v>
      </c>
      <c r="I468" s="255"/>
      <c r="J468" s="250"/>
      <c r="K468" s="250"/>
      <c r="L468" s="256"/>
      <c r="M468" s="257"/>
      <c r="N468" s="258"/>
      <c r="O468" s="258"/>
      <c r="P468" s="258"/>
      <c r="Q468" s="258"/>
      <c r="R468" s="258"/>
      <c r="S468" s="258"/>
      <c r="T468" s="259"/>
      <c r="AT468" s="260" t="s">
        <v>237</v>
      </c>
      <c r="AU468" s="260" t="s">
        <v>87</v>
      </c>
      <c r="AV468" s="12" t="s">
        <v>87</v>
      </c>
      <c r="AW468" s="12" t="s">
        <v>42</v>
      </c>
      <c r="AX468" s="12" t="s">
        <v>79</v>
      </c>
      <c r="AY468" s="260" t="s">
        <v>228</v>
      </c>
    </row>
    <row r="469" s="12" customFormat="1">
      <c r="B469" s="249"/>
      <c r="C469" s="250"/>
      <c r="D469" s="251" t="s">
        <v>237</v>
      </c>
      <c r="E469" s="252" t="s">
        <v>22</v>
      </c>
      <c r="F469" s="253" t="s">
        <v>972</v>
      </c>
      <c r="G469" s="250"/>
      <c r="H469" s="254">
        <v>272.84899999999999</v>
      </c>
      <c r="I469" s="255"/>
      <c r="J469" s="250"/>
      <c r="K469" s="250"/>
      <c r="L469" s="256"/>
      <c r="M469" s="257"/>
      <c r="N469" s="258"/>
      <c r="O469" s="258"/>
      <c r="P469" s="258"/>
      <c r="Q469" s="258"/>
      <c r="R469" s="258"/>
      <c r="S469" s="258"/>
      <c r="T469" s="259"/>
      <c r="AT469" s="260" t="s">
        <v>237</v>
      </c>
      <c r="AU469" s="260" t="s">
        <v>87</v>
      </c>
      <c r="AV469" s="12" t="s">
        <v>87</v>
      </c>
      <c r="AW469" s="12" t="s">
        <v>42</v>
      </c>
      <c r="AX469" s="12" t="s">
        <v>79</v>
      </c>
      <c r="AY469" s="260" t="s">
        <v>228</v>
      </c>
    </row>
    <row r="470" s="12" customFormat="1">
      <c r="B470" s="249"/>
      <c r="C470" s="250"/>
      <c r="D470" s="251" t="s">
        <v>237</v>
      </c>
      <c r="E470" s="252" t="s">
        <v>22</v>
      </c>
      <c r="F470" s="253" t="s">
        <v>973</v>
      </c>
      <c r="G470" s="250"/>
      <c r="H470" s="254">
        <v>11.5</v>
      </c>
      <c r="I470" s="255"/>
      <c r="J470" s="250"/>
      <c r="K470" s="250"/>
      <c r="L470" s="256"/>
      <c r="M470" s="257"/>
      <c r="N470" s="258"/>
      <c r="O470" s="258"/>
      <c r="P470" s="258"/>
      <c r="Q470" s="258"/>
      <c r="R470" s="258"/>
      <c r="S470" s="258"/>
      <c r="T470" s="259"/>
      <c r="AT470" s="260" t="s">
        <v>237</v>
      </c>
      <c r="AU470" s="260" t="s">
        <v>87</v>
      </c>
      <c r="AV470" s="12" t="s">
        <v>87</v>
      </c>
      <c r="AW470" s="12" t="s">
        <v>42</v>
      </c>
      <c r="AX470" s="12" t="s">
        <v>79</v>
      </c>
      <c r="AY470" s="260" t="s">
        <v>228</v>
      </c>
    </row>
    <row r="471" s="12" customFormat="1">
      <c r="B471" s="249"/>
      <c r="C471" s="250"/>
      <c r="D471" s="251" t="s">
        <v>237</v>
      </c>
      <c r="E471" s="252" t="s">
        <v>22</v>
      </c>
      <c r="F471" s="253" t="s">
        <v>974</v>
      </c>
      <c r="G471" s="250"/>
      <c r="H471" s="254">
        <v>952.04999999999995</v>
      </c>
      <c r="I471" s="255"/>
      <c r="J471" s="250"/>
      <c r="K471" s="250"/>
      <c r="L471" s="256"/>
      <c r="M471" s="257"/>
      <c r="N471" s="258"/>
      <c r="O471" s="258"/>
      <c r="P471" s="258"/>
      <c r="Q471" s="258"/>
      <c r="R471" s="258"/>
      <c r="S471" s="258"/>
      <c r="T471" s="259"/>
      <c r="AT471" s="260" t="s">
        <v>237</v>
      </c>
      <c r="AU471" s="260" t="s">
        <v>87</v>
      </c>
      <c r="AV471" s="12" t="s">
        <v>87</v>
      </c>
      <c r="AW471" s="12" t="s">
        <v>42</v>
      </c>
      <c r="AX471" s="12" t="s">
        <v>79</v>
      </c>
      <c r="AY471" s="260" t="s">
        <v>228</v>
      </c>
    </row>
    <row r="472" s="13" customFormat="1">
      <c r="B472" s="271"/>
      <c r="C472" s="272"/>
      <c r="D472" s="251" t="s">
        <v>237</v>
      </c>
      <c r="E472" s="273" t="s">
        <v>22</v>
      </c>
      <c r="F472" s="274" t="s">
        <v>364</v>
      </c>
      <c r="G472" s="272"/>
      <c r="H472" s="275">
        <v>1664.329</v>
      </c>
      <c r="I472" s="276"/>
      <c r="J472" s="272"/>
      <c r="K472" s="272"/>
      <c r="L472" s="277"/>
      <c r="M472" s="278"/>
      <c r="N472" s="279"/>
      <c r="O472" s="279"/>
      <c r="P472" s="279"/>
      <c r="Q472" s="279"/>
      <c r="R472" s="279"/>
      <c r="S472" s="279"/>
      <c r="T472" s="280"/>
      <c r="AT472" s="281" t="s">
        <v>237</v>
      </c>
      <c r="AU472" s="281" t="s">
        <v>87</v>
      </c>
      <c r="AV472" s="13" t="s">
        <v>235</v>
      </c>
      <c r="AW472" s="13" t="s">
        <v>42</v>
      </c>
      <c r="AX472" s="13" t="s">
        <v>24</v>
      </c>
      <c r="AY472" s="281" t="s">
        <v>228</v>
      </c>
    </row>
    <row r="473" s="1" customFormat="1" ht="25.5" customHeight="1">
      <c r="B473" s="47"/>
      <c r="C473" s="261" t="s">
        <v>975</v>
      </c>
      <c r="D473" s="261" t="s">
        <v>349</v>
      </c>
      <c r="E473" s="262" t="s">
        <v>976</v>
      </c>
      <c r="F473" s="263" t="s">
        <v>977</v>
      </c>
      <c r="G473" s="264" t="s">
        <v>263</v>
      </c>
      <c r="H473" s="265">
        <v>1913.9780000000001</v>
      </c>
      <c r="I473" s="266"/>
      <c r="J473" s="267">
        <f>ROUND(I473*H473,2)</f>
        <v>0</v>
      </c>
      <c r="K473" s="263" t="s">
        <v>234</v>
      </c>
      <c r="L473" s="268"/>
      <c r="M473" s="269" t="s">
        <v>22</v>
      </c>
      <c r="N473" s="270" t="s">
        <v>50</v>
      </c>
      <c r="O473" s="48"/>
      <c r="P473" s="246">
        <f>O473*H473</f>
        <v>0</v>
      </c>
      <c r="Q473" s="246">
        <v>0.0019</v>
      </c>
      <c r="R473" s="246">
        <f>Q473*H473</f>
        <v>3.6365582000000001</v>
      </c>
      <c r="S473" s="246">
        <v>0</v>
      </c>
      <c r="T473" s="247">
        <f>S473*H473</f>
        <v>0</v>
      </c>
      <c r="AR473" s="25" t="s">
        <v>388</v>
      </c>
      <c r="AT473" s="25" t="s">
        <v>349</v>
      </c>
      <c r="AU473" s="25" t="s">
        <v>87</v>
      </c>
      <c r="AY473" s="25" t="s">
        <v>228</v>
      </c>
      <c r="BE473" s="248">
        <f>IF(N473="základní",J473,0)</f>
        <v>0</v>
      </c>
      <c r="BF473" s="248">
        <f>IF(N473="snížená",J473,0)</f>
        <v>0</v>
      </c>
      <c r="BG473" s="248">
        <f>IF(N473="zákl. přenesená",J473,0)</f>
        <v>0</v>
      </c>
      <c r="BH473" s="248">
        <f>IF(N473="sníž. přenesená",J473,0)</f>
        <v>0</v>
      </c>
      <c r="BI473" s="248">
        <f>IF(N473="nulová",J473,0)</f>
        <v>0</v>
      </c>
      <c r="BJ473" s="25" t="s">
        <v>24</v>
      </c>
      <c r="BK473" s="248">
        <f>ROUND(I473*H473,2)</f>
        <v>0</v>
      </c>
      <c r="BL473" s="25" t="s">
        <v>304</v>
      </c>
      <c r="BM473" s="25" t="s">
        <v>978</v>
      </c>
    </row>
    <row r="474" s="12" customFormat="1">
      <c r="B474" s="249"/>
      <c r="C474" s="250"/>
      <c r="D474" s="251" t="s">
        <v>237</v>
      </c>
      <c r="E474" s="252" t="s">
        <v>22</v>
      </c>
      <c r="F474" s="253" t="s">
        <v>979</v>
      </c>
      <c r="G474" s="250"/>
      <c r="H474" s="254">
        <v>1913.9780000000001</v>
      </c>
      <c r="I474" s="255"/>
      <c r="J474" s="250"/>
      <c r="K474" s="250"/>
      <c r="L474" s="256"/>
      <c r="M474" s="257"/>
      <c r="N474" s="258"/>
      <c r="O474" s="258"/>
      <c r="P474" s="258"/>
      <c r="Q474" s="258"/>
      <c r="R474" s="258"/>
      <c r="S474" s="258"/>
      <c r="T474" s="259"/>
      <c r="AT474" s="260" t="s">
        <v>237</v>
      </c>
      <c r="AU474" s="260" t="s">
        <v>87</v>
      </c>
      <c r="AV474" s="12" t="s">
        <v>87</v>
      </c>
      <c r="AW474" s="12" t="s">
        <v>42</v>
      </c>
      <c r="AX474" s="12" t="s">
        <v>24</v>
      </c>
      <c r="AY474" s="260" t="s">
        <v>228</v>
      </c>
    </row>
    <row r="475" s="1" customFormat="1" ht="16.5" customHeight="1">
      <c r="B475" s="47"/>
      <c r="C475" s="237" t="s">
        <v>980</v>
      </c>
      <c r="D475" s="237" t="s">
        <v>230</v>
      </c>
      <c r="E475" s="238" t="s">
        <v>981</v>
      </c>
      <c r="F475" s="239" t="s">
        <v>982</v>
      </c>
      <c r="G475" s="240" t="s">
        <v>263</v>
      </c>
      <c r="H475" s="241">
        <v>958.38</v>
      </c>
      <c r="I475" s="242"/>
      <c r="J475" s="243">
        <f>ROUND(I475*H475,2)</f>
        <v>0</v>
      </c>
      <c r="K475" s="239" t="s">
        <v>234</v>
      </c>
      <c r="L475" s="73"/>
      <c r="M475" s="244" t="s">
        <v>22</v>
      </c>
      <c r="N475" s="245" t="s">
        <v>50</v>
      </c>
      <c r="O475" s="48"/>
      <c r="P475" s="246">
        <f>O475*H475</f>
        <v>0</v>
      </c>
      <c r="Q475" s="246">
        <v>0</v>
      </c>
      <c r="R475" s="246">
        <f>Q475*H475</f>
        <v>0</v>
      </c>
      <c r="S475" s="246">
        <v>0</v>
      </c>
      <c r="T475" s="247">
        <f>S475*H475</f>
        <v>0</v>
      </c>
      <c r="AR475" s="25" t="s">
        <v>304</v>
      </c>
      <c r="AT475" s="25" t="s">
        <v>230</v>
      </c>
      <c r="AU475" s="25" t="s">
        <v>87</v>
      </c>
      <c r="AY475" s="25" t="s">
        <v>228</v>
      </c>
      <c r="BE475" s="248">
        <f>IF(N475="základní",J475,0)</f>
        <v>0</v>
      </c>
      <c r="BF475" s="248">
        <f>IF(N475="snížená",J475,0)</f>
        <v>0</v>
      </c>
      <c r="BG475" s="248">
        <f>IF(N475="zákl. přenesená",J475,0)</f>
        <v>0</v>
      </c>
      <c r="BH475" s="248">
        <f>IF(N475="sníž. přenesená",J475,0)</f>
        <v>0</v>
      </c>
      <c r="BI475" s="248">
        <f>IF(N475="nulová",J475,0)</f>
        <v>0</v>
      </c>
      <c r="BJ475" s="25" t="s">
        <v>24</v>
      </c>
      <c r="BK475" s="248">
        <f>ROUND(I475*H475,2)</f>
        <v>0</v>
      </c>
      <c r="BL475" s="25" t="s">
        <v>304</v>
      </c>
      <c r="BM475" s="25" t="s">
        <v>983</v>
      </c>
    </row>
    <row r="476" s="1" customFormat="1" ht="16.5" customHeight="1">
      <c r="B476" s="47"/>
      <c r="C476" s="261" t="s">
        <v>984</v>
      </c>
      <c r="D476" s="261" t="s">
        <v>349</v>
      </c>
      <c r="E476" s="262" t="s">
        <v>985</v>
      </c>
      <c r="F476" s="263" t="s">
        <v>986</v>
      </c>
      <c r="G476" s="264" t="s">
        <v>263</v>
      </c>
      <c r="H476" s="265">
        <v>1102.1369999999999</v>
      </c>
      <c r="I476" s="266"/>
      <c r="J476" s="267">
        <f>ROUND(I476*H476,2)</f>
        <v>0</v>
      </c>
      <c r="K476" s="263" t="s">
        <v>234</v>
      </c>
      <c r="L476" s="268"/>
      <c r="M476" s="269" t="s">
        <v>22</v>
      </c>
      <c r="N476" s="270" t="s">
        <v>50</v>
      </c>
      <c r="O476" s="48"/>
      <c r="P476" s="246">
        <f>O476*H476</f>
        <v>0</v>
      </c>
      <c r="Q476" s="246">
        <v>0.00029999999999999997</v>
      </c>
      <c r="R476" s="246">
        <f>Q476*H476</f>
        <v>0.33064109999999997</v>
      </c>
      <c r="S476" s="246">
        <v>0</v>
      </c>
      <c r="T476" s="247">
        <f>S476*H476</f>
        <v>0</v>
      </c>
      <c r="AR476" s="25" t="s">
        <v>388</v>
      </c>
      <c r="AT476" s="25" t="s">
        <v>349</v>
      </c>
      <c r="AU476" s="25" t="s">
        <v>87</v>
      </c>
      <c r="AY476" s="25" t="s">
        <v>228</v>
      </c>
      <c r="BE476" s="248">
        <f>IF(N476="základní",J476,0)</f>
        <v>0</v>
      </c>
      <c r="BF476" s="248">
        <f>IF(N476="snížená",J476,0)</f>
        <v>0</v>
      </c>
      <c r="BG476" s="248">
        <f>IF(N476="zákl. přenesená",J476,0)</f>
        <v>0</v>
      </c>
      <c r="BH476" s="248">
        <f>IF(N476="sníž. přenesená",J476,0)</f>
        <v>0</v>
      </c>
      <c r="BI476" s="248">
        <f>IF(N476="nulová",J476,0)</f>
        <v>0</v>
      </c>
      <c r="BJ476" s="25" t="s">
        <v>24</v>
      </c>
      <c r="BK476" s="248">
        <f>ROUND(I476*H476,2)</f>
        <v>0</v>
      </c>
      <c r="BL476" s="25" t="s">
        <v>304</v>
      </c>
      <c r="BM476" s="25" t="s">
        <v>987</v>
      </c>
    </row>
    <row r="477" s="12" customFormat="1">
      <c r="B477" s="249"/>
      <c r="C477" s="250"/>
      <c r="D477" s="251" t="s">
        <v>237</v>
      </c>
      <c r="E477" s="252" t="s">
        <v>22</v>
      </c>
      <c r="F477" s="253" t="s">
        <v>988</v>
      </c>
      <c r="G477" s="250"/>
      <c r="H477" s="254">
        <v>1102.1369999999999</v>
      </c>
      <c r="I477" s="255"/>
      <c r="J477" s="250"/>
      <c r="K477" s="250"/>
      <c r="L477" s="256"/>
      <c r="M477" s="257"/>
      <c r="N477" s="258"/>
      <c r="O477" s="258"/>
      <c r="P477" s="258"/>
      <c r="Q477" s="258"/>
      <c r="R477" s="258"/>
      <c r="S477" s="258"/>
      <c r="T477" s="259"/>
      <c r="AT477" s="260" t="s">
        <v>237</v>
      </c>
      <c r="AU477" s="260" t="s">
        <v>87</v>
      </c>
      <c r="AV477" s="12" t="s">
        <v>87</v>
      </c>
      <c r="AW477" s="12" t="s">
        <v>42</v>
      </c>
      <c r="AX477" s="12" t="s">
        <v>24</v>
      </c>
      <c r="AY477" s="260" t="s">
        <v>228</v>
      </c>
    </row>
    <row r="478" s="1" customFormat="1" ht="25.5" customHeight="1">
      <c r="B478" s="47"/>
      <c r="C478" s="237" t="s">
        <v>989</v>
      </c>
      <c r="D478" s="237" t="s">
        <v>230</v>
      </c>
      <c r="E478" s="238" t="s">
        <v>990</v>
      </c>
      <c r="F478" s="239" t="s">
        <v>991</v>
      </c>
      <c r="G478" s="240" t="s">
        <v>263</v>
      </c>
      <c r="H478" s="241">
        <v>952.04999999999995</v>
      </c>
      <c r="I478" s="242"/>
      <c r="J478" s="243">
        <f>ROUND(I478*H478,2)</f>
        <v>0</v>
      </c>
      <c r="K478" s="239" t="s">
        <v>234</v>
      </c>
      <c r="L478" s="73"/>
      <c r="M478" s="244" t="s">
        <v>22</v>
      </c>
      <c r="N478" s="245" t="s">
        <v>50</v>
      </c>
      <c r="O478" s="48"/>
      <c r="P478" s="246">
        <f>O478*H478</f>
        <v>0</v>
      </c>
      <c r="Q478" s="246">
        <v>0</v>
      </c>
      <c r="R478" s="246">
        <f>Q478*H478</f>
        <v>0</v>
      </c>
      <c r="S478" s="246">
        <v>0</v>
      </c>
      <c r="T478" s="247">
        <f>S478*H478</f>
        <v>0</v>
      </c>
      <c r="AR478" s="25" t="s">
        <v>304</v>
      </c>
      <c r="AT478" s="25" t="s">
        <v>230</v>
      </c>
      <c r="AU478" s="25" t="s">
        <v>87</v>
      </c>
      <c r="AY478" s="25" t="s">
        <v>228</v>
      </c>
      <c r="BE478" s="248">
        <f>IF(N478="základní",J478,0)</f>
        <v>0</v>
      </c>
      <c r="BF478" s="248">
        <f>IF(N478="snížená",J478,0)</f>
        <v>0</v>
      </c>
      <c r="BG478" s="248">
        <f>IF(N478="zákl. přenesená",J478,0)</f>
        <v>0</v>
      </c>
      <c r="BH478" s="248">
        <f>IF(N478="sníž. přenesená",J478,0)</f>
        <v>0</v>
      </c>
      <c r="BI478" s="248">
        <f>IF(N478="nulová",J478,0)</f>
        <v>0</v>
      </c>
      <c r="BJ478" s="25" t="s">
        <v>24</v>
      </c>
      <c r="BK478" s="248">
        <f>ROUND(I478*H478,2)</f>
        <v>0</v>
      </c>
      <c r="BL478" s="25" t="s">
        <v>304</v>
      </c>
      <c r="BM478" s="25" t="s">
        <v>992</v>
      </c>
    </row>
    <row r="479" s="12" customFormat="1">
      <c r="B479" s="249"/>
      <c r="C479" s="250"/>
      <c r="D479" s="251" t="s">
        <v>237</v>
      </c>
      <c r="E479" s="252" t="s">
        <v>22</v>
      </c>
      <c r="F479" s="253" t="s">
        <v>974</v>
      </c>
      <c r="G479" s="250"/>
      <c r="H479" s="254">
        <v>952.04999999999995</v>
      </c>
      <c r="I479" s="255"/>
      <c r="J479" s="250"/>
      <c r="K479" s="250"/>
      <c r="L479" s="256"/>
      <c r="M479" s="257"/>
      <c r="N479" s="258"/>
      <c r="O479" s="258"/>
      <c r="P479" s="258"/>
      <c r="Q479" s="258"/>
      <c r="R479" s="258"/>
      <c r="S479" s="258"/>
      <c r="T479" s="259"/>
      <c r="AT479" s="260" t="s">
        <v>237</v>
      </c>
      <c r="AU479" s="260" t="s">
        <v>87</v>
      </c>
      <c r="AV479" s="12" t="s">
        <v>87</v>
      </c>
      <c r="AW479" s="12" t="s">
        <v>42</v>
      </c>
      <c r="AX479" s="12" t="s">
        <v>24</v>
      </c>
      <c r="AY479" s="260" t="s">
        <v>228</v>
      </c>
    </row>
    <row r="480" s="1" customFormat="1" ht="16.5" customHeight="1">
      <c r="B480" s="47"/>
      <c r="C480" s="261" t="s">
        <v>993</v>
      </c>
      <c r="D480" s="261" t="s">
        <v>349</v>
      </c>
      <c r="E480" s="262" t="s">
        <v>994</v>
      </c>
      <c r="F480" s="263" t="s">
        <v>995</v>
      </c>
      <c r="G480" s="264" t="s">
        <v>316</v>
      </c>
      <c r="H480" s="265">
        <v>78.543999999999997</v>
      </c>
      <c r="I480" s="266"/>
      <c r="J480" s="267">
        <f>ROUND(I480*H480,2)</f>
        <v>0</v>
      </c>
      <c r="K480" s="263" t="s">
        <v>234</v>
      </c>
      <c r="L480" s="268"/>
      <c r="M480" s="269" t="s">
        <v>22</v>
      </c>
      <c r="N480" s="270" t="s">
        <v>50</v>
      </c>
      <c r="O480" s="48"/>
      <c r="P480" s="246">
        <f>O480*H480</f>
        <v>0</v>
      </c>
      <c r="Q480" s="246">
        <v>1</v>
      </c>
      <c r="R480" s="246">
        <f>Q480*H480</f>
        <v>78.543999999999997</v>
      </c>
      <c r="S480" s="246">
        <v>0</v>
      </c>
      <c r="T480" s="247">
        <f>S480*H480</f>
        <v>0</v>
      </c>
      <c r="AR480" s="25" t="s">
        <v>388</v>
      </c>
      <c r="AT480" s="25" t="s">
        <v>349</v>
      </c>
      <c r="AU480" s="25" t="s">
        <v>87</v>
      </c>
      <c r="AY480" s="25" t="s">
        <v>228</v>
      </c>
      <c r="BE480" s="248">
        <f>IF(N480="základní",J480,0)</f>
        <v>0</v>
      </c>
      <c r="BF480" s="248">
        <f>IF(N480="snížená",J480,0)</f>
        <v>0</v>
      </c>
      <c r="BG480" s="248">
        <f>IF(N480="zákl. přenesená",J480,0)</f>
        <v>0</v>
      </c>
      <c r="BH480" s="248">
        <f>IF(N480="sníž. přenesená",J480,0)</f>
        <v>0</v>
      </c>
      <c r="BI480" s="248">
        <f>IF(N480="nulová",J480,0)</f>
        <v>0</v>
      </c>
      <c r="BJ480" s="25" t="s">
        <v>24</v>
      </c>
      <c r="BK480" s="248">
        <f>ROUND(I480*H480,2)</f>
        <v>0</v>
      </c>
      <c r="BL480" s="25" t="s">
        <v>304</v>
      </c>
      <c r="BM480" s="25" t="s">
        <v>996</v>
      </c>
    </row>
    <row r="481" s="12" customFormat="1">
      <c r="B481" s="249"/>
      <c r="C481" s="250"/>
      <c r="D481" s="251" t="s">
        <v>237</v>
      </c>
      <c r="E481" s="252" t="s">
        <v>22</v>
      </c>
      <c r="F481" s="253" t="s">
        <v>997</v>
      </c>
      <c r="G481" s="250"/>
      <c r="H481" s="254">
        <v>78.543999999999997</v>
      </c>
      <c r="I481" s="255"/>
      <c r="J481" s="250"/>
      <c r="K481" s="250"/>
      <c r="L481" s="256"/>
      <c r="M481" s="257"/>
      <c r="N481" s="258"/>
      <c r="O481" s="258"/>
      <c r="P481" s="258"/>
      <c r="Q481" s="258"/>
      <c r="R481" s="258"/>
      <c r="S481" s="258"/>
      <c r="T481" s="259"/>
      <c r="AT481" s="260" t="s">
        <v>237</v>
      </c>
      <c r="AU481" s="260" t="s">
        <v>87</v>
      </c>
      <c r="AV481" s="12" t="s">
        <v>87</v>
      </c>
      <c r="AW481" s="12" t="s">
        <v>42</v>
      </c>
      <c r="AX481" s="12" t="s">
        <v>24</v>
      </c>
      <c r="AY481" s="260" t="s">
        <v>228</v>
      </c>
    </row>
    <row r="482" s="1" customFormat="1" ht="25.5" customHeight="1">
      <c r="B482" s="47"/>
      <c r="C482" s="237" t="s">
        <v>998</v>
      </c>
      <c r="D482" s="237" t="s">
        <v>230</v>
      </c>
      <c r="E482" s="238" t="s">
        <v>999</v>
      </c>
      <c r="F482" s="239" t="s">
        <v>1000</v>
      </c>
      <c r="G482" s="240" t="s">
        <v>263</v>
      </c>
      <c r="H482" s="241">
        <v>952.04999999999995</v>
      </c>
      <c r="I482" s="242"/>
      <c r="J482" s="243">
        <f>ROUND(I482*H482,2)</f>
        <v>0</v>
      </c>
      <c r="K482" s="239" t="s">
        <v>234</v>
      </c>
      <c r="L482" s="73"/>
      <c r="M482" s="244" t="s">
        <v>22</v>
      </c>
      <c r="N482" s="245" t="s">
        <v>50</v>
      </c>
      <c r="O482" s="48"/>
      <c r="P482" s="246">
        <f>O482*H482</f>
        <v>0</v>
      </c>
      <c r="Q482" s="246">
        <v>0</v>
      </c>
      <c r="R482" s="246">
        <f>Q482*H482</f>
        <v>0</v>
      </c>
      <c r="S482" s="246">
        <v>0</v>
      </c>
      <c r="T482" s="247">
        <f>S482*H482</f>
        <v>0</v>
      </c>
      <c r="AR482" s="25" t="s">
        <v>304</v>
      </c>
      <c r="AT482" s="25" t="s">
        <v>230</v>
      </c>
      <c r="AU482" s="25" t="s">
        <v>87</v>
      </c>
      <c r="AY482" s="25" t="s">
        <v>228</v>
      </c>
      <c r="BE482" s="248">
        <f>IF(N482="základní",J482,0)</f>
        <v>0</v>
      </c>
      <c r="BF482" s="248">
        <f>IF(N482="snížená",J482,0)</f>
        <v>0</v>
      </c>
      <c r="BG482" s="248">
        <f>IF(N482="zákl. přenesená",J482,0)</f>
        <v>0</v>
      </c>
      <c r="BH482" s="248">
        <f>IF(N482="sníž. přenesená",J482,0)</f>
        <v>0</v>
      </c>
      <c r="BI482" s="248">
        <f>IF(N482="nulová",J482,0)</f>
        <v>0</v>
      </c>
      <c r="BJ482" s="25" t="s">
        <v>24</v>
      </c>
      <c r="BK482" s="248">
        <f>ROUND(I482*H482,2)</f>
        <v>0</v>
      </c>
      <c r="BL482" s="25" t="s">
        <v>304</v>
      </c>
      <c r="BM482" s="25" t="s">
        <v>1001</v>
      </c>
    </row>
    <row r="483" s="1" customFormat="1" ht="16.5" customHeight="1">
      <c r="B483" s="47"/>
      <c r="C483" s="261" t="s">
        <v>1002</v>
      </c>
      <c r="D483" s="261" t="s">
        <v>349</v>
      </c>
      <c r="E483" s="262" t="s">
        <v>994</v>
      </c>
      <c r="F483" s="263" t="s">
        <v>995</v>
      </c>
      <c r="G483" s="264" t="s">
        <v>316</v>
      </c>
      <c r="H483" s="265">
        <v>15.709</v>
      </c>
      <c r="I483" s="266"/>
      <c r="J483" s="267">
        <f>ROUND(I483*H483,2)</f>
        <v>0</v>
      </c>
      <c r="K483" s="263" t="s">
        <v>234</v>
      </c>
      <c r="L483" s="268"/>
      <c r="M483" s="269" t="s">
        <v>22</v>
      </c>
      <c r="N483" s="270" t="s">
        <v>50</v>
      </c>
      <c r="O483" s="48"/>
      <c r="P483" s="246">
        <f>O483*H483</f>
        <v>0</v>
      </c>
      <c r="Q483" s="246">
        <v>1</v>
      </c>
      <c r="R483" s="246">
        <f>Q483*H483</f>
        <v>15.709</v>
      </c>
      <c r="S483" s="246">
        <v>0</v>
      </c>
      <c r="T483" s="247">
        <f>S483*H483</f>
        <v>0</v>
      </c>
      <c r="AR483" s="25" t="s">
        <v>388</v>
      </c>
      <c r="AT483" s="25" t="s">
        <v>349</v>
      </c>
      <c r="AU483" s="25" t="s">
        <v>87</v>
      </c>
      <c r="AY483" s="25" t="s">
        <v>228</v>
      </c>
      <c r="BE483" s="248">
        <f>IF(N483="základní",J483,0)</f>
        <v>0</v>
      </c>
      <c r="BF483" s="248">
        <f>IF(N483="snížená",J483,0)</f>
        <v>0</v>
      </c>
      <c r="BG483" s="248">
        <f>IF(N483="zákl. přenesená",J483,0)</f>
        <v>0</v>
      </c>
      <c r="BH483" s="248">
        <f>IF(N483="sníž. přenesená",J483,0)</f>
        <v>0</v>
      </c>
      <c r="BI483" s="248">
        <f>IF(N483="nulová",J483,0)</f>
        <v>0</v>
      </c>
      <c r="BJ483" s="25" t="s">
        <v>24</v>
      </c>
      <c r="BK483" s="248">
        <f>ROUND(I483*H483,2)</f>
        <v>0</v>
      </c>
      <c r="BL483" s="25" t="s">
        <v>304</v>
      </c>
      <c r="BM483" s="25" t="s">
        <v>1003</v>
      </c>
    </row>
    <row r="484" s="12" customFormat="1">
      <c r="B484" s="249"/>
      <c r="C484" s="250"/>
      <c r="D484" s="251" t="s">
        <v>237</v>
      </c>
      <c r="E484" s="252" t="s">
        <v>22</v>
      </c>
      <c r="F484" s="253" t="s">
        <v>1004</v>
      </c>
      <c r="G484" s="250"/>
      <c r="H484" s="254">
        <v>15.709</v>
      </c>
      <c r="I484" s="255"/>
      <c r="J484" s="250"/>
      <c r="K484" s="250"/>
      <c r="L484" s="256"/>
      <c r="M484" s="257"/>
      <c r="N484" s="258"/>
      <c r="O484" s="258"/>
      <c r="P484" s="258"/>
      <c r="Q484" s="258"/>
      <c r="R484" s="258"/>
      <c r="S484" s="258"/>
      <c r="T484" s="259"/>
      <c r="AT484" s="260" t="s">
        <v>237</v>
      </c>
      <c r="AU484" s="260" t="s">
        <v>87</v>
      </c>
      <c r="AV484" s="12" t="s">
        <v>87</v>
      </c>
      <c r="AW484" s="12" t="s">
        <v>42</v>
      </c>
      <c r="AX484" s="12" t="s">
        <v>24</v>
      </c>
      <c r="AY484" s="260" t="s">
        <v>228</v>
      </c>
    </row>
    <row r="485" s="1" customFormat="1" ht="16.5" customHeight="1">
      <c r="B485" s="47"/>
      <c r="C485" s="237" t="s">
        <v>1005</v>
      </c>
      <c r="D485" s="237" t="s">
        <v>230</v>
      </c>
      <c r="E485" s="238" t="s">
        <v>1006</v>
      </c>
      <c r="F485" s="239" t="s">
        <v>1007</v>
      </c>
      <c r="G485" s="240" t="s">
        <v>913</v>
      </c>
      <c r="H485" s="306"/>
      <c r="I485" s="242"/>
      <c r="J485" s="243">
        <f>ROUND(I485*H485,2)</f>
        <v>0</v>
      </c>
      <c r="K485" s="239" t="s">
        <v>234</v>
      </c>
      <c r="L485" s="73"/>
      <c r="M485" s="244" t="s">
        <v>22</v>
      </c>
      <c r="N485" s="245" t="s">
        <v>50</v>
      </c>
      <c r="O485" s="48"/>
      <c r="P485" s="246">
        <f>O485*H485</f>
        <v>0</v>
      </c>
      <c r="Q485" s="246">
        <v>0</v>
      </c>
      <c r="R485" s="246">
        <f>Q485*H485</f>
        <v>0</v>
      </c>
      <c r="S485" s="246">
        <v>0</v>
      </c>
      <c r="T485" s="247">
        <f>S485*H485</f>
        <v>0</v>
      </c>
      <c r="AR485" s="25" t="s">
        <v>304</v>
      </c>
      <c r="AT485" s="25" t="s">
        <v>230</v>
      </c>
      <c r="AU485" s="25" t="s">
        <v>87</v>
      </c>
      <c r="AY485" s="25" t="s">
        <v>228</v>
      </c>
      <c r="BE485" s="248">
        <f>IF(N485="základní",J485,0)</f>
        <v>0</v>
      </c>
      <c r="BF485" s="248">
        <f>IF(N485="snížená",J485,0)</f>
        <v>0</v>
      </c>
      <c r="BG485" s="248">
        <f>IF(N485="zákl. přenesená",J485,0)</f>
        <v>0</v>
      </c>
      <c r="BH485" s="248">
        <f>IF(N485="sníž. přenesená",J485,0)</f>
        <v>0</v>
      </c>
      <c r="BI485" s="248">
        <f>IF(N485="nulová",J485,0)</f>
        <v>0</v>
      </c>
      <c r="BJ485" s="25" t="s">
        <v>24</v>
      </c>
      <c r="BK485" s="248">
        <f>ROUND(I485*H485,2)</f>
        <v>0</v>
      </c>
      <c r="BL485" s="25" t="s">
        <v>304</v>
      </c>
      <c r="BM485" s="25" t="s">
        <v>1008</v>
      </c>
    </row>
    <row r="486" s="11" customFormat="1" ht="29.88" customHeight="1">
      <c r="B486" s="221"/>
      <c r="C486" s="222"/>
      <c r="D486" s="223" t="s">
        <v>78</v>
      </c>
      <c r="E486" s="235" t="s">
        <v>1009</v>
      </c>
      <c r="F486" s="235" t="s">
        <v>1010</v>
      </c>
      <c r="G486" s="222"/>
      <c r="H486" s="222"/>
      <c r="I486" s="225"/>
      <c r="J486" s="236">
        <f>BK486</f>
        <v>0</v>
      </c>
      <c r="K486" s="222"/>
      <c r="L486" s="227"/>
      <c r="M486" s="228"/>
      <c r="N486" s="229"/>
      <c r="O486" s="229"/>
      <c r="P486" s="230">
        <f>SUM(P487:P529)</f>
        <v>0</v>
      </c>
      <c r="Q486" s="229"/>
      <c r="R486" s="230">
        <f>SUM(R487:R529)</f>
        <v>23.893915799999998</v>
      </c>
      <c r="S486" s="229"/>
      <c r="T486" s="231">
        <f>SUM(T487:T529)</f>
        <v>0</v>
      </c>
      <c r="AR486" s="232" t="s">
        <v>87</v>
      </c>
      <c r="AT486" s="233" t="s">
        <v>78</v>
      </c>
      <c r="AU486" s="233" t="s">
        <v>24</v>
      </c>
      <c r="AY486" s="232" t="s">
        <v>228</v>
      </c>
      <c r="BK486" s="234">
        <f>SUM(BK487:BK529)</f>
        <v>0</v>
      </c>
    </row>
    <row r="487" s="1" customFormat="1" ht="25.5" customHeight="1">
      <c r="B487" s="47"/>
      <c r="C487" s="237" t="s">
        <v>1011</v>
      </c>
      <c r="D487" s="237" t="s">
        <v>230</v>
      </c>
      <c r="E487" s="238" t="s">
        <v>1012</v>
      </c>
      <c r="F487" s="239" t="s">
        <v>1013</v>
      </c>
      <c r="G487" s="240" t="s">
        <v>263</v>
      </c>
      <c r="H487" s="241">
        <v>197.88999999999999</v>
      </c>
      <c r="I487" s="242"/>
      <c r="J487" s="243">
        <f>ROUND(I487*H487,2)</f>
        <v>0</v>
      </c>
      <c r="K487" s="239" t="s">
        <v>234</v>
      </c>
      <c r="L487" s="73"/>
      <c r="M487" s="244" t="s">
        <v>22</v>
      </c>
      <c r="N487" s="245" t="s">
        <v>50</v>
      </c>
      <c r="O487" s="48"/>
      <c r="P487" s="246">
        <f>O487*H487</f>
        <v>0</v>
      </c>
      <c r="Q487" s="246">
        <v>0</v>
      </c>
      <c r="R487" s="246">
        <f>Q487*H487</f>
        <v>0</v>
      </c>
      <c r="S487" s="246">
        <v>0</v>
      </c>
      <c r="T487" s="247">
        <f>S487*H487</f>
        <v>0</v>
      </c>
      <c r="AR487" s="25" t="s">
        <v>304</v>
      </c>
      <c r="AT487" s="25" t="s">
        <v>230</v>
      </c>
      <c r="AU487" s="25" t="s">
        <v>87</v>
      </c>
      <c r="AY487" s="25" t="s">
        <v>228</v>
      </c>
      <c r="BE487" s="248">
        <f>IF(N487="základní",J487,0)</f>
        <v>0</v>
      </c>
      <c r="BF487" s="248">
        <f>IF(N487="snížená",J487,0)</f>
        <v>0</v>
      </c>
      <c r="BG487" s="248">
        <f>IF(N487="zákl. přenesená",J487,0)</f>
        <v>0</v>
      </c>
      <c r="BH487" s="248">
        <f>IF(N487="sníž. přenesená",J487,0)</f>
        <v>0</v>
      </c>
      <c r="BI487" s="248">
        <f>IF(N487="nulová",J487,0)</f>
        <v>0</v>
      </c>
      <c r="BJ487" s="25" t="s">
        <v>24</v>
      </c>
      <c r="BK487" s="248">
        <f>ROUND(I487*H487,2)</f>
        <v>0</v>
      </c>
      <c r="BL487" s="25" t="s">
        <v>304</v>
      </c>
      <c r="BM487" s="25" t="s">
        <v>1014</v>
      </c>
    </row>
    <row r="488" s="1" customFormat="1" ht="16.5" customHeight="1">
      <c r="B488" s="47"/>
      <c r="C488" s="261" t="s">
        <v>1015</v>
      </c>
      <c r="D488" s="261" t="s">
        <v>349</v>
      </c>
      <c r="E488" s="262" t="s">
        <v>1016</v>
      </c>
      <c r="F488" s="263" t="s">
        <v>1017</v>
      </c>
      <c r="G488" s="264" t="s">
        <v>263</v>
      </c>
      <c r="H488" s="265">
        <v>71.817999999999998</v>
      </c>
      <c r="I488" s="266"/>
      <c r="J488" s="267">
        <f>ROUND(I488*H488,2)</f>
        <v>0</v>
      </c>
      <c r="K488" s="263" t="s">
        <v>234</v>
      </c>
      <c r="L488" s="268"/>
      <c r="M488" s="269" t="s">
        <v>22</v>
      </c>
      <c r="N488" s="270" t="s">
        <v>50</v>
      </c>
      <c r="O488" s="48"/>
      <c r="P488" s="246">
        <f>O488*H488</f>
        <v>0</v>
      </c>
      <c r="Q488" s="246">
        <v>0.002</v>
      </c>
      <c r="R488" s="246">
        <f>Q488*H488</f>
        <v>0.14363599999999999</v>
      </c>
      <c r="S488" s="246">
        <v>0</v>
      </c>
      <c r="T488" s="247">
        <f>S488*H488</f>
        <v>0</v>
      </c>
      <c r="AR488" s="25" t="s">
        <v>388</v>
      </c>
      <c r="AT488" s="25" t="s">
        <v>349</v>
      </c>
      <c r="AU488" s="25" t="s">
        <v>87</v>
      </c>
      <c r="AY488" s="25" t="s">
        <v>228</v>
      </c>
      <c r="BE488" s="248">
        <f>IF(N488="základní",J488,0)</f>
        <v>0</v>
      </c>
      <c r="BF488" s="248">
        <f>IF(N488="snížená",J488,0)</f>
        <v>0</v>
      </c>
      <c r="BG488" s="248">
        <f>IF(N488="zákl. přenesená",J488,0)</f>
        <v>0</v>
      </c>
      <c r="BH488" s="248">
        <f>IF(N488="sníž. přenesená",J488,0)</f>
        <v>0</v>
      </c>
      <c r="BI488" s="248">
        <f>IF(N488="nulová",J488,0)</f>
        <v>0</v>
      </c>
      <c r="BJ488" s="25" t="s">
        <v>24</v>
      </c>
      <c r="BK488" s="248">
        <f>ROUND(I488*H488,2)</f>
        <v>0</v>
      </c>
      <c r="BL488" s="25" t="s">
        <v>304</v>
      </c>
      <c r="BM488" s="25" t="s">
        <v>1018</v>
      </c>
    </row>
    <row r="489" s="12" customFormat="1">
      <c r="B489" s="249"/>
      <c r="C489" s="250"/>
      <c r="D489" s="251" t="s">
        <v>237</v>
      </c>
      <c r="E489" s="252" t="s">
        <v>22</v>
      </c>
      <c r="F489" s="253" t="s">
        <v>1019</v>
      </c>
      <c r="G489" s="250"/>
      <c r="H489" s="254">
        <v>71.817999999999998</v>
      </c>
      <c r="I489" s="255"/>
      <c r="J489" s="250"/>
      <c r="K489" s="250"/>
      <c r="L489" s="256"/>
      <c r="M489" s="257"/>
      <c r="N489" s="258"/>
      <c r="O489" s="258"/>
      <c r="P489" s="258"/>
      <c r="Q489" s="258"/>
      <c r="R489" s="258"/>
      <c r="S489" s="258"/>
      <c r="T489" s="259"/>
      <c r="AT489" s="260" t="s">
        <v>237</v>
      </c>
      <c r="AU489" s="260" t="s">
        <v>87</v>
      </c>
      <c r="AV489" s="12" t="s">
        <v>87</v>
      </c>
      <c r="AW489" s="12" t="s">
        <v>42</v>
      </c>
      <c r="AX489" s="12" t="s">
        <v>24</v>
      </c>
      <c r="AY489" s="260" t="s">
        <v>228</v>
      </c>
    </row>
    <row r="490" s="1" customFormat="1" ht="16.5" customHeight="1">
      <c r="B490" s="47"/>
      <c r="C490" s="261" t="s">
        <v>1020</v>
      </c>
      <c r="D490" s="261" t="s">
        <v>349</v>
      </c>
      <c r="E490" s="262" t="s">
        <v>1021</v>
      </c>
      <c r="F490" s="263" t="s">
        <v>1022</v>
      </c>
      <c r="G490" s="264" t="s">
        <v>263</v>
      </c>
      <c r="H490" s="265">
        <v>128.59299999999999</v>
      </c>
      <c r="I490" s="266"/>
      <c r="J490" s="267">
        <f>ROUND(I490*H490,2)</f>
        <v>0</v>
      </c>
      <c r="K490" s="263" t="s">
        <v>234</v>
      </c>
      <c r="L490" s="268"/>
      <c r="M490" s="269" t="s">
        <v>22</v>
      </c>
      <c r="N490" s="270" t="s">
        <v>50</v>
      </c>
      <c r="O490" s="48"/>
      <c r="P490" s="246">
        <f>O490*H490</f>
        <v>0</v>
      </c>
      <c r="Q490" s="246">
        <v>0.0040000000000000001</v>
      </c>
      <c r="R490" s="246">
        <f>Q490*H490</f>
        <v>0.51437199999999994</v>
      </c>
      <c r="S490" s="246">
        <v>0</v>
      </c>
      <c r="T490" s="247">
        <f>S490*H490</f>
        <v>0</v>
      </c>
      <c r="AR490" s="25" t="s">
        <v>388</v>
      </c>
      <c r="AT490" s="25" t="s">
        <v>349</v>
      </c>
      <c r="AU490" s="25" t="s">
        <v>87</v>
      </c>
      <c r="AY490" s="25" t="s">
        <v>228</v>
      </c>
      <c r="BE490" s="248">
        <f>IF(N490="základní",J490,0)</f>
        <v>0</v>
      </c>
      <c r="BF490" s="248">
        <f>IF(N490="snížená",J490,0)</f>
        <v>0</v>
      </c>
      <c r="BG490" s="248">
        <f>IF(N490="zákl. přenesená",J490,0)</f>
        <v>0</v>
      </c>
      <c r="BH490" s="248">
        <f>IF(N490="sníž. přenesená",J490,0)</f>
        <v>0</v>
      </c>
      <c r="BI490" s="248">
        <f>IF(N490="nulová",J490,0)</f>
        <v>0</v>
      </c>
      <c r="BJ490" s="25" t="s">
        <v>24</v>
      </c>
      <c r="BK490" s="248">
        <f>ROUND(I490*H490,2)</f>
        <v>0</v>
      </c>
      <c r="BL490" s="25" t="s">
        <v>304</v>
      </c>
      <c r="BM490" s="25" t="s">
        <v>1023</v>
      </c>
    </row>
    <row r="491" s="1" customFormat="1" ht="25.5" customHeight="1">
      <c r="B491" s="47"/>
      <c r="C491" s="237" t="s">
        <v>1024</v>
      </c>
      <c r="D491" s="237" t="s">
        <v>230</v>
      </c>
      <c r="E491" s="238" t="s">
        <v>1025</v>
      </c>
      <c r="F491" s="239" t="s">
        <v>1026</v>
      </c>
      <c r="G491" s="240" t="s">
        <v>263</v>
      </c>
      <c r="H491" s="241">
        <v>2739.73</v>
      </c>
      <c r="I491" s="242"/>
      <c r="J491" s="243">
        <f>ROUND(I491*H491,2)</f>
        <v>0</v>
      </c>
      <c r="K491" s="239" t="s">
        <v>234</v>
      </c>
      <c r="L491" s="73"/>
      <c r="M491" s="244" t="s">
        <v>22</v>
      </c>
      <c r="N491" s="245" t="s">
        <v>50</v>
      </c>
      <c r="O491" s="48"/>
      <c r="P491" s="246">
        <f>O491*H491</f>
        <v>0</v>
      </c>
      <c r="Q491" s="246">
        <v>0</v>
      </c>
      <c r="R491" s="246">
        <f>Q491*H491</f>
        <v>0</v>
      </c>
      <c r="S491" s="246">
        <v>0</v>
      </c>
      <c r="T491" s="247">
        <f>S491*H491</f>
        <v>0</v>
      </c>
      <c r="AR491" s="25" t="s">
        <v>304</v>
      </c>
      <c r="AT491" s="25" t="s">
        <v>230</v>
      </c>
      <c r="AU491" s="25" t="s">
        <v>87</v>
      </c>
      <c r="AY491" s="25" t="s">
        <v>228</v>
      </c>
      <c r="BE491" s="248">
        <f>IF(N491="základní",J491,0)</f>
        <v>0</v>
      </c>
      <c r="BF491" s="248">
        <f>IF(N491="snížená",J491,0)</f>
        <v>0</v>
      </c>
      <c r="BG491" s="248">
        <f>IF(N491="zákl. přenesená",J491,0)</f>
        <v>0</v>
      </c>
      <c r="BH491" s="248">
        <f>IF(N491="sníž. přenesená",J491,0)</f>
        <v>0</v>
      </c>
      <c r="BI491" s="248">
        <f>IF(N491="nulová",J491,0)</f>
        <v>0</v>
      </c>
      <c r="BJ491" s="25" t="s">
        <v>24</v>
      </c>
      <c r="BK491" s="248">
        <f>ROUND(I491*H491,2)</f>
        <v>0</v>
      </c>
      <c r="BL491" s="25" t="s">
        <v>304</v>
      </c>
      <c r="BM491" s="25" t="s">
        <v>1027</v>
      </c>
    </row>
    <row r="492" s="12" customFormat="1">
      <c r="B492" s="249"/>
      <c r="C492" s="250"/>
      <c r="D492" s="251" t="s">
        <v>237</v>
      </c>
      <c r="E492" s="252" t="s">
        <v>22</v>
      </c>
      <c r="F492" s="253" t="s">
        <v>1028</v>
      </c>
      <c r="G492" s="250"/>
      <c r="H492" s="254">
        <v>18.609999999999999</v>
      </c>
      <c r="I492" s="255"/>
      <c r="J492" s="250"/>
      <c r="K492" s="250"/>
      <c r="L492" s="256"/>
      <c r="M492" s="257"/>
      <c r="N492" s="258"/>
      <c r="O492" s="258"/>
      <c r="P492" s="258"/>
      <c r="Q492" s="258"/>
      <c r="R492" s="258"/>
      <c r="S492" s="258"/>
      <c r="T492" s="259"/>
      <c r="AT492" s="260" t="s">
        <v>237</v>
      </c>
      <c r="AU492" s="260" t="s">
        <v>87</v>
      </c>
      <c r="AV492" s="12" t="s">
        <v>87</v>
      </c>
      <c r="AW492" s="12" t="s">
        <v>42</v>
      </c>
      <c r="AX492" s="12" t="s">
        <v>79</v>
      </c>
      <c r="AY492" s="260" t="s">
        <v>228</v>
      </c>
    </row>
    <row r="493" s="12" customFormat="1">
      <c r="B493" s="249"/>
      <c r="C493" s="250"/>
      <c r="D493" s="251" t="s">
        <v>237</v>
      </c>
      <c r="E493" s="252" t="s">
        <v>22</v>
      </c>
      <c r="F493" s="253" t="s">
        <v>1029</v>
      </c>
      <c r="G493" s="250"/>
      <c r="H493" s="254">
        <v>48.710000000000001</v>
      </c>
      <c r="I493" s="255"/>
      <c r="J493" s="250"/>
      <c r="K493" s="250"/>
      <c r="L493" s="256"/>
      <c r="M493" s="257"/>
      <c r="N493" s="258"/>
      <c r="O493" s="258"/>
      <c r="P493" s="258"/>
      <c r="Q493" s="258"/>
      <c r="R493" s="258"/>
      <c r="S493" s="258"/>
      <c r="T493" s="259"/>
      <c r="AT493" s="260" t="s">
        <v>237</v>
      </c>
      <c r="AU493" s="260" t="s">
        <v>87</v>
      </c>
      <c r="AV493" s="12" t="s">
        <v>87</v>
      </c>
      <c r="AW493" s="12" t="s">
        <v>42</v>
      </c>
      <c r="AX493" s="12" t="s">
        <v>79</v>
      </c>
      <c r="AY493" s="260" t="s">
        <v>228</v>
      </c>
    </row>
    <row r="494" s="12" customFormat="1">
      <c r="B494" s="249"/>
      <c r="C494" s="250"/>
      <c r="D494" s="251" t="s">
        <v>237</v>
      </c>
      <c r="E494" s="252" t="s">
        <v>22</v>
      </c>
      <c r="F494" s="253" t="s">
        <v>1030</v>
      </c>
      <c r="G494" s="250"/>
      <c r="H494" s="254">
        <v>44.210000000000001</v>
      </c>
      <c r="I494" s="255"/>
      <c r="J494" s="250"/>
      <c r="K494" s="250"/>
      <c r="L494" s="256"/>
      <c r="M494" s="257"/>
      <c r="N494" s="258"/>
      <c r="O494" s="258"/>
      <c r="P494" s="258"/>
      <c r="Q494" s="258"/>
      <c r="R494" s="258"/>
      <c r="S494" s="258"/>
      <c r="T494" s="259"/>
      <c r="AT494" s="260" t="s">
        <v>237</v>
      </c>
      <c r="AU494" s="260" t="s">
        <v>87</v>
      </c>
      <c r="AV494" s="12" t="s">
        <v>87</v>
      </c>
      <c r="AW494" s="12" t="s">
        <v>42</v>
      </c>
      <c r="AX494" s="12" t="s">
        <v>79</v>
      </c>
      <c r="AY494" s="260" t="s">
        <v>228</v>
      </c>
    </row>
    <row r="495" s="12" customFormat="1">
      <c r="B495" s="249"/>
      <c r="C495" s="250"/>
      <c r="D495" s="251" t="s">
        <v>237</v>
      </c>
      <c r="E495" s="252" t="s">
        <v>22</v>
      </c>
      <c r="F495" s="253" t="s">
        <v>1031</v>
      </c>
      <c r="G495" s="250"/>
      <c r="H495" s="254">
        <v>297.68000000000001</v>
      </c>
      <c r="I495" s="255"/>
      <c r="J495" s="250"/>
      <c r="K495" s="250"/>
      <c r="L495" s="256"/>
      <c r="M495" s="257"/>
      <c r="N495" s="258"/>
      <c r="O495" s="258"/>
      <c r="P495" s="258"/>
      <c r="Q495" s="258"/>
      <c r="R495" s="258"/>
      <c r="S495" s="258"/>
      <c r="T495" s="259"/>
      <c r="AT495" s="260" t="s">
        <v>237</v>
      </c>
      <c r="AU495" s="260" t="s">
        <v>87</v>
      </c>
      <c r="AV495" s="12" t="s">
        <v>87</v>
      </c>
      <c r="AW495" s="12" t="s">
        <v>42</v>
      </c>
      <c r="AX495" s="12" t="s">
        <v>79</v>
      </c>
      <c r="AY495" s="260" t="s">
        <v>228</v>
      </c>
    </row>
    <row r="496" s="12" customFormat="1">
      <c r="B496" s="249"/>
      <c r="C496" s="250"/>
      <c r="D496" s="251" t="s">
        <v>237</v>
      </c>
      <c r="E496" s="252" t="s">
        <v>22</v>
      </c>
      <c r="F496" s="253" t="s">
        <v>1032</v>
      </c>
      <c r="G496" s="250"/>
      <c r="H496" s="254">
        <v>265.56</v>
      </c>
      <c r="I496" s="255"/>
      <c r="J496" s="250"/>
      <c r="K496" s="250"/>
      <c r="L496" s="256"/>
      <c r="M496" s="257"/>
      <c r="N496" s="258"/>
      <c r="O496" s="258"/>
      <c r="P496" s="258"/>
      <c r="Q496" s="258"/>
      <c r="R496" s="258"/>
      <c r="S496" s="258"/>
      <c r="T496" s="259"/>
      <c r="AT496" s="260" t="s">
        <v>237</v>
      </c>
      <c r="AU496" s="260" t="s">
        <v>87</v>
      </c>
      <c r="AV496" s="12" t="s">
        <v>87</v>
      </c>
      <c r="AW496" s="12" t="s">
        <v>42</v>
      </c>
      <c r="AX496" s="12" t="s">
        <v>79</v>
      </c>
      <c r="AY496" s="260" t="s">
        <v>228</v>
      </c>
    </row>
    <row r="497" s="12" customFormat="1">
      <c r="B497" s="249"/>
      <c r="C497" s="250"/>
      <c r="D497" s="251" t="s">
        <v>237</v>
      </c>
      <c r="E497" s="252" t="s">
        <v>22</v>
      </c>
      <c r="F497" s="253" t="s">
        <v>1033</v>
      </c>
      <c r="G497" s="250"/>
      <c r="H497" s="254">
        <v>289.44999999999999</v>
      </c>
      <c r="I497" s="255"/>
      <c r="J497" s="250"/>
      <c r="K497" s="250"/>
      <c r="L497" s="256"/>
      <c r="M497" s="257"/>
      <c r="N497" s="258"/>
      <c r="O497" s="258"/>
      <c r="P497" s="258"/>
      <c r="Q497" s="258"/>
      <c r="R497" s="258"/>
      <c r="S497" s="258"/>
      <c r="T497" s="259"/>
      <c r="AT497" s="260" t="s">
        <v>237</v>
      </c>
      <c r="AU497" s="260" t="s">
        <v>87</v>
      </c>
      <c r="AV497" s="12" t="s">
        <v>87</v>
      </c>
      <c r="AW497" s="12" t="s">
        <v>42</v>
      </c>
      <c r="AX497" s="12" t="s">
        <v>79</v>
      </c>
      <c r="AY497" s="260" t="s">
        <v>228</v>
      </c>
    </row>
    <row r="498" s="12" customFormat="1">
      <c r="B498" s="249"/>
      <c r="C498" s="250"/>
      <c r="D498" s="251" t="s">
        <v>237</v>
      </c>
      <c r="E498" s="252" t="s">
        <v>22</v>
      </c>
      <c r="F498" s="253" t="s">
        <v>1034</v>
      </c>
      <c r="G498" s="250"/>
      <c r="H498" s="254">
        <v>76.739999999999995</v>
      </c>
      <c r="I498" s="255"/>
      <c r="J498" s="250"/>
      <c r="K498" s="250"/>
      <c r="L498" s="256"/>
      <c r="M498" s="257"/>
      <c r="N498" s="258"/>
      <c r="O498" s="258"/>
      <c r="P498" s="258"/>
      <c r="Q498" s="258"/>
      <c r="R498" s="258"/>
      <c r="S498" s="258"/>
      <c r="T498" s="259"/>
      <c r="AT498" s="260" t="s">
        <v>237</v>
      </c>
      <c r="AU498" s="260" t="s">
        <v>87</v>
      </c>
      <c r="AV498" s="12" t="s">
        <v>87</v>
      </c>
      <c r="AW498" s="12" t="s">
        <v>42</v>
      </c>
      <c r="AX498" s="12" t="s">
        <v>79</v>
      </c>
      <c r="AY498" s="260" t="s">
        <v>228</v>
      </c>
    </row>
    <row r="499" s="12" customFormat="1">
      <c r="B499" s="249"/>
      <c r="C499" s="250"/>
      <c r="D499" s="251" t="s">
        <v>237</v>
      </c>
      <c r="E499" s="252" t="s">
        <v>22</v>
      </c>
      <c r="F499" s="253" t="s">
        <v>1035</v>
      </c>
      <c r="G499" s="250"/>
      <c r="H499" s="254">
        <v>26.190000000000001</v>
      </c>
      <c r="I499" s="255"/>
      <c r="J499" s="250"/>
      <c r="K499" s="250"/>
      <c r="L499" s="256"/>
      <c r="M499" s="257"/>
      <c r="N499" s="258"/>
      <c r="O499" s="258"/>
      <c r="P499" s="258"/>
      <c r="Q499" s="258"/>
      <c r="R499" s="258"/>
      <c r="S499" s="258"/>
      <c r="T499" s="259"/>
      <c r="AT499" s="260" t="s">
        <v>237</v>
      </c>
      <c r="AU499" s="260" t="s">
        <v>87</v>
      </c>
      <c r="AV499" s="12" t="s">
        <v>87</v>
      </c>
      <c r="AW499" s="12" t="s">
        <v>42</v>
      </c>
      <c r="AX499" s="12" t="s">
        <v>79</v>
      </c>
      <c r="AY499" s="260" t="s">
        <v>228</v>
      </c>
    </row>
    <row r="500" s="14" customFormat="1">
      <c r="B500" s="285"/>
      <c r="C500" s="286"/>
      <c r="D500" s="251" t="s">
        <v>237</v>
      </c>
      <c r="E500" s="287" t="s">
        <v>22</v>
      </c>
      <c r="F500" s="288" t="s">
        <v>1036</v>
      </c>
      <c r="G500" s="286"/>
      <c r="H500" s="287" t="s">
        <v>22</v>
      </c>
      <c r="I500" s="289"/>
      <c r="J500" s="286"/>
      <c r="K500" s="286"/>
      <c r="L500" s="290"/>
      <c r="M500" s="291"/>
      <c r="N500" s="292"/>
      <c r="O500" s="292"/>
      <c r="P500" s="292"/>
      <c r="Q500" s="292"/>
      <c r="R500" s="292"/>
      <c r="S500" s="292"/>
      <c r="T500" s="293"/>
      <c r="AT500" s="294" t="s">
        <v>237</v>
      </c>
      <c r="AU500" s="294" t="s">
        <v>87</v>
      </c>
      <c r="AV500" s="14" t="s">
        <v>24</v>
      </c>
      <c r="AW500" s="14" t="s">
        <v>42</v>
      </c>
      <c r="AX500" s="14" t="s">
        <v>79</v>
      </c>
      <c r="AY500" s="294" t="s">
        <v>228</v>
      </c>
    </row>
    <row r="501" s="12" customFormat="1">
      <c r="B501" s="249"/>
      <c r="C501" s="250"/>
      <c r="D501" s="251" t="s">
        <v>237</v>
      </c>
      <c r="E501" s="252" t="s">
        <v>22</v>
      </c>
      <c r="F501" s="253" t="s">
        <v>1037</v>
      </c>
      <c r="G501" s="250"/>
      <c r="H501" s="254">
        <v>37.390000000000001</v>
      </c>
      <c r="I501" s="255"/>
      <c r="J501" s="250"/>
      <c r="K501" s="250"/>
      <c r="L501" s="256"/>
      <c r="M501" s="257"/>
      <c r="N501" s="258"/>
      <c r="O501" s="258"/>
      <c r="P501" s="258"/>
      <c r="Q501" s="258"/>
      <c r="R501" s="258"/>
      <c r="S501" s="258"/>
      <c r="T501" s="259"/>
      <c r="AT501" s="260" t="s">
        <v>237</v>
      </c>
      <c r="AU501" s="260" t="s">
        <v>87</v>
      </c>
      <c r="AV501" s="12" t="s">
        <v>87</v>
      </c>
      <c r="AW501" s="12" t="s">
        <v>42</v>
      </c>
      <c r="AX501" s="12" t="s">
        <v>79</v>
      </c>
      <c r="AY501" s="260" t="s">
        <v>228</v>
      </c>
    </row>
    <row r="502" s="12" customFormat="1">
      <c r="B502" s="249"/>
      <c r="C502" s="250"/>
      <c r="D502" s="251" t="s">
        <v>237</v>
      </c>
      <c r="E502" s="252" t="s">
        <v>22</v>
      </c>
      <c r="F502" s="253" t="s">
        <v>1038</v>
      </c>
      <c r="G502" s="250"/>
      <c r="H502" s="254">
        <v>55.759999999999998</v>
      </c>
      <c r="I502" s="255"/>
      <c r="J502" s="250"/>
      <c r="K502" s="250"/>
      <c r="L502" s="256"/>
      <c r="M502" s="257"/>
      <c r="N502" s="258"/>
      <c r="O502" s="258"/>
      <c r="P502" s="258"/>
      <c r="Q502" s="258"/>
      <c r="R502" s="258"/>
      <c r="S502" s="258"/>
      <c r="T502" s="259"/>
      <c r="AT502" s="260" t="s">
        <v>237</v>
      </c>
      <c r="AU502" s="260" t="s">
        <v>87</v>
      </c>
      <c r="AV502" s="12" t="s">
        <v>87</v>
      </c>
      <c r="AW502" s="12" t="s">
        <v>42</v>
      </c>
      <c r="AX502" s="12" t="s">
        <v>79</v>
      </c>
      <c r="AY502" s="260" t="s">
        <v>228</v>
      </c>
    </row>
    <row r="503" s="12" customFormat="1">
      <c r="B503" s="249"/>
      <c r="C503" s="250"/>
      <c r="D503" s="251" t="s">
        <v>237</v>
      </c>
      <c r="E503" s="252" t="s">
        <v>22</v>
      </c>
      <c r="F503" s="253" t="s">
        <v>1039</v>
      </c>
      <c r="G503" s="250"/>
      <c r="H503" s="254">
        <v>13.49</v>
      </c>
      <c r="I503" s="255"/>
      <c r="J503" s="250"/>
      <c r="K503" s="250"/>
      <c r="L503" s="256"/>
      <c r="M503" s="257"/>
      <c r="N503" s="258"/>
      <c r="O503" s="258"/>
      <c r="P503" s="258"/>
      <c r="Q503" s="258"/>
      <c r="R503" s="258"/>
      <c r="S503" s="258"/>
      <c r="T503" s="259"/>
      <c r="AT503" s="260" t="s">
        <v>237</v>
      </c>
      <c r="AU503" s="260" t="s">
        <v>87</v>
      </c>
      <c r="AV503" s="12" t="s">
        <v>87</v>
      </c>
      <c r="AW503" s="12" t="s">
        <v>42</v>
      </c>
      <c r="AX503" s="12" t="s">
        <v>79</v>
      </c>
      <c r="AY503" s="260" t="s">
        <v>228</v>
      </c>
    </row>
    <row r="504" s="12" customFormat="1">
      <c r="B504" s="249"/>
      <c r="C504" s="250"/>
      <c r="D504" s="251" t="s">
        <v>237</v>
      </c>
      <c r="E504" s="252" t="s">
        <v>22</v>
      </c>
      <c r="F504" s="253" t="s">
        <v>1040</v>
      </c>
      <c r="G504" s="250"/>
      <c r="H504" s="254">
        <v>169.56999999999999</v>
      </c>
      <c r="I504" s="255"/>
      <c r="J504" s="250"/>
      <c r="K504" s="250"/>
      <c r="L504" s="256"/>
      <c r="M504" s="257"/>
      <c r="N504" s="258"/>
      <c r="O504" s="258"/>
      <c r="P504" s="258"/>
      <c r="Q504" s="258"/>
      <c r="R504" s="258"/>
      <c r="S504" s="258"/>
      <c r="T504" s="259"/>
      <c r="AT504" s="260" t="s">
        <v>237</v>
      </c>
      <c r="AU504" s="260" t="s">
        <v>87</v>
      </c>
      <c r="AV504" s="12" t="s">
        <v>87</v>
      </c>
      <c r="AW504" s="12" t="s">
        <v>42</v>
      </c>
      <c r="AX504" s="12" t="s">
        <v>79</v>
      </c>
      <c r="AY504" s="260" t="s">
        <v>228</v>
      </c>
    </row>
    <row r="505" s="12" customFormat="1">
      <c r="B505" s="249"/>
      <c r="C505" s="250"/>
      <c r="D505" s="251" t="s">
        <v>237</v>
      </c>
      <c r="E505" s="252" t="s">
        <v>22</v>
      </c>
      <c r="F505" s="253" t="s">
        <v>1041</v>
      </c>
      <c r="G505" s="250"/>
      <c r="H505" s="254">
        <v>286.94</v>
      </c>
      <c r="I505" s="255"/>
      <c r="J505" s="250"/>
      <c r="K505" s="250"/>
      <c r="L505" s="256"/>
      <c r="M505" s="257"/>
      <c r="N505" s="258"/>
      <c r="O505" s="258"/>
      <c r="P505" s="258"/>
      <c r="Q505" s="258"/>
      <c r="R505" s="258"/>
      <c r="S505" s="258"/>
      <c r="T505" s="259"/>
      <c r="AT505" s="260" t="s">
        <v>237</v>
      </c>
      <c r="AU505" s="260" t="s">
        <v>87</v>
      </c>
      <c r="AV505" s="12" t="s">
        <v>87</v>
      </c>
      <c r="AW505" s="12" t="s">
        <v>42</v>
      </c>
      <c r="AX505" s="12" t="s">
        <v>79</v>
      </c>
      <c r="AY505" s="260" t="s">
        <v>228</v>
      </c>
    </row>
    <row r="506" s="12" customFormat="1">
      <c r="B506" s="249"/>
      <c r="C506" s="250"/>
      <c r="D506" s="251" t="s">
        <v>237</v>
      </c>
      <c r="E506" s="252" t="s">
        <v>22</v>
      </c>
      <c r="F506" s="253" t="s">
        <v>1042</v>
      </c>
      <c r="G506" s="250"/>
      <c r="H506" s="254">
        <v>295.24000000000001</v>
      </c>
      <c r="I506" s="255"/>
      <c r="J506" s="250"/>
      <c r="K506" s="250"/>
      <c r="L506" s="256"/>
      <c r="M506" s="257"/>
      <c r="N506" s="258"/>
      <c r="O506" s="258"/>
      <c r="P506" s="258"/>
      <c r="Q506" s="258"/>
      <c r="R506" s="258"/>
      <c r="S506" s="258"/>
      <c r="T506" s="259"/>
      <c r="AT506" s="260" t="s">
        <v>237</v>
      </c>
      <c r="AU506" s="260" t="s">
        <v>87</v>
      </c>
      <c r="AV506" s="12" t="s">
        <v>87</v>
      </c>
      <c r="AW506" s="12" t="s">
        <v>42</v>
      </c>
      <c r="AX506" s="12" t="s">
        <v>79</v>
      </c>
      <c r="AY506" s="260" t="s">
        <v>228</v>
      </c>
    </row>
    <row r="507" s="12" customFormat="1">
      <c r="B507" s="249"/>
      <c r="C507" s="250"/>
      <c r="D507" s="251" t="s">
        <v>237</v>
      </c>
      <c r="E507" s="252" t="s">
        <v>22</v>
      </c>
      <c r="F507" s="253" t="s">
        <v>1043</v>
      </c>
      <c r="G507" s="250"/>
      <c r="H507" s="254">
        <v>223.91</v>
      </c>
      <c r="I507" s="255"/>
      <c r="J507" s="250"/>
      <c r="K507" s="250"/>
      <c r="L507" s="256"/>
      <c r="M507" s="257"/>
      <c r="N507" s="258"/>
      <c r="O507" s="258"/>
      <c r="P507" s="258"/>
      <c r="Q507" s="258"/>
      <c r="R507" s="258"/>
      <c r="S507" s="258"/>
      <c r="T507" s="259"/>
      <c r="AT507" s="260" t="s">
        <v>237</v>
      </c>
      <c r="AU507" s="260" t="s">
        <v>87</v>
      </c>
      <c r="AV507" s="12" t="s">
        <v>87</v>
      </c>
      <c r="AW507" s="12" t="s">
        <v>42</v>
      </c>
      <c r="AX507" s="12" t="s">
        <v>79</v>
      </c>
      <c r="AY507" s="260" t="s">
        <v>228</v>
      </c>
    </row>
    <row r="508" s="12" customFormat="1">
      <c r="B508" s="249"/>
      <c r="C508" s="250"/>
      <c r="D508" s="251" t="s">
        <v>237</v>
      </c>
      <c r="E508" s="252" t="s">
        <v>22</v>
      </c>
      <c r="F508" s="253" t="s">
        <v>1044</v>
      </c>
      <c r="G508" s="250"/>
      <c r="H508" s="254">
        <v>366.83999999999998</v>
      </c>
      <c r="I508" s="255"/>
      <c r="J508" s="250"/>
      <c r="K508" s="250"/>
      <c r="L508" s="256"/>
      <c r="M508" s="257"/>
      <c r="N508" s="258"/>
      <c r="O508" s="258"/>
      <c r="P508" s="258"/>
      <c r="Q508" s="258"/>
      <c r="R508" s="258"/>
      <c r="S508" s="258"/>
      <c r="T508" s="259"/>
      <c r="AT508" s="260" t="s">
        <v>237</v>
      </c>
      <c r="AU508" s="260" t="s">
        <v>87</v>
      </c>
      <c r="AV508" s="12" t="s">
        <v>87</v>
      </c>
      <c r="AW508" s="12" t="s">
        <v>42</v>
      </c>
      <c r="AX508" s="12" t="s">
        <v>79</v>
      </c>
      <c r="AY508" s="260" t="s">
        <v>228</v>
      </c>
    </row>
    <row r="509" s="12" customFormat="1">
      <c r="B509" s="249"/>
      <c r="C509" s="250"/>
      <c r="D509" s="251" t="s">
        <v>237</v>
      </c>
      <c r="E509" s="252" t="s">
        <v>22</v>
      </c>
      <c r="F509" s="253" t="s">
        <v>1045</v>
      </c>
      <c r="G509" s="250"/>
      <c r="H509" s="254">
        <v>221</v>
      </c>
      <c r="I509" s="255"/>
      <c r="J509" s="250"/>
      <c r="K509" s="250"/>
      <c r="L509" s="256"/>
      <c r="M509" s="257"/>
      <c r="N509" s="258"/>
      <c r="O509" s="258"/>
      <c r="P509" s="258"/>
      <c r="Q509" s="258"/>
      <c r="R509" s="258"/>
      <c r="S509" s="258"/>
      <c r="T509" s="259"/>
      <c r="AT509" s="260" t="s">
        <v>237</v>
      </c>
      <c r="AU509" s="260" t="s">
        <v>87</v>
      </c>
      <c r="AV509" s="12" t="s">
        <v>87</v>
      </c>
      <c r="AW509" s="12" t="s">
        <v>42</v>
      </c>
      <c r="AX509" s="12" t="s">
        <v>79</v>
      </c>
      <c r="AY509" s="260" t="s">
        <v>228</v>
      </c>
    </row>
    <row r="510" s="12" customFormat="1">
      <c r="B510" s="249"/>
      <c r="C510" s="250"/>
      <c r="D510" s="251" t="s">
        <v>237</v>
      </c>
      <c r="E510" s="252" t="s">
        <v>22</v>
      </c>
      <c r="F510" s="253" t="s">
        <v>1046</v>
      </c>
      <c r="G510" s="250"/>
      <c r="H510" s="254">
        <v>2.4399999999999999</v>
      </c>
      <c r="I510" s="255"/>
      <c r="J510" s="250"/>
      <c r="K510" s="250"/>
      <c r="L510" s="256"/>
      <c r="M510" s="257"/>
      <c r="N510" s="258"/>
      <c r="O510" s="258"/>
      <c r="P510" s="258"/>
      <c r="Q510" s="258"/>
      <c r="R510" s="258"/>
      <c r="S510" s="258"/>
      <c r="T510" s="259"/>
      <c r="AT510" s="260" t="s">
        <v>237</v>
      </c>
      <c r="AU510" s="260" t="s">
        <v>87</v>
      </c>
      <c r="AV510" s="12" t="s">
        <v>87</v>
      </c>
      <c r="AW510" s="12" t="s">
        <v>42</v>
      </c>
      <c r="AX510" s="12" t="s">
        <v>79</v>
      </c>
      <c r="AY510" s="260" t="s">
        <v>228</v>
      </c>
    </row>
    <row r="511" s="13" customFormat="1">
      <c r="B511" s="271"/>
      <c r="C511" s="272"/>
      <c r="D511" s="251" t="s">
        <v>237</v>
      </c>
      <c r="E511" s="273" t="s">
        <v>22</v>
      </c>
      <c r="F511" s="274" t="s">
        <v>364</v>
      </c>
      <c r="G511" s="272"/>
      <c r="H511" s="275">
        <v>2739.73</v>
      </c>
      <c r="I511" s="276"/>
      <c r="J511" s="272"/>
      <c r="K511" s="272"/>
      <c r="L511" s="277"/>
      <c r="M511" s="278"/>
      <c r="N511" s="279"/>
      <c r="O511" s="279"/>
      <c r="P511" s="279"/>
      <c r="Q511" s="279"/>
      <c r="R511" s="279"/>
      <c r="S511" s="279"/>
      <c r="T511" s="280"/>
      <c r="AT511" s="281" t="s">
        <v>237</v>
      </c>
      <c r="AU511" s="281" t="s">
        <v>87</v>
      </c>
      <c r="AV511" s="13" t="s">
        <v>235</v>
      </c>
      <c r="AW511" s="13" t="s">
        <v>42</v>
      </c>
      <c r="AX511" s="13" t="s">
        <v>24</v>
      </c>
      <c r="AY511" s="281" t="s">
        <v>228</v>
      </c>
    </row>
    <row r="512" s="1" customFormat="1" ht="16.5" customHeight="1">
      <c r="B512" s="47"/>
      <c r="C512" s="261" t="s">
        <v>1047</v>
      </c>
      <c r="D512" s="261" t="s">
        <v>349</v>
      </c>
      <c r="E512" s="262" t="s">
        <v>1016</v>
      </c>
      <c r="F512" s="263" t="s">
        <v>1017</v>
      </c>
      <c r="G512" s="264" t="s">
        <v>263</v>
      </c>
      <c r="H512" s="265">
        <v>5589.0500000000002</v>
      </c>
      <c r="I512" s="266"/>
      <c r="J512" s="267">
        <f>ROUND(I512*H512,2)</f>
        <v>0</v>
      </c>
      <c r="K512" s="263" t="s">
        <v>234</v>
      </c>
      <c r="L512" s="268"/>
      <c r="M512" s="269" t="s">
        <v>22</v>
      </c>
      <c r="N512" s="270" t="s">
        <v>50</v>
      </c>
      <c r="O512" s="48"/>
      <c r="P512" s="246">
        <f>O512*H512</f>
        <v>0</v>
      </c>
      <c r="Q512" s="246">
        <v>0.002</v>
      </c>
      <c r="R512" s="246">
        <f>Q512*H512</f>
        <v>11.178100000000001</v>
      </c>
      <c r="S512" s="246">
        <v>0</v>
      </c>
      <c r="T512" s="247">
        <f>S512*H512</f>
        <v>0</v>
      </c>
      <c r="AR512" s="25" t="s">
        <v>388</v>
      </c>
      <c r="AT512" s="25" t="s">
        <v>349</v>
      </c>
      <c r="AU512" s="25" t="s">
        <v>87</v>
      </c>
      <c r="AY512" s="25" t="s">
        <v>228</v>
      </c>
      <c r="BE512" s="248">
        <f>IF(N512="základní",J512,0)</f>
        <v>0</v>
      </c>
      <c r="BF512" s="248">
        <f>IF(N512="snížená",J512,0)</f>
        <v>0</v>
      </c>
      <c r="BG512" s="248">
        <f>IF(N512="zákl. přenesená",J512,0)</f>
        <v>0</v>
      </c>
      <c r="BH512" s="248">
        <f>IF(N512="sníž. přenesená",J512,0)</f>
        <v>0</v>
      </c>
      <c r="BI512" s="248">
        <f>IF(N512="nulová",J512,0)</f>
        <v>0</v>
      </c>
      <c r="BJ512" s="25" t="s">
        <v>24</v>
      </c>
      <c r="BK512" s="248">
        <f>ROUND(I512*H512,2)</f>
        <v>0</v>
      </c>
      <c r="BL512" s="25" t="s">
        <v>304</v>
      </c>
      <c r="BM512" s="25" t="s">
        <v>1048</v>
      </c>
    </row>
    <row r="513" s="1" customFormat="1" ht="25.5" customHeight="1">
      <c r="B513" s="47"/>
      <c r="C513" s="237" t="s">
        <v>1049</v>
      </c>
      <c r="D513" s="237" t="s">
        <v>230</v>
      </c>
      <c r="E513" s="238" t="s">
        <v>1050</v>
      </c>
      <c r="F513" s="239" t="s">
        <v>1051</v>
      </c>
      <c r="G513" s="240" t="s">
        <v>263</v>
      </c>
      <c r="H513" s="241">
        <v>962.53999999999996</v>
      </c>
      <c r="I513" s="242"/>
      <c r="J513" s="243">
        <f>ROUND(I513*H513,2)</f>
        <v>0</v>
      </c>
      <c r="K513" s="239" t="s">
        <v>234</v>
      </c>
      <c r="L513" s="73"/>
      <c r="M513" s="244" t="s">
        <v>22</v>
      </c>
      <c r="N513" s="245" t="s">
        <v>50</v>
      </c>
      <c r="O513" s="48"/>
      <c r="P513" s="246">
        <f>O513*H513</f>
        <v>0</v>
      </c>
      <c r="Q513" s="246">
        <v>0</v>
      </c>
      <c r="R513" s="246">
        <f>Q513*H513</f>
        <v>0</v>
      </c>
      <c r="S513" s="246">
        <v>0</v>
      </c>
      <c r="T513" s="247">
        <f>S513*H513</f>
        <v>0</v>
      </c>
      <c r="AR513" s="25" t="s">
        <v>304</v>
      </c>
      <c r="AT513" s="25" t="s">
        <v>230</v>
      </c>
      <c r="AU513" s="25" t="s">
        <v>87</v>
      </c>
      <c r="AY513" s="25" t="s">
        <v>228</v>
      </c>
      <c r="BE513" s="248">
        <f>IF(N513="základní",J513,0)</f>
        <v>0</v>
      </c>
      <c r="BF513" s="248">
        <f>IF(N513="snížená",J513,0)</f>
        <v>0</v>
      </c>
      <c r="BG513" s="248">
        <f>IF(N513="zákl. přenesená",J513,0)</f>
        <v>0</v>
      </c>
      <c r="BH513" s="248">
        <f>IF(N513="sníž. přenesená",J513,0)</f>
        <v>0</v>
      </c>
      <c r="BI513" s="248">
        <f>IF(N513="nulová",J513,0)</f>
        <v>0</v>
      </c>
      <c r="BJ513" s="25" t="s">
        <v>24</v>
      </c>
      <c r="BK513" s="248">
        <f>ROUND(I513*H513,2)</f>
        <v>0</v>
      </c>
      <c r="BL513" s="25" t="s">
        <v>304</v>
      </c>
      <c r="BM513" s="25" t="s">
        <v>1052</v>
      </c>
    </row>
    <row r="514" s="12" customFormat="1">
      <c r="B514" s="249"/>
      <c r="C514" s="250"/>
      <c r="D514" s="251" t="s">
        <v>237</v>
      </c>
      <c r="E514" s="252" t="s">
        <v>22</v>
      </c>
      <c r="F514" s="253" t="s">
        <v>1053</v>
      </c>
      <c r="G514" s="250"/>
      <c r="H514" s="254">
        <v>638.91999999999996</v>
      </c>
      <c r="I514" s="255"/>
      <c r="J514" s="250"/>
      <c r="K514" s="250"/>
      <c r="L514" s="256"/>
      <c r="M514" s="257"/>
      <c r="N514" s="258"/>
      <c r="O514" s="258"/>
      <c r="P514" s="258"/>
      <c r="Q514" s="258"/>
      <c r="R514" s="258"/>
      <c r="S514" s="258"/>
      <c r="T514" s="259"/>
      <c r="AT514" s="260" t="s">
        <v>237</v>
      </c>
      <c r="AU514" s="260" t="s">
        <v>87</v>
      </c>
      <c r="AV514" s="12" t="s">
        <v>87</v>
      </c>
      <c r="AW514" s="12" t="s">
        <v>42</v>
      </c>
      <c r="AX514" s="12" t="s">
        <v>79</v>
      </c>
      <c r="AY514" s="260" t="s">
        <v>228</v>
      </c>
    </row>
    <row r="515" s="12" customFormat="1">
      <c r="B515" s="249"/>
      <c r="C515" s="250"/>
      <c r="D515" s="251" t="s">
        <v>237</v>
      </c>
      <c r="E515" s="252" t="s">
        <v>22</v>
      </c>
      <c r="F515" s="253" t="s">
        <v>1054</v>
      </c>
      <c r="G515" s="250"/>
      <c r="H515" s="254">
        <v>323.62</v>
      </c>
      <c r="I515" s="255"/>
      <c r="J515" s="250"/>
      <c r="K515" s="250"/>
      <c r="L515" s="256"/>
      <c r="M515" s="257"/>
      <c r="N515" s="258"/>
      <c r="O515" s="258"/>
      <c r="P515" s="258"/>
      <c r="Q515" s="258"/>
      <c r="R515" s="258"/>
      <c r="S515" s="258"/>
      <c r="T515" s="259"/>
      <c r="AT515" s="260" t="s">
        <v>237</v>
      </c>
      <c r="AU515" s="260" t="s">
        <v>87</v>
      </c>
      <c r="AV515" s="12" t="s">
        <v>87</v>
      </c>
      <c r="AW515" s="12" t="s">
        <v>42</v>
      </c>
      <c r="AX515" s="12" t="s">
        <v>79</v>
      </c>
      <c r="AY515" s="260" t="s">
        <v>228</v>
      </c>
    </row>
    <row r="516" s="13" customFormat="1">
      <c r="B516" s="271"/>
      <c r="C516" s="272"/>
      <c r="D516" s="251" t="s">
        <v>237</v>
      </c>
      <c r="E516" s="273" t="s">
        <v>22</v>
      </c>
      <c r="F516" s="274" t="s">
        <v>364</v>
      </c>
      <c r="G516" s="272"/>
      <c r="H516" s="275">
        <v>962.53999999999996</v>
      </c>
      <c r="I516" s="276"/>
      <c r="J516" s="272"/>
      <c r="K516" s="272"/>
      <c r="L516" s="277"/>
      <c r="M516" s="278"/>
      <c r="N516" s="279"/>
      <c r="O516" s="279"/>
      <c r="P516" s="279"/>
      <c r="Q516" s="279"/>
      <c r="R516" s="279"/>
      <c r="S516" s="279"/>
      <c r="T516" s="280"/>
      <c r="AT516" s="281" t="s">
        <v>237</v>
      </c>
      <c r="AU516" s="281" t="s">
        <v>87</v>
      </c>
      <c r="AV516" s="13" t="s">
        <v>235</v>
      </c>
      <c r="AW516" s="13" t="s">
        <v>42</v>
      </c>
      <c r="AX516" s="13" t="s">
        <v>24</v>
      </c>
      <c r="AY516" s="281" t="s">
        <v>228</v>
      </c>
    </row>
    <row r="517" s="1" customFormat="1" ht="25.5" customHeight="1">
      <c r="B517" s="47"/>
      <c r="C517" s="261" t="s">
        <v>1055</v>
      </c>
      <c r="D517" s="261" t="s">
        <v>349</v>
      </c>
      <c r="E517" s="262" t="s">
        <v>1056</v>
      </c>
      <c r="F517" s="263" t="s">
        <v>1057</v>
      </c>
      <c r="G517" s="264" t="s">
        <v>263</v>
      </c>
      <c r="H517" s="265">
        <v>651.69799999999998</v>
      </c>
      <c r="I517" s="266"/>
      <c r="J517" s="267">
        <f>ROUND(I517*H517,2)</f>
        <v>0</v>
      </c>
      <c r="K517" s="263" t="s">
        <v>234</v>
      </c>
      <c r="L517" s="268"/>
      <c r="M517" s="269" t="s">
        <v>22</v>
      </c>
      <c r="N517" s="270" t="s">
        <v>50</v>
      </c>
      <c r="O517" s="48"/>
      <c r="P517" s="246">
        <f>O517*H517</f>
        <v>0</v>
      </c>
      <c r="Q517" s="246">
        <v>0.0064000000000000003</v>
      </c>
      <c r="R517" s="246">
        <f>Q517*H517</f>
        <v>4.1708672</v>
      </c>
      <c r="S517" s="246">
        <v>0</v>
      </c>
      <c r="T517" s="247">
        <f>S517*H517</f>
        <v>0</v>
      </c>
      <c r="AR517" s="25" t="s">
        <v>388</v>
      </c>
      <c r="AT517" s="25" t="s">
        <v>349</v>
      </c>
      <c r="AU517" s="25" t="s">
        <v>87</v>
      </c>
      <c r="AY517" s="25" t="s">
        <v>228</v>
      </c>
      <c r="BE517" s="248">
        <f>IF(N517="základní",J517,0)</f>
        <v>0</v>
      </c>
      <c r="BF517" s="248">
        <f>IF(N517="snížená",J517,0)</f>
        <v>0</v>
      </c>
      <c r="BG517" s="248">
        <f>IF(N517="zákl. přenesená",J517,0)</f>
        <v>0</v>
      </c>
      <c r="BH517" s="248">
        <f>IF(N517="sníž. přenesená",J517,0)</f>
        <v>0</v>
      </c>
      <c r="BI517" s="248">
        <f>IF(N517="nulová",J517,0)</f>
        <v>0</v>
      </c>
      <c r="BJ517" s="25" t="s">
        <v>24</v>
      </c>
      <c r="BK517" s="248">
        <f>ROUND(I517*H517,2)</f>
        <v>0</v>
      </c>
      <c r="BL517" s="25" t="s">
        <v>304</v>
      </c>
      <c r="BM517" s="25" t="s">
        <v>1058</v>
      </c>
    </row>
    <row r="518" s="12" customFormat="1">
      <c r="B518" s="249"/>
      <c r="C518" s="250"/>
      <c r="D518" s="251" t="s">
        <v>237</v>
      </c>
      <c r="E518" s="252" t="s">
        <v>22</v>
      </c>
      <c r="F518" s="253" t="s">
        <v>1059</v>
      </c>
      <c r="G518" s="250"/>
      <c r="H518" s="254">
        <v>651.69799999999998</v>
      </c>
      <c r="I518" s="255"/>
      <c r="J518" s="250"/>
      <c r="K518" s="250"/>
      <c r="L518" s="256"/>
      <c r="M518" s="257"/>
      <c r="N518" s="258"/>
      <c r="O518" s="258"/>
      <c r="P518" s="258"/>
      <c r="Q518" s="258"/>
      <c r="R518" s="258"/>
      <c r="S518" s="258"/>
      <c r="T518" s="259"/>
      <c r="AT518" s="260" t="s">
        <v>237</v>
      </c>
      <c r="AU518" s="260" t="s">
        <v>87</v>
      </c>
      <c r="AV518" s="12" t="s">
        <v>87</v>
      </c>
      <c r="AW518" s="12" t="s">
        <v>42</v>
      </c>
      <c r="AX518" s="12" t="s">
        <v>24</v>
      </c>
      <c r="AY518" s="260" t="s">
        <v>228</v>
      </c>
    </row>
    <row r="519" s="1" customFormat="1" ht="16.5" customHeight="1">
      <c r="B519" s="47"/>
      <c r="C519" s="261" t="s">
        <v>1060</v>
      </c>
      <c r="D519" s="261" t="s">
        <v>349</v>
      </c>
      <c r="E519" s="262" t="s">
        <v>1061</v>
      </c>
      <c r="F519" s="263" t="s">
        <v>1062</v>
      </c>
      <c r="G519" s="264" t="s">
        <v>263</v>
      </c>
      <c r="H519" s="265">
        <v>165.04599999999999</v>
      </c>
      <c r="I519" s="266"/>
      <c r="J519" s="267">
        <f>ROUND(I519*H519,2)</f>
        <v>0</v>
      </c>
      <c r="K519" s="263" t="s">
        <v>234</v>
      </c>
      <c r="L519" s="268"/>
      <c r="M519" s="269" t="s">
        <v>22</v>
      </c>
      <c r="N519" s="270" t="s">
        <v>50</v>
      </c>
      <c r="O519" s="48"/>
      <c r="P519" s="246">
        <f>O519*H519</f>
        <v>0</v>
      </c>
      <c r="Q519" s="246">
        <v>0.0035999999999999999</v>
      </c>
      <c r="R519" s="246">
        <f>Q519*H519</f>
        <v>0.59416559999999996</v>
      </c>
      <c r="S519" s="246">
        <v>0</v>
      </c>
      <c r="T519" s="247">
        <f>S519*H519</f>
        <v>0</v>
      </c>
      <c r="AR519" s="25" t="s">
        <v>388</v>
      </c>
      <c r="AT519" s="25" t="s">
        <v>349</v>
      </c>
      <c r="AU519" s="25" t="s">
        <v>87</v>
      </c>
      <c r="AY519" s="25" t="s">
        <v>228</v>
      </c>
      <c r="BE519" s="248">
        <f>IF(N519="základní",J519,0)</f>
        <v>0</v>
      </c>
      <c r="BF519" s="248">
        <f>IF(N519="snížená",J519,0)</f>
        <v>0</v>
      </c>
      <c r="BG519" s="248">
        <f>IF(N519="zákl. přenesená",J519,0)</f>
        <v>0</v>
      </c>
      <c r="BH519" s="248">
        <f>IF(N519="sníž. přenesená",J519,0)</f>
        <v>0</v>
      </c>
      <c r="BI519" s="248">
        <f>IF(N519="nulová",J519,0)</f>
        <v>0</v>
      </c>
      <c r="BJ519" s="25" t="s">
        <v>24</v>
      </c>
      <c r="BK519" s="248">
        <f>ROUND(I519*H519,2)</f>
        <v>0</v>
      </c>
      <c r="BL519" s="25" t="s">
        <v>304</v>
      </c>
      <c r="BM519" s="25" t="s">
        <v>1063</v>
      </c>
    </row>
    <row r="520" s="12" customFormat="1">
      <c r="B520" s="249"/>
      <c r="C520" s="250"/>
      <c r="D520" s="251" t="s">
        <v>237</v>
      </c>
      <c r="E520" s="252" t="s">
        <v>22</v>
      </c>
      <c r="F520" s="253" t="s">
        <v>1064</v>
      </c>
      <c r="G520" s="250"/>
      <c r="H520" s="254">
        <v>165.04599999999999</v>
      </c>
      <c r="I520" s="255"/>
      <c r="J520" s="250"/>
      <c r="K520" s="250"/>
      <c r="L520" s="256"/>
      <c r="M520" s="257"/>
      <c r="N520" s="258"/>
      <c r="O520" s="258"/>
      <c r="P520" s="258"/>
      <c r="Q520" s="258"/>
      <c r="R520" s="258"/>
      <c r="S520" s="258"/>
      <c r="T520" s="259"/>
      <c r="AT520" s="260" t="s">
        <v>237</v>
      </c>
      <c r="AU520" s="260" t="s">
        <v>87</v>
      </c>
      <c r="AV520" s="12" t="s">
        <v>87</v>
      </c>
      <c r="AW520" s="12" t="s">
        <v>42</v>
      </c>
      <c r="AX520" s="12" t="s">
        <v>24</v>
      </c>
      <c r="AY520" s="260" t="s">
        <v>228</v>
      </c>
    </row>
    <row r="521" s="1" customFormat="1" ht="16.5" customHeight="1">
      <c r="B521" s="47"/>
      <c r="C521" s="261" t="s">
        <v>1065</v>
      </c>
      <c r="D521" s="261" t="s">
        <v>349</v>
      </c>
      <c r="E521" s="262" t="s">
        <v>1066</v>
      </c>
      <c r="F521" s="263" t="s">
        <v>1067</v>
      </c>
      <c r="G521" s="264" t="s">
        <v>263</v>
      </c>
      <c r="H521" s="265">
        <v>165.04599999999999</v>
      </c>
      <c r="I521" s="266"/>
      <c r="J521" s="267">
        <f>ROUND(I521*H521,2)</f>
        <v>0</v>
      </c>
      <c r="K521" s="263" t="s">
        <v>234</v>
      </c>
      <c r="L521" s="268"/>
      <c r="M521" s="269" t="s">
        <v>22</v>
      </c>
      <c r="N521" s="270" t="s">
        <v>50</v>
      </c>
      <c r="O521" s="48"/>
      <c r="P521" s="246">
        <f>O521*H521</f>
        <v>0</v>
      </c>
      <c r="Q521" s="246">
        <v>0.0030000000000000001</v>
      </c>
      <c r="R521" s="246">
        <f>Q521*H521</f>
        <v>0.49513799999999997</v>
      </c>
      <c r="S521" s="246">
        <v>0</v>
      </c>
      <c r="T521" s="247">
        <f>S521*H521</f>
        <v>0</v>
      </c>
      <c r="AR521" s="25" t="s">
        <v>388</v>
      </c>
      <c r="AT521" s="25" t="s">
        <v>349</v>
      </c>
      <c r="AU521" s="25" t="s">
        <v>87</v>
      </c>
      <c r="AY521" s="25" t="s">
        <v>228</v>
      </c>
      <c r="BE521" s="248">
        <f>IF(N521="základní",J521,0)</f>
        <v>0</v>
      </c>
      <c r="BF521" s="248">
        <f>IF(N521="snížená",J521,0)</f>
        <v>0</v>
      </c>
      <c r="BG521" s="248">
        <f>IF(N521="zákl. přenesená",J521,0)</f>
        <v>0</v>
      </c>
      <c r="BH521" s="248">
        <f>IF(N521="sníž. přenesená",J521,0)</f>
        <v>0</v>
      </c>
      <c r="BI521" s="248">
        <f>IF(N521="nulová",J521,0)</f>
        <v>0</v>
      </c>
      <c r="BJ521" s="25" t="s">
        <v>24</v>
      </c>
      <c r="BK521" s="248">
        <f>ROUND(I521*H521,2)</f>
        <v>0</v>
      </c>
      <c r="BL521" s="25" t="s">
        <v>304</v>
      </c>
      <c r="BM521" s="25" t="s">
        <v>1068</v>
      </c>
    </row>
    <row r="522" s="12" customFormat="1">
      <c r="B522" s="249"/>
      <c r="C522" s="250"/>
      <c r="D522" s="251" t="s">
        <v>237</v>
      </c>
      <c r="E522" s="252" t="s">
        <v>22</v>
      </c>
      <c r="F522" s="253" t="s">
        <v>1069</v>
      </c>
      <c r="G522" s="250"/>
      <c r="H522" s="254">
        <v>165.04599999999999</v>
      </c>
      <c r="I522" s="255"/>
      <c r="J522" s="250"/>
      <c r="K522" s="250"/>
      <c r="L522" s="256"/>
      <c r="M522" s="257"/>
      <c r="N522" s="258"/>
      <c r="O522" s="258"/>
      <c r="P522" s="258"/>
      <c r="Q522" s="258"/>
      <c r="R522" s="258"/>
      <c r="S522" s="258"/>
      <c r="T522" s="259"/>
      <c r="AT522" s="260" t="s">
        <v>237</v>
      </c>
      <c r="AU522" s="260" t="s">
        <v>87</v>
      </c>
      <c r="AV522" s="12" t="s">
        <v>87</v>
      </c>
      <c r="AW522" s="12" t="s">
        <v>42</v>
      </c>
      <c r="AX522" s="12" t="s">
        <v>24</v>
      </c>
      <c r="AY522" s="260" t="s">
        <v>228</v>
      </c>
    </row>
    <row r="523" s="1" customFormat="1" ht="25.5" customHeight="1">
      <c r="B523" s="47"/>
      <c r="C523" s="237" t="s">
        <v>1070</v>
      </c>
      <c r="D523" s="237" t="s">
        <v>230</v>
      </c>
      <c r="E523" s="238" t="s">
        <v>1050</v>
      </c>
      <c r="F523" s="239" t="s">
        <v>1051</v>
      </c>
      <c r="G523" s="240" t="s">
        <v>263</v>
      </c>
      <c r="H523" s="241">
        <v>2856.1500000000001</v>
      </c>
      <c r="I523" s="242"/>
      <c r="J523" s="243">
        <f>ROUND(I523*H523,2)</f>
        <v>0</v>
      </c>
      <c r="K523" s="239" t="s">
        <v>234</v>
      </c>
      <c r="L523" s="73"/>
      <c r="M523" s="244" t="s">
        <v>22</v>
      </c>
      <c r="N523" s="245" t="s">
        <v>50</v>
      </c>
      <c r="O523" s="48"/>
      <c r="P523" s="246">
        <f>O523*H523</f>
        <v>0</v>
      </c>
      <c r="Q523" s="246">
        <v>0</v>
      </c>
      <c r="R523" s="246">
        <f>Q523*H523</f>
        <v>0</v>
      </c>
      <c r="S523" s="246">
        <v>0</v>
      </c>
      <c r="T523" s="247">
        <f>S523*H523</f>
        <v>0</v>
      </c>
      <c r="AR523" s="25" t="s">
        <v>304</v>
      </c>
      <c r="AT523" s="25" t="s">
        <v>230</v>
      </c>
      <c r="AU523" s="25" t="s">
        <v>87</v>
      </c>
      <c r="AY523" s="25" t="s">
        <v>228</v>
      </c>
      <c r="BE523" s="248">
        <f>IF(N523="základní",J523,0)</f>
        <v>0</v>
      </c>
      <c r="BF523" s="248">
        <f>IF(N523="snížená",J523,0)</f>
        <v>0</v>
      </c>
      <c r="BG523" s="248">
        <f>IF(N523="zákl. přenesená",J523,0)</f>
        <v>0</v>
      </c>
      <c r="BH523" s="248">
        <f>IF(N523="sníž. přenesená",J523,0)</f>
        <v>0</v>
      </c>
      <c r="BI523" s="248">
        <f>IF(N523="nulová",J523,0)</f>
        <v>0</v>
      </c>
      <c r="BJ523" s="25" t="s">
        <v>24</v>
      </c>
      <c r="BK523" s="248">
        <f>ROUND(I523*H523,2)</f>
        <v>0</v>
      </c>
      <c r="BL523" s="25" t="s">
        <v>304</v>
      </c>
      <c r="BM523" s="25" t="s">
        <v>1071</v>
      </c>
    </row>
    <row r="524" s="12" customFormat="1">
      <c r="B524" s="249"/>
      <c r="C524" s="250"/>
      <c r="D524" s="251" t="s">
        <v>237</v>
      </c>
      <c r="E524" s="252" t="s">
        <v>22</v>
      </c>
      <c r="F524" s="253" t="s">
        <v>1072</v>
      </c>
      <c r="G524" s="250"/>
      <c r="H524" s="254">
        <v>2856.1500000000001</v>
      </c>
      <c r="I524" s="255"/>
      <c r="J524" s="250"/>
      <c r="K524" s="250"/>
      <c r="L524" s="256"/>
      <c r="M524" s="257"/>
      <c r="N524" s="258"/>
      <c r="O524" s="258"/>
      <c r="P524" s="258"/>
      <c r="Q524" s="258"/>
      <c r="R524" s="258"/>
      <c r="S524" s="258"/>
      <c r="T524" s="259"/>
      <c r="AT524" s="260" t="s">
        <v>237</v>
      </c>
      <c r="AU524" s="260" t="s">
        <v>87</v>
      </c>
      <c r="AV524" s="12" t="s">
        <v>87</v>
      </c>
      <c r="AW524" s="12" t="s">
        <v>42</v>
      </c>
      <c r="AX524" s="12" t="s">
        <v>24</v>
      </c>
      <c r="AY524" s="260" t="s">
        <v>228</v>
      </c>
    </row>
    <row r="525" s="1" customFormat="1" ht="16.5" customHeight="1">
      <c r="B525" s="47"/>
      <c r="C525" s="261" t="s">
        <v>1073</v>
      </c>
      <c r="D525" s="261" t="s">
        <v>349</v>
      </c>
      <c r="E525" s="262" t="s">
        <v>1074</v>
      </c>
      <c r="F525" s="263" t="s">
        <v>1075</v>
      </c>
      <c r="G525" s="264" t="s">
        <v>263</v>
      </c>
      <c r="H525" s="265">
        <v>971.09100000000001</v>
      </c>
      <c r="I525" s="266"/>
      <c r="J525" s="267">
        <f>ROUND(I525*H525,2)</f>
        <v>0</v>
      </c>
      <c r="K525" s="263" t="s">
        <v>234</v>
      </c>
      <c r="L525" s="268"/>
      <c r="M525" s="269" t="s">
        <v>22</v>
      </c>
      <c r="N525" s="270" t="s">
        <v>50</v>
      </c>
      <c r="O525" s="48"/>
      <c r="P525" s="246">
        <f>O525*H525</f>
        <v>0</v>
      </c>
      <c r="Q525" s="246">
        <v>0.0025000000000000001</v>
      </c>
      <c r="R525" s="246">
        <f>Q525*H525</f>
        <v>2.4277275</v>
      </c>
      <c r="S525" s="246">
        <v>0</v>
      </c>
      <c r="T525" s="247">
        <f>S525*H525</f>
        <v>0</v>
      </c>
      <c r="AR525" s="25" t="s">
        <v>388</v>
      </c>
      <c r="AT525" s="25" t="s">
        <v>349</v>
      </c>
      <c r="AU525" s="25" t="s">
        <v>87</v>
      </c>
      <c r="AY525" s="25" t="s">
        <v>228</v>
      </c>
      <c r="BE525" s="248">
        <f>IF(N525="základní",J525,0)</f>
        <v>0</v>
      </c>
      <c r="BF525" s="248">
        <f>IF(N525="snížená",J525,0)</f>
        <v>0</v>
      </c>
      <c r="BG525" s="248">
        <f>IF(N525="zákl. přenesená",J525,0)</f>
        <v>0</v>
      </c>
      <c r="BH525" s="248">
        <f>IF(N525="sníž. přenesená",J525,0)</f>
        <v>0</v>
      </c>
      <c r="BI525" s="248">
        <f>IF(N525="nulová",J525,0)</f>
        <v>0</v>
      </c>
      <c r="BJ525" s="25" t="s">
        <v>24</v>
      </c>
      <c r="BK525" s="248">
        <f>ROUND(I525*H525,2)</f>
        <v>0</v>
      </c>
      <c r="BL525" s="25" t="s">
        <v>304</v>
      </c>
      <c r="BM525" s="25" t="s">
        <v>1076</v>
      </c>
    </row>
    <row r="526" s="12" customFormat="1">
      <c r="B526" s="249"/>
      <c r="C526" s="250"/>
      <c r="D526" s="251" t="s">
        <v>237</v>
      </c>
      <c r="E526" s="252" t="s">
        <v>22</v>
      </c>
      <c r="F526" s="253" t="s">
        <v>1077</v>
      </c>
      <c r="G526" s="250"/>
      <c r="H526" s="254">
        <v>971.09100000000001</v>
      </c>
      <c r="I526" s="255"/>
      <c r="J526" s="250"/>
      <c r="K526" s="250"/>
      <c r="L526" s="256"/>
      <c r="M526" s="257"/>
      <c r="N526" s="258"/>
      <c r="O526" s="258"/>
      <c r="P526" s="258"/>
      <c r="Q526" s="258"/>
      <c r="R526" s="258"/>
      <c r="S526" s="258"/>
      <c r="T526" s="259"/>
      <c r="AT526" s="260" t="s">
        <v>237</v>
      </c>
      <c r="AU526" s="260" t="s">
        <v>87</v>
      </c>
      <c r="AV526" s="12" t="s">
        <v>87</v>
      </c>
      <c r="AW526" s="12" t="s">
        <v>42</v>
      </c>
      <c r="AX526" s="12" t="s">
        <v>24</v>
      </c>
      <c r="AY526" s="260" t="s">
        <v>228</v>
      </c>
    </row>
    <row r="527" s="1" customFormat="1" ht="16.5" customHeight="1">
      <c r="B527" s="47"/>
      <c r="C527" s="261" t="s">
        <v>1078</v>
      </c>
      <c r="D527" s="261" t="s">
        <v>349</v>
      </c>
      <c r="E527" s="262" t="s">
        <v>1079</v>
      </c>
      <c r="F527" s="263" t="s">
        <v>1080</v>
      </c>
      <c r="G527" s="264" t="s">
        <v>263</v>
      </c>
      <c r="H527" s="265">
        <v>971.09100000000001</v>
      </c>
      <c r="I527" s="266"/>
      <c r="J527" s="267">
        <f>ROUND(I527*H527,2)</f>
        <v>0</v>
      </c>
      <c r="K527" s="263" t="s">
        <v>234</v>
      </c>
      <c r="L527" s="268"/>
      <c r="M527" s="269" t="s">
        <v>22</v>
      </c>
      <c r="N527" s="270" t="s">
        <v>50</v>
      </c>
      <c r="O527" s="48"/>
      <c r="P527" s="246">
        <f>O527*H527</f>
        <v>0</v>
      </c>
      <c r="Q527" s="246">
        <v>0.002</v>
      </c>
      <c r="R527" s="246">
        <f>Q527*H527</f>
        <v>1.9421820000000001</v>
      </c>
      <c r="S527" s="246">
        <v>0</v>
      </c>
      <c r="T527" s="247">
        <f>S527*H527</f>
        <v>0</v>
      </c>
      <c r="AR527" s="25" t="s">
        <v>388</v>
      </c>
      <c r="AT527" s="25" t="s">
        <v>349</v>
      </c>
      <c r="AU527" s="25" t="s">
        <v>87</v>
      </c>
      <c r="AY527" s="25" t="s">
        <v>228</v>
      </c>
      <c r="BE527" s="248">
        <f>IF(N527="základní",J527,0)</f>
        <v>0</v>
      </c>
      <c r="BF527" s="248">
        <f>IF(N527="snížená",J527,0)</f>
        <v>0</v>
      </c>
      <c r="BG527" s="248">
        <f>IF(N527="zákl. přenesená",J527,0)</f>
        <v>0</v>
      </c>
      <c r="BH527" s="248">
        <f>IF(N527="sníž. přenesená",J527,0)</f>
        <v>0</v>
      </c>
      <c r="BI527" s="248">
        <f>IF(N527="nulová",J527,0)</f>
        <v>0</v>
      </c>
      <c r="BJ527" s="25" t="s">
        <v>24</v>
      </c>
      <c r="BK527" s="248">
        <f>ROUND(I527*H527,2)</f>
        <v>0</v>
      </c>
      <c r="BL527" s="25" t="s">
        <v>304</v>
      </c>
      <c r="BM527" s="25" t="s">
        <v>1081</v>
      </c>
    </row>
    <row r="528" s="1" customFormat="1" ht="16.5" customHeight="1">
      <c r="B528" s="47"/>
      <c r="C528" s="261" t="s">
        <v>1082</v>
      </c>
      <c r="D528" s="261" t="s">
        <v>349</v>
      </c>
      <c r="E528" s="262" t="s">
        <v>1083</v>
      </c>
      <c r="F528" s="263" t="s">
        <v>1084</v>
      </c>
      <c r="G528" s="264" t="s">
        <v>263</v>
      </c>
      <c r="H528" s="265">
        <v>971.09100000000001</v>
      </c>
      <c r="I528" s="266"/>
      <c r="J528" s="267">
        <f>ROUND(I528*H528,2)</f>
        <v>0</v>
      </c>
      <c r="K528" s="263" t="s">
        <v>234</v>
      </c>
      <c r="L528" s="268"/>
      <c r="M528" s="269" t="s">
        <v>22</v>
      </c>
      <c r="N528" s="270" t="s">
        <v>50</v>
      </c>
      <c r="O528" s="48"/>
      <c r="P528" s="246">
        <f>O528*H528</f>
        <v>0</v>
      </c>
      <c r="Q528" s="246">
        <v>0.0025000000000000001</v>
      </c>
      <c r="R528" s="246">
        <f>Q528*H528</f>
        <v>2.4277275</v>
      </c>
      <c r="S528" s="246">
        <v>0</v>
      </c>
      <c r="T528" s="247">
        <f>S528*H528</f>
        <v>0</v>
      </c>
      <c r="AR528" s="25" t="s">
        <v>388</v>
      </c>
      <c r="AT528" s="25" t="s">
        <v>349</v>
      </c>
      <c r="AU528" s="25" t="s">
        <v>87</v>
      </c>
      <c r="AY528" s="25" t="s">
        <v>228</v>
      </c>
      <c r="BE528" s="248">
        <f>IF(N528="základní",J528,0)</f>
        <v>0</v>
      </c>
      <c r="BF528" s="248">
        <f>IF(N528="snížená",J528,0)</f>
        <v>0</v>
      </c>
      <c r="BG528" s="248">
        <f>IF(N528="zákl. přenesená",J528,0)</f>
        <v>0</v>
      </c>
      <c r="BH528" s="248">
        <f>IF(N528="sníž. přenesená",J528,0)</f>
        <v>0</v>
      </c>
      <c r="BI528" s="248">
        <f>IF(N528="nulová",J528,0)</f>
        <v>0</v>
      </c>
      <c r="BJ528" s="25" t="s">
        <v>24</v>
      </c>
      <c r="BK528" s="248">
        <f>ROUND(I528*H528,2)</f>
        <v>0</v>
      </c>
      <c r="BL528" s="25" t="s">
        <v>304</v>
      </c>
      <c r="BM528" s="25" t="s">
        <v>1085</v>
      </c>
    </row>
    <row r="529" s="1" customFormat="1" ht="16.5" customHeight="1">
      <c r="B529" s="47"/>
      <c r="C529" s="237" t="s">
        <v>1086</v>
      </c>
      <c r="D529" s="237" t="s">
        <v>230</v>
      </c>
      <c r="E529" s="238" t="s">
        <v>1087</v>
      </c>
      <c r="F529" s="239" t="s">
        <v>1088</v>
      </c>
      <c r="G529" s="240" t="s">
        <v>913</v>
      </c>
      <c r="H529" s="306"/>
      <c r="I529" s="242"/>
      <c r="J529" s="243">
        <f>ROUND(I529*H529,2)</f>
        <v>0</v>
      </c>
      <c r="K529" s="239" t="s">
        <v>234</v>
      </c>
      <c r="L529" s="73"/>
      <c r="M529" s="244" t="s">
        <v>22</v>
      </c>
      <c r="N529" s="245" t="s">
        <v>50</v>
      </c>
      <c r="O529" s="48"/>
      <c r="P529" s="246">
        <f>O529*H529</f>
        <v>0</v>
      </c>
      <c r="Q529" s="246">
        <v>0</v>
      </c>
      <c r="R529" s="246">
        <f>Q529*H529</f>
        <v>0</v>
      </c>
      <c r="S529" s="246">
        <v>0</v>
      </c>
      <c r="T529" s="247">
        <f>S529*H529</f>
        <v>0</v>
      </c>
      <c r="AR529" s="25" t="s">
        <v>304</v>
      </c>
      <c r="AT529" s="25" t="s">
        <v>230</v>
      </c>
      <c r="AU529" s="25" t="s">
        <v>87</v>
      </c>
      <c r="AY529" s="25" t="s">
        <v>228</v>
      </c>
      <c r="BE529" s="248">
        <f>IF(N529="základní",J529,0)</f>
        <v>0</v>
      </c>
      <c r="BF529" s="248">
        <f>IF(N529="snížená",J529,0)</f>
        <v>0</v>
      </c>
      <c r="BG529" s="248">
        <f>IF(N529="zákl. přenesená",J529,0)</f>
        <v>0</v>
      </c>
      <c r="BH529" s="248">
        <f>IF(N529="sníž. přenesená",J529,0)</f>
        <v>0</v>
      </c>
      <c r="BI529" s="248">
        <f>IF(N529="nulová",J529,0)</f>
        <v>0</v>
      </c>
      <c r="BJ529" s="25" t="s">
        <v>24</v>
      </c>
      <c r="BK529" s="248">
        <f>ROUND(I529*H529,2)</f>
        <v>0</v>
      </c>
      <c r="BL529" s="25" t="s">
        <v>304</v>
      </c>
      <c r="BM529" s="25" t="s">
        <v>1089</v>
      </c>
    </row>
    <row r="530" s="11" customFormat="1" ht="29.88" customHeight="1">
      <c r="B530" s="221"/>
      <c r="C530" s="222"/>
      <c r="D530" s="223" t="s">
        <v>78</v>
      </c>
      <c r="E530" s="235" t="s">
        <v>1090</v>
      </c>
      <c r="F530" s="235" t="s">
        <v>1091</v>
      </c>
      <c r="G530" s="222"/>
      <c r="H530" s="222"/>
      <c r="I530" s="225"/>
      <c r="J530" s="236">
        <f>BK530</f>
        <v>0</v>
      </c>
      <c r="K530" s="222"/>
      <c r="L530" s="227"/>
      <c r="M530" s="228"/>
      <c r="N530" s="229"/>
      <c r="O530" s="229"/>
      <c r="P530" s="230">
        <f>SUM(P531:P556)</f>
        <v>0</v>
      </c>
      <c r="Q530" s="229"/>
      <c r="R530" s="230">
        <f>SUM(R531:R556)</f>
        <v>5.9483769800000008</v>
      </c>
      <c r="S530" s="229"/>
      <c r="T530" s="231">
        <f>SUM(T531:T556)</f>
        <v>0</v>
      </c>
      <c r="AR530" s="232" t="s">
        <v>87</v>
      </c>
      <c r="AT530" s="233" t="s">
        <v>78</v>
      </c>
      <c r="AU530" s="233" t="s">
        <v>24</v>
      </c>
      <c r="AY530" s="232" t="s">
        <v>228</v>
      </c>
      <c r="BK530" s="234">
        <f>SUM(BK531:BK556)</f>
        <v>0</v>
      </c>
    </row>
    <row r="531" s="1" customFormat="1" ht="25.5" customHeight="1">
      <c r="B531" s="47"/>
      <c r="C531" s="237" t="s">
        <v>1092</v>
      </c>
      <c r="D531" s="237" t="s">
        <v>230</v>
      </c>
      <c r="E531" s="238" t="s">
        <v>1093</v>
      </c>
      <c r="F531" s="239" t="s">
        <v>1094</v>
      </c>
      <c r="G531" s="240" t="s">
        <v>263</v>
      </c>
      <c r="H531" s="241">
        <v>347.04899999999998</v>
      </c>
      <c r="I531" s="242"/>
      <c r="J531" s="243">
        <f>ROUND(I531*H531,2)</f>
        <v>0</v>
      </c>
      <c r="K531" s="239" t="s">
        <v>234</v>
      </c>
      <c r="L531" s="73"/>
      <c r="M531" s="244" t="s">
        <v>22</v>
      </c>
      <c r="N531" s="245" t="s">
        <v>50</v>
      </c>
      <c r="O531" s="48"/>
      <c r="P531" s="246">
        <f>O531*H531</f>
        <v>0</v>
      </c>
      <c r="Q531" s="246">
        <v>0.0011800000000000001</v>
      </c>
      <c r="R531" s="246">
        <f>Q531*H531</f>
        <v>0.40951781999999998</v>
      </c>
      <c r="S531" s="246">
        <v>0</v>
      </c>
      <c r="T531" s="247">
        <f>S531*H531</f>
        <v>0</v>
      </c>
      <c r="AR531" s="25" t="s">
        <v>304</v>
      </c>
      <c r="AT531" s="25" t="s">
        <v>230</v>
      </c>
      <c r="AU531" s="25" t="s">
        <v>87</v>
      </c>
      <c r="AY531" s="25" t="s">
        <v>228</v>
      </c>
      <c r="BE531" s="248">
        <f>IF(N531="základní",J531,0)</f>
        <v>0</v>
      </c>
      <c r="BF531" s="248">
        <f>IF(N531="snížená",J531,0)</f>
        <v>0</v>
      </c>
      <c r="BG531" s="248">
        <f>IF(N531="zákl. přenesená",J531,0)</f>
        <v>0</v>
      </c>
      <c r="BH531" s="248">
        <f>IF(N531="sníž. přenesená",J531,0)</f>
        <v>0</v>
      </c>
      <c r="BI531" s="248">
        <f>IF(N531="nulová",J531,0)</f>
        <v>0</v>
      </c>
      <c r="BJ531" s="25" t="s">
        <v>24</v>
      </c>
      <c r="BK531" s="248">
        <f>ROUND(I531*H531,2)</f>
        <v>0</v>
      </c>
      <c r="BL531" s="25" t="s">
        <v>304</v>
      </c>
      <c r="BM531" s="25" t="s">
        <v>1095</v>
      </c>
    </row>
    <row r="532" s="14" customFormat="1">
      <c r="B532" s="285"/>
      <c r="C532" s="286"/>
      <c r="D532" s="251" t="s">
        <v>237</v>
      </c>
      <c r="E532" s="287" t="s">
        <v>22</v>
      </c>
      <c r="F532" s="288" t="s">
        <v>1096</v>
      </c>
      <c r="G532" s="286"/>
      <c r="H532" s="287" t="s">
        <v>22</v>
      </c>
      <c r="I532" s="289"/>
      <c r="J532" s="286"/>
      <c r="K532" s="286"/>
      <c r="L532" s="290"/>
      <c r="M532" s="291"/>
      <c r="N532" s="292"/>
      <c r="O532" s="292"/>
      <c r="P532" s="292"/>
      <c r="Q532" s="292"/>
      <c r="R532" s="292"/>
      <c r="S532" s="292"/>
      <c r="T532" s="293"/>
      <c r="AT532" s="294" t="s">
        <v>237</v>
      </c>
      <c r="AU532" s="294" t="s">
        <v>87</v>
      </c>
      <c r="AV532" s="14" t="s">
        <v>24</v>
      </c>
      <c r="AW532" s="14" t="s">
        <v>42</v>
      </c>
      <c r="AX532" s="14" t="s">
        <v>79</v>
      </c>
      <c r="AY532" s="294" t="s">
        <v>228</v>
      </c>
    </row>
    <row r="533" s="12" customFormat="1">
      <c r="B533" s="249"/>
      <c r="C533" s="250"/>
      <c r="D533" s="251" t="s">
        <v>237</v>
      </c>
      <c r="E533" s="252" t="s">
        <v>22</v>
      </c>
      <c r="F533" s="253" t="s">
        <v>1097</v>
      </c>
      <c r="G533" s="250"/>
      <c r="H533" s="254">
        <v>180.26499999999999</v>
      </c>
      <c r="I533" s="255"/>
      <c r="J533" s="250"/>
      <c r="K533" s="250"/>
      <c r="L533" s="256"/>
      <c r="M533" s="257"/>
      <c r="N533" s="258"/>
      <c r="O533" s="258"/>
      <c r="P533" s="258"/>
      <c r="Q533" s="258"/>
      <c r="R533" s="258"/>
      <c r="S533" s="258"/>
      <c r="T533" s="259"/>
      <c r="AT533" s="260" t="s">
        <v>237</v>
      </c>
      <c r="AU533" s="260" t="s">
        <v>87</v>
      </c>
      <c r="AV533" s="12" t="s">
        <v>87</v>
      </c>
      <c r="AW533" s="12" t="s">
        <v>42</v>
      </c>
      <c r="AX533" s="12" t="s">
        <v>79</v>
      </c>
      <c r="AY533" s="260" t="s">
        <v>228</v>
      </c>
    </row>
    <row r="534" s="12" customFormat="1">
      <c r="B534" s="249"/>
      <c r="C534" s="250"/>
      <c r="D534" s="251" t="s">
        <v>237</v>
      </c>
      <c r="E534" s="252" t="s">
        <v>22</v>
      </c>
      <c r="F534" s="253" t="s">
        <v>1098</v>
      </c>
      <c r="G534" s="250"/>
      <c r="H534" s="254">
        <v>166.78399999999999</v>
      </c>
      <c r="I534" s="255"/>
      <c r="J534" s="250"/>
      <c r="K534" s="250"/>
      <c r="L534" s="256"/>
      <c r="M534" s="257"/>
      <c r="N534" s="258"/>
      <c r="O534" s="258"/>
      <c r="P534" s="258"/>
      <c r="Q534" s="258"/>
      <c r="R534" s="258"/>
      <c r="S534" s="258"/>
      <c r="T534" s="259"/>
      <c r="AT534" s="260" t="s">
        <v>237</v>
      </c>
      <c r="AU534" s="260" t="s">
        <v>87</v>
      </c>
      <c r="AV534" s="12" t="s">
        <v>87</v>
      </c>
      <c r="AW534" s="12" t="s">
        <v>42</v>
      </c>
      <c r="AX534" s="12" t="s">
        <v>79</v>
      </c>
      <c r="AY534" s="260" t="s">
        <v>228</v>
      </c>
    </row>
    <row r="535" s="13" customFormat="1">
      <c r="B535" s="271"/>
      <c r="C535" s="272"/>
      <c r="D535" s="251" t="s">
        <v>237</v>
      </c>
      <c r="E535" s="273" t="s">
        <v>22</v>
      </c>
      <c r="F535" s="274" t="s">
        <v>364</v>
      </c>
      <c r="G535" s="272"/>
      <c r="H535" s="275">
        <v>347.04899999999998</v>
      </c>
      <c r="I535" s="276"/>
      <c r="J535" s="272"/>
      <c r="K535" s="272"/>
      <c r="L535" s="277"/>
      <c r="M535" s="278"/>
      <c r="N535" s="279"/>
      <c r="O535" s="279"/>
      <c r="P535" s="279"/>
      <c r="Q535" s="279"/>
      <c r="R535" s="279"/>
      <c r="S535" s="279"/>
      <c r="T535" s="280"/>
      <c r="AT535" s="281" t="s">
        <v>237</v>
      </c>
      <c r="AU535" s="281" t="s">
        <v>87</v>
      </c>
      <c r="AV535" s="13" t="s">
        <v>235</v>
      </c>
      <c r="AW535" s="13" t="s">
        <v>42</v>
      </c>
      <c r="AX535" s="13" t="s">
        <v>24</v>
      </c>
      <c r="AY535" s="281" t="s">
        <v>228</v>
      </c>
    </row>
    <row r="536" s="1" customFormat="1" ht="16.5" customHeight="1">
      <c r="B536" s="47"/>
      <c r="C536" s="261" t="s">
        <v>1099</v>
      </c>
      <c r="D536" s="261" t="s">
        <v>349</v>
      </c>
      <c r="E536" s="262" t="s">
        <v>1100</v>
      </c>
      <c r="F536" s="263" t="s">
        <v>1101</v>
      </c>
      <c r="G536" s="264" t="s">
        <v>263</v>
      </c>
      <c r="H536" s="265">
        <v>364.40100000000001</v>
      </c>
      <c r="I536" s="266"/>
      <c r="J536" s="267">
        <f>ROUND(I536*H536,2)</f>
        <v>0</v>
      </c>
      <c r="K536" s="263" t="s">
        <v>234</v>
      </c>
      <c r="L536" s="268"/>
      <c r="M536" s="269" t="s">
        <v>22</v>
      </c>
      <c r="N536" s="270" t="s">
        <v>50</v>
      </c>
      <c r="O536" s="48"/>
      <c r="P536" s="246">
        <f>O536*H536</f>
        <v>0</v>
      </c>
      <c r="Q536" s="246">
        <v>0.00132</v>
      </c>
      <c r="R536" s="246">
        <f>Q536*H536</f>
        <v>0.48100932000000002</v>
      </c>
      <c r="S536" s="246">
        <v>0</v>
      </c>
      <c r="T536" s="247">
        <f>S536*H536</f>
        <v>0</v>
      </c>
      <c r="AR536" s="25" t="s">
        <v>388</v>
      </c>
      <c r="AT536" s="25" t="s">
        <v>349</v>
      </c>
      <c r="AU536" s="25" t="s">
        <v>87</v>
      </c>
      <c r="AY536" s="25" t="s">
        <v>228</v>
      </c>
      <c r="BE536" s="248">
        <f>IF(N536="základní",J536,0)</f>
        <v>0</v>
      </c>
      <c r="BF536" s="248">
        <f>IF(N536="snížená",J536,0)</f>
        <v>0</v>
      </c>
      <c r="BG536" s="248">
        <f>IF(N536="zákl. přenesená",J536,0)</f>
        <v>0</v>
      </c>
      <c r="BH536" s="248">
        <f>IF(N536="sníž. přenesená",J536,0)</f>
        <v>0</v>
      </c>
      <c r="BI536" s="248">
        <f>IF(N536="nulová",J536,0)</f>
        <v>0</v>
      </c>
      <c r="BJ536" s="25" t="s">
        <v>24</v>
      </c>
      <c r="BK536" s="248">
        <f>ROUND(I536*H536,2)</f>
        <v>0</v>
      </c>
      <c r="BL536" s="25" t="s">
        <v>304</v>
      </c>
      <c r="BM536" s="25" t="s">
        <v>1102</v>
      </c>
    </row>
    <row r="537" s="1" customFormat="1">
      <c r="B537" s="47"/>
      <c r="C537" s="75"/>
      <c r="D537" s="251" t="s">
        <v>624</v>
      </c>
      <c r="E537" s="75"/>
      <c r="F537" s="282" t="s">
        <v>1103</v>
      </c>
      <c r="G537" s="75"/>
      <c r="H537" s="75"/>
      <c r="I537" s="205"/>
      <c r="J537" s="75"/>
      <c r="K537" s="75"/>
      <c r="L537" s="73"/>
      <c r="M537" s="283"/>
      <c r="N537" s="48"/>
      <c r="O537" s="48"/>
      <c r="P537" s="48"/>
      <c r="Q537" s="48"/>
      <c r="R537" s="48"/>
      <c r="S537" s="48"/>
      <c r="T537" s="96"/>
      <c r="AT537" s="25" t="s">
        <v>624</v>
      </c>
      <c r="AU537" s="25" t="s">
        <v>87</v>
      </c>
    </row>
    <row r="538" s="12" customFormat="1">
      <c r="B538" s="249"/>
      <c r="C538" s="250"/>
      <c r="D538" s="251" t="s">
        <v>237</v>
      </c>
      <c r="E538" s="252" t="s">
        <v>22</v>
      </c>
      <c r="F538" s="253" t="s">
        <v>1104</v>
      </c>
      <c r="G538" s="250"/>
      <c r="H538" s="254">
        <v>364.40100000000001</v>
      </c>
      <c r="I538" s="255"/>
      <c r="J538" s="250"/>
      <c r="K538" s="250"/>
      <c r="L538" s="256"/>
      <c r="M538" s="257"/>
      <c r="N538" s="258"/>
      <c r="O538" s="258"/>
      <c r="P538" s="258"/>
      <c r="Q538" s="258"/>
      <c r="R538" s="258"/>
      <c r="S538" s="258"/>
      <c r="T538" s="259"/>
      <c r="AT538" s="260" t="s">
        <v>237</v>
      </c>
      <c r="AU538" s="260" t="s">
        <v>87</v>
      </c>
      <c r="AV538" s="12" t="s">
        <v>87</v>
      </c>
      <c r="AW538" s="12" t="s">
        <v>42</v>
      </c>
      <c r="AX538" s="12" t="s">
        <v>24</v>
      </c>
      <c r="AY538" s="260" t="s">
        <v>228</v>
      </c>
    </row>
    <row r="539" s="1" customFormat="1" ht="25.5" customHeight="1">
      <c r="B539" s="47"/>
      <c r="C539" s="237" t="s">
        <v>1105</v>
      </c>
      <c r="D539" s="237" t="s">
        <v>230</v>
      </c>
      <c r="E539" s="238" t="s">
        <v>1106</v>
      </c>
      <c r="F539" s="239" t="s">
        <v>1107</v>
      </c>
      <c r="G539" s="240" t="s">
        <v>263</v>
      </c>
      <c r="H539" s="241">
        <v>790.20100000000002</v>
      </c>
      <c r="I539" s="242"/>
      <c r="J539" s="243">
        <f>ROUND(I539*H539,2)</f>
        <v>0</v>
      </c>
      <c r="K539" s="239" t="s">
        <v>234</v>
      </c>
      <c r="L539" s="73"/>
      <c r="M539" s="244" t="s">
        <v>22</v>
      </c>
      <c r="N539" s="245" t="s">
        <v>50</v>
      </c>
      <c r="O539" s="48"/>
      <c r="P539" s="246">
        <f>O539*H539</f>
        <v>0</v>
      </c>
      <c r="Q539" s="246">
        <v>0.0011800000000000001</v>
      </c>
      <c r="R539" s="246">
        <f>Q539*H539</f>
        <v>0.93243718000000009</v>
      </c>
      <c r="S539" s="246">
        <v>0</v>
      </c>
      <c r="T539" s="247">
        <f>S539*H539</f>
        <v>0</v>
      </c>
      <c r="AR539" s="25" t="s">
        <v>304</v>
      </c>
      <c r="AT539" s="25" t="s">
        <v>230</v>
      </c>
      <c r="AU539" s="25" t="s">
        <v>87</v>
      </c>
      <c r="AY539" s="25" t="s">
        <v>228</v>
      </c>
      <c r="BE539" s="248">
        <f>IF(N539="základní",J539,0)</f>
        <v>0</v>
      </c>
      <c r="BF539" s="248">
        <f>IF(N539="snížená",J539,0)</f>
        <v>0</v>
      </c>
      <c r="BG539" s="248">
        <f>IF(N539="zákl. přenesená",J539,0)</f>
        <v>0</v>
      </c>
      <c r="BH539" s="248">
        <f>IF(N539="sníž. přenesená",J539,0)</f>
        <v>0</v>
      </c>
      <c r="BI539" s="248">
        <f>IF(N539="nulová",J539,0)</f>
        <v>0</v>
      </c>
      <c r="BJ539" s="25" t="s">
        <v>24</v>
      </c>
      <c r="BK539" s="248">
        <f>ROUND(I539*H539,2)</f>
        <v>0</v>
      </c>
      <c r="BL539" s="25" t="s">
        <v>304</v>
      </c>
      <c r="BM539" s="25" t="s">
        <v>1108</v>
      </c>
    </row>
    <row r="540" s="12" customFormat="1">
      <c r="B540" s="249"/>
      <c r="C540" s="250"/>
      <c r="D540" s="251" t="s">
        <v>237</v>
      </c>
      <c r="E540" s="252" t="s">
        <v>22</v>
      </c>
      <c r="F540" s="253" t="s">
        <v>1109</v>
      </c>
      <c r="G540" s="250"/>
      <c r="H540" s="254">
        <v>306.13</v>
      </c>
      <c r="I540" s="255"/>
      <c r="J540" s="250"/>
      <c r="K540" s="250"/>
      <c r="L540" s="256"/>
      <c r="M540" s="257"/>
      <c r="N540" s="258"/>
      <c r="O540" s="258"/>
      <c r="P540" s="258"/>
      <c r="Q540" s="258"/>
      <c r="R540" s="258"/>
      <c r="S540" s="258"/>
      <c r="T540" s="259"/>
      <c r="AT540" s="260" t="s">
        <v>237</v>
      </c>
      <c r="AU540" s="260" t="s">
        <v>87</v>
      </c>
      <c r="AV540" s="12" t="s">
        <v>87</v>
      </c>
      <c r="AW540" s="12" t="s">
        <v>42</v>
      </c>
      <c r="AX540" s="12" t="s">
        <v>79</v>
      </c>
      <c r="AY540" s="260" t="s">
        <v>228</v>
      </c>
    </row>
    <row r="541" s="12" customFormat="1">
      <c r="B541" s="249"/>
      <c r="C541" s="250"/>
      <c r="D541" s="251" t="s">
        <v>237</v>
      </c>
      <c r="E541" s="252" t="s">
        <v>22</v>
      </c>
      <c r="F541" s="253" t="s">
        <v>1110</v>
      </c>
      <c r="G541" s="250"/>
      <c r="H541" s="254">
        <v>177.30500000000001</v>
      </c>
      <c r="I541" s="255"/>
      <c r="J541" s="250"/>
      <c r="K541" s="250"/>
      <c r="L541" s="256"/>
      <c r="M541" s="257"/>
      <c r="N541" s="258"/>
      <c r="O541" s="258"/>
      <c r="P541" s="258"/>
      <c r="Q541" s="258"/>
      <c r="R541" s="258"/>
      <c r="S541" s="258"/>
      <c r="T541" s="259"/>
      <c r="AT541" s="260" t="s">
        <v>237</v>
      </c>
      <c r="AU541" s="260" t="s">
        <v>87</v>
      </c>
      <c r="AV541" s="12" t="s">
        <v>87</v>
      </c>
      <c r="AW541" s="12" t="s">
        <v>42</v>
      </c>
      <c r="AX541" s="12" t="s">
        <v>79</v>
      </c>
      <c r="AY541" s="260" t="s">
        <v>228</v>
      </c>
    </row>
    <row r="542" s="12" customFormat="1">
      <c r="B542" s="249"/>
      <c r="C542" s="250"/>
      <c r="D542" s="251" t="s">
        <v>237</v>
      </c>
      <c r="E542" s="252" t="s">
        <v>22</v>
      </c>
      <c r="F542" s="253" t="s">
        <v>1111</v>
      </c>
      <c r="G542" s="250"/>
      <c r="H542" s="254">
        <v>306.76600000000002</v>
      </c>
      <c r="I542" s="255"/>
      <c r="J542" s="250"/>
      <c r="K542" s="250"/>
      <c r="L542" s="256"/>
      <c r="M542" s="257"/>
      <c r="N542" s="258"/>
      <c r="O542" s="258"/>
      <c r="P542" s="258"/>
      <c r="Q542" s="258"/>
      <c r="R542" s="258"/>
      <c r="S542" s="258"/>
      <c r="T542" s="259"/>
      <c r="AT542" s="260" t="s">
        <v>237</v>
      </c>
      <c r="AU542" s="260" t="s">
        <v>87</v>
      </c>
      <c r="AV542" s="12" t="s">
        <v>87</v>
      </c>
      <c r="AW542" s="12" t="s">
        <v>42</v>
      </c>
      <c r="AX542" s="12" t="s">
        <v>79</v>
      </c>
      <c r="AY542" s="260" t="s">
        <v>228</v>
      </c>
    </row>
    <row r="543" s="13" customFormat="1">
      <c r="B543" s="271"/>
      <c r="C543" s="272"/>
      <c r="D543" s="251" t="s">
        <v>237</v>
      </c>
      <c r="E543" s="273" t="s">
        <v>22</v>
      </c>
      <c r="F543" s="274" t="s">
        <v>364</v>
      </c>
      <c r="G543" s="272"/>
      <c r="H543" s="275">
        <v>790.20100000000002</v>
      </c>
      <c r="I543" s="276"/>
      <c r="J543" s="272"/>
      <c r="K543" s="272"/>
      <c r="L543" s="277"/>
      <c r="M543" s="278"/>
      <c r="N543" s="279"/>
      <c r="O543" s="279"/>
      <c r="P543" s="279"/>
      <c r="Q543" s="279"/>
      <c r="R543" s="279"/>
      <c r="S543" s="279"/>
      <c r="T543" s="280"/>
      <c r="AT543" s="281" t="s">
        <v>237</v>
      </c>
      <c r="AU543" s="281" t="s">
        <v>87</v>
      </c>
      <c r="AV543" s="13" t="s">
        <v>235</v>
      </c>
      <c r="AW543" s="13" t="s">
        <v>42</v>
      </c>
      <c r="AX543" s="13" t="s">
        <v>24</v>
      </c>
      <c r="AY543" s="281" t="s">
        <v>228</v>
      </c>
    </row>
    <row r="544" s="1" customFormat="1" ht="16.5" customHeight="1">
      <c r="B544" s="47"/>
      <c r="C544" s="261" t="s">
        <v>1112</v>
      </c>
      <c r="D544" s="261" t="s">
        <v>349</v>
      </c>
      <c r="E544" s="262" t="s">
        <v>1113</v>
      </c>
      <c r="F544" s="263" t="s">
        <v>1114</v>
      </c>
      <c r="G544" s="264" t="s">
        <v>263</v>
      </c>
      <c r="H544" s="265">
        <v>829.71100000000001</v>
      </c>
      <c r="I544" s="266"/>
      <c r="J544" s="267">
        <f>ROUND(I544*H544,2)</f>
        <v>0</v>
      </c>
      <c r="K544" s="263" t="s">
        <v>234</v>
      </c>
      <c r="L544" s="268"/>
      <c r="M544" s="269" t="s">
        <v>22</v>
      </c>
      <c r="N544" s="270" t="s">
        <v>50</v>
      </c>
      <c r="O544" s="48"/>
      <c r="P544" s="246">
        <f>O544*H544</f>
        <v>0</v>
      </c>
      <c r="Q544" s="246">
        <v>0.0022000000000000001</v>
      </c>
      <c r="R544" s="246">
        <f>Q544*H544</f>
        <v>1.8253642000000001</v>
      </c>
      <c r="S544" s="246">
        <v>0</v>
      </c>
      <c r="T544" s="247">
        <f>S544*H544</f>
        <v>0</v>
      </c>
      <c r="AR544" s="25" t="s">
        <v>388</v>
      </c>
      <c r="AT544" s="25" t="s">
        <v>349</v>
      </c>
      <c r="AU544" s="25" t="s">
        <v>87</v>
      </c>
      <c r="AY544" s="25" t="s">
        <v>228</v>
      </c>
      <c r="BE544" s="248">
        <f>IF(N544="základní",J544,0)</f>
        <v>0</v>
      </c>
      <c r="BF544" s="248">
        <f>IF(N544="snížená",J544,0)</f>
        <v>0</v>
      </c>
      <c r="BG544" s="248">
        <f>IF(N544="zákl. přenesená",J544,0)</f>
        <v>0</v>
      </c>
      <c r="BH544" s="248">
        <f>IF(N544="sníž. přenesená",J544,0)</f>
        <v>0</v>
      </c>
      <c r="BI544" s="248">
        <f>IF(N544="nulová",J544,0)</f>
        <v>0</v>
      </c>
      <c r="BJ544" s="25" t="s">
        <v>24</v>
      </c>
      <c r="BK544" s="248">
        <f>ROUND(I544*H544,2)</f>
        <v>0</v>
      </c>
      <c r="BL544" s="25" t="s">
        <v>304</v>
      </c>
      <c r="BM544" s="25" t="s">
        <v>1115</v>
      </c>
    </row>
    <row r="545" s="1" customFormat="1">
      <c r="B545" s="47"/>
      <c r="C545" s="75"/>
      <c r="D545" s="251" t="s">
        <v>624</v>
      </c>
      <c r="E545" s="75"/>
      <c r="F545" s="282" t="s">
        <v>1116</v>
      </c>
      <c r="G545" s="75"/>
      <c r="H545" s="75"/>
      <c r="I545" s="205"/>
      <c r="J545" s="75"/>
      <c r="K545" s="75"/>
      <c r="L545" s="73"/>
      <c r="M545" s="283"/>
      <c r="N545" s="48"/>
      <c r="O545" s="48"/>
      <c r="P545" s="48"/>
      <c r="Q545" s="48"/>
      <c r="R545" s="48"/>
      <c r="S545" s="48"/>
      <c r="T545" s="96"/>
      <c r="AT545" s="25" t="s">
        <v>624</v>
      </c>
      <c r="AU545" s="25" t="s">
        <v>87</v>
      </c>
    </row>
    <row r="546" s="12" customFormat="1">
      <c r="B546" s="249"/>
      <c r="C546" s="250"/>
      <c r="D546" s="251" t="s">
        <v>237</v>
      </c>
      <c r="E546" s="252" t="s">
        <v>22</v>
      </c>
      <c r="F546" s="253" t="s">
        <v>1117</v>
      </c>
      <c r="G546" s="250"/>
      <c r="H546" s="254">
        <v>829.71100000000001</v>
      </c>
      <c r="I546" s="255"/>
      <c r="J546" s="250"/>
      <c r="K546" s="250"/>
      <c r="L546" s="256"/>
      <c r="M546" s="257"/>
      <c r="N546" s="258"/>
      <c r="O546" s="258"/>
      <c r="P546" s="258"/>
      <c r="Q546" s="258"/>
      <c r="R546" s="258"/>
      <c r="S546" s="258"/>
      <c r="T546" s="259"/>
      <c r="AT546" s="260" t="s">
        <v>237</v>
      </c>
      <c r="AU546" s="260" t="s">
        <v>87</v>
      </c>
      <c r="AV546" s="12" t="s">
        <v>87</v>
      </c>
      <c r="AW546" s="12" t="s">
        <v>42</v>
      </c>
      <c r="AX546" s="12" t="s">
        <v>24</v>
      </c>
      <c r="AY546" s="260" t="s">
        <v>228</v>
      </c>
    </row>
    <row r="547" s="1" customFormat="1" ht="25.5" customHeight="1">
      <c r="B547" s="47"/>
      <c r="C547" s="237" t="s">
        <v>1118</v>
      </c>
      <c r="D547" s="237" t="s">
        <v>230</v>
      </c>
      <c r="E547" s="238" t="s">
        <v>1119</v>
      </c>
      <c r="F547" s="239" t="s">
        <v>1120</v>
      </c>
      <c r="G547" s="240" t="s">
        <v>263</v>
      </c>
      <c r="H547" s="241">
        <v>530.75999999999999</v>
      </c>
      <c r="I547" s="242"/>
      <c r="J547" s="243">
        <f>ROUND(I547*H547,2)</f>
        <v>0</v>
      </c>
      <c r="K547" s="239" t="s">
        <v>234</v>
      </c>
      <c r="L547" s="73"/>
      <c r="M547" s="244" t="s">
        <v>22</v>
      </c>
      <c r="N547" s="245" t="s">
        <v>50</v>
      </c>
      <c r="O547" s="48"/>
      <c r="P547" s="246">
        <f>O547*H547</f>
        <v>0</v>
      </c>
      <c r="Q547" s="246">
        <v>0.00132</v>
      </c>
      <c r="R547" s="246">
        <f>Q547*H547</f>
        <v>0.70060319999999998</v>
      </c>
      <c r="S547" s="246">
        <v>0</v>
      </c>
      <c r="T547" s="247">
        <f>S547*H547</f>
        <v>0</v>
      </c>
      <c r="AR547" s="25" t="s">
        <v>304</v>
      </c>
      <c r="AT547" s="25" t="s">
        <v>230</v>
      </c>
      <c r="AU547" s="25" t="s">
        <v>87</v>
      </c>
      <c r="AY547" s="25" t="s">
        <v>228</v>
      </c>
      <c r="BE547" s="248">
        <f>IF(N547="základní",J547,0)</f>
        <v>0</v>
      </c>
      <c r="BF547" s="248">
        <f>IF(N547="snížená",J547,0)</f>
        <v>0</v>
      </c>
      <c r="BG547" s="248">
        <f>IF(N547="zákl. přenesená",J547,0)</f>
        <v>0</v>
      </c>
      <c r="BH547" s="248">
        <f>IF(N547="sníž. přenesená",J547,0)</f>
        <v>0</v>
      </c>
      <c r="BI547" s="248">
        <f>IF(N547="nulová",J547,0)</f>
        <v>0</v>
      </c>
      <c r="BJ547" s="25" t="s">
        <v>24</v>
      </c>
      <c r="BK547" s="248">
        <f>ROUND(I547*H547,2)</f>
        <v>0</v>
      </c>
      <c r="BL547" s="25" t="s">
        <v>304</v>
      </c>
      <c r="BM547" s="25" t="s">
        <v>1121</v>
      </c>
    </row>
    <row r="548" s="12" customFormat="1">
      <c r="B548" s="249"/>
      <c r="C548" s="250"/>
      <c r="D548" s="251" t="s">
        <v>237</v>
      </c>
      <c r="E548" s="252" t="s">
        <v>22</v>
      </c>
      <c r="F548" s="253" t="s">
        <v>1122</v>
      </c>
      <c r="G548" s="250"/>
      <c r="H548" s="254">
        <v>216.66</v>
      </c>
      <c r="I548" s="255"/>
      <c r="J548" s="250"/>
      <c r="K548" s="250"/>
      <c r="L548" s="256"/>
      <c r="M548" s="257"/>
      <c r="N548" s="258"/>
      <c r="O548" s="258"/>
      <c r="P548" s="258"/>
      <c r="Q548" s="258"/>
      <c r="R548" s="258"/>
      <c r="S548" s="258"/>
      <c r="T548" s="259"/>
      <c r="AT548" s="260" t="s">
        <v>237</v>
      </c>
      <c r="AU548" s="260" t="s">
        <v>87</v>
      </c>
      <c r="AV548" s="12" t="s">
        <v>87</v>
      </c>
      <c r="AW548" s="12" t="s">
        <v>42</v>
      </c>
      <c r="AX548" s="12" t="s">
        <v>79</v>
      </c>
      <c r="AY548" s="260" t="s">
        <v>228</v>
      </c>
    </row>
    <row r="549" s="12" customFormat="1">
      <c r="B549" s="249"/>
      <c r="C549" s="250"/>
      <c r="D549" s="251" t="s">
        <v>237</v>
      </c>
      <c r="E549" s="252" t="s">
        <v>22</v>
      </c>
      <c r="F549" s="253" t="s">
        <v>1123</v>
      </c>
      <c r="G549" s="250"/>
      <c r="H549" s="254">
        <v>76.409999999999997</v>
      </c>
      <c r="I549" s="255"/>
      <c r="J549" s="250"/>
      <c r="K549" s="250"/>
      <c r="L549" s="256"/>
      <c r="M549" s="257"/>
      <c r="N549" s="258"/>
      <c r="O549" s="258"/>
      <c r="P549" s="258"/>
      <c r="Q549" s="258"/>
      <c r="R549" s="258"/>
      <c r="S549" s="258"/>
      <c r="T549" s="259"/>
      <c r="AT549" s="260" t="s">
        <v>237</v>
      </c>
      <c r="AU549" s="260" t="s">
        <v>87</v>
      </c>
      <c r="AV549" s="12" t="s">
        <v>87</v>
      </c>
      <c r="AW549" s="12" t="s">
        <v>42</v>
      </c>
      <c r="AX549" s="12" t="s">
        <v>79</v>
      </c>
      <c r="AY549" s="260" t="s">
        <v>228</v>
      </c>
    </row>
    <row r="550" s="12" customFormat="1">
      <c r="B550" s="249"/>
      <c r="C550" s="250"/>
      <c r="D550" s="251" t="s">
        <v>237</v>
      </c>
      <c r="E550" s="252" t="s">
        <v>22</v>
      </c>
      <c r="F550" s="253" t="s">
        <v>1124</v>
      </c>
      <c r="G550" s="250"/>
      <c r="H550" s="254">
        <v>98.359999999999999</v>
      </c>
      <c r="I550" s="255"/>
      <c r="J550" s="250"/>
      <c r="K550" s="250"/>
      <c r="L550" s="256"/>
      <c r="M550" s="257"/>
      <c r="N550" s="258"/>
      <c r="O550" s="258"/>
      <c r="P550" s="258"/>
      <c r="Q550" s="258"/>
      <c r="R550" s="258"/>
      <c r="S550" s="258"/>
      <c r="T550" s="259"/>
      <c r="AT550" s="260" t="s">
        <v>237</v>
      </c>
      <c r="AU550" s="260" t="s">
        <v>87</v>
      </c>
      <c r="AV550" s="12" t="s">
        <v>87</v>
      </c>
      <c r="AW550" s="12" t="s">
        <v>42</v>
      </c>
      <c r="AX550" s="12" t="s">
        <v>79</v>
      </c>
      <c r="AY550" s="260" t="s">
        <v>228</v>
      </c>
    </row>
    <row r="551" s="12" customFormat="1">
      <c r="B551" s="249"/>
      <c r="C551" s="250"/>
      <c r="D551" s="251" t="s">
        <v>237</v>
      </c>
      <c r="E551" s="252" t="s">
        <v>22</v>
      </c>
      <c r="F551" s="253" t="s">
        <v>1125</v>
      </c>
      <c r="G551" s="250"/>
      <c r="H551" s="254">
        <v>139.33000000000001</v>
      </c>
      <c r="I551" s="255"/>
      <c r="J551" s="250"/>
      <c r="K551" s="250"/>
      <c r="L551" s="256"/>
      <c r="M551" s="257"/>
      <c r="N551" s="258"/>
      <c r="O551" s="258"/>
      <c r="P551" s="258"/>
      <c r="Q551" s="258"/>
      <c r="R551" s="258"/>
      <c r="S551" s="258"/>
      <c r="T551" s="259"/>
      <c r="AT551" s="260" t="s">
        <v>237</v>
      </c>
      <c r="AU551" s="260" t="s">
        <v>87</v>
      </c>
      <c r="AV551" s="12" t="s">
        <v>87</v>
      </c>
      <c r="AW551" s="12" t="s">
        <v>42</v>
      </c>
      <c r="AX551" s="12" t="s">
        <v>79</v>
      </c>
      <c r="AY551" s="260" t="s">
        <v>228</v>
      </c>
    </row>
    <row r="552" s="13" customFormat="1">
      <c r="B552" s="271"/>
      <c r="C552" s="272"/>
      <c r="D552" s="251" t="s">
        <v>237</v>
      </c>
      <c r="E552" s="273" t="s">
        <v>22</v>
      </c>
      <c r="F552" s="274" t="s">
        <v>364</v>
      </c>
      <c r="G552" s="272"/>
      <c r="H552" s="275">
        <v>530.75999999999999</v>
      </c>
      <c r="I552" s="276"/>
      <c r="J552" s="272"/>
      <c r="K552" s="272"/>
      <c r="L552" s="277"/>
      <c r="M552" s="278"/>
      <c r="N552" s="279"/>
      <c r="O552" s="279"/>
      <c r="P552" s="279"/>
      <c r="Q552" s="279"/>
      <c r="R552" s="279"/>
      <c r="S552" s="279"/>
      <c r="T552" s="280"/>
      <c r="AT552" s="281" t="s">
        <v>237</v>
      </c>
      <c r="AU552" s="281" t="s">
        <v>87</v>
      </c>
      <c r="AV552" s="13" t="s">
        <v>235</v>
      </c>
      <c r="AW552" s="13" t="s">
        <v>42</v>
      </c>
      <c r="AX552" s="13" t="s">
        <v>24</v>
      </c>
      <c r="AY552" s="281" t="s">
        <v>228</v>
      </c>
    </row>
    <row r="553" s="1" customFormat="1" ht="16.5" customHeight="1">
      <c r="B553" s="47"/>
      <c r="C553" s="261" t="s">
        <v>1126</v>
      </c>
      <c r="D553" s="261" t="s">
        <v>349</v>
      </c>
      <c r="E553" s="262" t="s">
        <v>1127</v>
      </c>
      <c r="F553" s="263" t="s">
        <v>1128</v>
      </c>
      <c r="G553" s="264" t="s">
        <v>263</v>
      </c>
      <c r="H553" s="265">
        <v>557.298</v>
      </c>
      <c r="I553" s="266"/>
      <c r="J553" s="267">
        <f>ROUND(I553*H553,2)</f>
        <v>0</v>
      </c>
      <c r="K553" s="263" t="s">
        <v>234</v>
      </c>
      <c r="L553" s="268"/>
      <c r="M553" s="269" t="s">
        <v>22</v>
      </c>
      <c r="N553" s="270" t="s">
        <v>50</v>
      </c>
      <c r="O553" s="48"/>
      <c r="P553" s="246">
        <f>O553*H553</f>
        <v>0</v>
      </c>
      <c r="Q553" s="246">
        <v>0.0028700000000000002</v>
      </c>
      <c r="R553" s="246">
        <f>Q553*H553</f>
        <v>1.5994452600000002</v>
      </c>
      <c r="S553" s="246">
        <v>0</v>
      </c>
      <c r="T553" s="247">
        <f>S553*H553</f>
        <v>0</v>
      </c>
      <c r="AR553" s="25" t="s">
        <v>388</v>
      </c>
      <c r="AT553" s="25" t="s">
        <v>349</v>
      </c>
      <c r="AU553" s="25" t="s">
        <v>87</v>
      </c>
      <c r="AY553" s="25" t="s">
        <v>228</v>
      </c>
      <c r="BE553" s="248">
        <f>IF(N553="základní",J553,0)</f>
        <v>0</v>
      </c>
      <c r="BF553" s="248">
        <f>IF(N553="snížená",J553,0)</f>
        <v>0</v>
      </c>
      <c r="BG553" s="248">
        <f>IF(N553="zákl. přenesená",J553,0)</f>
        <v>0</v>
      </c>
      <c r="BH553" s="248">
        <f>IF(N553="sníž. přenesená",J553,0)</f>
        <v>0</v>
      </c>
      <c r="BI553" s="248">
        <f>IF(N553="nulová",J553,0)</f>
        <v>0</v>
      </c>
      <c r="BJ553" s="25" t="s">
        <v>24</v>
      </c>
      <c r="BK553" s="248">
        <f>ROUND(I553*H553,2)</f>
        <v>0</v>
      </c>
      <c r="BL553" s="25" t="s">
        <v>304</v>
      </c>
      <c r="BM553" s="25" t="s">
        <v>1129</v>
      </c>
    </row>
    <row r="554" s="1" customFormat="1">
      <c r="B554" s="47"/>
      <c r="C554" s="75"/>
      <c r="D554" s="251" t="s">
        <v>624</v>
      </c>
      <c r="E554" s="75"/>
      <c r="F554" s="284" t="s">
        <v>1130</v>
      </c>
      <c r="G554" s="75"/>
      <c r="H554" s="75"/>
      <c r="I554" s="205"/>
      <c r="J554" s="75"/>
      <c r="K554" s="75"/>
      <c r="L554" s="73"/>
      <c r="M554" s="283"/>
      <c r="N554" s="48"/>
      <c r="O554" s="48"/>
      <c r="P554" s="48"/>
      <c r="Q554" s="48"/>
      <c r="R554" s="48"/>
      <c r="S554" s="48"/>
      <c r="T554" s="96"/>
      <c r="AT554" s="25" t="s">
        <v>624</v>
      </c>
      <c r="AU554" s="25" t="s">
        <v>87</v>
      </c>
    </row>
    <row r="555" s="12" customFormat="1">
      <c r="B555" s="249"/>
      <c r="C555" s="250"/>
      <c r="D555" s="251" t="s">
        <v>237</v>
      </c>
      <c r="E555" s="252" t="s">
        <v>22</v>
      </c>
      <c r="F555" s="253" t="s">
        <v>1131</v>
      </c>
      <c r="G555" s="250"/>
      <c r="H555" s="254">
        <v>557.298</v>
      </c>
      <c r="I555" s="255"/>
      <c r="J555" s="250"/>
      <c r="K555" s="250"/>
      <c r="L555" s="256"/>
      <c r="M555" s="257"/>
      <c r="N555" s="258"/>
      <c r="O555" s="258"/>
      <c r="P555" s="258"/>
      <c r="Q555" s="258"/>
      <c r="R555" s="258"/>
      <c r="S555" s="258"/>
      <c r="T555" s="259"/>
      <c r="AT555" s="260" t="s">
        <v>237</v>
      </c>
      <c r="AU555" s="260" t="s">
        <v>87</v>
      </c>
      <c r="AV555" s="12" t="s">
        <v>87</v>
      </c>
      <c r="AW555" s="12" t="s">
        <v>42</v>
      </c>
      <c r="AX555" s="12" t="s">
        <v>24</v>
      </c>
      <c r="AY555" s="260" t="s">
        <v>228</v>
      </c>
    </row>
    <row r="556" s="1" customFormat="1" ht="25.5" customHeight="1">
      <c r="B556" s="47"/>
      <c r="C556" s="237" t="s">
        <v>1132</v>
      </c>
      <c r="D556" s="237" t="s">
        <v>230</v>
      </c>
      <c r="E556" s="238" t="s">
        <v>1133</v>
      </c>
      <c r="F556" s="239" t="s">
        <v>1134</v>
      </c>
      <c r="G556" s="240" t="s">
        <v>913</v>
      </c>
      <c r="H556" s="306"/>
      <c r="I556" s="242"/>
      <c r="J556" s="243">
        <f>ROUND(I556*H556,2)</f>
        <v>0</v>
      </c>
      <c r="K556" s="239" t="s">
        <v>234</v>
      </c>
      <c r="L556" s="73"/>
      <c r="M556" s="244" t="s">
        <v>22</v>
      </c>
      <c r="N556" s="245" t="s">
        <v>50</v>
      </c>
      <c r="O556" s="48"/>
      <c r="P556" s="246">
        <f>O556*H556</f>
        <v>0</v>
      </c>
      <c r="Q556" s="246">
        <v>0</v>
      </c>
      <c r="R556" s="246">
        <f>Q556*H556</f>
        <v>0</v>
      </c>
      <c r="S556" s="246">
        <v>0</v>
      </c>
      <c r="T556" s="247">
        <f>S556*H556</f>
        <v>0</v>
      </c>
      <c r="AR556" s="25" t="s">
        <v>304</v>
      </c>
      <c r="AT556" s="25" t="s">
        <v>230</v>
      </c>
      <c r="AU556" s="25" t="s">
        <v>87</v>
      </c>
      <c r="AY556" s="25" t="s">
        <v>228</v>
      </c>
      <c r="BE556" s="248">
        <f>IF(N556="základní",J556,0)</f>
        <v>0</v>
      </c>
      <c r="BF556" s="248">
        <f>IF(N556="snížená",J556,0)</f>
        <v>0</v>
      </c>
      <c r="BG556" s="248">
        <f>IF(N556="zákl. přenesená",J556,0)</f>
        <v>0</v>
      </c>
      <c r="BH556" s="248">
        <f>IF(N556="sníž. přenesená",J556,0)</f>
        <v>0</v>
      </c>
      <c r="BI556" s="248">
        <f>IF(N556="nulová",J556,0)</f>
        <v>0</v>
      </c>
      <c r="BJ556" s="25" t="s">
        <v>24</v>
      </c>
      <c r="BK556" s="248">
        <f>ROUND(I556*H556,2)</f>
        <v>0</v>
      </c>
      <c r="BL556" s="25" t="s">
        <v>304</v>
      </c>
      <c r="BM556" s="25" t="s">
        <v>1135</v>
      </c>
    </row>
    <row r="557" s="11" customFormat="1" ht="29.88" customHeight="1">
      <c r="B557" s="221"/>
      <c r="C557" s="222"/>
      <c r="D557" s="223" t="s">
        <v>78</v>
      </c>
      <c r="E557" s="235" t="s">
        <v>1136</v>
      </c>
      <c r="F557" s="235" t="s">
        <v>1137</v>
      </c>
      <c r="G557" s="222"/>
      <c r="H557" s="222"/>
      <c r="I557" s="225"/>
      <c r="J557" s="236">
        <f>BK557</f>
        <v>0</v>
      </c>
      <c r="K557" s="222"/>
      <c r="L557" s="227"/>
      <c r="M557" s="228"/>
      <c r="N557" s="229"/>
      <c r="O557" s="229"/>
      <c r="P557" s="230">
        <f>SUM(P558:P562)</f>
        <v>0</v>
      </c>
      <c r="Q557" s="229"/>
      <c r="R557" s="230">
        <f>SUM(R558:R562)</f>
        <v>3.1001104800000001</v>
      </c>
      <c r="S557" s="229"/>
      <c r="T557" s="231">
        <f>SUM(T558:T562)</f>
        <v>0</v>
      </c>
      <c r="AR557" s="232" t="s">
        <v>87</v>
      </c>
      <c r="AT557" s="233" t="s">
        <v>78</v>
      </c>
      <c r="AU557" s="233" t="s">
        <v>24</v>
      </c>
      <c r="AY557" s="232" t="s">
        <v>228</v>
      </c>
      <c r="BK557" s="234">
        <f>SUM(BK558:BK562)</f>
        <v>0</v>
      </c>
    </row>
    <row r="558" s="1" customFormat="1" ht="16.5" customHeight="1">
      <c r="B558" s="47"/>
      <c r="C558" s="237" t="s">
        <v>1138</v>
      </c>
      <c r="D558" s="237" t="s">
        <v>230</v>
      </c>
      <c r="E558" s="238" t="s">
        <v>1139</v>
      </c>
      <c r="F558" s="239" t="s">
        <v>1140</v>
      </c>
      <c r="G558" s="240" t="s">
        <v>263</v>
      </c>
      <c r="H558" s="241">
        <v>126.072</v>
      </c>
      <c r="I558" s="242"/>
      <c r="J558" s="243">
        <f>ROUND(I558*H558,2)</f>
        <v>0</v>
      </c>
      <c r="K558" s="239" t="s">
        <v>264</v>
      </c>
      <c r="L558" s="73"/>
      <c r="M558" s="244" t="s">
        <v>22</v>
      </c>
      <c r="N558" s="245" t="s">
        <v>50</v>
      </c>
      <c r="O558" s="48"/>
      <c r="P558" s="246">
        <f>O558*H558</f>
        <v>0</v>
      </c>
      <c r="Q558" s="246">
        <v>0</v>
      </c>
      <c r="R558" s="246">
        <f>Q558*H558</f>
        <v>0</v>
      </c>
      <c r="S558" s="246">
        <v>0</v>
      </c>
      <c r="T558" s="247">
        <f>S558*H558</f>
        <v>0</v>
      </c>
      <c r="AR558" s="25" t="s">
        <v>304</v>
      </c>
      <c r="AT558" s="25" t="s">
        <v>230</v>
      </c>
      <c r="AU558" s="25" t="s">
        <v>87</v>
      </c>
      <c r="AY558" s="25" t="s">
        <v>228</v>
      </c>
      <c r="BE558" s="248">
        <f>IF(N558="základní",J558,0)</f>
        <v>0</v>
      </c>
      <c r="BF558" s="248">
        <f>IF(N558="snížená",J558,0)</f>
        <v>0</v>
      </c>
      <c r="BG558" s="248">
        <f>IF(N558="zákl. přenesená",J558,0)</f>
        <v>0</v>
      </c>
      <c r="BH558" s="248">
        <f>IF(N558="sníž. přenesená",J558,0)</f>
        <v>0</v>
      </c>
      <c r="BI558" s="248">
        <f>IF(N558="nulová",J558,0)</f>
        <v>0</v>
      </c>
      <c r="BJ558" s="25" t="s">
        <v>24</v>
      </c>
      <c r="BK558" s="248">
        <f>ROUND(I558*H558,2)</f>
        <v>0</v>
      </c>
      <c r="BL558" s="25" t="s">
        <v>304</v>
      </c>
      <c r="BM558" s="25" t="s">
        <v>1141</v>
      </c>
    </row>
    <row r="559" s="12" customFormat="1">
      <c r="B559" s="249"/>
      <c r="C559" s="250"/>
      <c r="D559" s="251" t="s">
        <v>237</v>
      </c>
      <c r="E559" s="252" t="s">
        <v>22</v>
      </c>
      <c r="F559" s="253" t="s">
        <v>1142</v>
      </c>
      <c r="G559" s="250"/>
      <c r="H559" s="254">
        <v>126.072</v>
      </c>
      <c r="I559" s="255"/>
      <c r="J559" s="250"/>
      <c r="K559" s="250"/>
      <c r="L559" s="256"/>
      <c r="M559" s="257"/>
      <c r="N559" s="258"/>
      <c r="O559" s="258"/>
      <c r="P559" s="258"/>
      <c r="Q559" s="258"/>
      <c r="R559" s="258"/>
      <c r="S559" s="258"/>
      <c r="T559" s="259"/>
      <c r="AT559" s="260" t="s">
        <v>237</v>
      </c>
      <c r="AU559" s="260" t="s">
        <v>87</v>
      </c>
      <c r="AV559" s="12" t="s">
        <v>87</v>
      </c>
      <c r="AW559" s="12" t="s">
        <v>42</v>
      </c>
      <c r="AX559" s="12" t="s">
        <v>24</v>
      </c>
      <c r="AY559" s="260" t="s">
        <v>228</v>
      </c>
    </row>
    <row r="560" s="1" customFormat="1" ht="25.5" customHeight="1">
      <c r="B560" s="47"/>
      <c r="C560" s="237" t="s">
        <v>1143</v>
      </c>
      <c r="D560" s="237" t="s">
        <v>230</v>
      </c>
      <c r="E560" s="238" t="s">
        <v>1144</v>
      </c>
      <c r="F560" s="239" t="s">
        <v>1145</v>
      </c>
      <c r="G560" s="240" t="s">
        <v>263</v>
      </c>
      <c r="H560" s="241">
        <v>126.072</v>
      </c>
      <c r="I560" s="242"/>
      <c r="J560" s="243">
        <f>ROUND(I560*H560,2)</f>
        <v>0</v>
      </c>
      <c r="K560" s="239" t="s">
        <v>234</v>
      </c>
      <c r="L560" s="73"/>
      <c r="M560" s="244" t="s">
        <v>22</v>
      </c>
      <c r="N560" s="245" t="s">
        <v>50</v>
      </c>
      <c r="O560" s="48"/>
      <c r="P560" s="246">
        <f>O560*H560</f>
        <v>0</v>
      </c>
      <c r="Q560" s="246">
        <v>0.024590000000000001</v>
      </c>
      <c r="R560" s="246">
        <f>Q560*H560</f>
        <v>3.1001104800000001</v>
      </c>
      <c r="S560" s="246">
        <v>0</v>
      </c>
      <c r="T560" s="247">
        <f>S560*H560</f>
        <v>0</v>
      </c>
      <c r="AR560" s="25" t="s">
        <v>304</v>
      </c>
      <c r="AT560" s="25" t="s">
        <v>230</v>
      </c>
      <c r="AU560" s="25" t="s">
        <v>87</v>
      </c>
      <c r="AY560" s="25" t="s">
        <v>228</v>
      </c>
      <c r="BE560" s="248">
        <f>IF(N560="základní",J560,0)</f>
        <v>0</v>
      </c>
      <c r="BF560" s="248">
        <f>IF(N560="snížená",J560,0)</f>
        <v>0</v>
      </c>
      <c r="BG560" s="248">
        <f>IF(N560="zákl. přenesená",J560,0)</f>
        <v>0</v>
      </c>
      <c r="BH560" s="248">
        <f>IF(N560="sníž. přenesená",J560,0)</f>
        <v>0</v>
      </c>
      <c r="BI560" s="248">
        <f>IF(N560="nulová",J560,0)</f>
        <v>0</v>
      </c>
      <c r="BJ560" s="25" t="s">
        <v>24</v>
      </c>
      <c r="BK560" s="248">
        <f>ROUND(I560*H560,2)</f>
        <v>0</v>
      </c>
      <c r="BL560" s="25" t="s">
        <v>304</v>
      </c>
      <c r="BM560" s="25" t="s">
        <v>1146</v>
      </c>
    </row>
    <row r="561" s="12" customFormat="1">
      <c r="B561" s="249"/>
      <c r="C561" s="250"/>
      <c r="D561" s="251" t="s">
        <v>237</v>
      </c>
      <c r="E561" s="252" t="s">
        <v>22</v>
      </c>
      <c r="F561" s="253" t="s">
        <v>1142</v>
      </c>
      <c r="G561" s="250"/>
      <c r="H561" s="254">
        <v>126.072</v>
      </c>
      <c r="I561" s="255"/>
      <c r="J561" s="250"/>
      <c r="K561" s="250"/>
      <c r="L561" s="256"/>
      <c r="M561" s="257"/>
      <c r="N561" s="258"/>
      <c r="O561" s="258"/>
      <c r="P561" s="258"/>
      <c r="Q561" s="258"/>
      <c r="R561" s="258"/>
      <c r="S561" s="258"/>
      <c r="T561" s="259"/>
      <c r="AT561" s="260" t="s">
        <v>237</v>
      </c>
      <c r="AU561" s="260" t="s">
        <v>87</v>
      </c>
      <c r="AV561" s="12" t="s">
        <v>87</v>
      </c>
      <c r="AW561" s="12" t="s">
        <v>42</v>
      </c>
      <c r="AX561" s="12" t="s">
        <v>24</v>
      </c>
      <c r="AY561" s="260" t="s">
        <v>228</v>
      </c>
    </row>
    <row r="562" s="1" customFormat="1" ht="16.5" customHeight="1">
      <c r="B562" s="47"/>
      <c r="C562" s="237" t="s">
        <v>1147</v>
      </c>
      <c r="D562" s="237" t="s">
        <v>230</v>
      </c>
      <c r="E562" s="238" t="s">
        <v>1148</v>
      </c>
      <c r="F562" s="239" t="s">
        <v>1149</v>
      </c>
      <c r="G562" s="240" t="s">
        <v>913</v>
      </c>
      <c r="H562" s="306"/>
      <c r="I562" s="242"/>
      <c r="J562" s="243">
        <f>ROUND(I562*H562,2)</f>
        <v>0</v>
      </c>
      <c r="K562" s="239" t="s">
        <v>234</v>
      </c>
      <c r="L562" s="73"/>
      <c r="M562" s="244" t="s">
        <v>22</v>
      </c>
      <c r="N562" s="245" t="s">
        <v>50</v>
      </c>
      <c r="O562" s="48"/>
      <c r="P562" s="246">
        <f>O562*H562</f>
        <v>0</v>
      </c>
      <c r="Q562" s="246">
        <v>0</v>
      </c>
      <c r="R562" s="246">
        <f>Q562*H562</f>
        <v>0</v>
      </c>
      <c r="S562" s="246">
        <v>0</v>
      </c>
      <c r="T562" s="247">
        <f>S562*H562</f>
        <v>0</v>
      </c>
      <c r="AR562" s="25" t="s">
        <v>304</v>
      </c>
      <c r="AT562" s="25" t="s">
        <v>230</v>
      </c>
      <c r="AU562" s="25" t="s">
        <v>87</v>
      </c>
      <c r="AY562" s="25" t="s">
        <v>228</v>
      </c>
      <c r="BE562" s="248">
        <f>IF(N562="základní",J562,0)</f>
        <v>0</v>
      </c>
      <c r="BF562" s="248">
        <f>IF(N562="snížená",J562,0)</f>
        <v>0</v>
      </c>
      <c r="BG562" s="248">
        <f>IF(N562="zákl. přenesená",J562,0)</f>
        <v>0</v>
      </c>
      <c r="BH562" s="248">
        <f>IF(N562="sníž. přenesená",J562,0)</f>
        <v>0</v>
      </c>
      <c r="BI562" s="248">
        <f>IF(N562="nulová",J562,0)</f>
        <v>0</v>
      </c>
      <c r="BJ562" s="25" t="s">
        <v>24</v>
      </c>
      <c r="BK562" s="248">
        <f>ROUND(I562*H562,2)</f>
        <v>0</v>
      </c>
      <c r="BL562" s="25" t="s">
        <v>304</v>
      </c>
      <c r="BM562" s="25" t="s">
        <v>1150</v>
      </c>
    </row>
    <row r="563" s="11" customFormat="1" ht="29.88" customHeight="1">
      <c r="B563" s="221"/>
      <c r="C563" s="222"/>
      <c r="D563" s="223" t="s">
        <v>78</v>
      </c>
      <c r="E563" s="235" t="s">
        <v>1151</v>
      </c>
      <c r="F563" s="235" t="s">
        <v>1152</v>
      </c>
      <c r="G563" s="222"/>
      <c r="H563" s="222"/>
      <c r="I563" s="225"/>
      <c r="J563" s="236">
        <f>BK563</f>
        <v>0</v>
      </c>
      <c r="K563" s="222"/>
      <c r="L563" s="227"/>
      <c r="M563" s="228"/>
      <c r="N563" s="229"/>
      <c r="O563" s="229"/>
      <c r="P563" s="230">
        <f>SUM(P564:P621)</f>
        <v>0</v>
      </c>
      <c r="Q563" s="229"/>
      <c r="R563" s="230">
        <f>SUM(R564:R621)</f>
        <v>186.18098946999999</v>
      </c>
      <c r="S563" s="229"/>
      <c r="T563" s="231">
        <f>SUM(T564:T621)</f>
        <v>0</v>
      </c>
      <c r="AR563" s="232" t="s">
        <v>87</v>
      </c>
      <c r="AT563" s="233" t="s">
        <v>78</v>
      </c>
      <c r="AU563" s="233" t="s">
        <v>24</v>
      </c>
      <c r="AY563" s="232" t="s">
        <v>228</v>
      </c>
      <c r="BK563" s="234">
        <f>SUM(BK564:BK621)</f>
        <v>0</v>
      </c>
    </row>
    <row r="564" s="1" customFormat="1" ht="25.5" customHeight="1">
      <c r="B564" s="47"/>
      <c r="C564" s="237" t="s">
        <v>1153</v>
      </c>
      <c r="D564" s="237" t="s">
        <v>230</v>
      </c>
      <c r="E564" s="238" t="s">
        <v>1154</v>
      </c>
      <c r="F564" s="239" t="s">
        <v>1155</v>
      </c>
      <c r="G564" s="240" t="s">
        <v>263</v>
      </c>
      <c r="H564" s="241">
        <v>323.62900000000002</v>
      </c>
      <c r="I564" s="242"/>
      <c r="J564" s="243">
        <f>ROUND(I564*H564,2)</f>
        <v>0</v>
      </c>
      <c r="K564" s="239" t="s">
        <v>234</v>
      </c>
      <c r="L564" s="73"/>
      <c r="M564" s="244" t="s">
        <v>22</v>
      </c>
      <c r="N564" s="245" t="s">
        <v>50</v>
      </c>
      <c r="O564" s="48"/>
      <c r="P564" s="246">
        <f>O564*H564</f>
        <v>0</v>
      </c>
      <c r="Q564" s="246">
        <v>0.052490000000000002</v>
      </c>
      <c r="R564" s="246">
        <f>Q564*H564</f>
        <v>16.987286210000001</v>
      </c>
      <c r="S564" s="246">
        <v>0</v>
      </c>
      <c r="T564" s="247">
        <f>S564*H564</f>
        <v>0</v>
      </c>
      <c r="AR564" s="25" t="s">
        <v>304</v>
      </c>
      <c r="AT564" s="25" t="s">
        <v>230</v>
      </c>
      <c r="AU564" s="25" t="s">
        <v>87</v>
      </c>
      <c r="AY564" s="25" t="s">
        <v>228</v>
      </c>
      <c r="BE564" s="248">
        <f>IF(N564="základní",J564,0)</f>
        <v>0</v>
      </c>
      <c r="BF564" s="248">
        <f>IF(N564="snížená",J564,0)</f>
        <v>0</v>
      </c>
      <c r="BG564" s="248">
        <f>IF(N564="zákl. přenesená",J564,0)</f>
        <v>0</v>
      </c>
      <c r="BH564" s="248">
        <f>IF(N564="sníž. přenesená",J564,0)</f>
        <v>0</v>
      </c>
      <c r="BI564" s="248">
        <f>IF(N564="nulová",J564,0)</f>
        <v>0</v>
      </c>
      <c r="BJ564" s="25" t="s">
        <v>24</v>
      </c>
      <c r="BK564" s="248">
        <f>ROUND(I564*H564,2)</f>
        <v>0</v>
      </c>
      <c r="BL564" s="25" t="s">
        <v>304</v>
      </c>
      <c r="BM564" s="25" t="s">
        <v>1156</v>
      </c>
    </row>
    <row r="565" s="12" customFormat="1">
      <c r="B565" s="249"/>
      <c r="C565" s="250"/>
      <c r="D565" s="251" t="s">
        <v>237</v>
      </c>
      <c r="E565" s="252" t="s">
        <v>22</v>
      </c>
      <c r="F565" s="253" t="s">
        <v>1157</v>
      </c>
      <c r="G565" s="250"/>
      <c r="H565" s="254">
        <v>73.855000000000004</v>
      </c>
      <c r="I565" s="255"/>
      <c r="J565" s="250"/>
      <c r="K565" s="250"/>
      <c r="L565" s="256"/>
      <c r="M565" s="257"/>
      <c r="N565" s="258"/>
      <c r="O565" s="258"/>
      <c r="P565" s="258"/>
      <c r="Q565" s="258"/>
      <c r="R565" s="258"/>
      <c r="S565" s="258"/>
      <c r="T565" s="259"/>
      <c r="AT565" s="260" t="s">
        <v>237</v>
      </c>
      <c r="AU565" s="260" t="s">
        <v>87</v>
      </c>
      <c r="AV565" s="12" t="s">
        <v>87</v>
      </c>
      <c r="AW565" s="12" t="s">
        <v>42</v>
      </c>
      <c r="AX565" s="12" t="s">
        <v>79</v>
      </c>
      <c r="AY565" s="260" t="s">
        <v>228</v>
      </c>
    </row>
    <row r="566" s="12" customFormat="1">
      <c r="B566" s="249"/>
      <c r="C566" s="250"/>
      <c r="D566" s="251" t="s">
        <v>237</v>
      </c>
      <c r="E566" s="252" t="s">
        <v>22</v>
      </c>
      <c r="F566" s="253" t="s">
        <v>1158</v>
      </c>
      <c r="G566" s="250"/>
      <c r="H566" s="254">
        <v>-6.8949999999999996</v>
      </c>
      <c r="I566" s="255"/>
      <c r="J566" s="250"/>
      <c r="K566" s="250"/>
      <c r="L566" s="256"/>
      <c r="M566" s="257"/>
      <c r="N566" s="258"/>
      <c r="O566" s="258"/>
      <c r="P566" s="258"/>
      <c r="Q566" s="258"/>
      <c r="R566" s="258"/>
      <c r="S566" s="258"/>
      <c r="T566" s="259"/>
      <c r="AT566" s="260" t="s">
        <v>237</v>
      </c>
      <c r="AU566" s="260" t="s">
        <v>87</v>
      </c>
      <c r="AV566" s="12" t="s">
        <v>87</v>
      </c>
      <c r="AW566" s="12" t="s">
        <v>42</v>
      </c>
      <c r="AX566" s="12" t="s">
        <v>79</v>
      </c>
      <c r="AY566" s="260" t="s">
        <v>228</v>
      </c>
    </row>
    <row r="567" s="12" customFormat="1">
      <c r="B567" s="249"/>
      <c r="C567" s="250"/>
      <c r="D567" s="251" t="s">
        <v>237</v>
      </c>
      <c r="E567" s="252" t="s">
        <v>22</v>
      </c>
      <c r="F567" s="253" t="s">
        <v>1159</v>
      </c>
      <c r="G567" s="250"/>
      <c r="H567" s="254">
        <v>114.821</v>
      </c>
      <c r="I567" s="255"/>
      <c r="J567" s="250"/>
      <c r="K567" s="250"/>
      <c r="L567" s="256"/>
      <c r="M567" s="257"/>
      <c r="N567" s="258"/>
      <c r="O567" s="258"/>
      <c r="P567" s="258"/>
      <c r="Q567" s="258"/>
      <c r="R567" s="258"/>
      <c r="S567" s="258"/>
      <c r="T567" s="259"/>
      <c r="AT567" s="260" t="s">
        <v>237</v>
      </c>
      <c r="AU567" s="260" t="s">
        <v>87</v>
      </c>
      <c r="AV567" s="12" t="s">
        <v>87</v>
      </c>
      <c r="AW567" s="12" t="s">
        <v>42</v>
      </c>
      <c r="AX567" s="12" t="s">
        <v>79</v>
      </c>
      <c r="AY567" s="260" t="s">
        <v>228</v>
      </c>
    </row>
    <row r="568" s="12" customFormat="1">
      <c r="B568" s="249"/>
      <c r="C568" s="250"/>
      <c r="D568" s="251" t="s">
        <v>237</v>
      </c>
      <c r="E568" s="252" t="s">
        <v>22</v>
      </c>
      <c r="F568" s="253" t="s">
        <v>1160</v>
      </c>
      <c r="G568" s="250"/>
      <c r="H568" s="254">
        <v>141.26599999999999</v>
      </c>
      <c r="I568" s="255"/>
      <c r="J568" s="250"/>
      <c r="K568" s="250"/>
      <c r="L568" s="256"/>
      <c r="M568" s="257"/>
      <c r="N568" s="258"/>
      <c r="O568" s="258"/>
      <c r="P568" s="258"/>
      <c r="Q568" s="258"/>
      <c r="R568" s="258"/>
      <c r="S568" s="258"/>
      <c r="T568" s="259"/>
      <c r="AT568" s="260" t="s">
        <v>237</v>
      </c>
      <c r="AU568" s="260" t="s">
        <v>87</v>
      </c>
      <c r="AV568" s="12" t="s">
        <v>87</v>
      </c>
      <c r="AW568" s="12" t="s">
        <v>42</v>
      </c>
      <c r="AX568" s="12" t="s">
        <v>79</v>
      </c>
      <c r="AY568" s="260" t="s">
        <v>228</v>
      </c>
    </row>
    <row r="569" s="12" customFormat="1">
      <c r="B569" s="249"/>
      <c r="C569" s="250"/>
      <c r="D569" s="251" t="s">
        <v>237</v>
      </c>
      <c r="E569" s="252" t="s">
        <v>22</v>
      </c>
      <c r="F569" s="253" t="s">
        <v>1161</v>
      </c>
      <c r="G569" s="250"/>
      <c r="H569" s="254">
        <v>-4.9249999999999998</v>
      </c>
      <c r="I569" s="255"/>
      <c r="J569" s="250"/>
      <c r="K569" s="250"/>
      <c r="L569" s="256"/>
      <c r="M569" s="257"/>
      <c r="N569" s="258"/>
      <c r="O569" s="258"/>
      <c r="P569" s="258"/>
      <c r="Q569" s="258"/>
      <c r="R569" s="258"/>
      <c r="S569" s="258"/>
      <c r="T569" s="259"/>
      <c r="AT569" s="260" t="s">
        <v>237</v>
      </c>
      <c r="AU569" s="260" t="s">
        <v>87</v>
      </c>
      <c r="AV569" s="12" t="s">
        <v>87</v>
      </c>
      <c r="AW569" s="12" t="s">
        <v>42</v>
      </c>
      <c r="AX569" s="12" t="s">
        <v>79</v>
      </c>
      <c r="AY569" s="260" t="s">
        <v>228</v>
      </c>
    </row>
    <row r="570" s="12" customFormat="1">
      <c r="B570" s="249"/>
      <c r="C570" s="250"/>
      <c r="D570" s="251" t="s">
        <v>237</v>
      </c>
      <c r="E570" s="252" t="s">
        <v>22</v>
      </c>
      <c r="F570" s="253" t="s">
        <v>1162</v>
      </c>
      <c r="G570" s="250"/>
      <c r="H570" s="254">
        <v>5.5069999999999997</v>
      </c>
      <c r="I570" s="255"/>
      <c r="J570" s="250"/>
      <c r="K570" s="250"/>
      <c r="L570" s="256"/>
      <c r="M570" s="257"/>
      <c r="N570" s="258"/>
      <c r="O570" s="258"/>
      <c r="P570" s="258"/>
      <c r="Q570" s="258"/>
      <c r="R570" s="258"/>
      <c r="S570" s="258"/>
      <c r="T570" s="259"/>
      <c r="AT570" s="260" t="s">
        <v>237</v>
      </c>
      <c r="AU570" s="260" t="s">
        <v>87</v>
      </c>
      <c r="AV570" s="12" t="s">
        <v>87</v>
      </c>
      <c r="AW570" s="12" t="s">
        <v>42</v>
      </c>
      <c r="AX570" s="12" t="s">
        <v>79</v>
      </c>
      <c r="AY570" s="260" t="s">
        <v>228</v>
      </c>
    </row>
    <row r="571" s="13" customFormat="1">
      <c r="B571" s="271"/>
      <c r="C571" s="272"/>
      <c r="D571" s="251" t="s">
        <v>237</v>
      </c>
      <c r="E571" s="273" t="s">
        <v>22</v>
      </c>
      <c r="F571" s="274" t="s">
        <v>364</v>
      </c>
      <c r="G571" s="272"/>
      <c r="H571" s="275">
        <v>323.62900000000002</v>
      </c>
      <c r="I571" s="276"/>
      <c r="J571" s="272"/>
      <c r="K571" s="272"/>
      <c r="L571" s="277"/>
      <c r="M571" s="278"/>
      <c r="N571" s="279"/>
      <c r="O571" s="279"/>
      <c r="P571" s="279"/>
      <c r="Q571" s="279"/>
      <c r="R571" s="279"/>
      <c r="S571" s="279"/>
      <c r="T571" s="280"/>
      <c r="AT571" s="281" t="s">
        <v>237</v>
      </c>
      <c r="AU571" s="281" t="s">
        <v>87</v>
      </c>
      <c r="AV571" s="13" t="s">
        <v>235</v>
      </c>
      <c r="AW571" s="13" t="s">
        <v>42</v>
      </c>
      <c r="AX571" s="13" t="s">
        <v>24</v>
      </c>
      <c r="AY571" s="281" t="s">
        <v>228</v>
      </c>
    </row>
    <row r="572" s="1" customFormat="1" ht="25.5" customHeight="1">
      <c r="B572" s="47"/>
      <c r="C572" s="237" t="s">
        <v>1163</v>
      </c>
      <c r="D572" s="237" t="s">
        <v>230</v>
      </c>
      <c r="E572" s="238" t="s">
        <v>1164</v>
      </c>
      <c r="F572" s="239" t="s">
        <v>1165</v>
      </c>
      <c r="G572" s="240" t="s">
        <v>263</v>
      </c>
      <c r="H572" s="241">
        <v>462.875</v>
      </c>
      <c r="I572" s="242"/>
      <c r="J572" s="243">
        <f>ROUND(I572*H572,2)</f>
        <v>0</v>
      </c>
      <c r="K572" s="239" t="s">
        <v>234</v>
      </c>
      <c r="L572" s="73"/>
      <c r="M572" s="244" t="s">
        <v>22</v>
      </c>
      <c r="N572" s="245" t="s">
        <v>50</v>
      </c>
      <c r="O572" s="48"/>
      <c r="P572" s="246">
        <f>O572*H572</f>
        <v>0</v>
      </c>
      <c r="Q572" s="246">
        <v>0.045359999999999998</v>
      </c>
      <c r="R572" s="246">
        <f>Q572*H572</f>
        <v>20.996009999999998</v>
      </c>
      <c r="S572" s="246">
        <v>0</v>
      </c>
      <c r="T572" s="247">
        <f>S572*H572</f>
        <v>0</v>
      </c>
      <c r="AR572" s="25" t="s">
        <v>304</v>
      </c>
      <c r="AT572" s="25" t="s">
        <v>230</v>
      </c>
      <c r="AU572" s="25" t="s">
        <v>87</v>
      </c>
      <c r="AY572" s="25" t="s">
        <v>228</v>
      </c>
      <c r="BE572" s="248">
        <f>IF(N572="základní",J572,0)</f>
        <v>0</v>
      </c>
      <c r="BF572" s="248">
        <f>IF(N572="snížená",J572,0)</f>
        <v>0</v>
      </c>
      <c r="BG572" s="248">
        <f>IF(N572="zákl. přenesená",J572,0)</f>
        <v>0</v>
      </c>
      <c r="BH572" s="248">
        <f>IF(N572="sníž. přenesená",J572,0)</f>
        <v>0</v>
      </c>
      <c r="BI572" s="248">
        <f>IF(N572="nulová",J572,0)</f>
        <v>0</v>
      </c>
      <c r="BJ572" s="25" t="s">
        <v>24</v>
      </c>
      <c r="BK572" s="248">
        <f>ROUND(I572*H572,2)</f>
        <v>0</v>
      </c>
      <c r="BL572" s="25" t="s">
        <v>304</v>
      </c>
      <c r="BM572" s="25" t="s">
        <v>1166</v>
      </c>
    </row>
    <row r="573" s="12" customFormat="1">
      <c r="B573" s="249"/>
      <c r="C573" s="250"/>
      <c r="D573" s="251" t="s">
        <v>237</v>
      </c>
      <c r="E573" s="252" t="s">
        <v>22</v>
      </c>
      <c r="F573" s="253" t="s">
        <v>1167</v>
      </c>
      <c r="G573" s="250"/>
      <c r="H573" s="254">
        <v>97.013000000000005</v>
      </c>
      <c r="I573" s="255"/>
      <c r="J573" s="250"/>
      <c r="K573" s="250"/>
      <c r="L573" s="256"/>
      <c r="M573" s="257"/>
      <c r="N573" s="258"/>
      <c r="O573" s="258"/>
      <c r="P573" s="258"/>
      <c r="Q573" s="258"/>
      <c r="R573" s="258"/>
      <c r="S573" s="258"/>
      <c r="T573" s="259"/>
      <c r="AT573" s="260" t="s">
        <v>237</v>
      </c>
      <c r="AU573" s="260" t="s">
        <v>87</v>
      </c>
      <c r="AV573" s="12" t="s">
        <v>87</v>
      </c>
      <c r="AW573" s="12" t="s">
        <v>42</v>
      </c>
      <c r="AX573" s="12" t="s">
        <v>79</v>
      </c>
      <c r="AY573" s="260" t="s">
        <v>228</v>
      </c>
    </row>
    <row r="574" s="12" customFormat="1">
      <c r="B574" s="249"/>
      <c r="C574" s="250"/>
      <c r="D574" s="251" t="s">
        <v>237</v>
      </c>
      <c r="E574" s="252" t="s">
        <v>22</v>
      </c>
      <c r="F574" s="253" t="s">
        <v>1168</v>
      </c>
      <c r="G574" s="250"/>
      <c r="H574" s="254">
        <v>-19.896999999999998</v>
      </c>
      <c r="I574" s="255"/>
      <c r="J574" s="250"/>
      <c r="K574" s="250"/>
      <c r="L574" s="256"/>
      <c r="M574" s="257"/>
      <c r="N574" s="258"/>
      <c r="O574" s="258"/>
      <c r="P574" s="258"/>
      <c r="Q574" s="258"/>
      <c r="R574" s="258"/>
      <c r="S574" s="258"/>
      <c r="T574" s="259"/>
      <c r="AT574" s="260" t="s">
        <v>237</v>
      </c>
      <c r="AU574" s="260" t="s">
        <v>87</v>
      </c>
      <c r="AV574" s="12" t="s">
        <v>87</v>
      </c>
      <c r="AW574" s="12" t="s">
        <v>42</v>
      </c>
      <c r="AX574" s="12" t="s">
        <v>79</v>
      </c>
      <c r="AY574" s="260" t="s">
        <v>228</v>
      </c>
    </row>
    <row r="575" s="12" customFormat="1">
      <c r="B575" s="249"/>
      <c r="C575" s="250"/>
      <c r="D575" s="251" t="s">
        <v>237</v>
      </c>
      <c r="E575" s="252" t="s">
        <v>22</v>
      </c>
      <c r="F575" s="253" t="s">
        <v>1169</v>
      </c>
      <c r="G575" s="250"/>
      <c r="H575" s="254">
        <v>95.549999999999997</v>
      </c>
      <c r="I575" s="255"/>
      <c r="J575" s="250"/>
      <c r="K575" s="250"/>
      <c r="L575" s="256"/>
      <c r="M575" s="257"/>
      <c r="N575" s="258"/>
      <c r="O575" s="258"/>
      <c r="P575" s="258"/>
      <c r="Q575" s="258"/>
      <c r="R575" s="258"/>
      <c r="S575" s="258"/>
      <c r="T575" s="259"/>
      <c r="AT575" s="260" t="s">
        <v>237</v>
      </c>
      <c r="AU575" s="260" t="s">
        <v>87</v>
      </c>
      <c r="AV575" s="12" t="s">
        <v>87</v>
      </c>
      <c r="AW575" s="12" t="s">
        <v>42</v>
      </c>
      <c r="AX575" s="12" t="s">
        <v>79</v>
      </c>
      <c r="AY575" s="260" t="s">
        <v>228</v>
      </c>
    </row>
    <row r="576" s="12" customFormat="1">
      <c r="B576" s="249"/>
      <c r="C576" s="250"/>
      <c r="D576" s="251" t="s">
        <v>237</v>
      </c>
      <c r="E576" s="252" t="s">
        <v>22</v>
      </c>
      <c r="F576" s="253" t="s">
        <v>1170</v>
      </c>
      <c r="G576" s="250"/>
      <c r="H576" s="254">
        <v>74.293999999999997</v>
      </c>
      <c r="I576" s="255"/>
      <c r="J576" s="250"/>
      <c r="K576" s="250"/>
      <c r="L576" s="256"/>
      <c r="M576" s="257"/>
      <c r="N576" s="258"/>
      <c r="O576" s="258"/>
      <c r="P576" s="258"/>
      <c r="Q576" s="258"/>
      <c r="R576" s="258"/>
      <c r="S576" s="258"/>
      <c r="T576" s="259"/>
      <c r="AT576" s="260" t="s">
        <v>237</v>
      </c>
      <c r="AU576" s="260" t="s">
        <v>87</v>
      </c>
      <c r="AV576" s="12" t="s">
        <v>87</v>
      </c>
      <c r="AW576" s="12" t="s">
        <v>42</v>
      </c>
      <c r="AX576" s="12" t="s">
        <v>79</v>
      </c>
      <c r="AY576" s="260" t="s">
        <v>228</v>
      </c>
    </row>
    <row r="577" s="12" customFormat="1">
      <c r="B577" s="249"/>
      <c r="C577" s="250"/>
      <c r="D577" s="251" t="s">
        <v>237</v>
      </c>
      <c r="E577" s="252" t="s">
        <v>22</v>
      </c>
      <c r="F577" s="253" t="s">
        <v>1171</v>
      </c>
      <c r="G577" s="250"/>
      <c r="H577" s="254">
        <v>215.91499999999999</v>
      </c>
      <c r="I577" s="255"/>
      <c r="J577" s="250"/>
      <c r="K577" s="250"/>
      <c r="L577" s="256"/>
      <c r="M577" s="257"/>
      <c r="N577" s="258"/>
      <c r="O577" s="258"/>
      <c r="P577" s="258"/>
      <c r="Q577" s="258"/>
      <c r="R577" s="258"/>
      <c r="S577" s="258"/>
      <c r="T577" s="259"/>
      <c r="AT577" s="260" t="s">
        <v>237</v>
      </c>
      <c r="AU577" s="260" t="s">
        <v>87</v>
      </c>
      <c r="AV577" s="12" t="s">
        <v>87</v>
      </c>
      <c r="AW577" s="12" t="s">
        <v>42</v>
      </c>
      <c r="AX577" s="12" t="s">
        <v>79</v>
      </c>
      <c r="AY577" s="260" t="s">
        <v>228</v>
      </c>
    </row>
    <row r="578" s="13" customFormat="1">
      <c r="B578" s="271"/>
      <c r="C578" s="272"/>
      <c r="D578" s="251" t="s">
        <v>237</v>
      </c>
      <c r="E578" s="273" t="s">
        <v>22</v>
      </c>
      <c r="F578" s="274" t="s">
        <v>364</v>
      </c>
      <c r="G578" s="272"/>
      <c r="H578" s="275">
        <v>462.875</v>
      </c>
      <c r="I578" s="276"/>
      <c r="J578" s="272"/>
      <c r="K578" s="272"/>
      <c r="L578" s="277"/>
      <c r="M578" s="278"/>
      <c r="N578" s="279"/>
      <c r="O578" s="279"/>
      <c r="P578" s="279"/>
      <c r="Q578" s="279"/>
      <c r="R578" s="279"/>
      <c r="S578" s="279"/>
      <c r="T578" s="280"/>
      <c r="AT578" s="281" t="s">
        <v>237</v>
      </c>
      <c r="AU578" s="281" t="s">
        <v>87</v>
      </c>
      <c r="AV578" s="13" t="s">
        <v>235</v>
      </c>
      <c r="AW578" s="13" t="s">
        <v>42</v>
      </c>
      <c r="AX578" s="13" t="s">
        <v>24</v>
      </c>
      <c r="AY578" s="281" t="s">
        <v>228</v>
      </c>
    </row>
    <row r="579" s="1" customFormat="1" ht="25.5" customHeight="1">
      <c r="B579" s="47"/>
      <c r="C579" s="237" t="s">
        <v>1172</v>
      </c>
      <c r="D579" s="237" t="s">
        <v>230</v>
      </c>
      <c r="E579" s="238" t="s">
        <v>1173</v>
      </c>
      <c r="F579" s="239" t="s">
        <v>1174</v>
      </c>
      <c r="G579" s="240" t="s">
        <v>263</v>
      </c>
      <c r="H579" s="241">
        <v>2160.4349999999999</v>
      </c>
      <c r="I579" s="242"/>
      <c r="J579" s="243">
        <f>ROUND(I579*H579,2)</f>
        <v>0</v>
      </c>
      <c r="K579" s="239" t="s">
        <v>234</v>
      </c>
      <c r="L579" s="73"/>
      <c r="M579" s="244" t="s">
        <v>22</v>
      </c>
      <c r="N579" s="245" t="s">
        <v>50</v>
      </c>
      <c r="O579" s="48"/>
      <c r="P579" s="246">
        <f>O579*H579</f>
        <v>0</v>
      </c>
      <c r="Q579" s="246">
        <v>0.056959999999999997</v>
      </c>
      <c r="R579" s="246">
        <f>Q579*H579</f>
        <v>123.05837759999999</v>
      </c>
      <c r="S579" s="246">
        <v>0</v>
      </c>
      <c r="T579" s="247">
        <f>S579*H579</f>
        <v>0</v>
      </c>
      <c r="AR579" s="25" t="s">
        <v>304</v>
      </c>
      <c r="AT579" s="25" t="s">
        <v>230</v>
      </c>
      <c r="AU579" s="25" t="s">
        <v>87</v>
      </c>
      <c r="AY579" s="25" t="s">
        <v>228</v>
      </c>
      <c r="BE579" s="248">
        <f>IF(N579="základní",J579,0)</f>
        <v>0</v>
      </c>
      <c r="BF579" s="248">
        <f>IF(N579="snížená",J579,0)</f>
        <v>0</v>
      </c>
      <c r="BG579" s="248">
        <f>IF(N579="zákl. přenesená",J579,0)</f>
        <v>0</v>
      </c>
      <c r="BH579" s="248">
        <f>IF(N579="sníž. přenesená",J579,0)</f>
        <v>0</v>
      </c>
      <c r="BI579" s="248">
        <f>IF(N579="nulová",J579,0)</f>
        <v>0</v>
      </c>
      <c r="BJ579" s="25" t="s">
        <v>24</v>
      </c>
      <c r="BK579" s="248">
        <f>ROUND(I579*H579,2)</f>
        <v>0</v>
      </c>
      <c r="BL579" s="25" t="s">
        <v>304</v>
      </c>
      <c r="BM579" s="25" t="s">
        <v>1175</v>
      </c>
    </row>
    <row r="580" s="12" customFormat="1">
      <c r="B580" s="249"/>
      <c r="C580" s="250"/>
      <c r="D580" s="251" t="s">
        <v>237</v>
      </c>
      <c r="E580" s="252" t="s">
        <v>22</v>
      </c>
      <c r="F580" s="253" t="s">
        <v>1176</v>
      </c>
      <c r="G580" s="250"/>
      <c r="H580" s="254">
        <v>141.928</v>
      </c>
      <c r="I580" s="255"/>
      <c r="J580" s="250"/>
      <c r="K580" s="250"/>
      <c r="L580" s="256"/>
      <c r="M580" s="257"/>
      <c r="N580" s="258"/>
      <c r="O580" s="258"/>
      <c r="P580" s="258"/>
      <c r="Q580" s="258"/>
      <c r="R580" s="258"/>
      <c r="S580" s="258"/>
      <c r="T580" s="259"/>
      <c r="AT580" s="260" t="s">
        <v>237</v>
      </c>
      <c r="AU580" s="260" t="s">
        <v>87</v>
      </c>
      <c r="AV580" s="12" t="s">
        <v>87</v>
      </c>
      <c r="AW580" s="12" t="s">
        <v>42</v>
      </c>
      <c r="AX580" s="12" t="s">
        <v>79</v>
      </c>
      <c r="AY580" s="260" t="s">
        <v>228</v>
      </c>
    </row>
    <row r="581" s="12" customFormat="1">
      <c r="B581" s="249"/>
      <c r="C581" s="250"/>
      <c r="D581" s="251" t="s">
        <v>237</v>
      </c>
      <c r="E581" s="252" t="s">
        <v>22</v>
      </c>
      <c r="F581" s="253" t="s">
        <v>1177</v>
      </c>
      <c r="G581" s="250"/>
      <c r="H581" s="254">
        <v>351.32499999999999</v>
      </c>
      <c r="I581" s="255"/>
      <c r="J581" s="250"/>
      <c r="K581" s="250"/>
      <c r="L581" s="256"/>
      <c r="M581" s="257"/>
      <c r="N581" s="258"/>
      <c r="O581" s="258"/>
      <c r="P581" s="258"/>
      <c r="Q581" s="258"/>
      <c r="R581" s="258"/>
      <c r="S581" s="258"/>
      <c r="T581" s="259"/>
      <c r="AT581" s="260" t="s">
        <v>237</v>
      </c>
      <c r="AU581" s="260" t="s">
        <v>87</v>
      </c>
      <c r="AV581" s="12" t="s">
        <v>87</v>
      </c>
      <c r="AW581" s="12" t="s">
        <v>42</v>
      </c>
      <c r="AX581" s="12" t="s">
        <v>79</v>
      </c>
      <c r="AY581" s="260" t="s">
        <v>228</v>
      </c>
    </row>
    <row r="582" s="12" customFormat="1">
      <c r="B582" s="249"/>
      <c r="C582" s="250"/>
      <c r="D582" s="251" t="s">
        <v>237</v>
      </c>
      <c r="E582" s="252" t="s">
        <v>22</v>
      </c>
      <c r="F582" s="253" t="s">
        <v>1178</v>
      </c>
      <c r="G582" s="250"/>
      <c r="H582" s="254">
        <v>559.97500000000002</v>
      </c>
      <c r="I582" s="255"/>
      <c r="J582" s="250"/>
      <c r="K582" s="250"/>
      <c r="L582" s="256"/>
      <c r="M582" s="257"/>
      <c r="N582" s="258"/>
      <c r="O582" s="258"/>
      <c r="P582" s="258"/>
      <c r="Q582" s="258"/>
      <c r="R582" s="258"/>
      <c r="S582" s="258"/>
      <c r="T582" s="259"/>
      <c r="AT582" s="260" t="s">
        <v>237</v>
      </c>
      <c r="AU582" s="260" t="s">
        <v>87</v>
      </c>
      <c r="AV582" s="12" t="s">
        <v>87</v>
      </c>
      <c r="AW582" s="12" t="s">
        <v>42</v>
      </c>
      <c r="AX582" s="12" t="s">
        <v>79</v>
      </c>
      <c r="AY582" s="260" t="s">
        <v>228</v>
      </c>
    </row>
    <row r="583" s="12" customFormat="1">
      <c r="B583" s="249"/>
      <c r="C583" s="250"/>
      <c r="D583" s="251" t="s">
        <v>237</v>
      </c>
      <c r="E583" s="252" t="s">
        <v>22</v>
      </c>
      <c r="F583" s="253" t="s">
        <v>1179</v>
      </c>
      <c r="G583" s="250"/>
      <c r="H583" s="254">
        <v>-74.281000000000006</v>
      </c>
      <c r="I583" s="255"/>
      <c r="J583" s="250"/>
      <c r="K583" s="250"/>
      <c r="L583" s="256"/>
      <c r="M583" s="257"/>
      <c r="N583" s="258"/>
      <c r="O583" s="258"/>
      <c r="P583" s="258"/>
      <c r="Q583" s="258"/>
      <c r="R583" s="258"/>
      <c r="S583" s="258"/>
      <c r="T583" s="259"/>
      <c r="AT583" s="260" t="s">
        <v>237</v>
      </c>
      <c r="AU583" s="260" t="s">
        <v>87</v>
      </c>
      <c r="AV583" s="12" t="s">
        <v>87</v>
      </c>
      <c r="AW583" s="12" t="s">
        <v>42</v>
      </c>
      <c r="AX583" s="12" t="s">
        <v>79</v>
      </c>
      <c r="AY583" s="260" t="s">
        <v>228</v>
      </c>
    </row>
    <row r="584" s="12" customFormat="1">
      <c r="B584" s="249"/>
      <c r="C584" s="250"/>
      <c r="D584" s="251" t="s">
        <v>237</v>
      </c>
      <c r="E584" s="252" t="s">
        <v>22</v>
      </c>
      <c r="F584" s="253" t="s">
        <v>1180</v>
      </c>
      <c r="G584" s="250"/>
      <c r="H584" s="254">
        <v>212.37100000000001</v>
      </c>
      <c r="I584" s="255"/>
      <c r="J584" s="250"/>
      <c r="K584" s="250"/>
      <c r="L584" s="256"/>
      <c r="M584" s="257"/>
      <c r="N584" s="258"/>
      <c r="O584" s="258"/>
      <c r="P584" s="258"/>
      <c r="Q584" s="258"/>
      <c r="R584" s="258"/>
      <c r="S584" s="258"/>
      <c r="T584" s="259"/>
      <c r="AT584" s="260" t="s">
        <v>237</v>
      </c>
      <c r="AU584" s="260" t="s">
        <v>87</v>
      </c>
      <c r="AV584" s="12" t="s">
        <v>87</v>
      </c>
      <c r="AW584" s="12" t="s">
        <v>42</v>
      </c>
      <c r="AX584" s="12" t="s">
        <v>79</v>
      </c>
      <c r="AY584" s="260" t="s">
        <v>228</v>
      </c>
    </row>
    <row r="585" s="12" customFormat="1">
      <c r="B585" s="249"/>
      <c r="C585" s="250"/>
      <c r="D585" s="251" t="s">
        <v>237</v>
      </c>
      <c r="E585" s="252" t="s">
        <v>22</v>
      </c>
      <c r="F585" s="253" t="s">
        <v>1181</v>
      </c>
      <c r="G585" s="250"/>
      <c r="H585" s="254">
        <v>203.15799999999999</v>
      </c>
      <c r="I585" s="255"/>
      <c r="J585" s="250"/>
      <c r="K585" s="250"/>
      <c r="L585" s="256"/>
      <c r="M585" s="257"/>
      <c r="N585" s="258"/>
      <c r="O585" s="258"/>
      <c r="P585" s="258"/>
      <c r="Q585" s="258"/>
      <c r="R585" s="258"/>
      <c r="S585" s="258"/>
      <c r="T585" s="259"/>
      <c r="AT585" s="260" t="s">
        <v>237</v>
      </c>
      <c r="AU585" s="260" t="s">
        <v>87</v>
      </c>
      <c r="AV585" s="12" t="s">
        <v>87</v>
      </c>
      <c r="AW585" s="12" t="s">
        <v>42</v>
      </c>
      <c r="AX585" s="12" t="s">
        <v>79</v>
      </c>
      <c r="AY585" s="260" t="s">
        <v>228</v>
      </c>
    </row>
    <row r="586" s="12" customFormat="1">
      <c r="B586" s="249"/>
      <c r="C586" s="250"/>
      <c r="D586" s="251" t="s">
        <v>237</v>
      </c>
      <c r="E586" s="252" t="s">
        <v>22</v>
      </c>
      <c r="F586" s="253" t="s">
        <v>1182</v>
      </c>
      <c r="G586" s="250"/>
      <c r="H586" s="254">
        <v>127.115</v>
      </c>
      <c r="I586" s="255"/>
      <c r="J586" s="250"/>
      <c r="K586" s="250"/>
      <c r="L586" s="256"/>
      <c r="M586" s="257"/>
      <c r="N586" s="258"/>
      <c r="O586" s="258"/>
      <c r="P586" s="258"/>
      <c r="Q586" s="258"/>
      <c r="R586" s="258"/>
      <c r="S586" s="258"/>
      <c r="T586" s="259"/>
      <c r="AT586" s="260" t="s">
        <v>237</v>
      </c>
      <c r="AU586" s="260" t="s">
        <v>87</v>
      </c>
      <c r="AV586" s="12" t="s">
        <v>87</v>
      </c>
      <c r="AW586" s="12" t="s">
        <v>42</v>
      </c>
      <c r="AX586" s="12" t="s">
        <v>79</v>
      </c>
      <c r="AY586" s="260" t="s">
        <v>228</v>
      </c>
    </row>
    <row r="587" s="12" customFormat="1">
      <c r="B587" s="249"/>
      <c r="C587" s="250"/>
      <c r="D587" s="251" t="s">
        <v>237</v>
      </c>
      <c r="E587" s="252" t="s">
        <v>22</v>
      </c>
      <c r="F587" s="253" t="s">
        <v>1183</v>
      </c>
      <c r="G587" s="250"/>
      <c r="H587" s="254">
        <v>-34.579000000000001</v>
      </c>
      <c r="I587" s="255"/>
      <c r="J587" s="250"/>
      <c r="K587" s="250"/>
      <c r="L587" s="256"/>
      <c r="M587" s="257"/>
      <c r="N587" s="258"/>
      <c r="O587" s="258"/>
      <c r="P587" s="258"/>
      <c r="Q587" s="258"/>
      <c r="R587" s="258"/>
      <c r="S587" s="258"/>
      <c r="T587" s="259"/>
      <c r="AT587" s="260" t="s">
        <v>237</v>
      </c>
      <c r="AU587" s="260" t="s">
        <v>87</v>
      </c>
      <c r="AV587" s="12" t="s">
        <v>87</v>
      </c>
      <c r="AW587" s="12" t="s">
        <v>42</v>
      </c>
      <c r="AX587" s="12" t="s">
        <v>79</v>
      </c>
      <c r="AY587" s="260" t="s">
        <v>228</v>
      </c>
    </row>
    <row r="588" s="12" customFormat="1">
      <c r="B588" s="249"/>
      <c r="C588" s="250"/>
      <c r="D588" s="251" t="s">
        <v>237</v>
      </c>
      <c r="E588" s="252" t="s">
        <v>22</v>
      </c>
      <c r="F588" s="253" t="s">
        <v>1184</v>
      </c>
      <c r="G588" s="250"/>
      <c r="H588" s="254">
        <v>-1.881</v>
      </c>
      <c r="I588" s="255"/>
      <c r="J588" s="250"/>
      <c r="K588" s="250"/>
      <c r="L588" s="256"/>
      <c r="M588" s="257"/>
      <c r="N588" s="258"/>
      <c r="O588" s="258"/>
      <c r="P588" s="258"/>
      <c r="Q588" s="258"/>
      <c r="R588" s="258"/>
      <c r="S588" s="258"/>
      <c r="T588" s="259"/>
      <c r="AT588" s="260" t="s">
        <v>237</v>
      </c>
      <c r="AU588" s="260" t="s">
        <v>87</v>
      </c>
      <c r="AV588" s="12" t="s">
        <v>87</v>
      </c>
      <c r="AW588" s="12" t="s">
        <v>42</v>
      </c>
      <c r="AX588" s="12" t="s">
        <v>79</v>
      </c>
      <c r="AY588" s="260" t="s">
        <v>228</v>
      </c>
    </row>
    <row r="589" s="12" customFormat="1">
      <c r="B589" s="249"/>
      <c r="C589" s="250"/>
      <c r="D589" s="251" t="s">
        <v>237</v>
      </c>
      <c r="E589" s="252" t="s">
        <v>22</v>
      </c>
      <c r="F589" s="253" t="s">
        <v>1185</v>
      </c>
      <c r="G589" s="250"/>
      <c r="H589" s="254">
        <v>260.87799999999999</v>
      </c>
      <c r="I589" s="255"/>
      <c r="J589" s="250"/>
      <c r="K589" s="250"/>
      <c r="L589" s="256"/>
      <c r="M589" s="257"/>
      <c r="N589" s="258"/>
      <c r="O589" s="258"/>
      <c r="P589" s="258"/>
      <c r="Q589" s="258"/>
      <c r="R589" s="258"/>
      <c r="S589" s="258"/>
      <c r="T589" s="259"/>
      <c r="AT589" s="260" t="s">
        <v>237</v>
      </c>
      <c r="AU589" s="260" t="s">
        <v>87</v>
      </c>
      <c r="AV589" s="12" t="s">
        <v>87</v>
      </c>
      <c r="AW589" s="12" t="s">
        <v>42</v>
      </c>
      <c r="AX589" s="12" t="s">
        <v>79</v>
      </c>
      <c r="AY589" s="260" t="s">
        <v>228</v>
      </c>
    </row>
    <row r="590" s="12" customFormat="1">
      <c r="B590" s="249"/>
      <c r="C590" s="250"/>
      <c r="D590" s="251" t="s">
        <v>237</v>
      </c>
      <c r="E590" s="252" t="s">
        <v>22</v>
      </c>
      <c r="F590" s="253" t="s">
        <v>1186</v>
      </c>
      <c r="G590" s="250"/>
      <c r="H590" s="254">
        <v>438.29500000000002</v>
      </c>
      <c r="I590" s="255"/>
      <c r="J590" s="250"/>
      <c r="K590" s="250"/>
      <c r="L590" s="256"/>
      <c r="M590" s="257"/>
      <c r="N590" s="258"/>
      <c r="O590" s="258"/>
      <c r="P590" s="258"/>
      <c r="Q590" s="258"/>
      <c r="R590" s="258"/>
      <c r="S590" s="258"/>
      <c r="T590" s="259"/>
      <c r="AT590" s="260" t="s">
        <v>237</v>
      </c>
      <c r="AU590" s="260" t="s">
        <v>87</v>
      </c>
      <c r="AV590" s="12" t="s">
        <v>87</v>
      </c>
      <c r="AW590" s="12" t="s">
        <v>42</v>
      </c>
      <c r="AX590" s="12" t="s">
        <v>79</v>
      </c>
      <c r="AY590" s="260" t="s">
        <v>228</v>
      </c>
    </row>
    <row r="591" s="12" customFormat="1">
      <c r="B591" s="249"/>
      <c r="C591" s="250"/>
      <c r="D591" s="251" t="s">
        <v>237</v>
      </c>
      <c r="E591" s="252" t="s">
        <v>22</v>
      </c>
      <c r="F591" s="253" t="s">
        <v>1187</v>
      </c>
      <c r="G591" s="250"/>
      <c r="H591" s="254">
        <v>-23.869</v>
      </c>
      <c r="I591" s="255"/>
      <c r="J591" s="250"/>
      <c r="K591" s="250"/>
      <c r="L591" s="256"/>
      <c r="M591" s="257"/>
      <c r="N591" s="258"/>
      <c r="O591" s="258"/>
      <c r="P591" s="258"/>
      <c r="Q591" s="258"/>
      <c r="R591" s="258"/>
      <c r="S591" s="258"/>
      <c r="T591" s="259"/>
      <c r="AT591" s="260" t="s">
        <v>237</v>
      </c>
      <c r="AU591" s="260" t="s">
        <v>87</v>
      </c>
      <c r="AV591" s="12" t="s">
        <v>87</v>
      </c>
      <c r="AW591" s="12" t="s">
        <v>42</v>
      </c>
      <c r="AX591" s="12" t="s">
        <v>79</v>
      </c>
      <c r="AY591" s="260" t="s">
        <v>228</v>
      </c>
    </row>
    <row r="592" s="13" customFormat="1">
      <c r="B592" s="271"/>
      <c r="C592" s="272"/>
      <c r="D592" s="251" t="s">
        <v>237</v>
      </c>
      <c r="E592" s="273" t="s">
        <v>22</v>
      </c>
      <c r="F592" s="274" t="s">
        <v>364</v>
      </c>
      <c r="G592" s="272"/>
      <c r="H592" s="275">
        <v>2160.4349999999999</v>
      </c>
      <c r="I592" s="276"/>
      <c r="J592" s="272"/>
      <c r="K592" s="272"/>
      <c r="L592" s="277"/>
      <c r="M592" s="278"/>
      <c r="N592" s="279"/>
      <c r="O592" s="279"/>
      <c r="P592" s="279"/>
      <c r="Q592" s="279"/>
      <c r="R592" s="279"/>
      <c r="S592" s="279"/>
      <c r="T592" s="280"/>
      <c r="AT592" s="281" t="s">
        <v>237</v>
      </c>
      <c r="AU592" s="281" t="s">
        <v>87</v>
      </c>
      <c r="AV592" s="13" t="s">
        <v>235</v>
      </c>
      <c r="AW592" s="13" t="s">
        <v>42</v>
      </c>
      <c r="AX592" s="13" t="s">
        <v>24</v>
      </c>
      <c r="AY592" s="281" t="s">
        <v>228</v>
      </c>
    </row>
    <row r="593" s="1" customFormat="1" ht="25.5" customHeight="1">
      <c r="B593" s="47"/>
      <c r="C593" s="237" t="s">
        <v>1188</v>
      </c>
      <c r="D593" s="237" t="s">
        <v>230</v>
      </c>
      <c r="E593" s="238" t="s">
        <v>1189</v>
      </c>
      <c r="F593" s="239" t="s">
        <v>1190</v>
      </c>
      <c r="G593" s="240" t="s">
        <v>263</v>
      </c>
      <c r="H593" s="241">
        <v>246.62799999999999</v>
      </c>
      <c r="I593" s="242"/>
      <c r="J593" s="243">
        <f>ROUND(I593*H593,2)</f>
        <v>0</v>
      </c>
      <c r="K593" s="239" t="s">
        <v>234</v>
      </c>
      <c r="L593" s="73"/>
      <c r="M593" s="244" t="s">
        <v>22</v>
      </c>
      <c r="N593" s="245" t="s">
        <v>50</v>
      </c>
      <c r="O593" s="48"/>
      <c r="P593" s="246">
        <f>O593*H593</f>
        <v>0</v>
      </c>
      <c r="Q593" s="246">
        <v>0.048669999999999998</v>
      </c>
      <c r="R593" s="246">
        <f>Q593*H593</f>
        <v>12.003384759999999</v>
      </c>
      <c r="S593" s="246">
        <v>0</v>
      </c>
      <c r="T593" s="247">
        <f>S593*H593</f>
        <v>0</v>
      </c>
      <c r="AR593" s="25" t="s">
        <v>304</v>
      </c>
      <c r="AT593" s="25" t="s">
        <v>230</v>
      </c>
      <c r="AU593" s="25" t="s">
        <v>87</v>
      </c>
      <c r="AY593" s="25" t="s">
        <v>228</v>
      </c>
      <c r="BE593" s="248">
        <f>IF(N593="základní",J593,0)</f>
        <v>0</v>
      </c>
      <c r="BF593" s="248">
        <f>IF(N593="snížená",J593,0)</f>
        <v>0</v>
      </c>
      <c r="BG593" s="248">
        <f>IF(N593="zákl. přenesená",J593,0)</f>
        <v>0</v>
      </c>
      <c r="BH593" s="248">
        <f>IF(N593="sníž. přenesená",J593,0)</f>
        <v>0</v>
      </c>
      <c r="BI593" s="248">
        <f>IF(N593="nulová",J593,0)</f>
        <v>0</v>
      </c>
      <c r="BJ593" s="25" t="s">
        <v>24</v>
      </c>
      <c r="BK593" s="248">
        <f>ROUND(I593*H593,2)</f>
        <v>0</v>
      </c>
      <c r="BL593" s="25" t="s">
        <v>304</v>
      </c>
      <c r="BM593" s="25" t="s">
        <v>1191</v>
      </c>
    </row>
    <row r="594" s="12" customFormat="1">
      <c r="B594" s="249"/>
      <c r="C594" s="250"/>
      <c r="D594" s="251" t="s">
        <v>237</v>
      </c>
      <c r="E594" s="252" t="s">
        <v>22</v>
      </c>
      <c r="F594" s="253" t="s">
        <v>1192</v>
      </c>
      <c r="G594" s="250"/>
      <c r="H594" s="254">
        <v>82.956999999999994</v>
      </c>
      <c r="I594" s="255"/>
      <c r="J594" s="250"/>
      <c r="K594" s="250"/>
      <c r="L594" s="256"/>
      <c r="M594" s="257"/>
      <c r="N594" s="258"/>
      <c r="O594" s="258"/>
      <c r="P594" s="258"/>
      <c r="Q594" s="258"/>
      <c r="R594" s="258"/>
      <c r="S594" s="258"/>
      <c r="T594" s="259"/>
      <c r="AT594" s="260" t="s">
        <v>237</v>
      </c>
      <c r="AU594" s="260" t="s">
        <v>87</v>
      </c>
      <c r="AV594" s="12" t="s">
        <v>87</v>
      </c>
      <c r="AW594" s="12" t="s">
        <v>42</v>
      </c>
      <c r="AX594" s="12" t="s">
        <v>79</v>
      </c>
      <c r="AY594" s="260" t="s">
        <v>228</v>
      </c>
    </row>
    <row r="595" s="12" customFormat="1">
      <c r="B595" s="249"/>
      <c r="C595" s="250"/>
      <c r="D595" s="251" t="s">
        <v>237</v>
      </c>
      <c r="E595" s="252" t="s">
        <v>22</v>
      </c>
      <c r="F595" s="253" t="s">
        <v>1193</v>
      </c>
      <c r="G595" s="250"/>
      <c r="H595" s="254">
        <v>89.798000000000002</v>
      </c>
      <c r="I595" s="255"/>
      <c r="J595" s="250"/>
      <c r="K595" s="250"/>
      <c r="L595" s="256"/>
      <c r="M595" s="257"/>
      <c r="N595" s="258"/>
      <c r="O595" s="258"/>
      <c r="P595" s="258"/>
      <c r="Q595" s="258"/>
      <c r="R595" s="258"/>
      <c r="S595" s="258"/>
      <c r="T595" s="259"/>
      <c r="AT595" s="260" t="s">
        <v>237</v>
      </c>
      <c r="AU595" s="260" t="s">
        <v>87</v>
      </c>
      <c r="AV595" s="12" t="s">
        <v>87</v>
      </c>
      <c r="AW595" s="12" t="s">
        <v>42</v>
      </c>
      <c r="AX595" s="12" t="s">
        <v>79</v>
      </c>
      <c r="AY595" s="260" t="s">
        <v>228</v>
      </c>
    </row>
    <row r="596" s="12" customFormat="1">
      <c r="B596" s="249"/>
      <c r="C596" s="250"/>
      <c r="D596" s="251" t="s">
        <v>237</v>
      </c>
      <c r="E596" s="252" t="s">
        <v>22</v>
      </c>
      <c r="F596" s="253" t="s">
        <v>1194</v>
      </c>
      <c r="G596" s="250"/>
      <c r="H596" s="254">
        <v>73.873000000000005</v>
      </c>
      <c r="I596" s="255"/>
      <c r="J596" s="250"/>
      <c r="K596" s="250"/>
      <c r="L596" s="256"/>
      <c r="M596" s="257"/>
      <c r="N596" s="258"/>
      <c r="O596" s="258"/>
      <c r="P596" s="258"/>
      <c r="Q596" s="258"/>
      <c r="R596" s="258"/>
      <c r="S596" s="258"/>
      <c r="T596" s="259"/>
      <c r="AT596" s="260" t="s">
        <v>237</v>
      </c>
      <c r="AU596" s="260" t="s">
        <v>87</v>
      </c>
      <c r="AV596" s="12" t="s">
        <v>87</v>
      </c>
      <c r="AW596" s="12" t="s">
        <v>42</v>
      </c>
      <c r="AX596" s="12" t="s">
        <v>79</v>
      </c>
      <c r="AY596" s="260" t="s">
        <v>228</v>
      </c>
    </row>
    <row r="597" s="13" customFormat="1">
      <c r="B597" s="271"/>
      <c r="C597" s="272"/>
      <c r="D597" s="251" t="s">
        <v>237</v>
      </c>
      <c r="E597" s="273" t="s">
        <v>22</v>
      </c>
      <c r="F597" s="274" t="s">
        <v>364</v>
      </c>
      <c r="G597" s="272"/>
      <c r="H597" s="275">
        <v>246.62799999999999</v>
      </c>
      <c r="I597" s="276"/>
      <c r="J597" s="272"/>
      <c r="K597" s="272"/>
      <c r="L597" s="277"/>
      <c r="M597" s="278"/>
      <c r="N597" s="279"/>
      <c r="O597" s="279"/>
      <c r="P597" s="279"/>
      <c r="Q597" s="279"/>
      <c r="R597" s="279"/>
      <c r="S597" s="279"/>
      <c r="T597" s="280"/>
      <c r="AT597" s="281" t="s">
        <v>237</v>
      </c>
      <c r="AU597" s="281" t="s">
        <v>87</v>
      </c>
      <c r="AV597" s="13" t="s">
        <v>235</v>
      </c>
      <c r="AW597" s="13" t="s">
        <v>42</v>
      </c>
      <c r="AX597" s="13" t="s">
        <v>24</v>
      </c>
      <c r="AY597" s="281" t="s">
        <v>228</v>
      </c>
    </row>
    <row r="598" s="1" customFormat="1" ht="25.5" customHeight="1">
      <c r="B598" s="47"/>
      <c r="C598" s="237" t="s">
        <v>1195</v>
      </c>
      <c r="D598" s="237" t="s">
        <v>230</v>
      </c>
      <c r="E598" s="238" t="s">
        <v>1196</v>
      </c>
      <c r="F598" s="239" t="s">
        <v>1197</v>
      </c>
      <c r="G598" s="240" t="s">
        <v>263</v>
      </c>
      <c r="H598" s="241">
        <v>44.200000000000003</v>
      </c>
      <c r="I598" s="242"/>
      <c r="J598" s="243">
        <f>ROUND(I598*H598,2)</f>
        <v>0</v>
      </c>
      <c r="K598" s="239" t="s">
        <v>234</v>
      </c>
      <c r="L598" s="73"/>
      <c r="M598" s="244" t="s">
        <v>22</v>
      </c>
      <c r="N598" s="245" t="s">
        <v>50</v>
      </c>
      <c r="O598" s="48"/>
      <c r="P598" s="246">
        <f>O598*H598</f>
        <v>0</v>
      </c>
      <c r="Q598" s="246">
        <v>0.054969999999999998</v>
      </c>
      <c r="R598" s="246">
        <f>Q598*H598</f>
        <v>2.4296739999999999</v>
      </c>
      <c r="S598" s="246">
        <v>0</v>
      </c>
      <c r="T598" s="247">
        <f>S598*H598</f>
        <v>0</v>
      </c>
      <c r="AR598" s="25" t="s">
        <v>304</v>
      </c>
      <c r="AT598" s="25" t="s">
        <v>230</v>
      </c>
      <c r="AU598" s="25" t="s">
        <v>87</v>
      </c>
      <c r="AY598" s="25" t="s">
        <v>228</v>
      </c>
      <c r="BE598" s="248">
        <f>IF(N598="základní",J598,0)</f>
        <v>0</v>
      </c>
      <c r="BF598" s="248">
        <f>IF(N598="snížená",J598,0)</f>
        <v>0</v>
      </c>
      <c r="BG598" s="248">
        <f>IF(N598="zákl. přenesená",J598,0)</f>
        <v>0</v>
      </c>
      <c r="BH598" s="248">
        <f>IF(N598="sníž. přenesená",J598,0)</f>
        <v>0</v>
      </c>
      <c r="BI598" s="248">
        <f>IF(N598="nulová",J598,0)</f>
        <v>0</v>
      </c>
      <c r="BJ598" s="25" t="s">
        <v>24</v>
      </c>
      <c r="BK598" s="248">
        <f>ROUND(I598*H598,2)</f>
        <v>0</v>
      </c>
      <c r="BL598" s="25" t="s">
        <v>304</v>
      </c>
      <c r="BM598" s="25" t="s">
        <v>1198</v>
      </c>
    </row>
    <row r="599" s="12" customFormat="1">
      <c r="B599" s="249"/>
      <c r="C599" s="250"/>
      <c r="D599" s="251" t="s">
        <v>237</v>
      </c>
      <c r="E599" s="252" t="s">
        <v>22</v>
      </c>
      <c r="F599" s="253" t="s">
        <v>1199</v>
      </c>
      <c r="G599" s="250"/>
      <c r="H599" s="254">
        <v>26.324999999999999</v>
      </c>
      <c r="I599" s="255"/>
      <c r="J599" s="250"/>
      <c r="K599" s="250"/>
      <c r="L599" s="256"/>
      <c r="M599" s="257"/>
      <c r="N599" s="258"/>
      <c r="O599" s="258"/>
      <c r="P599" s="258"/>
      <c r="Q599" s="258"/>
      <c r="R599" s="258"/>
      <c r="S599" s="258"/>
      <c r="T599" s="259"/>
      <c r="AT599" s="260" t="s">
        <v>237</v>
      </c>
      <c r="AU599" s="260" t="s">
        <v>87</v>
      </c>
      <c r="AV599" s="12" t="s">
        <v>87</v>
      </c>
      <c r="AW599" s="12" t="s">
        <v>42</v>
      </c>
      <c r="AX599" s="12" t="s">
        <v>79</v>
      </c>
      <c r="AY599" s="260" t="s">
        <v>228</v>
      </c>
    </row>
    <row r="600" s="12" customFormat="1">
      <c r="B600" s="249"/>
      <c r="C600" s="250"/>
      <c r="D600" s="251" t="s">
        <v>237</v>
      </c>
      <c r="E600" s="252" t="s">
        <v>22</v>
      </c>
      <c r="F600" s="253" t="s">
        <v>1200</v>
      </c>
      <c r="G600" s="250"/>
      <c r="H600" s="254">
        <v>10.855</v>
      </c>
      <c r="I600" s="255"/>
      <c r="J600" s="250"/>
      <c r="K600" s="250"/>
      <c r="L600" s="256"/>
      <c r="M600" s="257"/>
      <c r="N600" s="258"/>
      <c r="O600" s="258"/>
      <c r="P600" s="258"/>
      <c r="Q600" s="258"/>
      <c r="R600" s="258"/>
      <c r="S600" s="258"/>
      <c r="T600" s="259"/>
      <c r="AT600" s="260" t="s">
        <v>237</v>
      </c>
      <c r="AU600" s="260" t="s">
        <v>87</v>
      </c>
      <c r="AV600" s="12" t="s">
        <v>87</v>
      </c>
      <c r="AW600" s="12" t="s">
        <v>42</v>
      </c>
      <c r="AX600" s="12" t="s">
        <v>79</v>
      </c>
      <c r="AY600" s="260" t="s">
        <v>228</v>
      </c>
    </row>
    <row r="601" s="12" customFormat="1">
      <c r="B601" s="249"/>
      <c r="C601" s="250"/>
      <c r="D601" s="251" t="s">
        <v>237</v>
      </c>
      <c r="E601" s="252" t="s">
        <v>22</v>
      </c>
      <c r="F601" s="253" t="s">
        <v>1201</v>
      </c>
      <c r="G601" s="250"/>
      <c r="H601" s="254">
        <v>7.0199999999999996</v>
      </c>
      <c r="I601" s="255"/>
      <c r="J601" s="250"/>
      <c r="K601" s="250"/>
      <c r="L601" s="256"/>
      <c r="M601" s="257"/>
      <c r="N601" s="258"/>
      <c r="O601" s="258"/>
      <c r="P601" s="258"/>
      <c r="Q601" s="258"/>
      <c r="R601" s="258"/>
      <c r="S601" s="258"/>
      <c r="T601" s="259"/>
      <c r="AT601" s="260" t="s">
        <v>237</v>
      </c>
      <c r="AU601" s="260" t="s">
        <v>87</v>
      </c>
      <c r="AV601" s="12" t="s">
        <v>87</v>
      </c>
      <c r="AW601" s="12" t="s">
        <v>42</v>
      </c>
      <c r="AX601" s="12" t="s">
        <v>79</v>
      </c>
      <c r="AY601" s="260" t="s">
        <v>228</v>
      </c>
    </row>
    <row r="602" s="13" customFormat="1">
      <c r="B602" s="271"/>
      <c r="C602" s="272"/>
      <c r="D602" s="251" t="s">
        <v>237</v>
      </c>
      <c r="E602" s="273" t="s">
        <v>22</v>
      </c>
      <c r="F602" s="274" t="s">
        <v>364</v>
      </c>
      <c r="G602" s="272"/>
      <c r="H602" s="275">
        <v>44.200000000000003</v>
      </c>
      <c r="I602" s="276"/>
      <c r="J602" s="272"/>
      <c r="K602" s="272"/>
      <c r="L602" s="277"/>
      <c r="M602" s="278"/>
      <c r="N602" s="279"/>
      <c r="O602" s="279"/>
      <c r="P602" s="279"/>
      <c r="Q602" s="279"/>
      <c r="R602" s="279"/>
      <c r="S602" s="279"/>
      <c r="T602" s="280"/>
      <c r="AT602" s="281" t="s">
        <v>237</v>
      </c>
      <c r="AU602" s="281" t="s">
        <v>87</v>
      </c>
      <c r="AV602" s="13" t="s">
        <v>235</v>
      </c>
      <c r="AW602" s="13" t="s">
        <v>42</v>
      </c>
      <c r="AX602" s="13" t="s">
        <v>24</v>
      </c>
      <c r="AY602" s="281" t="s">
        <v>228</v>
      </c>
    </row>
    <row r="603" s="1" customFormat="1" ht="16.5" customHeight="1">
      <c r="B603" s="47"/>
      <c r="C603" s="237" t="s">
        <v>1202</v>
      </c>
      <c r="D603" s="237" t="s">
        <v>230</v>
      </c>
      <c r="E603" s="238" t="s">
        <v>1203</v>
      </c>
      <c r="F603" s="239" t="s">
        <v>1204</v>
      </c>
      <c r="G603" s="240" t="s">
        <v>263</v>
      </c>
      <c r="H603" s="241">
        <v>208</v>
      </c>
      <c r="I603" s="242"/>
      <c r="J603" s="243">
        <f>ROUND(I603*H603,2)</f>
        <v>0</v>
      </c>
      <c r="K603" s="239" t="s">
        <v>264</v>
      </c>
      <c r="L603" s="73"/>
      <c r="M603" s="244" t="s">
        <v>22</v>
      </c>
      <c r="N603" s="245" t="s">
        <v>50</v>
      </c>
      <c r="O603" s="48"/>
      <c r="P603" s="246">
        <f>O603*H603</f>
        <v>0</v>
      </c>
      <c r="Q603" s="246">
        <v>0</v>
      </c>
      <c r="R603" s="246">
        <f>Q603*H603</f>
        <v>0</v>
      </c>
      <c r="S603" s="246">
        <v>0</v>
      </c>
      <c r="T603" s="247">
        <f>S603*H603</f>
        <v>0</v>
      </c>
      <c r="AR603" s="25" t="s">
        <v>304</v>
      </c>
      <c r="AT603" s="25" t="s">
        <v>230</v>
      </c>
      <c r="AU603" s="25" t="s">
        <v>87</v>
      </c>
      <c r="AY603" s="25" t="s">
        <v>228</v>
      </c>
      <c r="BE603" s="248">
        <f>IF(N603="základní",J603,0)</f>
        <v>0</v>
      </c>
      <c r="BF603" s="248">
        <f>IF(N603="snížená",J603,0)</f>
        <v>0</v>
      </c>
      <c r="BG603" s="248">
        <f>IF(N603="zákl. přenesená",J603,0)</f>
        <v>0</v>
      </c>
      <c r="BH603" s="248">
        <f>IF(N603="sníž. přenesená",J603,0)</f>
        <v>0</v>
      </c>
      <c r="BI603" s="248">
        <f>IF(N603="nulová",J603,0)</f>
        <v>0</v>
      </c>
      <c r="BJ603" s="25" t="s">
        <v>24</v>
      </c>
      <c r="BK603" s="248">
        <f>ROUND(I603*H603,2)</f>
        <v>0</v>
      </c>
      <c r="BL603" s="25" t="s">
        <v>304</v>
      </c>
      <c r="BM603" s="25" t="s">
        <v>1205</v>
      </c>
    </row>
    <row r="604" s="1" customFormat="1" ht="16.5" customHeight="1">
      <c r="B604" s="47"/>
      <c r="C604" s="237" t="s">
        <v>1206</v>
      </c>
      <c r="D604" s="237" t="s">
        <v>230</v>
      </c>
      <c r="E604" s="238" t="s">
        <v>1207</v>
      </c>
      <c r="F604" s="239" t="s">
        <v>1208</v>
      </c>
      <c r="G604" s="240" t="s">
        <v>263</v>
      </c>
      <c r="H604" s="241">
        <v>871.02999999999997</v>
      </c>
      <c r="I604" s="242"/>
      <c r="J604" s="243">
        <f>ROUND(I604*H604,2)</f>
        <v>0</v>
      </c>
      <c r="K604" s="239" t="s">
        <v>234</v>
      </c>
      <c r="L604" s="73"/>
      <c r="M604" s="244" t="s">
        <v>22</v>
      </c>
      <c r="N604" s="245" t="s">
        <v>50</v>
      </c>
      <c r="O604" s="48"/>
      <c r="P604" s="246">
        <f>O604*H604</f>
        <v>0</v>
      </c>
      <c r="Q604" s="246">
        <v>0.01223</v>
      </c>
      <c r="R604" s="246">
        <f>Q604*H604</f>
        <v>10.652696899999999</v>
      </c>
      <c r="S604" s="246">
        <v>0</v>
      </c>
      <c r="T604" s="247">
        <f>S604*H604</f>
        <v>0</v>
      </c>
      <c r="AR604" s="25" t="s">
        <v>304</v>
      </c>
      <c r="AT604" s="25" t="s">
        <v>230</v>
      </c>
      <c r="AU604" s="25" t="s">
        <v>87</v>
      </c>
      <c r="AY604" s="25" t="s">
        <v>228</v>
      </c>
      <c r="BE604" s="248">
        <f>IF(N604="základní",J604,0)</f>
        <v>0</v>
      </c>
      <c r="BF604" s="248">
        <f>IF(N604="snížená",J604,0)</f>
        <v>0</v>
      </c>
      <c r="BG604" s="248">
        <f>IF(N604="zákl. přenesená",J604,0)</f>
        <v>0</v>
      </c>
      <c r="BH604" s="248">
        <f>IF(N604="sníž. přenesená",J604,0)</f>
        <v>0</v>
      </c>
      <c r="BI604" s="248">
        <f>IF(N604="nulová",J604,0)</f>
        <v>0</v>
      </c>
      <c r="BJ604" s="25" t="s">
        <v>24</v>
      </c>
      <c r="BK604" s="248">
        <f>ROUND(I604*H604,2)</f>
        <v>0</v>
      </c>
      <c r="BL604" s="25" t="s">
        <v>304</v>
      </c>
      <c r="BM604" s="25" t="s">
        <v>1209</v>
      </c>
    </row>
    <row r="605" s="12" customFormat="1">
      <c r="B605" s="249"/>
      <c r="C605" s="250"/>
      <c r="D605" s="251" t="s">
        <v>237</v>
      </c>
      <c r="E605" s="252" t="s">
        <v>22</v>
      </c>
      <c r="F605" s="253" t="s">
        <v>1210</v>
      </c>
      <c r="G605" s="250"/>
      <c r="H605" s="254">
        <v>87</v>
      </c>
      <c r="I605" s="255"/>
      <c r="J605" s="250"/>
      <c r="K605" s="250"/>
      <c r="L605" s="256"/>
      <c r="M605" s="257"/>
      <c r="N605" s="258"/>
      <c r="O605" s="258"/>
      <c r="P605" s="258"/>
      <c r="Q605" s="258"/>
      <c r="R605" s="258"/>
      <c r="S605" s="258"/>
      <c r="T605" s="259"/>
      <c r="AT605" s="260" t="s">
        <v>237</v>
      </c>
      <c r="AU605" s="260" t="s">
        <v>87</v>
      </c>
      <c r="AV605" s="12" t="s">
        <v>87</v>
      </c>
      <c r="AW605" s="12" t="s">
        <v>42</v>
      </c>
      <c r="AX605" s="12" t="s">
        <v>79</v>
      </c>
      <c r="AY605" s="260" t="s">
        <v>228</v>
      </c>
    </row>
    <row r="606" s="12" customFormat="1">
      <c r="B606" s="249"/>
      <c r="C606" s="250"/>
      <c r="D606" s="251" t="s">
        <v>237</v>
      </c>
      <c r="E606" s="252" t="s">
        <v>22</v>
      </c>
      <c r="F606" s="253" t="s">
        <v>1211</v>
      </c>
      <c r="G606" s="250"/>
      <c r="H606" s="254">
        <v>87.200000000000003</v>
      </c>
      <c r="I606" s="255"/>
      <c r="J606" s="250"/>
      <c r="K606" s="250"/>
      <c r="L606" s="256"/>
      <c r="M606" s="257"/>
      <c r="N606" s="258"/>
      <c r="O606" s="258"/>
      <c r="P606" s="258"/>
      <c r="Q606" s="258"/>
      <c r="R606" s="258"/>
      <c r="S606" s="258"/>
      <c r="T606" s="259"/>
      <c r="AT606" s="260" t="s">
        <v>237</v>
      </c>
      <c r="AU606" s="260" t="s">
        <v>87</v>
      </c>
      <c r="AV606" s="12" t="s">
        <v>87</v>
      </c>
      <c r="AW606" s="12" t="s">
        <v>42</v>
      </c>
      <c r="AX606" s="12" t="s">
        <v>79</v>
      </c>
      <c r="AY606" s="260" t="s">
        <v>228</v>
      </c>
    </row>
    <row r="607" s="12" customFormat="1">
      <c r="B607" s="249"/>
      <c r="C607" s="250"/>
      <c r="D607" s="251" t="s">
        <v>237</v>
      </c>
      <c r="E607" s="252" t="s">
        <v>22</v>
      </c>
      <c r="F607" s="253" t="s">
        <v>1212</v>
      </c>
      <c r="G607" s="250"/>
      <c r="H607" s="254">
        <v>122.94</v>
      </c>
      <c r="I607" s="255"/>
      <c r="J607" s="250"/>
      <c r="K607" s="250"/>
      <c r="L607" s="256"/>
      <c r="M607" s="257"/>
      <c r="N607" s="258"/>
      <c r="O607" s="258"/>
      <c r="P607" s="258"/>
      <c r="Q607" s="258"/>
      <c r="R607" s="258"/>
      <c r="S607" s="258"/>
      <c r="T607" s="259"/>
      <c r="AT607" s="260" t="s">
        <v>237</v>
      </c>
      <c r="AU607" s="260" t="s">
        <v>87</v>
      </c>
      <c r="AV607" s="12" t="s">
        <v>87</v>
      </c>
      <c r="AW607" s="12" t="s">
        <v>42</v>
      </c>
      <c r="AX607" s="12" t="s">
        <v>79</v>
      </c>
      <c r="AY607" s="260" t="s">
        <v>228</v>
      </c>
    </row>
    <row r="608" s="12" customFormat="1">
      <c r="B608" s="249"/>
      <c r="C608" s="250"/>
      <c r="D608" s="251" t="s">
        <v>237</v>
      </c>
      <c r="E608" s="252" t="s">
        <v>22</v>
      </c>
      <c r="F608" s="253" t="s">
        <v>1213</v>
      </c>
      <c r="G608" s="250"/>
      <c r="H608" s="254">
        <v>114.98</v>
      </c>
      <c r="I608" s="255"/>
      <c r="J608" s="250"/>
      <c r="K608" s="250"/>
      <c r="L608" s="256"/>
      <c r="M608" s="257"/>
      <c r="N608" s="258"/>
      <c r="O608" s="258"/>
      <c r="P608" s="258"/>
      <c r="Q608" s="258"/>
      <c r="R608" s="258"/>
      <c r="S608" s="258"/>
      <c r="T608" s="259"/>
      <c r="AT608" s="260" t="s">
        <v>237</v>
      </c>
      <c r="AU608" s="260" t="s">
        <v>87</v>
      </c>
      <c r="AV608" s="12" t="s">
        <v>87</v>
      </c>
      <c r="AW608" s="12" t="s">
        <v>42</v>
      </c>
      <c r="AX608" s="12" t="s">
        <v>79</v>
      </c>
      <c r="AY608" s="260" t="s">
        <v>228</v>
      </c>
    </row>
    <row r="609" s="12" customFormat="1">
      <c r="B609" s="249"/>
      <c r="C609" s="250"/>
      <c r="D609" s="251" t="s">
        <v>237</v>
      </c>
      <c r="E609" s="252" t="s">
        <v>22</v>
      </c>
      <c r="F609" s="253" t="s">
        <v>1214</v>
      </c>
      <c r="G609" s="250"/>
      <c r="H609" s="254">
        <v>102.33</v>
      </c>
      <c r="I609" s="255"/>
      <c r="J609" s="250"/>
      <c r="K609" s="250"/>
      <c r="L609" s="256"/>
      <c r="M609" s="257"/>
      <c r="N609" s="258"/>
      <c r="O609" s="258"/>
      <c r="P609" s="258"/>
      <c r="Q609" s="258"/>
      <c r="R609" s="258"/>
      <c r="S609" s="258"/>
      <c r="T609" s="259"/>
      <c r="AT609" s="260" t="s">
        <v>237</v>
      </c>
      <c r="AU609" s="260" t="s">
        <v>87</v>
      </c>
      <c r="AV609" s="12" t="s">
        <v>87</v>
      </c>
      <c r="AW609" s="12" t="s">
        <v>42</v>
      </c>
      <c r="AX609" s="12" t="s">
        <v>79</v>
      </c>
      <c r="AY609" s="260" t="s">
        <v>228</v>
      </c>
    </row>
    <row r="610" s="12" customFormat="1">
      <c r="B610" s="249"/>
      <c r="C610" s="250"/>
      <c r="D610" s="251" t="s">
        <v>237</v>
      </c>
      <c r="E610" s="252" t="s">
        <v>22</v>
      </c>
      <c r="F610" s="253" t="s">
        <v>1215</v>
      </c>
      <c r="G610" s="250"/>
      <c r="H610" s="254">
        <v>40</v>
      </c>
      <c r="I610" s="255"/>
      <c r="J610" s="250"/>
      <c r="K610" s="250"/>
      <c r="L610" s="256"/>
      <c r="M610" s="257"/>
      <c r="N610" s="258"/>
      <c r="O610" s="258"/>
      <c r="P610" s="258"/>
      <c r="Q610" s="258"/>
      <c r="R610" s="258"/>
      <c r="S610" s="258"/>
      <c r="T610" s="259"/>
      <c r="AT610" s="260" t="s">
        <v>237</v>
      </c>
      <c r="AU610" s="260" t="s">
        <v>87</v>
      </c>
      <c r="AV610" s="12" t="s">
        <v>87</v>
      </c>
      <c r="AW610" s="12" t="s">
        <v>42</v>
      </c>
      <c r="AX610" s="12" t="s">
        <v>79</v>
      </c>
      <c r="AY610" s="260" t="s">
        <v>228</v>
      </c>
    </row>
    <row r="611" s="12" customFormat="1">
      <c r="B611" s="249"/>
      <c r="C611" s="250"/>
      <c r="D611" s="251" t="s">
        <v>237</v>
      </c>
      <c r="E611" s="252" t="s">
        <v>22</v>
      </c>
      <c r="F611" s="253" t="s">
        <v>1216</v>
      </c>
      <c r="G611" s="250"/>
      <c r="H611" s="254">
        <v>117.51000000000001</v>
      </c>
      <c r="I611" s="255"/>
      <c r="J611" s="250"/>
      <c r="K611" s="250"/>
      <c r="L611" s="256"/>
      <c r="M611" s="257"/>
      <c r="N611" s="258"/>
      <c r="O611" s="258"/>
      <c r="P611" s="258"/>
      <c r="Q611" s="258"/>
      <c r="R611" s="258"/>
      <c r="S611" s="258"/>
      <c r="T611" s="259"/>
      <c r="AT611" s="260" t="s">
        <v>237</v>
      </c>
      <c r="AU611" s="260" t="s">
        <v>87</v>
      </c>
      <c r="AV611" s="12" t="s">
        <v>87</v>
      </c>
      <c r="AW611" s="12" t="s">
        <v>42</v>
      </c>
      <c r="AX611" s="12" t="s">
        <v>79</v>
      </c>
      <c r="AY611" s="260" t="s">
        <v>228</v>
      </c>
    </row>
    <row r="612" s="12" customFormat="1">
      <c r="B612" s="249"/>
      <c r="C612" s="250"/>
      <c r="D612" s="251" t="s">
        <v>237</v>
      </c>
      <c r="E612" s="252" t="s">
        <v>22</v>
      </c>
      <c r="F612" s="253" t="s">
        <v>1217</v>
      </c>
      <c r="G612" s="250"/>
      <c r="H612" s="254">
        <v>119.20999999999999</v>
      </c>
      <c r="I612" s="255"/>
      <c r="J612" s="250"/>
      <c r="K612" s="250"/>
      <c r="L612" s="256"/>
      <c r="M612" s="257"/>
      <c r="N612" s="258"/>
      <c r="O612" s="258"/>
      <c r="P612" s="258"/>
      <c r="Q612" s="258"/>
      <c r="R612" s="258"/>
      <c r="S612" s="258"/>
      <c r="T612" s="259"/>
      <c r="AT612" s="260" t="s">
        <v>237</v>
      </c>
      <c r="AU612" s="260" t="s">
        <v>87</v>
      </c>
      <c r="AV612" s="12" t="s">
        <v>87</v>
      </c>
      <c r="AW612" s="12" t="s">
        <v>42</v>
      </c>
      <c r="AX612" s="12" t="s">
        <v>79</v>
      </c>
      <c r="AY612" s="260" t="s">
        <v>228</v>
      </c>
    </row>
    <row r="613" s="12" customFormat="1">
      <c r="B613" s="249"/>
      <c r="C613" s="250"/>
      <c r="D613" s="251" t="s">
        <v>237</v>
      </c>
      <c r="E613" s="252" t="s">
        <v>22</v>
      </c>
      <c r="F613" s="253" t="s">
        <v>1218</v>
      </c>
      <c r="G613" s="250"/>
      <c r="H613" s="254">
        <v>79.859999999999999</v>
      </c>
      <c r="I613" s="255"/>
      <c r="J613" s="250"/>
      <c r="K613" s="250"/>
      <c r="L613" s="256"/>
      <c r="M613" s="257"/>
      <c r="N613" s="258"/>
      <c r="O613" s="258"/>
      <c r="P613" s="258"/>
      <c r="Q613" s="258"/>
      <c r="R613" s="258"/>
      <c r="S613" s="258"/>
      <c r="T613" s="259"/>
      <c r="AT613" s="260" t="s">
        <v>237</v>
      </c>
      <c r="AU613" s="260" t="s">
        <v>87</v>
      </c>
      <c r="AV613" s="12" t="s">
        <v>87</v>
      </c>
      <c r="AW613" s="12" t="s">
        <v>42</v>
      </c>
      <c r="AX613" s="12" t="s">
        <v>79</v>
      </c>
      <c r="AY613" s="260" t="s">
        <v>228</v>
      </c>
    </row>
    <row r="614" s="13" customFormat="1">
      <c r="B614" s="271"/>
      <c r="C614" s="272"/>
      <c r="D614" s="251" t="s">
        <v>237</v>
      </c>
      <c r="E614" s="273" t="s">
        <v>22</v>
      </c>
      <c r="F614" s="274" t="s">
        <v>364</v>
      </c>
      <c r="G614" s="272"/>
      <c r="H614" s="275">
        <v>871.02999999999997</v>
      </c>
      <c r="I614" s="276"/>
      <c r="J614" s="272"/>
      <c r="K614" s="272"/>
      <c r="L614" s="277"/>
      <c r="M614" s="278"/>
      <c r="N614" s="279"/>
      <c r="O614" s="279"/>
      <c r="P614" s="279"/>
      <c r="Q614" s="279"/>
      <c r="R614" s="279"/>
      <c r="S614" s="279"/>
      <c r="T614" s="280"/>
      <c r="AT614" s="281" t="s">
        <v>237</v>
      </c>
      <c r="AU614" s="281" t="s">
        <v>87</v>
      </c>
      <c r="AV614" s="13" t="s">
        <v>235</v>
      </c>
      <c r="AW614" s="13" t="s">
        <v>42</v>
      </c>
      <c r="AX614" s="13" t="s">
        <v>24</v>
      </c>
      <c r="AY614" s="281" t="s">
        <v>228</v>
      </c>
    </row>
    <row r="615" s="1" customFormat="1" ht="16.5" customHeight="1">
      <c r="B615" s="47"/>
      <c r="C615" s="237" t="s">
        <v>1219</v>
      </c>
      <c r="D615" s="237" t="s">
        <v>230</v>
      </c>
      <c r="E615" s="238" t="s">
        <v>1220</v>
      </c>
      <c r="F615" s="239" t="s">
        <v>1221</v>
      </c>
      <c r="G615" s="240" t="s">
        <v>499</v>
      </c>
      <c r="H615" s="241">
        <v>112</v>
      </c>
      <c r="I615" s="242"/>
      <c r="J615" s="243">
        <f>ROUND(I615*H615,2)</f>
        <v>0</v>
      </c>
      <c r="K615" s="239" t="s">
        <v>234</v>
      </c>
      <c r="L615" s="73"/>
      <c r="M615" s="244" t="s">
        <v>22</v>
      </c>
      <c r="N615" s="245" t="s">
        <v>50</v>
      </c>
      <c r="O615" s="48"/>
      <c r="P615" s="246">
        <f>O615*H615</f>
        <v>0</v>
      </c>
      <c r="Q615" s="246">
        <v>3.0000000000000001E-05</v>
      </c>
      <c r="R615" s="246">
        <f>Q615*H615</f>
        <v>0.0033600000000000001</v>
      </c>
      <c r="S615" s="246">
        <v>0</v>
      </c>
      <c r="T615" s="247">
        <f>S615*H615</f>
        <v>0</v>
      </c>
      <c r="AR615" s="25" t="s">
        <v>304</v>
      </c>
      <c r="AT615" s="25" t="s">
        <v>230</v>
      </c>
      <c r="AU615" s="25" t="s">
        <v>87</v>
      </c>
      <c r="AY615" s="25" t="s">
        <v>228</v>
      </c>
      <c r="BE615" s="248">
        <f>IF(N615="základní",J615,0)</f>
        <v>0</v>
      </c>
      <c r="BF615" s="248">
        <f>IF(N615="snížená",J615,0)</f>
        <v>0</v>
      </c>
      <c r="BG615" s="248">
        <f>IF(N615="zákl. přenesená",J615,0)</f>
        <v>0</v>
      </c>
      <c r="BH615" s="248">
        <f>IF(N615="sníž. přenesená",J615,0)</f>
        <v>0</v>
      </c>
      <c r="BI615" s="248">
        <f>IF(N615="nulová",J615,0)</f>
        <v>0</v>
      </c>
      <c r="BJ615" s="25" t="s">
        <v>24</v>
      </c>
      <c r="BK615" s="248">
        <f>ROUND(I615*H615,2)</f>
        <v>0</v>
      </c>
      <c r="BL615" s="25" t="s">
        <v>304</v>
      </c>
      <c r="BM615" s="25" t="s">
        <v>1222</v>
      </c>
    </row>
    <row r="616" s="12" customFormat="1">
      <c r="B616" s="249"/>
      <c r="C616" s="250"/>
      <c r="D616" s="251" t="s">
        <v>237</v>
      </c>
      <c r="E616" s="252" t="s">
        <v>22</v>
      </c>
      <c r="F616" s="253" t="s">
        <v>1223</v>
      </c>
      <c r="G616" s="250"/>
      <c r="H616" s="254">
        <v>112</v>
      </c>
      <c r="I616" s="255"/>
      <c r="J616" s="250"/>
      <c r="K616" s="250"/>
      <c r="L616" s="256"/>
      <c r="M616" s="257"/>
      <c r="N616" s="258"/>
      <c r="O616" s="258"/>
      <c r="P616" s="258"/>
      <c r="Q616" s="258"/>
      <c r="R616" s="258"/>
      <c r="S616" s="258"/>
      <c r="T616" s="259"/>
      <c r="AT616" s="260" t="s">
        <v>237</v>
      </c>
      <c r="AU616" s="260" t="s">
        <v>87</v>
      </c>
      <c r="AV616" s="12" t="s">
        <v>87</v>
      </c>
      <c r="AW616" s="12" t="s">
        <v>42</v>
      </c>
      <c r="AX616" s="12" t="s">
        <v>24</v>
      </c>
      <c r="AY616" s="260" t="s">
        <v>228</v>
      </c>
    </row>
    <row r="617" s="1" customFormat="1" ht="16.5" customHeight="1">
      <c r="B617" s="47"/>
      <c r="C617" s="261" t="s">
        <v>1224</v>
      </c>
      <c r="D617" s="261" t="s">
        <v>349</v>
      </c>
      <c r="E617" s="262" t="s">
        <v>1225</v>
      </c>
      <c r="F617" s="263" t="s">
        <v>1226</v>
      </c>
      <c r="G617" s="264" t="s">
        <v>499</v>
      </c>
      <c r="H617" s="265">
        <v>52</v>
      </c>
      <c r="I617" s="266"/>
      <c r="J617" s="267">
        <f>ROUND(I617*H617,2)</f>
        <v>0</v>
      </c>
      <c r="K617" s="263" t="s">
        <v>234</v>
      </c>
      <c r="L617" s="268"/>
      <c r="M617" s="269" t="s">
        <v>22</v>
      </c>
      <c r="N617" s="270" t="s">
        <v>50</v>
      </c>
      <c r="O617" s="48"/>
      <c r="P617" s="246">
        <f>O617*H617</f>
        <v>0</v>
      </c>
      <c r="Q617" s="246">
        <v>0.00055000000000000003</v>
      </c>
      <c r="R617" s="246">
        <f>Q617*H617</f>
        <v>0.0286</v>
      </c>
      <c r="S617" s="246">
        <v>0</v>
      </c>
      <c r="T617" s="247">
        <f>S617*H617</f>
        <v>0</v>
      </c>
      <c r="AR617" s="25" t="s">
        <v>388</v>
      </c>
      <c r="AT617" s="25" t="s">
        <v>349</v>
      </c>
      <c r="AU617" s="25" t="s">
        <v>87</v>
      </c>
      <c r="AY617" s="25" t="s">
        <v>228</v>
      </c>
      <c r="BE617" s="248">
        <f>IF(N617="základní",J617,0)</f>
        <v>0</v>
      </c>
      <c r="BF617" s="248">
        <f>IF(N617="snížená",J617,0)</f>
        <v>0</v>
      </c>
      <c r="BG617" s="248">
        <f>IF(N617="zákl. přenesená",J617,0)</f>
        <v>0</v>
      </c>
      <c r="BH617" s="248">
        <f>IF(N617="sníž. přenesená",J617,0)</f>
        <v>0</v>
      </c>
      <c r="BI617" s="248">
        <f>IF(N617="nulová",J617,0)</f>
        <v>0</v>
      </c>
      <c r="BJ617" s="25" t="s">
        <v>24</v>
      </c>
      <c r="BK617" s="248">
        <f>ROUND(I617*H617,2)</f>
        <v>0</v>
      </c>
      <c r="BL617" s="25" t="s">
        <v>304</v>
      </c>
      <c r="BM617" s="25" t="s">
        <v>1227</v>
      </c>
    </row>
    <row r="618" s="1" customFormat="1" ht="16.5" customHeight="1">
      <c r="B618" s="47"/>
      <c r="C618" s="261" t="s">
        <v>1228</v>
      </c>
      <c r="D618" s="261" t="s">
        <v>349</v>
      </c>
      <c r="E618" s="262" t="s">
        <v>1229</v>
      </c>
      <c r="F618" s="263" t="s">
        <v>1230</v>
      </c>
      <c r="G618" s="264" t="s">
        <v>499</v>
      </c>
      <c r="H618" s="265">
        <v>60</v>
      </c>
      <c r="I618" s="266"/>
      <c r="J618" s="267">
        <f>ROUND(I618*H618,2)</f>
        <v>0</v>
      </c>
      <c r="K618" s="263" t="s">
        <v>292</v>
      </c>
      <c r="L618" s="268"/>
      <c r="M618" s="269" t="s">
        <v>22</v>
      </c>
      <c r="N618" s="270" t="s">
        <v>50</v>
      </c>
      <c r="O618" s="48"/>
      <c r="P618" s="246">
        <f>O618*H618</f>
        <v>0</v>
      </c>
      <c r="Q618" s="246">
        <v>0.00036000000000000002</v>
      </c>
      <c r="R618" s="246">
        <f>Q618*H618</f>
        <v>0.021600000000000001</v>
      </c>
      <c r="S618" s="246">
        <v>0</v>
      </c>
      <c r="T618" s="247">
        <f>S618*H618</f>
        <v>0</v>
      </c>
      <c r="AR618" s="25" t="s">
        <v>388</v>
      </c>
      <c r="AT618" s="25" t="s">
        <v>349</v>
      </c>
      <c r="AU618" s="25" t="s">
        <v>87</v>
      </c>
      <c r="AY618" s="25" t="s">
        <v>228</v>
      </c>
      <c r="BE618" s="248">
        <f>IF(N618="základní",J618,0)</f>
        <v>0</v>
      </c>
      <c r="BF618" s="248">
        <f>IF(N618="snížená",J618,0)</f>
        <v>0</v>
      </c>
      <c r="BG618" s="248">
        <f>IF(N618="zákl. přenesená",J618,0)</f>
        <v>0</v>
      </c>
      <c r="BH618" s="248">
        <f>IF(N618="sníž. přenesená",J618,0)</f>
        <v>0</v>
      </c>
      <c r="BI618" s="248">
        <f>IF(N618="nulová",J618,0)</f>
        <v>0</v>
      </c>
      <c r="BJ618" s="25" t="s">
        <v>24</v>
      </c>
      <c r="BK618" s="248">
        <f>ROUND(I618*H618,2)</f>
        <v>0</v>
      </c>
      <c r="BL618" s="25" t="s">
        <v>304</v>
      </c>
      <c r="BM618" s="25" t="s">
        <v>1231</v>
      </c>
    </row>
    <row r="619" s="1" customFormat="1">
      <c r="B619" s="47"/>
      <c r="C619" s="75"/>
      <c r="D619" s="251" t="s">
        <v>624</v>
      </c>
      <c r="E619" s="75"/>
      <c r="F619" s="282" t="s">
        <v>1232</v>
      </c>
      <c r="G619" s="75"/>
      <c r="H619" s="75"/>
      <c r="I619" s="205"/>
      <c r="J619" s="75"/>
      <c r="K619" s="75"/>
      <c r="L619" s="73"/>
      <c r="M619" s="283"/>
      <c r="N619" s="48"/>
      <c r="O619" s="48"/>
      <c r="P619" s="48"/>
      <c r="Q619" s="48"/>
      <c r="R619" s="48"/>
      <c r="S619" s="48"/>
      <c r="T619" s="96"/>
      <c r="AT619" s="25" t="s">
        <v>624</v>
      </c>
      <c r="AU619" s="25" t="s">
        <v>87</v>
      </c>
    </row>
    <row r="620" s="12" customFormat="1">
      <c r="B620" s="249"/>
      <c r="C620" s="250"/>
      <c r="D620" s="251" t="s">
        <v>237</v>
      </c>
      <c r="E620" s="252" t="s">
        <v>22</v>
      </c>
      <c r="F620" s="253" t="s">
        <v>555</v>
      </c>
      <c r="G620" s="250"/>
      <c r="H620" s="254">
        <v>60</v>
      </c>
      <c r="I620" s="255"/>
      <c r="J620" s="250"/>
      <c r="K620" s="250"/>
      <c r="L620" s="256"/>
      <c r="M620" s="257"/>
      <c r="N620" s="258"/>
      <c r="O620" s="258"/>
      <c r="P620" s="258"/>
      <c r="Q620" s="258"/>
      <c r="R620" s="258"/>
      <c r="S620" s="258"/>
      <c r="T620" s="259"/>
      <c r="AT620" s="260" t="s">
        <v>237</v>
      </c>
      <c r="AU620" s="260" t="s">
        <v>87</v>
      </c>
      <c r="AV620" s="12" t="s">
        <v>87</v>
      </c>
      <c r="AW620" s="12" t="s">
        <v>42</v>
      </c>
      <c r="AX620" s="12" t="s">
        <v>24</v>
      </c>
      <c r="AY620" s="260" t="s">
        <v>228</v>
      </c>
    </row>
    <row r="621" s="1" customFormat="1" ht="25.5" customHeight="1">
      <c r="B621" s="47"/>
      <c r="C621" s="237" t="s">
        <v>1233</v>
      </c>
      <c r="D621" s="237" t="s">
        <v>230</v>
      </c>
      <c r="E621" s="238" t="s">
        <v>1234</v>
      </c>
      <c r="F621" s="239" t="s">
        <v>1235</v>
      </c>
      <c r="G621" s="240" t="s">
        <v>913</v>
      </c>
      <c r="H621" s="306"/>
      <c r="I621" s="242"/>
      <c r="J621" s="243">
        <f>ROUND(I621*H621,2)</f>
        <v>0</v>
      </c>
      <c r="K621" s="239" t="s">
        <v>234</v>
      </c>
      <c r="L621" s="73"/>
      <c r="M621" s="244" t="s">
        <v>22</v>
      </c>
      <c r="N621" s="245" t="s">
        <v>50</v>
      </c>
      <c r="O621" s="48"/>
      <c r="P621" s="246">
        <f>O621*H621</f>
        <v>0</v>
      </c>
      <c r="Q621" s="246">
        <v>0</v>
      </c>
      <c r="R621" s="246">
        <f>Q621*H621</f>
        <v>0</v>
      </c>
      <c r="S621" s="246">
        <v>0</v>
      </c>
      <c r="T621" s="247">
        <f>S621*H621</f>
        <v>0</v>
      </c>
      <c r="AR621" s="25" t="s">
        <v>304</v>
      </c>
      <c r="AT621" s="25" t="s">
        <v>230</v>
      </c>
      <c r="AU621" s="25" t="s">
        <v>87</v>
      </c>
      <c r="AY621" s="25" t="s">
        <v>228</v>
      </c>
      <c r="BE621" s="248">
        <f>IF(N621="základní",J621,0)</f>
        <v>0</v>
      </c>
      <c r="BF621" s="248">
        <f>IF(N621="snížená",J621,0)</f>
        <v>0</v>
      </c>
      <c r="BG621" s="248">
        <f>IF(N621="zákl. přenesená",J621,0)</f>
        <v>0</v>
      </c>
      <c r="BH621" s="248">
        <f>IF(N621="sníž. přenesená",J621,0)</f>
        <v>0</v>
      </c>
      <c r="BI621" s="248">
        <f>IF(N621="nulová",J621,0)</f>
        <v>0</v>
      </c>
      <c r="BJ621" s="25" t="s">
        <v>24</v>
      </c>
      <c r="BK621" s="248">
        <f>ROUND(I621*H621,2)</f>
        <v>0</v>
      </c>
      <c r="BL621" s="25" t="s">
        <v>304</v>
      </c>
      <c r="BM621" s="25" t="s">
        <v>1236</v>
      </c>
    </row>
    <row r="622" s="11" customFormat="1" ht="29.88" customHeight="1">
      <c r="B622" s="221"/>
      <c r="C622" s="222"/>
      <c r="D622" s="223" t="s">
        <v>78</v>
      </c>
      <c r="E622" s="235" t="s">
        <v>1237</v>
      </c>
      <c r="F622" s="235" t="s">
        <v>1238</v>
      </c>
      <c r="G622" s="222"/>
      <c r="H622" s="222"/>
      <c r="I622" s="225"/>
      <c r="J622" s="236">
        <f>BK622</f>
        <v>0</v>
      </c>
      <c r="K622" s="222"/>
      <c r="L622" s="227"/>
      <c r="M622" s="228"/>
      <c r="N622" s="229"/>
      <c r="O622" s="229"/>
      <c r="P622" s="230">
        <f>SUM(P623:P649)</f>
        <v>0</v>
      </c>
      <c r="Q622" s="229"/>
      <c r="R622" s="230">
        <f>SUM(R623:R649)</f>
        <v>0.5421686</v>
      </c>
      <c r="S622" s="229"/>
      <c r="T622" s="231">
        <f>SUM(T623:T649)</f>
        <v>0</v>
      </c>
      <c r="AR622" s="232" t="s">
        <v>87</v>
      </c>
      <c r="AT622" s="233" t="s">
        <v>78</v>
      </c>
      <c r="AU622" s="233" t="s">
        <v>24</v>
      </c>
      <c r="AY622" s="232" t="s">
        <v>228</v>
      </c>
      <c r="BK622" s="234">
        <f>SUM(BK623:BK649)</f>
        <v>0</v>
      </c>
    </row>
    <row r="623" s="1" customFormat="1" ht="16.5" customHeight="1">
      <c r="B623" s="47"/>
      <c r="C623" s="237" t="s">
        <v>1239</v>
      </c>
      <c r="D623" s="237" t="s">
        <v>230</v>
      </c>
      <c r="E623" s="238" t="s">
        <v>1240</v>
      </c>
      <c r="F623" s="239" t="s">
        <v>1241</v>
      </c>
      <c r="G623" s="240" t="s">
        <v>328</v>
      </c>
      <c r="H623" s="241">
        <v>122.05</v>
      </c>
      <c r="I623" s="242"/>
      <c r="J623" s="243">
        <f>ROUND(I623*H623,2)</f>
        <v>0</v>
      </c>
      <c r="K623" s="239" t="s">
        <v>234</v>
      </c>
      <c r="L623" s="73"/>
      <c r="M623" s="244" t="s">
        <v>22</v>
      </c>
      <c r="N623" s="245" t="s">
        <v>50</v>
      </c>
      <c r="O623" s="48"/>
      <c r="P623" s="246">
        <f>O623*H623</f>
        <v>0</v>
      </c>
      <c r="Q623" s="246">
        <v>0.00056999999999999998</v>
      </c>
      <c r="R623" s="246">
        <f>Q623*H623</f>
        <v>0.069568499999999991</v>
      </c>
      <c r="S623" s="246">
        <v>0</v>
      </c>
      <c r="T623" s="247">
        <f>S623*H623</f>
        <v>0</v>
      </c>
      <c r="AR623" s="25" t="s">
        <v>304</v>
      </c>
      <c r="AT623" s="25" t="s">
        <v>230</v>
      </c>
      <c r="AU623" s="25" t="s">
        <v>87</v>
      </c>
      <c r="AY623" s="25" t="s">
        <v>228</v>
      </c>
      <c r="BE623" s="248">
        <f>IF(N623="základní",J623,0)</f>
        <v>0</v>
      </c>
      <c r="BF623" s="248">
        <f>IF(N623="snížená",J623,0)</f>
        <v>0</v>
      </c>
      <c r="BG623" s="248">
        <f>IF(N623="zákl. přenesená",J623,0)</f>
        <v>0</v>
      </c>
      <c r="BH623" s="248">
        <f>IF(N623="sníž. přenesená",J623,0)</f>
        <v>0</v>
      </c>
      <c r="BI623" s="248">
        <f>IF(N623="nulová",J623,0)</f>
        <v>0</v>
      </c>
      <c r="BJ623" s="25" t="s">
        <v>24</v>
      </c>
      <c r="BK623" s="248">
        <f>ROUND(I623*H623,2)</f>
        <v>0</v>
      </c>
      <c r="BL623" s="25" t="s">
        <v>304</v>
      </c>
      <c r="BM623" s="25" t="s">
        <v>1242</v>
      </c>
    </row>
    <row r="624" s="12" customFormat="1">
      <c r="B624" s="249"/>
      <c r="C624" s="250"/>
      <c r="D624" s="251" t="s">
        <v>237</v>
      </c>
      <c r="E624" s="252" t="s">
        <v>22</v>
      </c>
      <c r="F624" s="253" t="s">
        <v>1243</v>
      </c>
      <c r="G624" s="250"/>
      <c r="H624" s="254">
        <v>122.05</v>
      </c>
      <c r="I624" s="255"/>
      <c r="J624" s="250"/>
      <c r="K624" s="250"/>
      <c r="L624" s="256"/>
      <c r="M624" s="257"/>
      <c r="N624" s="258"/>
      <c r="O624" s="258"/>
      <c r="P624" s="258"/>
      <c r="Q624" s="258"/>
      <c r="R624" s="258"/>
      <c r="S624" s="258"/>
      <c r="T624" s="259"/>
      <c r="AT624" s="260" t="s">
        <v>237</v>
      </c>
      <c r="AU624" s="260" t="s">
        <v>87</v>
      </c>
      <c r="AV624" s="12" t="s">
        <v>87</v>
      </c>
      <c r="AW624" s="12" t="s">
        <v>42</v>
      </c>
      <c r="AX624" s="12" t="s">
        <v>24</v>
      </c>
      <c r="AY624" s="260" t="s">
        <v>228</v>
      </c>
    </row>
    <row r="625" s="1" customFormat="1" ht="16.5" customHeight="1">
      <c r="B625" s="47"/>
      <c r="C625" s="237" t="s">
        <v>1244</v>
      </c>
      <c r="D625" s="237" t="s">
        <v>230</v>
      </c>
      <c r="E625" s="238" t="s">
        <v>1245</v>
      </c>
      <c r="F625" s="239" t="s">
        <v>1246</v>
      </c>
      <c r="G625" s="240" t="s">
        <v>328</v>
      </c>
      <c r="H625" s="241">
        <v>217.05000000000001</v>
      </c>
      <c r="I625" s="242"/>
      <c r="J625" s="243">
        <f>ROUND(I625*H625,2)</f>
        <v>0</v>
      </c>
      <c r="K625" s="239" t="s">
        <v>234</v>
      </c>
      <c r="L625" s="73"/>
      <c r="M625" s="244" t="s">
        <v>22</v>
      </c>
      <c r="N625" s="245" t="s">
        <v>50</v>
      </c>
      <c r="O625" s="48"/>
      <c r="P625" s="246">
        <f>O625*H625</f>
        <v>0</v>
      </c>
      <c r="Q625" s="246">
        <v>0.00073999999999999999</v>
      </c>
      <c r="R625" s="246">
        <f>Q625*H625</f>
        <v>0.16061700000000001</v>
      </c>
      <c r="S625" s="246">
        <v>0</v>
      </c>
      <c r="T625" s="247">
        <f>S625*H625</f>
        <v>0</v>
      </c>
      <c r="AR625" s="25" t="s">
        <v>304</v>
      </c>
      <c r="AT625" s="25" t="s">
        <v>230</v>
      </c>
      <c r="AU625" s="25" t="s">
        <v>87</v>
      </c>
      <c r="AY625" s="25" t="s">
        <v>228</v>
      </c>
      <c r="BE625" s="248">
        <f>IF(N625="základní",J625,0)</f>
        <v>0</v>
      </c>
      <c r="BF625" s="248">
        <f>IF(N625="snížená",J625,0)</f>
        <v>0</v>
      </c>
      <c r="BG625" s="248">
        <f>IF(N625="zákl. přenesená",J625,0)</f>
        <v>0</v>
      </c>
      <c r="BH625" s="248">
        <f>IF(N625="sníž. přenesená",J625,0)</f>
        <v>0</v>
      </c>
      <c r="BI625" s="248">
        <f>IF(N625="nulová",J625,0)</f>
        <v>0</v>
      </c>
      <c r="BJ625" s="25" t="s">
        <v>24</v>
      </c>
      <c r="BK625" s="248">
        <f>ROUND(I625*H625,2)</f>
        <v>0</v>
      </c>
      <c r="BL625" s="25" t="s">
        <v>304</v>
      </c>
      <c r="BM625" s="25" t="s">
        <v>1247</v>
      </c>
    </row>
    <row r="626" s="12" customFormat="1">
      <c r="B626" s="249"/>
      <c r="C626" s="250"/>
      <c r="D626" s="251" t="s">
        <v>237</v>
      </c>
      <c r="E626" s="252" t="s">
        <v>22</v>
      </c>
      <c r="F626" s="253" t="s">
        <v>1248</v>
      </c>
      <c r="G626" s="250"/>
      <c r="H626" s="254">
        <v>217.05000000000001</v>
      </c>
      <c r="I626" s="255"/>
      <c r="J626" s="250"/>
      <c r="K626" s="250"/>
      <c r="L626" s="256"/>
      <c r="M626" s="257"/>
      <c r="N626" s="258"/>
      <c r="O626" s="258"/>
      <c r="P626" s="258"/>
      <c r="Q626" s="258"/>
      <c r="R626" s="258"/>
      <c r="S626" s="258"/>
      <c r="T626" s="259"/>
      <c r="AT626" s="260" t="s">
        <v>237</v>
      </c>
      <c r="AU626" s="260" t="s">
        <v>87</v>
      </c>
      <c r="AV626" s="12" t="s">
        <v>87</v>
      </c>
      <c r="AW626" s="12" t="s">
        <v>42</v>
      </c>
      <c r="AX626" s="12" t="s">
        <v>24</v>
      </c>
      <c r="AY626" s="260" t="s">
        <v>228</v>
      </c>
    </row>
    <row r="627" s="1" customFormat="1" ht="16.5" customHeight="1">
      <c r="B627" s="47"/>
      <c r="C627" s="237" t="s">
        <v>1249</v>
      </c>
      <c r="D627" s="237" t="s">
        <v>230</v>
      </c>
      <c r="E627" s="238" t="s">
        <v>1250</v>
      </c>
      <c r="F627" s="239" t="s">
        <v>1251</v>
      </c>
      <c r="G627" s="240" t="s">
        <v>328</v>
      </c>
      <c r="H627" s="241">
        <v>9.3300000000000001</v>
      </c>
      <c r="I627" s="242"/>
      <c r="J627" s="243">
        <f>ROUND(I627*H627,2)</f>
        <v>0</v>
      </c>
      <c r="K627" s="239" t="s">
        <v>234</v>
      </c>
      <c r="L627" s="73"/>
      <c r="M627" s="244" t="s">
        <v>22</v>
      </c>
      <c r="N627" s="245" t="s">
        <v>50</v>
      </c>
      <c r="O627" s="48"/>
      <c r="P627" s="246">
        <f>O627*H627</f>
        <v>0</v>
      </c>
      <c r="Q627" s="246">
        <v>0.00048000000000000001</v>
      </c>
      <c r="R627" s="246">
        <f>Q627*H627</f>
        <v>0.0044784000000000004</v>
      </c>
      <c r="S627" s="246">
        <v>0</v>
      </c>
      <c r="T627" s="247">
        <f>S627*H627</f>
        <v>0</v>
      </c>
      <c r="AR627" s="25" t="s">
        <v>304</v>
      </c>
      <c r="AT627" s="25" t="s">
        <v>230</v>
      </c>
      <c r="AU627" s="25" t="s">
        <v>87</v>
      </c>
      <c r="AY627" s="25" t="s">
        <v>228</v>
      </c>
      <c r="BE627" s="248">
        <f>IF(N627="základní",J627,0)</f>
        <v>0</v>
      </c>
      <c r="BF627" s="248">
        <f>IF(N627="snížená",J627,0)</f>
        <v>0</v>
      </c>
      <c r="BG627" s="248">
        <f>IF(N627="zákl. přenesená",J627,0)</f>
        <v>0</v>
      </c>
      <c r="BH627" s="248">
        <f>IF(N627="sníž. přenesená",J627,0)</f>
        <v>0</v>
      </c>
      <c r="BI627" s="248">
        <f>IF(N627="nulová",J627,0)</f>
        <v>0</v>
      </c>
      <c r="BJ627" s="25" t="s">
        <v>24</v>
      </c>
      <c r="BK627" s="248">
        <f>ROUND(I627*H627,2)</f>
        <v>0</v>
      </c>
      <c r="BL627" s="25" t="s">
        <v>304</v>
      </c>
      <c r="BM627" s="25" t="s">
        <v>1252</v>
      </c>
    </row>
    <row r="628" s="12" customFormat="1">
      <c r="B628" s="249"/>
      <c r="C628" s="250"/>
      <c r="D628" s="251" t="s">
        <v>237</v>
      </c>
      <c r="E628" s="252" t="s">
        <v>22</v>
      </c>
      <c r="F628" s="253" t="s">
        <v>1253</v>
      </c>
      <c r="G628" s="250"/>
      <c r="H628" s="254">
        <v>9.3300000000000001</v>
      </c>
      <c r="I628" s="255"/>
      <c r="J628" s="250"/>
      <c r="K628" s="250"/>
      <c r="L628" s="256"/>
      <c r="M628" s="257"/>
      <c r="N628" s="258"/>
      <c r="O628" s="258"/>
      <c r="P628" s="258"/>
      <c r="Q628" s="258"/>
      <c r="R628" s="258"/>
      <c r="S628" s="258"/>
      <c r="T628" s="259"/>
      <c r="AT628" s="260" t="s">
        <v>237</v>
      </c>
      <c r="AU628" s="260" t="s">
        <v>87</v>
      </c>
      <c r="AV628" s="12" t="s">
        <v>87</v>
      </c>
      <c r="AW628" s="12" t="s">
        <v>42</v>
      </c>
      <c r="AX628" s="12" t="s">
        <v>24</v>
      </c>
      <c r="AY628" s="260" t="s">
        <v>228</v>
      </c>
    </row>
    <row r="629" s="1" customFormat="1" ht="25.5" customHeight="1">
      <c r="B629" s="47"/>
      <c r="C629" s="237" t="s">
        <v>1254</v>
      </c>
      <c r="D629" s="237" t="s">
        <v>230</v>
      </c>
      <c r="E629" s="238" t="s">
        <v>1255</v>
      </c>
      <c r="F629" s="239" t="s">
        <v>1256</v>
      </c>
      <c r="G629" s="240" t="s">
        <v>328</v>
      </c>
      <c r="H629" s="241">
        <v>37.130000000000003</v>
      </c>
      <c r="I629" s="242"/>
      <c r="J629" s="243">
        <f>ROUND(I629*H629,2)</f>
        <v>0</v>
      </c>
      <c r="K629" s="239" t="s">
        <v>234</v>
      </c>
      <c r="L629" s="73"/>
      <c r="M629" s="244" t="s">
        <v>22</v>
      </c>
      <c r="N629" s="245" t="s">
        <v>50</v>
      </c>
      <c r="O629" s="48"/>
      <c r="P629" s="246">
        <f>O629*H629</f>
        <v>0</v>
      </c>
      <c r="Q629" s="246">
        <v>0.0016999999999999999</v>
      </c>
      <c r="R629" s="246">
        <f>Q629*H629</f>
        <v>0.063120999999999997</v>
      </c>
      <c r="S629" s="246">
        <v>0</v>
      </c>
      <c r="T629" s="247">
        <f>S629*H629</f>
        <v>0</v>
      </c>
      <c r="AR629" s="25" t="s">
        <v>304</v>
      </c>
      <c r="AT629" s="25" t="s">
        <v>230</v>
      </c>
      <c r="AU629" s="25" t="s">
        <v>87</v>
      </c>
      <c r="AY629" s="25" t="s">
        <v>228</v>
      </c>
      <c r="BE629" s="248">
        <f>IF(N629="základní",J629,0)</f>
        <v>0</v>
      </c>
      <c r="BF629" s="248">
        <f>IF(N629="snížená",J629,0)</f>
        <v>0</v>
      </c>
      <c r="BG629" s="248">
        <f>IF(N629="zákl. přenesená",J629,0)</f>
        <v>0</v>
      </c>
      <c r="BH629" s="248">
        <f>IF(N629="sníž. přenesená",J629,0)</f>
        <v>0</v>
      </c>
      <c r="BI629" s="248">
        <f>IF(N629="nulová",J629,0)</f>
        <v>0</v>
      </c>
      <c r="BJ629" s="25" t="s">
        <v>24</v>
      </c>
      <c r="BK629" s="248">
        <f>ROUND(I629*H629,2)</f>
        <v>0</v>
      </c>
      <c r="BL629" s="25" t="s">
        <v>304</v>
      </c>
      <c r="BM629" s="25" t="s">
        <v>1257</v>
      </c>
    </row>
    <row r="630" s="12" customFormat="1">
      <c r="B630" s="249"/>
      <c r="C630" s="250"/>
      <c r="D630" s="251" t="s">
        <v>237</v>
      </c>
      <c r="E630" s="252" t="s">
        <v>22</v>
      </c>
      <c r="F630" s="253" t="s">
        <v>1258</v>
      </c>
      <c r="G630" s="250"/>
      <c r="H630" s="254">
        <v>37.130000000000003</v>
      </c>
      <c r="I630" s="255"/>
      <c r="J630" s="250"/>
      <c r="K630" s="250"/>
      <c r="L630" s="256"/>
      <c r="M630" s="257"/>
      <c r="N630" s="258"/>
      <c r="O630" s="258"/>
      <c r="P630" s="258"/>
      <c r="Q630" s="258"/>
      <c r="R630" s="258"/>
      <c r="S630" s="258"/>
      <c r="T630" s="259"/>
      <c r="AT630" s="260" t="s">
        <v>237</v>
      </c>
      <c r="AU630" s="260" t="s">
        <v>87</v>
      </c>
      <c r="AV630" s="12" t="s">
        <v>87</v>
      </c>
      <c r="AW630" s="12" t="s">
        <v>42</v>
      </c>
      <c r="AX630" s="12" t="s">
        <v>24</v>
      </c>
      <c r="AY630" s="260" t="s">
        <v>228</v>
      </c>
    </row>
    <row r="631" s="1" customFormat="1" ht="16.5" customHeight="1">
      <c r="B631" s="47"/>
      <c r="C631" s="237" t="s">
        <v>1259</v>
      </c>
      <c r="D631" s="237" t="s">
        <v>230</v>
      </c>
      <c r="E631" s="238" t="s">
        <v>1260</v>
      </c>
      <c r="F631" s="239" t="s">
        <v>1261</v>
      </c>
      <c r="G631" s="240" t="s">
        <v>328</v>
      </c>
      <c r="H631" s="241">
        <v>114.29000000000001</v>
      </c>
      <c r="I631" s="242"/>
      <c r="J631" s="243">
        <f>ROUND(I631*H631,2)</f>
        <v>0</v>
      </c>
      <c r="K631" s="239" t="s">
        <v>234</v>
      </c>
      <c r="L631" s="73"/>
      <c r="M631" s="244" t="s">
        <v>22</v>
      </c>
      <c r="N631" s="245" t="s">
        <v>50</v>
      </c>
      <c r="O631" s="48"/>
      <c r="P631" s="246">
        <f>O631*H631</f>
        <v>0</v>
      </c>
      <c r="Q631" s="246">
        <v>0.00060999999999999997</v>
      </c>
      <c r="R631" s="246">
        <f>Q631*H631</f>
        <v>0.069716899999999998</v>
      </c>
      <c r="S631" s="246">
        <v>0</v>
      </c>
      <c r="T631" s="247">
        <f>S631*H631</f>
        <v>0</v>
      </c>
      <c r="AR631" s="25" t="s">
        <v>304</v>
      </c>
      <c r="AT631" s="25" t="s">
        <v>230</v>
      </c>
      <c r="AU631" s="25" t="s">
        <v>87</v>
      </c>
      <c r="AY631" s="25" t="s">
        <v>228</v>
      </c>
      <c r="BE631" s="248">
        <f>IF(N631="základní",J631,0)</f>
        <v>0</v>
      </c>
      <c r="BF631" s="248">
        <f>IF(N631="snížená",J631,0)</f>
        <v>0</v>
      </c>
      <c r="BG631" s="248">
        <f>IF(N631="zákl. přenesená",J631,0)</f>
        <v>0</v>
      </c>
      <c r="BH631" s="248">
        <f>IF(N631="sníž. přenesená",J631,0)</f>
        <v>0</v>
      </c>
      <c r="BI631" s="248">
        <f>IF(N631="nulová",J631,0)</f>
        <v>0</v>
      </c>
      <c r="BJ631" s="25" t="s">
        <v>24</v>
      </c>
      <c r="BK631" s="248">
        <f>ROUND(I631*H631,2)</f>
        <v>0</v>
      </c>
      <c r="BL631" s="25" t="s">
        <v>304</v>
      </c>
      <c r="BM631" s="25" t="s">
        <v>1262</v>
      </c>
    </row>
    <row r="632" s="12" customFormat="1">
      <c r="B632" s="249"/>
      <c r="C632" s="250"/>
      <c r="D632" s="251" t="s">
        <v>237</v>
      </c>
      <c r="E632" s="252" t="s">
        <v>22</v>
      </c>
      <c r="F632" s="253" t="s">
        <v>1263</v>
      </c>
      <c r="G632" s="250"/>
      <c r="H632" s="254">
        <v>114.29000000000001</v>
      </c>
      <c r="I632" s="255"/>
      <c r="J632" s="250"/>
      <c r="K632" s="250"/>
      <c r="L632" s="256"/>
      <c r="M632" s="257"/>
      <c r="N632" s="258"/>
      <c r="O632" s="258"/>
      <c r="P632" s="258"/>
      <c r="Q632" s="258"/>
      <c r="R632" s="258"/>
      <c r="S632" s="258"/>
      <c r="T632" s="259"/>
      <c r="AT632" s="260" t="s">
        <v>237</v>
      </c>
      <c r="AU632" s="260" t="s">
        <v>87</v>
      </c>
      <c r="AV632" s="12" t="s">
        <v>87</v>
      </c>
      <c r="AW632" s="12" t="s">
        <v>42</v>
      </c>
      <c r="AX632" s="12" t="s">
        <v>24</v>
      </c>
      <c r="AY632" s="260" t="s">
        <v>228</v>
      </c>
    </row>
    <row r="633" s="1" customFormat="1" ht="16.5" customHeight="1">
      <c r="B633" s="47"/>
      <c r="C633" s="237" t="s">
        <v>1264</v>
      </c>
      <c r="D633" s="237" t="s">
        <v>230</v>
      </c>
      <c r="E633" s="238" t="s">
        <v>1265</v>
      </c>
      <c r="F633" s="239" t="s">
        <v>1266</v>
      </c>
      <c r="G633" s="240" t="s">
        <v>328</v>
      </c>
      <c r="H633" s="241">
        <v>120.90000000000001</v>
      </c>
      <c r="I633" s="242"/>
      <c r="J633" s="243">
        <f>ROUND(I633*H633,2)</f>
        <v>0</v>
      </c>
      <c r="K633" s="239" t="s">
        <v>234</v>
      </c>
      <c r="L633" s="73"/>
      <c r="M633" s="244" t="s">
        <v>22</v>
      </c>
      <c r="N633" s="245" t="s">
        <v>50</v>
      </c>
      <c r="O633" s="48"/>
      <c r="P633" s="246">
        <f>O633*H633</f>
        <v>0</v>
      </c>
      <c r="Q633" s="246">
        <v>0.00079000000000000001</v>
      </c>
      <c r="R633" s="246">
        <f>Q633*H633</f>
        <v>0.095511000000000013</v>
      </c>
      <c r="S633" s="246">
        <v>0</v>
      </c>
      <c r="T633" s="247">
        <f>S633*H633</f>
        <v>0</v>
      </c>
      <c r="AR633" s="25" t="s">
        <v>304</v>
      </c>
      <c r="AT633" s="25" t="s">
        <v>230</v>
      </c>
      <c r="AU633" s="25" t="s">
        <v>87</v>
      </c>
      <c r="AY633" s="25" t="s">
        <v>228</v>
      </c>
      <c r="BE633" s="248">
        <f>IF(N633="základní",J633,0)</f>
        <v>0</v>
      </c>
      <c r="BF633" s="248">
        <f>IF(N633="snížená",J633,0)</f>
        <v>0</v>
      </c>
      <c r="BG633" s="248">
        <f>IF(N633="zákl. přenesená",J633,0)</f>
        <v>0</v>
      </c>
      <c r="BH633" s="248">
        <f>IF(N633="sníž. přenesená",J633,0)</f>
        <v>0</v>
      </c>
      <c r="BI633" s="248">
        <f>IF(N633="nulová",J633,0)</f>
        <v>0</v>
      </c>
      <c r="BJ633" s="25" t="s">
        <v>24</v>
      </c>
      <c r="BK633" s="248">
        <f>ROUND(I633*H633,2)</f>
        <v>0</v>
      </c>
      <c r="BL633" s="25" t="s">
        <v>304</v>
      </c>
      <c r="BM633" s="25" t="s">
        <v>1267</v>
      </c>
    </row>
    <row r="634" s="12" customFormat="1">
      <c r="B634" s="249"/>
      <c r="C634" s="250"/>
      <c r="D634" s="251" t="s">
        <v>237</v>
      </c>
      <c r="E634" s="252" t="s">
        <v>22</v>
      </c>
      <c r="F634" s="253" t="s">
        <v>1268</v>
      </c>
      <c r="G634" s="250"/>
      <c r="H634" s="254">
        <v>120.90000000000001</v>
      </c>
      <c r="I634" s="255"/>
      <c r="J634" s="250"/>
      <c r="K634" s="250"/>
      <c r="L634" s="256"/>
      <c r="M634" s="257"/>
      <c r="N634" s="258"/>
      <c r="O634" s="258"/>
      <c r="P634" s="258"/>
      <c r="Q634" s="258"/>
      <c r="R634" s="258"/>
      <c r="S634" s="258"/>
      <c r="T634" s="259"/>
      <c r="AT634" s="260" t="s">
        <v>237</v>
      </c>
      <c r="AU634" s="260" t="s">
        <v>87</v>
      </c>
      <c r="AV634" s="12" t="s">
        <v>87</v>
      </c>
      <c r="AW634" s="12" t="s">
        <v>42</v>
      </c>
      <c r="AX634" s="12" t="s">
        <v>24</v>
      </c>
      <c r="AY634" s="260" t="s">
        <v>228</v>
      </c>
    </row>
    <row r="635" s="1" customFormat="1" ht="16.5" customHeight="1">
      <c r="B635" s="47"/>
      <c r="C635" s="237" t="s">
        <v>1269</v>
      </c>
      <c r="D635" s="237" t="s">
        <v>230</v>
      </c>
      <c r="E635" s="238" t="s">
        <v>1270</v>
      </c>
      <c r="F635" s="239" t="s">
        <v>1271</v>
      </c>
      <c r="G635" s="240" t="s">
        <v>328</v>
      </c>
      <c r="H635" s="241">
        <v>3.2400000000000002</v>
      </c>
      <c r="I635" s="242"/>
      <c r="J635" s="243">
        <f>ROUND(I635*H635,2)</f>
        <v>0</v>
      </c>
      <c r="K635" s="239" t="s">
        <v>234</v>
      </c>
      <c r="L635" s="73"/>
      <c r="M635" s="244" t="s">
        <v>22</v>
      </c>
      <c r="N635" s="245" t="s">
        <v>50</v>
      </c>
      <c r="O635" s="48"/>
      <c r="P635" s="246">
        <f>O635*H635</f>
        <v>0</v>
      </c>
      <c r="Q635" s="246">
        <v>0.00093999999999999997</v>
      </c>
      <c r="R635" s="246">
        <f>Q635*H635</f>
        <v>0.0030456000000000003</v>
      </c>
      <c r="S635" s="246">
        <v>0</v>
      </c>
      <c r="T635" s="247">
        <f>S635*H635</f>
        <v>0</v>
      </c>
      <c r="AR635" s="25" t="s">
        <v>304</v>
      </c>
      <c r="AT635" s="25" t="s">
        <v>230</v>
      </c>
      <c r="AU635" s="25" t="s">
        <v>87</v>
      </c>
      <c r="AY635" s="25" t="s">
        <v>228</v>
      </c>
      <c r="BE635" s="248">
        <f>IF(N635="základní",J635,0)</f>
        <v>0</v>
      </c>
      <c r="BF635" s="248">
        <f>IF(N635="snížená",J635,0)</f>
        <v>0</v>
      </c>
      <c r="BG635" s="248">
        <f>IF(N635="zákl. přenesená",J635,0)</f>
        <v>0</v>
      </c>
      <c r="BH635" s="248">
        <f>IF(N635="sníž. přenesená",J635,0)</f>
        <v>0</v>
      </c>
      <c r="BI635" s="248">
        <f>IF(N635="nulová",J635,0)</f>
        <v>0</v>
      </c>
      <c r="BJ635" s="25" t="s">
        <v>24</v>
      </c>
      <c r="BK635" s="248">
        <f>ROUND(I635*H635,2)</f>
        <v>0</v>
      </c>
      <c r="BL635" s="25" t="s">
        <v>304</v>
      </c>
      <c r="BM635" s="25" t="s">
        <v>1272</v>
      </c>
    </row>
    <row r="636" s="12" customFormat="1">
      <c r="B636" s="249"/>
      <c r="C636" s="250"/>
      <c r="D636" s="251" t="s">
        <v>237</v>
      </c>
      <c r="E636" s="252" t="s">
        <v>22</v>
      </c>
      <c r="F636" s="253" t="s">
        <v>1273</v>
      </c>
      <c r="G636" s="250"/>
      <c r="H636" s="254">
        <v>3.2400000000000002</v>
      </c>
      <c r="I636" s="255"/>
      <c r="J636" s="250"/>
      <c r="K636" s="250"/>
      <c r="L636" s="256"/>
      <c r="M636" s="257"/>
      <c r="N636" s="258"/>
      <c r="O636" s="258"/>
      <c r="P636" s="258"/>
      <c r="Q636" s="258"/>
      <c r="R636" s="258"/>
      <c r="S636" s="258"/>
      <c r="T636" s="259"/>
      <c r="AT636" s="260" t="s">
        <v>237</v>
      </c>
      <c r="AU636" s="260" t="s">
        <v>87</v>
      </c>
      <c r="AV636" s="12" t="s">
        <v>87</v>
      </c>
      <c r="AW636" s="12" t="s">
        <v>42</v>
      </c>
      <c r="AX636" s="12" t="s">
        <v>24</v>
      </c>
      <c r="AY636" s="260" t="s">
        <v>228</v>
      </c>
    </row>
    <row r="637" s="1" customFormat="1" ht="16.5" customHeight="1">
      <c r="B637" s="47"/>
      <c r="C637" s="237" t="s">
        <v>1274</v>
      </c>
      <c r="D637" s="237" t="s">
        <v>230</v>
      </c>
      <c r="E637" s="238" t="s">
        <v>1275</v>
      </c>
      <c r="F637" s="239" t="s">
        <v>1276</v>
      </c>
      <c r="G637" s="240" t="s">
        <v>328</v>
      </c>
      <c r="H637" s="241">
        <v>53.890000000000001</v>
      </c>
      <c r="I637" s="242"/>
      <c r="J637" s="243">
        <f>ROUND(I637*H637,2)</f>
        <v>0</v>
      </c>
      <c r="K637" s="239" t="s">
        <v>234</v>
      </c>
      <c r="L637" s="73"/>
      <c r="M637" s="244" t="s">
        <v>22</v>
      </c>
      <c r="N637" s="245" t="s">
        <v>50</v>
      </c>
      <c r="O637" s="48"/>
      <c r="P637" s="246">
        <f>O637*H637</f>
        <v>0</v>
      </c>
      <c r="Q637" s="246">
        <v>0.00079000000000000001</v>
      </c>
      <c r="R637" s="246">
        <f>Q637*H637</f>
        <v>0.042573100000000003</v>
      </c>
      <c r="S637" s="246">
        <v>0</v>
      </c>
      <c r="T637" s="247">
        <f>S637*H637</f>
        <v>0</v>
      </c>
      <c r="AR637" s="25" t="s">
        <v>304</v>
      </c>
      <c r="AT637" s="25" t="s">
        <v>230</v>
      </c>
      <c r="AU637" s="25" t="s">
        <v>87</v>
      </c>
      <c r="AY637" s="25" t="s">
        <v>228</v>
      </c>
      <c r="BE637" s="248">
        <f>IF(N637="základní",J637,0)</f>
        <v>0</v>
      </c>
      <c r="BF637" s="248">
        <f>IF(N637="snížená",J637,0)</f>
        <v>0</v>
      </c>
      <c r="BG637" s="248">
        <f>IF(N637="zákl. přenesená",J637,0)</f>
        <v>0</v>
      </c>
      <c r="BH637" s="248">
        <f>IF(N637="sníž. přenesená",J637,0)</f>
        <v>0</v>
      </c>
      <c r="BI637" s="248">
        <f>IF(N637="nulová",J637,0)</f>
        <v>0</v>
      </c>
      <c r="BJ637" s="25" t="s">
        <v>24</v>
      </c>
      <c r="BK637" s="248">
        <f>ROUND(I637*H637,2)</f>
        <v>0</v>
      </c>
      <c r="BL637" s="25" t="s">
        <v>304</v>
      </c>
      <c r="BM637" s="25" t="s">
        <v>1277</v>
      </c>
    </row>
    <row r="638" s="12" customFormat="1">
      <c r="B638" s="249"/>
      <c r="C638" s="250"/>
      <c r="D638" s="251" t="s">
        <v>237</v>
      </c>
      <c r="E638" s="252" t="s">
        <v>22</v>
      </c>
      <c r="F638" s="253" t="s">
        <v>1278</v>
      </c>
      <c r="G638" s="250"/>
      <c r="H638" s="254">
        <v>53.890000000000001</v>
      </c>
      <c r="I638" s="255"/>
      <c r="J638" s="250"/>
      <c r="K638" s="250"/>
      <c r="L638" s="256"/>
      <c r="M638" s="257"/>
      <c r="N638" s="258"/>
      <c r="O638" s="258"/>
      <c r="P638" s="258"/>
      <c r="Q638" s="258"/>
      <c r="R638" s="258"/>
      <c r="S638" s="258"/>
      <c r="T638" s="259"/>
      <c r="AT638" s="260" t="s">
        <v>237</v>
      </c>
      <c r="AU638" s="260" t="s">
        <v>87</v>
      </c>
      <c r="AV638" s="12" t="s">
        <v>87</v>
      </c>
      <c r="AW638" s="12" t="s">
        <v>42</v>
      </c>
      <c r="AX638" s="12" t="s">
        <v>24</v>
      </c>
      <c r="AY638" s="260" t="s">
        <v>228</v>
      </c>
    </row>
    <row r="639" s="1" customFormat="1" ht="16.5" customHeight="1">
      <c r="B639" s="47"/>
      <c r="C639" s="237" t="s">
        <v>1279</v>
      </c>
      <c r="D639" s="237" t="s">
        <v>230</v>
      </c>
      <c r="E639" s="238" t="s">
        <v>1275</v>
      </c>
      <c r="F639" s="239" t="s">
        <v>1276</v>
      </c>
      <c r="G639" s="240" t="s">
        <v>328</v>
      </c>
      <c r="H639" s="241">
        <v>1.1000000000000001</v>
      </c>
      <c r="I639" s="242"/>
      <c r="J639" s="243">
        <f>ROUND(I639*H639,2)</f>
        <v>0</v>
      </c>
      <c r="K639" s="239" t="s">
        <v>234</v>
      </c>
      <c r="L639" s="73"/>
      <c r="M639" s="244" t="s">
        <v>22</v>
      </c>
      <c r="N639" s="245" t="s">
        <v>50</v>
      </c>
      <c r="O639" s="48"/>
      <c r="P639" s="246">
        <f>O639*H639</f>
        <v>0</v>
      </c>
      <c r="Q639" s="246">
        <v>0.00079000000000000001</v>
      </c>
      <c r="R639" s="246">
        <f>Q639*H639</f>
        <v>0.00086900000000000009</v>
      </c>
      <c r="S639" s="246">
        <v>0</v>
      </c>
      <c r="T639" s="247">
        <f>S639*H639</f>
        <v>0</v>
      </c>
      <c r="AR639" s="25" t="s">
        <v>304</v>
      </c>
      <c r="AT639" s="25" t="s">
        <v>230</v>
      </c>
      <c r="AU639" s="25" t="s">
        <v>87</v>
      </c>
      <c r="AY639" s="25" t="s">
        <v>228</v>
      </c>
      <c r="BE639" s="248">
        <f>IF(N639="základní",J639,0)</f>
        <v>0</v>
      </c>
      <c r="BF639" s="248">
        <f>IF(N639="snížená",J639,0)</f>
        <v>0</v>
      </c>
      <c r="BG639" s="248">
        <f>IF(N639="zákl. přenesená",J639,0)</f>
        <v>0</v>
      </c>
      <c r="BH639" s="248">
        <f>IF(N639="sníž. přenesená",J639,0)</f>
        <v>0</v>
      </c>
      <c r="BI639" s="248">
        <f>IF(N639="nulová",J639,0)</f>
        <v>0</v>
      </c>
      <c r="BJ639" s="25" t="s">
        <v>24</v>
      </c>
      <c r="BK639" s="248">
        <f>ROUND(I639*H639,2)</f>
        <v>0</v>
      </c>
      <c r="BL639" s="25" t="s">
        <v>304</v>
      </c>
      <c r="BM639" s="25" t="s">
        <v>1280</v>
      </c>
    </row>
    <row r="640" s="12" customFormat="1">
      <c r="B640" s="249"/>
      <c r="C640" s="250"/>
      <c r="D640" s="251" t="s">
        <v>237</v>
      </c>
      <c r="E640" s="252" t="s">
        <v>22</v>
      </c>
      <c r="F640" s="253" t="s">
        <v>1281</v>
      </c>
      <c r="G640" s="250"/>
      <c r="H640" s="254">
        <v>1.1000000000000001</v>
      </c>
      <c r="I640" s="255"/>
      <c r="J640" s="250"/>
      <c r="K640" s="250"/>
      <c r="L640" s="256"/>
      <c r="M640" s="257"/>
      <c r="N640" s="258"/>
      <c r="O640" s="258"/>
      <c r="P640" s="258"/>
      <c r="Q640" s="258"/>
      <c r="R640" s="258"/>
      <c r="S640" s="258"/>
      <c r="T640" s="259"/>
      <c r="AT640" s="260" t="s">
        <v>237</v>
      </c>
      <c r="AU640" s="260" t="s">
        <v>87</v>
      </c>
      <c r="AV640" s="12" t="s">
        <v>87</v>
      </c>
      <c r="AW640" s="12" t="s">
        <v>42</v>
      </c>
      <c r="AX640" s="12" t="s">
        <v>24</v>
      </c>
      <c r="AY640" s="260" t="s">
        <v>228</v>
      </c>
    </row>
    <row r="641" s="1" customFormat="1" ht="25.5" customHeight="1">
      <c r="B641" s="47"/>
      <c r="C641" s="237" t="s">
        <v>1282</v>
      </c>
      <c r="D641" s="237" t="s">
        <v>230</v>
      </c>
      <c r="E641" s="238" t="s">
        <v>1283</v>
      </c>
      <c r="F641" s="239" t="s">
        <v>1284</v>
      </c>
      <c r="G641" s="240" t="s">
        <v>328</v>
      </c>
      <c r="H641" s="241">
        <v>9.5999999999999996</v>
      </c>
      <c r="I641" s="242"/>
      <c r="J641" s="243">
        <f>ROUND(I641*H641,2)</f>
        <v>0</v>
      </c>
      <c r="K641" s="239" t="s">
        <v>234</v>
      </c>
      <c r="L641" s="73"/>
      <c r="M641" s="244" t="s">
        <v>22</v>
      </c>
      <c r="N641" s="245" t="s">
        <v>50</v>
      </c>
      <c r="O641" s="48"/>
      <c r="P641" s="246">
        <f>O641*H641</f>
        <v>0</v>
      </c>
      <c r="Q641" s="246">
        <v>0.00076999999999999996</v>
      </c>
      <c r="R641" s="246">
        <f>Q641*H641</f>
        <v>0.0073919999999999993</v>
      </c>
      <c r="S641" s="246">
        <v>0</v>
      </c>
      <c r="T641" s="247">
        <f>S641*H641</f>
        <v>0</v>
      </c>
      <c r="AR641" s="25" t="s">
        <v>304</v>
      </c>
      <c r="AT641" s="25" t="s">
        <v>230</v>
      </c>
      <c r="AU641" s="25" t="s">
        <v>87</v>
      </c>
      <c r="AY641" s="25" t="s">
        <v>228</v>
      </c>
      <c r="BE641" s="248">
        <f>IF(N641="základní",J641,0)</f>
        <v>0</v>
      </c>
      <c r="BF641" s="248">
        <f>IF(N641="snížená",J641,0)</f>
        <v>0</v>
      </c>
      <c r="BG641" s="248">
        <f>IF(N641="zákl. přenesená",J641,0)</f>
        <v>0</v>
      </c>
      <c r="BH641" s="248">
        <f>IF(N641="sníž. přenesená",J641,0)</f>
        <v>0</v>
      </c>
      <c r="BI641" s="248">
        <f>IF(N641="nulová",J641,0)</f>
        <v>0</v>
      </c>
      <c r="BJ641" s="25" t="s">
        <v>24</v>
      </c>
      <c r="BK641" s="248">
        <f>ROUND(I641*H641,2)</f>
        <v>0</v>
      </c>
      <c r="BL641" s="25" t="s">
        <v>304</v>
      </c>
      <c r="BM641" s="25" t="s">
        <v>1285</v>
      </c>
    </row>
    <row r="642" s="12" customFormat="1">
      <c r="B642" s="249"/>
      <c r="C642" s="250"/>
      <c r="D642" s="251" t="s">
        <v>237</v>
      </c>
      <c r="E642" s="252" t="s">
        <v>22</v>
      </c>
      <c r="F642" s="253" t="s">
        <v>1286</v>
      </c>
      <c r="G642" s="250"/>
      <c r="H642" s="254">
        <v>9.5999999999999996</v>
      </c>
      <c r="I642" s="255"/>
      <c r="J642" s="250"/>
      <c r="K642" s="250"/>
      <c r="L642" s="256"/>
      <c r="M642" s="257"/>
      <c r="N642" s="258"/>
      <c r="O642" s="258"/>
      <c r="P642" s="258"/>
      <c r="Q642" s="258"/>
      <c r="R642" s="258"/>
      <c r="S642" s="258"/>
      <c r="T642" s="259"/>
      <c r="AT642" s="260" t="s">
        <v>237</v>
      </c>
      <c r="AU642" s="260" t="s">
        <v>87</v>
      </c>
      <c r="AV642" s="12" t="s">
        <v>87</v>
      </c>
      <c r="AW642" s="12" t="s">
        <v>42</v>
      </c>
      <c r="AX642" s="12" t="s">
        <v>24</v>
      </c>
      <c r="AY642" s="260" t="s">
        <v>228</v>
      </c>
    </row>
    <row r="643" s="1" customFormat="1" ht="16.5" customHeight="1">
      <c r="B643" s="47"/>
      <c r="C643" s="237" t="s">
        <v>1287</v>
      </c>
      <c r="D643" s="237" t="s">
        <v>230</v>
      </c>
      <c r="E643" s="238" t="s">
        <v>1288</v>
      </c>
      <c r="F643" s="239" t="s">
        <v>1289</v>
      </c>
      <c r="G643" s="240" t="s">
        <v>328</v>
      </c>
      <c r="H643" s="241">
        <v>25.59</v>
      </c>
      <c r="I643" s="242"/>
      <c r="J643" s="243">
        <f>ROUND(I643*H643,2)</f>
        <v>0</v>
      </c>
      <c r="K643" s="239" t="s">
        <v>234</v>
      </c>
      <c r="L643" s="73"/>
      <c r="M643" s="244" t="s">
        <v>22</v>
      </c>
      <c r="N643" s="245" t="s">
        <v>50</v>
      </c>
      <c r="O643" s="48"/>
      <c r="P643" s="246">
        <f>O643*H643</f>
        <v>0</v>
      </c>
      <c r="Q643" s="246">
        <v>0.00059000000000000003</v>
      </c>
      <c r="R643" s="246">
        <f>Q643*H643</f>
        <v>0.015098100000000001</v>
      </c>
      <c r="S643" s="246">
        <v>0</v>
      </c>
      <c r="T643" s="247">
        <f>S643*H643</f>
        <v>0</v>
      </c>
      <c r="AR643" s="25" t="s">
        <v>304</v>
      </c>
      <c r="AT643" s="25" t="s">
        <v>230</v>
      </c>
      <c r="AU643" s="25" t="s">
        <v>87</v>
      </c>
      <c r="AY643" s="25" t="s">
        <v>228</v>
      </c>
      <c r="BE643" s="248">
        <f>IF(N643="základní",J643,0)</f>
        <v>0</v>
      </c>
      <c r="BF643" s="248">
        <f>IF(N643="snížená",J643,0)</f>
        <v>0</v>
      </c>
      <c r="BG643" s="248">
        <f>IF(N643="zákl. přenesená",J643,0)</f>
        <v>0</v>
      </c>
      <c r="BH643" s="248">
        <f>IF(N643="sníž. přenesená",J643,0)</f>
        <v>0</v>
      </c>
      <c r="BI643" s="248">
        <f>IF(N643="nulová",J643,0)</f>
        <v>0</v>
      </c>
      <c r="BJ643" s="25" t="s">
        <v>24</v>
      </c>
      <c r="BK643" s="248">
        <f>ROUND(I643*H643,2)</f>
        <v>0</v>
      </c>
      <c r="BL643" s="25" t="s">
        <v>304</v>
      </c>
      <c r="BM643" s="25" t="s">
        <v>1290</v>
      </c>
    </row>
    <row r="644" s="12" customFormat="1">
      <c r="B644" s="249"/>
      <c r="C644" s="250"/>
      <c r="D644" s="251" t="s">
        <v>237</v>
      </c>
      <c r="E644" s="252" t="s">
        <v>22</v>
      </c>
      <c r="F644" s="253" t="s">
        <v>1291</v>
      </c>
      <c r="G644" s="250"/>
      <c r="H644" s="254">
        <v>25.59</v>
      </c>
      <c r="I644" s="255"/>
      <c r="J644" s="250"/>
      <c r="K644" s="250"/>
      <c r="L644" s="256"/>
      <c r="M644" s="257"/>
      <c r="N644" s="258"/>
      <c r="O644" s="258"/>
      <c r="P644" s="258"/>
      <c r="Q644" s="258"/>
      <c r="R644" s="258"/>
      <c r="S644" s="258"/>
      <c r="T644" s="259"/>
      <c r="AT644" s="260" t="s">
        <v>237</v>
      </c>
      <c r="AU644" s="260" t="s">
        <v>87</v>
      </c>
      <c r="AV644" s="12" t="s">
        <v>87</v>
      </c>
      <c r="AW644" s="12" t="s">
        <v>42</v>
      </c>
      <c r="AX644" s="12" t="s">
        <v>24</v>
      </c>
      <c r="AY644" s="260" t="s">
        <v>228</v>
      </c>
    </row>
    <row r="645" s="1" customFormat="1" ht="16.5" customHeight="1">
      <c r="B645" s="47"/>
      <c r="C645" s="237" t="s">
        <v>1292</v>
      </c>
      <c r="D645" s="237" t="s">
        <v>230</v>
      </c>
      <c r="E645" s="238" t="s">
        <v>1293</v>
      </c>
      <c r="F645" s="239" t="s">
        <v>1294</v>
      </c>
      <c r="G645" s="240" t="s">
        <v>499</v>
      </c>
      <c r="H645" s="241">
        <v>2</v>
      </c>
      <c r="I645" s="242"/>
      <c r="J645" s="243">
        <f>ROUND(I645*H645,2)</f>
        <v>0</v>
      </c>
      <c r="K645" s="239" t="s">
        <v>234</v>
      </c>
      <c r="L645" s="73"/>
      <c r="M645" s="244" t="s">
        <v>22</v>
      </c>
      <c r="N645" s="245" t="s">
        <v>50</v>
      </c>
      <c r="O645" s="48"/>
      <c r="P645" s="246">
        <f>O645*H645</f>
        <v>0</v>
      </c>
      <c r="Q645" s="246">
        <v>0.00019000000000000001</v>
      </c>
      <c r="R645" s="246">
        <f>Q645*H645</f>
        <v>0.00038000000000000002</v>
      </c>
      <c r="S645" s="246">
        <v>0</v>
      </c>
      <c r="T645" s="247">
        <f>S645*H645</f>
        <v>0</v>
      </c>
      <c r="AR645" s="25" t="s">
        <v>304</v>
      </c>
      <c r="AT645" s="25" t="s">
        <v>230</v>
      </c>
      <c r="AU645" s="25" t="s">
        <v>87</v>
      </c>
      <c r="AY645" s="25" t="s">
        <v>228</v>
      </c>
      <c r="BE645" s="248">
        <f>IF(N645="základní",J645,0)</f>
        <v>0</v>
      </c>
      <c r="BF645" s="248">
        <f>IF(N645="snížená",J645,0)</f>
        <v>0</v>
      </c>
      <c r="BG645" s="248">
        <f>IF(N645="zákl. přenesená",J645,0)</f>
        <v>0</v>
      </c>
      <c r="BH645" s="248">
        <f>IF(N645="sníž. přenesená",J645,0)</f>
        <v>0</v>
      </c>
      <c r="BI645" s="248">
        <f>IF(N645="nulová",J645,0)</f>
        <v>0</v>
      </c>
      <c r="BJ645" s="25" t="s">
        <v>24</v>
      </c>
      <c r="BK645" s="248">
        <f>ROUND(I645*H645,2)</f>
        <v>0</v>
      </c>
      <c r="BL645" s="25" t="s">
        <v>304</v>
      </c>
      <c r="BM645" s="25" t="s">
        <v>1295</v>
      </c>
    </row>
    <row r="646" s="12" customFormat="1">
      <c r="B646" s="249"/>
      <c r="C646" s="250"/>
      <c r="D646" s="251" t="s">
        <v>237</v>
      </c>
      <c r="E646" s="252" t="s">
        <v>22</v>
      </c>
      <c r="F646" s="253" t="s">
        <v>1296</v>
      </c>
      <c r="G646" s="250"/>
      <c r="H646" s="254">
        <v>2</v>
      </c>
      <c r="I646" s="255"/>
      <c r="J646" s="250"/>
      <c r="K646" s="250"/>
      <c r="L646" s="256"/>
      <c r="M646" s="257"/>
      <c r="N646" s="258"/>
      <c r="O646" s="258"/>
      <c r="P646" s="258"/>
      <c r="Q646" s="258"/>
      <c r="R646" s="258"/>
      <c r="S646" s="258"/>
      <c r="T646" s="259"/>
      <c r="AT646" s="260" t="s">
        <v>237</v>
      </c>
      <c r="AU646" s="260" t="s">
        <v>87</v>
      </c>
      <c r="AV646" s="12" t="s">
        <v>87</v>
      </c>
      <c r="AW646" s="12" t="s">
        <v>42</v>
      </c>
      <c r="AX646" s="12" t="s">
        <v>24</v>
      </c>
      <c r="AY646" s="260" t="s">
        <v>228</v>
      </c>
    </row>
    <row r="647" s="1" customFormat="1" ht="16.5" customHeight="1">
      <c r="B647" s="47"/>
      <c r="C647" s="237" t="s">
        <v>1297</v>
      </c>
      <c r="D647" s="237" t="s">
        <v>230</v>
      </c>
      <c r="E647" s="238" t="s">
        <v>1298</v>
      </c>
      <c r="F647" s="239" t="s">
        <v>1299</v>
      </c>
      <c r="G647" s="240" t="s">
        <v>328</v>
      </c>
      <c r="H647" s="241">
        <v>7.0999999999999996</v>
      </c>
      <c r="I647" s="242"/>
      <c r="J647" s="243">
        <f>ROUND(I647*H647,2)</f>
        <v>0</v>
      </c>
      <c r="K647" s="239" t="s">
        <v>234</v>
      </c>
      <c r="L647" s="73"/>
      <c r="M647" s="244" t="s">
        <v>22</v>
      </c>
      <c r="N647" s="245" t="s">
        <v>50</v>
      </c>
      <c r="O647" s="48"/>
      <c r="P647" s="246">
        <f>O647*H647</f>
        <v>0</v>
      </c>
      <c r="Q647" s="246">
        <v>0.0013799999999999999</v>
      </c>
      <c r="R647" s="246">
        <f>Q647*H647</f>
        <v>0.0097979999999999994</v>
      </c>
      <c r="S647" s="246">
        <v>0</v>
      </c>
      <c r="T647" s="247">
        <f>S647*H647</f>
        <v>0</v>
      </c>
      <c r="AR647" s="25" t="s">
        <v>304</v>
      </c>
      <c r="AT647" s="25" t="s">
        <v>230</v>
      </c>
      <c r="AU647" s="25" t="s">
        <v>87</v>
      </c>
      <c r="AY647" s="25" t="s">
        <v>228</v>
      </c>
      <c r="BE647" s="248">
        <f>IF(N647="základní",J647,0)</f>
        <v>0</v>
      </c>
      <c r="BF647" s="248">
        <f>IF(N647="snížená",J647,0)</f>
        <v>0</v>
      </c>
      <c r="BG647" s="248">
        <f>IF(N647="zákl. přenesená",J647,0)</f>
        <v>0</v>
      </c>
      <c r="BH647" s="248">
        <f>IF(N647="sníž. přenesená",J647,0)</f>
        <v>0</v>
      </c>
      <c r="BI647" s="248">
        <f>IF(N647="nulová",J647,0)</f>
        <v>0</v>
      </c>
      <c r="BJ647" s="25" t="s">
        <v>24</v>
      </c>
      <c r="BK647" s="248">
        <f>ROUND(I647*H647,2)</f>
        <v>0</v>
      </c>
      <c r="BL647" s="25" t="s">
        <v>304</v>
      </c>
      <c r="BM647" s="25" t="s">
        <v>1300</v>
      </c>
    </row>
    <row r="648" s="12" customFormat="1">
      <c r="B648" s="249"/>
      <c r="C648" s="250"/>
      <c r="D648" s="251" t="s">
        <v>237</v>
      </c>
      <c r="E648" s="252" t="s">
        <v>22</v>
      </c>
      <c r="F648" s="253" t="s">
        <v>1301</v>
      </c>
      <c r="G648" s="250"/>
      <c r="H648" s="254">
        <v>7.0999999999999996</v>
      </c>
      <c r="I648" s="255"/>
      <c r="J648" s="250"/>
      <c r="K648" s="250"/>
      <c r="L648" s="256"/>
      <c r="M648" s="257"/>
      <c r="N648" s="258"/>
      <c r="O648" s="258"/>
      <c r="P648" s="258"/>
      <c r="Q648" s="258"/>
      <c r="R648" s="258"/>
      <c r="S648" s="258"/>
      <c r="T648" s="259"/>
      <c r="AT648" s="260" t="s">
        <v>237</v>
      </c>
      <c r="AU648" s="260" t="s">
        <v>87</v>
      </c>
      <c r="AV648" s="12" t="s">
        <v>87</v>
      </c>
      <c r="AW648" s="12" t="s">
        <v>42</v>
      </c>
      <c r="AX648" s="12" t="s">
        <v>24</v>
      </c>
      <c r="AY648" s="260" t="s">
        <v>228</v>
      </c>
    </row>
    <row r="649" s="1" customFormat="1" ht="16.5" customHeight="1">
      <c r="B649" s="47"/>
      <c r="C649" s="237" t="s">
        <v>1302</v>
      </c>
      <c r="D649" s="237" t="s">
        <v>230</v>
      </c>
      <c r="E649" s="238" t="s">
        <v>1303</v>
      </c>
      <c r="F649" s="239" t="s">
        <v>1304</v>
      </c>
      <c r="G649" s="240" t="s">
        <v>913</v>
      </c>
      <c r="H649" s="306"/>
      <c r="I649" s="242"/>
      <c r="J649" s="243">
        <f>ROUND(I649*H649,2)</f>
        <v>0</v>
      </c>
      <c r="K649" s="239" t="s">
        <v>234</v>
      </c>
      <c r="L649" s="73"/>
      <c r="M649" s="244" t="s">
        <v>22</v>
      </c>
      <c r="N649" s="245" t="s">
        <v>50</v>
      </c>
      <c r="O649" s="48"/>
      <c r="P649" s="246">
        <f>O649*H649</f>
        <v>0</v>
      </c>
      <c r="Q649" s="246">
        <v>0</v>
      </c>
      <c r="R649" s="246">
        <f>Q649*H649</f>
        <v>0</v>
      </c>
      <c r="S649" s="246">
        <v>0</v>
      </c>
      <c r="T649" s="247">
        <f>S649*H649</f>
        <v>0</v>
      </c>
      <c r="AR649" s="25" t="s">
        <v>304</v>
      </c>
      <c r="AT649" s="25" t="s">
        <v>230</v>
      </c>
      <c r="AU649" s="25" t="s">
        <v>87</v>
      </c>
      <c r="AY649" s="25" t="s">
        <v>228</v>
      </c>
      <c r="BE649" s="248">
        <f>IF(N649="základní",J649,0)</f>
        <v>0</v>
      </c>
      <c r="BF649" s="248">
        <f>IF(N649="snížená",J649,0)</f>
        <v>0</v>
      </c>
      <c r="BG649" s="248">
        <f>IF(N649="zákl. přenesená",J649,0)</f>
        <v>0</v>
      </c>
      <c r="BH649" s="248">
        <f>IF(N649="sníž. přenesená",J649,0)</f>
        <v>0</v>
      </c>
      <c r="BI649" s="248">
        <f>IF(N649="nulová",J649,0)</f>
        <v>0</v>
      </c>
      <c r="BJ649" s="25" t="s">
        <v>24</v>
      </c>
      <c r="BK649" s="248">
        <f>ROUND(I649*H649,2)</f>
        <v>0</v>
      </c>
      <c r="BL649" s="25" t="s">
        <v>304</v>
      </c>
      <c r="BM649" s="25" t="s">
        <v>1305</v>
      </c>
    </row>
    <row r="650" s="11" customFormat="1" ht="29.88" customHeight="1">
      <c r="B650" s="221"/>
      <c r="C650" s="222"/>
      <c r="D650" s="223" t="s">
        <v>78</v>
      </c>
      <c r="E650" s="235" t="s">
        <v>1306</v>
      </c>
      <c r="F650" s="235" t="s">
        <v>1307</v>
      </c>
      <c r="G650" s="222"/>
      <c r="H650" s="222"/>
      <c r="I650" s="225"/>
      <c r="J650" s="236">
        <f>BK650</f>
        <v>0</v>
      </c>
      <c r="K650" s="222"/>
      <c r="L650" s="227"/>
      <c r="M650" s="228"/>
      <c r="N650" s="229"/>
      <c r="O650" s="229"/>
      <c r="P650" s="230">
        <f>SUM(P651:P694)</f>
        <v>0</v>
      </c>
      <c r="Q650" s="229"/>
      <c r="R650" s="230">
        <f>SUM(R651:R694)</f>
        <v>0</v>
      </c>
      <c r="S650" s="229"/>
      <c r="T650" s="231">
        <f>SUM(T651:T694)</f>
        <v>0</v>
      </c>
      <c r="AR650" s="232" t="s">
        <v>87</v>
      </c>
      <c r="AT650" s="233" t="s">
        <v>78</v>
      </c>
      <c r="AU650" s="233" t="s">
        <v>24</v>
      </c>
      <c r="AY650" s="232" t="s">
        <v>228</v>
      </c>
      <c r="BK650" s="234">
        <f>SUM(BK651:BK694)</f>
        <v>0</v>
      </c>
    </row>
    <row r="651" s="1" customFormat="1" ht="25.5" customHeight="1">
      <c r="B651" s="47"/>
      <c r="C651" s="237" t="s">
        <v>1308</v>
      </c>
      <c r="D651" s="237" t="s">
        <v>230</v>
      </c>
      <c r="E651" s="238" t="s">
        <v>1309</v>
      </c>
      <c r="F651" s="239" t="s">
        <v>1310</v>
      </c>
      <c r="G651" s="240" t="s">
        <v>263</v>
      </c>
      <c r="H651" s="241">
        <v>336.30200000000002</v>
      </c>
      <c r="I651" s="242"/>
      <c r="J651" s="243">
        <f>ROUND(I651*H651,2)</f>
        <v>0</v>
      </c>
      <c r="K651" s="239" t="s">
        <v>264</v>
      </c>
      <c r="L651" s="73"/>
      <c r="M651" s="244" t="s">
        <v>22</v>
      </c>
      <c r="N651" s="245" t="s">
        <v>50</v>
      </c>
      <c r="O651" s="48"/>
      <c r="P651" s="246">
        <f>O651*H651</f>
        <v>0</v>
      </c>
      <c r="Q651" s="246">
        <v>0</v>
      </c>
      <c r="R651" s="246">
        <f>Q651*H651</f>
        <v>0</v>
      </c>
      <c r="S651" s="246">
        <v>0</v>
      </c>
      <c r="T651" s="247">
        <f>S651*H651</f>
        <v>0</v>
      </c>
      <c r="AR651" s="25" t="s">
        <v>304</v>
      </c>
      <c r="AT651" s="25" t="s">
        <v>230</v>
      </c>
      <c r="AU651" s="25" t="s">
        <v>87</v>
      </c>
      <c r="AY651" s="25" t="s">
        <v>228</v>
      </c>
      <c r="BE651" s="248">
        <f>IF(N651="základní",J651,0)</f>
        <v>0</v>
      </c>
      <c r="BF651" s="248">
        <f>IF(N651="snížená",J651,0)</f>
        <v>0</v>
      </c>
      <c r="BG651" s="248">
        <f>IF(N651="zákl. přenesená",J651,0)</f>
        <v>0</v>
      </c>
      <c r="BH651" s="248">
        <f>IF(N651="sníž. přenesená",J651,0)</f>
        <v>0</v>
      </c>
      <c r="BI651" s="248">
        <f>IF(N651="nulová",J651,0)</f>
        <v>0</v>
      </c>
      <c r="BJ651" s="25" t="s">
        <v>24</v>
      </c>
      <c r="BK651" s="248">
        <f>ROUND(I651*H651,2)</f>
        <v>0</v>
      </c>
      <c r="BL651" s="25" t="s">
        <v>304</v>
      </c>
      <c r="BM651" s="25" t="s">
        <v>1311</v>
      </c>
    </row>
    <row r="652" s="1" customFormat="1">
      <c r="B652" s="47"/>
      <c r="C652" s="75"/>
      <c r="D652" s="251" t="s">
        <v>624</v>
      </c>
      <c r="E652" s="75"/>
      <c r="F652" s="282" t="s">
        <v>1312</v>
      </c>
      <c r="G652" s="75"/>
      <c r="H652" s="75"/>
      <c r="I652" s="205"/>
      <c r="J652" s="75"/>
      <c r="K652" s="75"/>
      <c r="L652" s="73"/>
      <c r="M652" s="283"/>
      <c r="N652" s="48"/>
      <c r="O652" s="48"/>
      <c r="P652" s="48"/>
      <c r="Q652" s="48"/>
      <c r="R652" s="48"/>
      <c r="S652" s="48"/>
      <c r="T652" s="96"/>
      <c r="AT652" s="25" t="s">
        <v>624</v>
      </c>
      <c r="AU652" s="25" t="s">
        <v>87</v>
      </c>
    </row>
    <row r="653" s="12" customFormat="1">
      <c r="B653" s="249"/>
      <c r="C653" s="250"/>
      <c r="D653" s="251" t="s">
        <v>237</v>
      </c>
      <c r="E653" s="252" t="s">
        <v>22</v>
      </c>
      <c r="F653" s="253" t="s">
        <v>1313</v>
      </c>
      <c r="G653" s="250"/>
      <c r="H653" s="254">
        <v>105.94</v>
      </c>
      <c r="I653" s="255"/>
      <c r="J653" s="250"/>
      <c r="K653" s="250"/>
      <c r="L653" s="256"/>
      <c r="M653" s="257"/>
      <c r="N653" s="258"/>
      <c r="O653" s="258"/>
      <c r="P653" s="258"/>
      <c r="Q653" s="258"/>
      <c r="R653" s="258"/>
      <c r="S653" s="258"/>
      <c r="T653" s="259"/>
      <c r="AT653" s="260" t="s">
        <v>237</v>
      </c>
      <c r="AU653" s="260" t="s">
        <v>87</v>
      </c>
      <c r="AV653" s="12" t="s">
        <v>87</v>
      </c>
      <c r="AW653" s="12" t="s">
        <v>42</v>
      </c>
      <c r="AX653" s="12" t="s">
        <v>79</v>
      </c>
      <c r="AY653" s="260" t="s">
        <v>228</v>
      </c>
    </row>
    <row r="654" s="12" customFormat="1">
      <c r="B654" s="249"/>
      <c r="C654" s="250"/>
      <c r="D654" s="251" t="s">
        <v>237</v>
      </c>
      <c r="E654" s="252" t="s">
        <v>22</v>
      </c>
      <c r="F654" s="253" t="s">
        <v>1314</v>
      </c>
      <c r="G654" s="250"/>
      <c r="H654" s="254">
        <v>134.928</v>
      </c>
      <c r="I654" s="255"/>
      <c r="J654" s="250"/>
      <c r="K654" s="250"/>
      <c r="L654" s="256"/>
      <c r="M654" s="257"/>
      <c r="N654" s="258"/>
      <c r="O654" s="258"/>
      <c r="P654" s="258"/>
      <c r="Q654" s="258"/>
      <c r="R654" s="258"/>
      <c r="S654" s="258"/>
      <c r="T654" s="259"/>
      <c r="AT654" s="260" t="s">
        <v>237</v>
      </c>
      <c r="AU654" s="260" t="s">
        <v>87</v>
      </c>
      <c r="AV654" s="12" t="s">
        <v>87</v>
      </c>
      <c r="AW654" s="12" t="s">
        <v>42</v>
      </c>
      <c r="AX654" s="12" t="s">
        <v>79</v>
      </c>
      <c r="AY654" s="260" t="s">
        <v>228</v>
      </c>
    </row>
    <row r="655" s="12" customFormat="1">
      <c r="B655" s="249"/>
      <c r="C655" s="250"/>
      <c r="D655" s="251" t="s">
        <v>237</v>
      </c>
      <c r="E655" s="252" t="s">
        <v>22</v>
      </c>
      <c r="F655" s="253" t="s">
        <v>1315</v>
      </c>
      <c r="G655" s="250"/>
      <c r="H655" s="254">
        <v>58.308999999999998</v>
      </c>
      <c r="I655" s="255"/>
      <c r="J655" s="250"/>
      <c r="K655" s="250"/>
      <c r="L655" s="256"/>
      <c r="M655" s="257"/>
      <c r="N655" s="258"/>
      <c r="O655" s="258"/>
      <c r="P655" s="258"/>
      <c r="Q655" s="258"/>
      <c r="R655" s="258"/>
      <c r="S655" s="258"/>
      <c r="T655" s="259"/>
      <c r="AT655" s="260" t="s">
        <v>237</v>
      </c>
      <c r="AU655" s="260" t="s">
        <v>87</v>
      </c>
      <c r="AV655" s="12" t="s">
        <v>87</v>
      </c>
      <c r="AW655" s="12" t="s">
        <v>42</v>
      </c>
      <c r="AX655" s="12" t="s">
        <v>79</v>
      </c>
      <c r="AY655" s="260" t="s">
        <v>228</v>
      </c>
    </row>
    <row r="656" s="12" customFormat="1">
      <c r="B656" s="249"/>
      <c r="C656" s="250"/>
      <c r="D656" s="251" t="s">
        <v>237</v>
      </c>
      <c r="E656" s="252" t="s">
        <v>22</v>
      </c>
      <c r="F656" s="253" t="s">
        <v>1316</v>
      </c>
      <c r="G656" s="250"/>
      <c r="H656" s="254">
        <v>37.125</v>
      </c>
      <c r="I656" s="255"/>
      <c r="J656" s="250"/>
      <c r="K656" s="250"/>
      <c r="L656" s="256"/>
      <c r="M656" s="257"/>
      <c r="N656" s="258"/>
      <c r="O656" s="258"/>
      <c r="P656" s="258"/>
      <c r="Q656" s="258"/>
      <c r="R656" s="258"/>
      <c r="S656" s="258"/>
      <c r="T656" s="259"/>
      <c r="AT656" s="260" t="s">
        <v>237</v>
      </c>
      <c r="AU656" s="260" t="s">
        <v>87</v>
      </c>
      <c r="AV656" s="12" t="s">
        <v>87</v>
      </c>
      <c r="AW656" s="12" t="s">
        <v>42</v>
      </c>
      <c r="AX656" s="12" t="s">
        <v>79</v>
      </c>
      <c r="AY656" s="260" t="s">
        <v>228</v>
      </c>
    </row>
    <row r="657" s="13" customFormat="1">
      <c r="B657" s="271"/>
      <c r="C657" s="272"/>
      <c r="D657" s="251" t="s">
        <v>237</v>
      </c>
      <c r="E657" s="273" t="s">
        <v>22</v>
      </c>
      <c r="F657" s="274" t="s">
        <v>364</v>
      </c>
      <c r="G657" s="272"/>
      <c r="H657" s="275">
        <v>336.30200000000002</v>
      </c>
      <c r="I657" s="276"/>
      <c r="J657" s="272"/>
      <c r="K657" s="272"/>
      <c r="L657" s="277"/>
      <c r="M657" s="278"/>
      <c r="N657" s="279"/>
      <c r="O657" s="279"/>
      <c r="P657" s="279"/>
      <c r="Q657" s="279"/>
      <c r="R657" s="279"/>
      <c r="S657" s="279"/>
      <c r="T657" s="280"/>
      <c r="AT657" s="281" t="s">
        <v>237</v>
      </c>
      <c r="AU657" s="281" t="s">
        <v>87</v>
      </c>
      <c r="AV657" s="13" t="s">
        <v>235</v>
      </c>
      <c r="AW657" s="13" t="s">
        <v>42</v>
      </c>
      <c r="AX657" s="13" t="s">
        <v>24</v>
      </c>
      <c r="AY657" s="281" t="s">
        <v>228</v>
      </c>
    </row>
    <row r="658" s="1" customFormat="1" ht="16.5" customHeight="1">
      <c r="B658" s="47"/>
      <c r="C658" s="237" t="s">
        <v>1317</v>
      </c>
      <c r="D658" s="237" t="s">
        <v>230</v>
      </c>
      <c r="E658" s="238" t="s">
        <v>1318</v>
      </c>
      <c r="F658" s="239" t="s">
        <v>1319</v>
      </c>
      <c r="G658" s="240" t="s">
        <v>263</v>
      </c>
      <c r="H658" s="241">
        <v>336.30200000000002</v>
      </c>
      <c r="I658" s="242"/>
      <c r="J658" s="243">
        <f>ROUND(I658*H658,2)</f>
        <v>0</v>
      </c>
      <c r="K658" s="239" t="s">
        <v>22</v>
      </c>
      <c r="L658" s="73"/>
      <c r="M658" s="244" t="s">
        <v>22</v>
      </c>
      <c r="N658" s="245" t="s">
        <v>50</v>
      </c>
      <c r="O658" s="48"/>
      <c r="P658" s="246">
        <f>O658*H658</f>
        <v>0</v>
      </c>
      <c r="Q658" s="246">
        <v>0</v>
      </c>
      <c r="R658" s="246">
        <f>Q658*H658</f>
        <v>0</v>
      </c>
      <c r="S658" s="246">
        <v>0</v>
      </c>
      <c r="T658" s="247">
        <f>S658*H658</f>
        <v>0</v>
      </c>
      <c r="AR658" s="25" t="s">
        <v>304</v>
      </c>
      <c r="AT658" s="25" t="s">
        <v>230</v>
      </c>
      <c r="AU658" s="25" t="s">
        <v>87</v>
      </c>
      <c r="AY658" s="25" t="s">
        <v>228</v>
      </c>
      <c r="BE658" s="248">
        <f>IF(N658="základní",J658,0)</f>
        <v>0</v>
      </c>
      <c r="BF658" s="248">
        <f>IF(N658="snížená",J658,0)</f>
        <v>0</v>
      </c>
      <c r="BG658" s="248">
        <f>IF(N658="zákl. přenesená",J658,0)</f>
        <v>0</v>
      </c>
      <c r="BH658" s="248">
        <f>IF(N658="sníž. přenesená",J658,0)</f>
        <v>0</v>
      </c>
      <c r="BI658" s="248">
        <f>IF(N658="nulová",J658,0)</f>
        <v>0</v>
      </c>
      <c r="BJ658" s="25" t="s">
        <v>24</v>
      </c>
      <c r="BK658" s="248">
        <f>ROUND(I658*H658,2)</f>
        <v>0</v>
      </c>
      <c r="BL658" s="25" t="s">
        <v>304</v>
      </c>
      <c r="BM658" s="25" t="s">
        <v>1320</v>
      </c>
    </row>
    <row r="659" s="1" customFormat="1" ht="25.5" customHeight="1">
      <c r="B659" s="47"/>
      <c r="C659" s="237" t="s">
        <v>1321</v>
      </c>
      <c r="D659" s="237" t="s">
        <v>230</v>
      </c>
      <c r="E659" s="238" t="s">
        <v>1322</v>
      </c>
      <c r="F659" s="239" t="s">
        <v>1323</v>
      </c>
      <c r="G659" s="240" t="s">
        <v>263</v>
      </c>
      <c r="H659" s="241">
        <v>64.477999999999994</v>
      </c>
      <c r="I659" s="242"/>
      <c r="J659" s="243">
        <f>ROUND(I659*H659,2)</f>
        <v>0</v>
      </c>
      <c r="K659" s="239" t="s">
        <v>264</v>
      </c>
      <c r="L659" s="73"/>
      <c r="M659" s="244" t="s">
        <v>22</v>
      </c>
      <c r="N659" s="245" t="s">
        <v>50</v>
      </c>
      <c r="O659" s="48"/>
      <c r="P659" s="246">
        <f>O659*H659</f>
        <v>0</v>
      </c>
      <c r="Q659" s="246">
        <v>0</v>
      </c>
      <c r="R659" s="246">
        <f>Q659*H659</f>
        <v>0</v>
      </c>
      <c r="S659" s="246">
        <v>0</v>
      </c>
      <c r="T659" s="247">
        <f>S659*H659</f>
        <v>0</v>
      </c>
      <c r="AR659" s="25" t="s">
        <v>304</v>
      </c>
      <c r="AT659" s="25" t="s">
        <v>230</v>
      </c>
      <c r="AU659" s="25" t="s">
        <v>87</v>
      </c>
      <c r="AY659" s="25" t="s">
        <v>228</v>
      </c>
      <c r="BE659" s="248">
        <f>IF(N659="základní",J659,0)</f>
        <v>0</v>
      </c>
      <c r="BF659" s="248">
        <f>IF(N659="snížená",J659,0)</f>
        <v>0</v>
      </c>
      <c r="BG659" s="248">
        <f>IF(N659="zákl. přenesená",J659,0)</f>
        <v>0</v>
      </c>
      <c r="BH659" s="248">
        <f>IF(N659="sníž. přenesená",J659,0)</f>
        <v>0</v>
      </c>
      <c r="BI659" s="248">
        <f>IF(N659="nulová",J659,0)</f>
        <v>0</v>
      </c>
      <c r="BJ659" s="25" t="s">
        <v>24</v>
      </c>
      <c r="BK659" s="248">
        <f>ROUND(I659*H659,2)</f>
        <v>0</v>
      </c>
      <c r="BL659" s="25" t="s">
        <v>304</v>
      </c>
      <c r="BM659" s="25" t="s">
        <v>1324</v>
      </c>
    </row>
    <row r="660" s="1" customFormat="1">
      <c r="B660" s="47"/>
      <c r="C660" s="75"/>
      <c r="D660" s="251" t="s">
        <v>624</v>
      </c>
      <c r="E660" s="75"/>
      <c r="F660" s="282" t="s">
        <v>1312</v>
      </c>
      <c r="G660" s="75"/>
      <c r="H660" s="75"/>
      <c r="I660" s="205"/>
      <c r="J660" s="75"/>
      <c r="K660" s="75"/>
      <c r="L660" s="73"/>
      <c r="M660" s="283"/>
      <c r="N660" s="48"/>
      <c r="O660" s="48"/>
      <c r="P660" s="48"/>
      <c r="Q660" s="48"/>
      <c r="R660" s="48"/>
      <c r="S660" s="48"/>
      <c r="T660" s="96"/>
      <c r="AT660" s="25" t="s">
        <v>624</v>
      </c>
      <c r="AU660" s="25" t="s">
        <v>87</v>
      </c>
    </row>
    <row r="661" s="12" customFormat="1">
      <c r="B661" s="249"/>
      <c r="C661" s="250"/>
      <c r="D661" s="251" t="s">
        <v>237</v>
      </c>
      <c r="E661" s="252" t="s">
        <v>22</v>
      </c>
      <c r="F661" s="253" t="s">
        <v>1325</v>
      </c>
      <c r="G661" s="250"/>
      <c r="H661" s="254">
        <v>64.477999999999994</v>
      </c>
      <c r="I661" s="255"/>
      <c r="J661" s="250"/>
      <c r="K661" s="250"/>
      <c r="L661" s="256"/>
      <c r="M661" s="257"/>
      <c r="N661" s="258"/>
      <c r="O661" s="258"/>
      <c r="P661" s="258"/>
      <c r="Q661" s="258"/>
      <c r="R661" s="258"/>
      <c r="S661" s="258"/>
      <c r="T661" s="259"/>
      <c r="AT661" s="260" t="s">
        <v>237</v>
      </c>
      <c r="AU661" s="260" t="s">
        <v>87</v>
      </c>
      <c r="AV661" s="12" t="s">
        <v>87</v>
      </c>
      <c r="AW661" s="12" t="s">
        <v>42</v>
      </c>
      <c r="AX661" s="12" t="s">
        <v>24</v>
      </c>
      <c r="AY661" s="260" t="s">
        <v>228</v>
      </c>
    </row>
    <row r="662" s="1" customFormat="1" ht="16.5" customHeight="1">
      <c r="B662" s="47"/>
      <c r="C662" s="237" t="s">
        <v>1326</v>
      </c>
      <c r="D662" s="237" t="s">
        <v>230</v>
      </c>
      <c r="E662" s="238" t="s">
        <v>1327</v>
      </c>
      <c r="F662" s="239" t="s">
        <v>1328</v>
      </c>
      <c r="G662" s="240" t="s">
        <v>22</v>
      </c>
      <c r="H662" s="241">
        <v>64.477999999999994</v>
      </c>
      <c r="I662" s="242"/>
      <c r="J662" s="243">
        <f>ROUND(I662*H662,2)</f>
        <v>0</v>
      </c>
      <c r="K662" s="239" t="s">
        <v>22</v>
      </c>
      <c r="L662" s="73"/>
      <c r="M662" s="244" t="s">
        <v>22</v>
      </c>
      <c r="N662" s="245" t="s">
        <v>50</v>
      </c>
      <c r="O662" s="48"/>
      <c r="P662" s="246">
        <f>O662*H662</f>
        <v>0</v>
      </c>
      <c r="Q662" s="246">
        <v>0</v>
      </c>
      <c r="R662" s="246">
        <f>Q662*H662</f>
        <v>0</v>
      </c>
      <c r="S662" s="246">
        <v>0</v>
      </c>
      <c r="T662" s="247">
        <f>S662*H662</f>
        <v>0</v>
      </c>
      <c r="AR662" s="25" t="s">
        <v>304</v>
      </c>
      <c r="AT662" s="25" t="s">
        <v>230</v>
      </c>
      <c r="AU662" s="25" t="s">
        <v>87</v>
      </c>
      <c r="AY662" s="25" t="s">
        <v>228</v>
      </c>
      <c r="BE662" s="248">
        <f>IF(N662="základní",J662,0)</f>
        <v>0</v>
      </c>
      <c r="BF662" s="248">
        <f>IF(N662="snížená",J662,0)</f>
        <v>0</v>
      </c>
      <c r="BG662" s="248">
        <f>IF(N662="zákl. přenesená",J662,0)</f>
        <v>0</v>
      </c>
      <c r="BH662" s="248">
        <f>IF(N662="sníž. přenesená",J662,0)</f>
        <v>0</v>
      </c>
      <c r="BI662" s="248">
        <f>IF(N662="nulová",J662,0)</f>
        <v>0</v>
      </c>
      <c r="BJ662" s="25" t="s">
        <v>24</v>
      </c>
      <c r="BK662" s="248">
        <f>ROUND(I662*H662,2)</f>
        <v>0</v>
      </c>
      <c r="BL662" s="25" t="s">
        <v>304</v>
      </c>
      <c r="BM662" s="25" t="s">
        <v>1329</v>
      </c>
    </row>
    <row r="663" s="1" customFormat="1" ht="25.5" customHeight="1">
      <c r="B663" s="47"/>
      <c r="C663" s="237" t="s">
        <v>1330</v>
      </c>
      <c r="D663" s="237" t="s">
        <v>230</v>
      </c>
      <c r="E663" s="238" t="s">
        <v>1331</v>
      </c>
      <c r="F663" s="239" t="s">
        <v>1332</v>
      </c>
      <c r="G663" s="240" t="s">
        <v>263</v>
      </c>
      <c r="H663" s="241">
        <v>18.131</v>
      </c>
      <c r="I663" s="242"/>
      <c r="J663" s="243">
        <f>ROUND(I663*H663,2)</f>
        <v>0</v>
      </c>
      <c r="K663" s="239" t="s">
        <v>264</v>
      </c>
      <c r="L663" s="73"/>
      <c r="M663" s="244" t="s">
        <v>22</v>
      </c>
      <c r="N663" s="245" t="s">
        <v>50</v>
      </c>
      <c r="O663" s="48"/>
      <c r="P663" s="246">
        <f>O663*H663</f>
        <v>0</v>
      </c>
      <c r="Q663" s="246">
        <v>0</v>
      </c>
      <c r="R663" s="246">
        <f>Q663*H663</f>
        <v>0</v>
      </c>
      <c r="S663" s="246">
        <v>0</v>
      </c>
      <c r="T663" s="247">
        <f>S663*H663</f>
        <v>0</v>
      </c>
      <c r="AR663" s="25" t="s">
        <v>304</v>
      </c>
      <c r="AT663" s="25" t="s">
        <v>230</v>
      </c>
      <c r="AU663" s="25" t="s">
        <v>87</v>
      </c>
      <c r="AY663" s="25" t="s">
        <v>228</v>
      </c>
      <c r="BE663" s="248">
        <f>IF(N663="základní",J663,0)</f>
        <v>0</v>
      </c>
      <c r="BF663" s="248">
        <f>IF(N663="snížená",J663,0)</f>
        <v>0</v>
      </c>
      <c r="BG663" s="248">
        <f>IF(N663="zákl. přenesená",J663,0)</f>
        <v>0</v>
      </c>
      <c r="BH663" s="248">
        <f>IF(N663="sníž. přenesená",J663,0)</f>
        <v>0</v>
      </c>
      <c r="BI663" s="248">
        <f>IF(N663="nulová",J663,0)</f>
        <v>0</v>
      </c>
      <c r="BJ663" s="25" t="s">
        <v>24</v>
      </c>
      <c r="BK663" s="248">
        <f>ROUND(I663*H663,2)</f>
        <v>0</v>
      </c>
      <c r="BL663" s="25" t="s">
        <v>304</v>
      </c>
      <c r="BM663" s="25" t="s">
        <v>1333</v>
      </c>
    </row>
    <row r="664" s="1" customFormat="1">
      <c r="B664" s="47"/>
      <c r="C664" s="75"/>
      <c r="D664" s="251" t="s">
        <v>624</v>
      </c>
      <c r="E664" s="75"/>
      <c r="F664" s="282" t="s">
        <v>1312</v>
      </c>
      <c r="G664" s="75"/>
      <c r="H664" s="75"/>
      <c r="I664" s="205"/>
      <c r="J664" s="75"/>
      <c r="K664" s="75"/>
      <c r="L664" s="73"/>
      <c r="M664" s="283"/>
      <c r="N664" s="48"/>
      <c r="O664" s="48"/>
      <c r="P664" s="48"/>
      <c r="Q664" s="48"/>
      <c r="R664" s="48"/>
      <c r="S664" s="48"/>
      <c r="T664" s="96"/>
      <c r="AT664" s="25" t="s">
        <v>624</v>
      </c>
      <c r="AU664" s="25" t="s">
        <v>87</v>
      </c>
    </row>
    <row r="665" s="12" customFormat="1">
      <c r="B665" s="249"/>
      <c r="C665" s="250"/>
      <c r="D665" s="251" t="s">
        <v>237</v>
      </c>
      <c r="E665" s="252" t="s">
        <v>22</v>
      </c>
      <c r="F665" s="253" t="s">
        <v>1334</v>
      </c>
      <c r="G665" s="250"/>
      <c r="H665" s="254">
        <v>9.6690000000000005</v>
      </c>
      <c r="I665" s="255"/>
      <c r="J665" s="250"/>
      <c r="K665" s="250"/>
      <c r="L665" s="256"/>
      <c r="M665" s="257"/>
      <c r="N665" s="258"/>
      <c r="O665" s="258"/>
      <c r="P665" s="258"/>
      <c r="Q665" s="258"/>
      <c r="R665" s="258"/>
      <c r="S665" s="258"/>
      <c r="T665" s="259"/>
      <c r="AT665" s="260" t="s">
        <v>237</v>
      </c>
      <c r="AU665" s="260" t="s">
        <v>87</v>
      </c>
      <c r="AV665" s="12" t="s">
        <v>87</v>
      </c>
      <c r="AW665" s="12" t="s">
        <v>42</v>
      </c>
      <c r="AX665" s="12" t="s">
        <v>79</v>
      </c>
      <c r="AY665" s="260" t="s">
        <v>228</v>
      </c>
    </row>
    <row r="666" s="12" customFormat="1">
      <c r="B666" s="249"/>
      <c r="C666" s="250"/>
      <c r="D666" s="251" t="s">
        <v>237</v>
      </c>
      <c r="E666" s="252" t="s">
        <v>22</v>
      </c>
      <c r="F666" s="253" t="s">
        <v>1335</v>
      </c>
      <c r="G666" s="250"/>
      <c r="H666" s="254">
        <v>8.4619999999999997</v>
      </c>
      <c r="I666" s="255"/>
      <c r="J666" s="250"/>
      <c r="K666" s="250"/>
      <c r="L666" s="256"/>
      <c r="M666" s="257"/>
      <c r="N666" s="258"/>
      <c r="O666" s="258"/>
      <c r="P666" s="258"/>
      <c r="Q666" s="258"/>
      <c r="R666" s="258"/>
      <c r="S666" s="258"/>
      <c r="T666" s="259"/>
      <c r="AT666" s="260" t="s">
        <v>237</v>
      </c>
      <c r="AU666" s="260" t="s">
        <v>87</v>
      </c>
      <c r="AV666" s="12" t="s">
        <v>87</v>
      </c>
      <c r="AW666" s="12" t="s">
        <v>42</v>
      </c>
      <c r="AX666" s="12" t="s">
        <v>79</v>
      </c>
      <c r="AY666" s="260" t="s">
        <v>228</v>
      </c>
    </row>
    <row r="667" s="13" customFormat="1">
      <c r="B667" s="271"/>
      <c r="C667" s="272"/>
      <c r="D667" s="251" t="s">
        <v>237</v>
      </c>
      <c r="E667" s="273" t="s">
        <v>22</v>
      </c>
      <c r="F667" s="274" t="s">
        <v>364</v>
      </c>
      <c r="G667" s="272"/>
      <c r="H667" s="275">
        <v>18.131</v>
      </c>
      <c r="I667" s="276"/>
      <c r="J667" s="272"/>
      <c r="K667" s="272"/>
      <c r="L667" s="277"/>
      <c r="M667" s="278"/>
      <c r="N667" s="279"/>
      <c r="O667" s="279"/>
      <c r="P667" s="279"/>
      <c r="Q667" s="279"/>
      <c r="R667" s="279"/>
      <c r="S667" s="279"/>
      <c r="T667" s="280"/>
      <c r="AT667" s="281" t="s">
        <v>237</v>
      </c>
      <c r="AU667" s="281" t="s">
        <v>87</v>
      </c>
      <c r="AV667" s="13" t="s">
        <v>235</v>
      </c>
      <c r="AW667" s="13" t="s">
        <v>42</v>
      </c>
      <c r="AX667" s="13" t="s">
        <v>24</v>
      </c>
      <c r="AY667" s="281" t="s">
        <v>228</v>
      </c>
    </row>
    <row r="668" s="1" customFormat="1" ht="16.5" customHeight="1">
      <c r="B668" s="47"/>
      <c r="C668" s="237" t="s">
        <v>1336</v>
      </c>
      <c r="D668" s="237" t="s">
        <v>230</v>
      </c>
      <c r="E668" s="238" t="s">
        <v>1337</v>
      </c>
      <c r="F668" s="239" t="s">
        <v>1319</v>
      </c>
      <c r="G668" s="240" t="s">
        <v>263</v>
      </c>
      <c r="H668" s="241">
        <v>18.131</v>
      </c>
      <c r="I668" s="242"/>
      <c r="J668" s="243">
        <f>ROUND(I668*H668,2)</f>
        <v>0</v>
      </c>
      <c r="K668" s="239" t="s">
        <v>22</v>
      </c>
      <c r="L668" s="73"/>
      <c r="M668" s="244" t="s">
        <v>22</v>
      </c>
      <c r="N668" s="245" t="s">
        <v>50</v>
      </c>
      <c r="O668" s="48"/>
      <c r="P668" s="246">
        <f>O668*H668</f>
        <v>0</v>
      </c>
      <c r="Q668" s="246">
        <v>0</v>
      </c>
      <c r="R668" s="246">
        <f>Q668*H668</f>
        <v>0</v>
      </c>
      <c r="S668" s="246">
        <v>0</v>
      </c>
      <c r="T668" s="247">
        <f>S668*H668</f>
        <v>0</v>
      </c>
      <c r="AR668" s="25" t="s">
        <v>304</v>
      </c>
      <c r="AT668" s="25" t="s">
        <v>230</v>
      </c>
      <c r="AU668" s="25" t="s">
        <v>87</v>
      </c>
      <c r="AY668" s="25" t="s">
        <v>228</v>
      </c>
      <c r="BE668" s="248">
        <f>IF(N668="základní",J668,0)</f>
        <v>0</v>
      </c>
      <c r="BF668" s="248">
        <f>IF(N668="snížená",J668,0)</f>
        <v>0</v>
      </c>
      <c r="BG668" s="248">
        <f>IF(N668="zákl. přenesená",J668,0)</f>
        <v>0</v>
      </c>
      <c r="BH668" s="248">
        <f>IF(N668="sníž. přenesená",J668,0)</f>
        <v>0</v>
      </c>
      <c r="BI668" s="248">
        <f>IF(N668="nulová",J668,0)</f>
        <v>0</v>
      </c>
      <c r="BJ668" s="25" t="s">
        <v>24</v>
      </c>
      <c r="BK668" s="248">
        <f>ROUND(I668*H668,2)</f>
        <v>0</v>
      </c>
      <c r="BL668" s="25" t="s">
        <v>304</v>
      </c>
      <c r="BM668" s="25" t="s">
        <v>1338</v>
      </c>
    </row>
    <row r="669" s="1" customFormat="1" ht="25.5" customHeight="1">
      <c r="B669" s="47"/>
      <c r="C669" s="237" t="s">
        <v>1339</v>
      </c>
      <c r="D669" s="237" t="s">
        <v>230</v>
      </c>
      <c r="E669" s="238" t="s">
        <v>1340</v>
      </c>
      <c r="F669" s="239" t="s">
        <v>1341</v>
      </c>
      <c r="G669" s="240" t="s">
        <v>929</v>
      </c>
      <c r="H669" s="241">
        <v>60</v>
      </c>
      <c r="I669" s="242"/>
      <c r="J669" s="243">
        <f>ROUND(I669*H669,2)</f>
        <v>0</v>
      </c>
      <c r="K669" s="239" t="s">
        <v>264</v>
      </c>
      <c r="L669" s="73"/>
      <c r="M669" s="244" t="s">
        <v>22</v>
      </c>
      <c r="N669" s="245" t="s">
        <v>50</v>
      </c>
      <c r="O669" s="48"/>
      <c r="P669" s="246">
        <f>O669*H669</f>
        <v>0</v>
      </c>
      <c r="Q669" s="246">
        <v>0</v>
      </c>
      <c r="R669" s="246">
        <f>Q669*H669</f>
        <v>0</v>
      </c>
      <c r="S669" s="246">
        <v>0</v>
      </c>
      <c r="T669" s="247">
        <f>S669*H669</f>
        <v>0</v>
      </c>
      <c r="AR669" s="25" t="s">
        <v>304</v>
      </c>
      <c r="AT669" s="25" t="s">
        <v>230</v>
      </c>
      <c r="AU669" s="25" t="s">
        <v>87</v>
      </c>
      <c r="AY669" s="25" t="s">
        <v>228</v>
      </c>
      <c r="BE669" s="248">
        <f>IF(N669="základní",J669,0)</f>
        <v>0</v>
      </c>
      <c r="BF669" s="248">
        <f>IF(N669="snížená",J669,0)</f>
        <v>0</v>
      </c>
      <c r="BG669" s="248">
        <f>IF(N669="zákl. přenesená",J669,0)</f>
        <v>0</v>
      </c>
      <c r="BH669" s="248">
        <f>IF(N669="sníž. přenesená",J669,0)</f>
        <v>0</v>
      </c>
      <c r="BI669" s="248">
        <f>IF(N669="nulová",J669,0)</f>
        <v>0</v>
      </c>
      <c r="BJ669" s="25" t="s">
        <v>24</v>
      </c>
      <c r="BK669" s="248">
        <f>ROUND(I669*H669,2)</f>
        <v>0</v>
      </c>
      <c r="BL669" s="25" t="s">
        <v>304</v>
      </c>
      <c r="BM669" s="25" t="s">
        <v>1342</v>
      </c>
    </row>
    <row r="670" s="1" customFormat="1">
      <c r="B670" s="47"/>
      <c r="C670" s="75"/>
      <c r="D670" s="251" t="s">
        <v>624</v>
      </c>
      <c r="E670" s="75"/>
      <c r="F670" s="282" t="s">
        <v>1343</v>
      </c>
      <c r="G670" s="75"/>
      <c r="H670" s="75"/>
      <c r="I670" s="205"/>
      <c r="J670" s="75"/>
      <c r="K670" s="75"/>
      <c r="L670" s="73"/>
      <c r="M670" s="283"/>
      <c r="N670" s="48"/>
      <c r="O670" s="48"/>
      <c r="P670" s="48"/>
      <c r="Q670" s="48"/>
      <c r="R670" s="48"/>
      <c r="S670" s="48"/>
      <c r="T670" s="96"/>
      <c r="AT670" s="25" t="s">
        <v>624</v>
      </c>
      <c r="AU670" s="25" t="s">
        <v>87</v>
      </c>
    </row>
    <row r="671" s="12" customFormat="1">
      <c r="B671" s="249"/>
      <c r="C671" s="250"/>
      <c r="D671" s="251" t="s">
        <v>237</v>
      </c>
      <c r="E671" s="252" t="s">
        <v>22</v>
      </c>
      <c r="F671" s="253" t="s">
        <v>1344</v>
      </c>
      <c r="G671" s="250"/>
      <c r="H671" s="254">
        <v>60</v>
      </c>
      <c r="I671" s="255"/>
      <c r="J671" s="250"/>
      <c r="K671" s="250"/>
      <c r="L671" s="256"/>
      <c r="M671" s="257"/>
      <c r="N671" s="258"/>
      <c r="O671" s="258"/>
      <c r="P671" s="258"/>
      <c r="Q671" s="258"/>
      <c r="R671" s="258"/>
      <c r="S671" s="258"/>
      <c r="T671" s="259"/>
      <c r="AT671" s="260" t="s">
        <v>237</v>
      </c>
      <c r="AU671" s="260" t="s">
        <v>87</v>
      </c>
      <c r="AV671" s="12" t="s">
        <v>87</v>
      </c>
      <c r="AW671" s="12" t="s">
        <v>42</v>
      </c>
      <c r="AX671" s="12" t="s">
        <v>24</v>
      </c>
      <c r="AY671" s="260" t="s">
        <v>228</v>
      </c>
    </row>
    <row r="672" s="1" customFormat="1" ht="25.5" customHeight="1">
      <c r="B672" s="47"/>
      <c r="C672" s="237" t="s">
        <v>1345</v>
      </c>
      <c r="D672" s="237" t="s">
        <v>230</v>
      </c>
      <c r="E672" s="238" t="s">
        <v>1346</v>
      </c>
      <c r="F672" s="239" t="s">
        <v>1347</v>
      </c>
      <c r="G672" s="240" t="s">
        <v>929</v>
      </c>
      <c r="H672" s="241">
        <v>41</v>
      </c>
      <c r="I672" s="242"/>
      <c r="J672" s="243">
        <f>ROUND(I672*H672,2)</f>
        <v>0</v>
      </c>
      <c r="K672" s="239" t="s">
        <v>264</v>
      </c>
      <c r="L672" s="73"/>
      <c r="M672" s="244" t="s">
        <v>22</v>
      </c>
      <c r="N672" s="245" t="s">
        <v>50</v>
      </c>
      <c r="O672" s="48"/>
      <c r="P672" s="246">
        <f>O672*H672</f>
        <v>0</v>
      </c>
      <c r="Q672" s="246">
        <v>0</v>
      </c>
      <c r="R672" s="246">
        <f>Q672*H672</f>
        <v>0</v>
      </c>
      <c r="S672" s="246">
        <v>0</v>
      </c>
      <c r="T672" s="247">
        <f>S672*H672</f>
        <v>0</v>
      </c>
      <c r="AR672" s="25" t="s">
        <v>304</v>
      </c>
      <c r="AT672" s="25" t="s">
        <v>230</v>
      </c>
      <c r="AU672" s="25" t="s">
        <v>87</v>
      </c>
      <c r="AY672" s="25" t="s">
        <v>228</v>
      </c>
      <c r="BE672" s="248">
        <f>IF(N672="základní",J672,0)</f>
        <v>0</v>
      </c>
      <c r="BF672" s="248">
        <f>IF(N672="snížená",J672,0)</f>
        <v>0</v>
      </c>
      <c r="BG672" s="248">
        <f>IF(N672="zákl. přenesená",J672,0)</f>
        <v>0</v>
      </c>
      <c r="BH672" s="248">
        <f>IF(N672="sníž. přenesená",J672,0)</f>
        <v>0</v>
      </c>
      <c r="BI672" s="248">
        <f>IF(N672="nulová",J672,0)</f>
        <v>0</v>
      </c>
      <c r="BJ672" s="25" t="s">
        <v>24</v>
      </c>
      <c r="BK672" s="248">
        <f>ROUND(I672*H672,2)</f>
        <v>0</v>
      </c>
      <c r="BL672" s="25" t="s">
        <v>304</v>
      </c>
      <c r="BM672" s="25" t="s">
        <v>1348</v>
      </c>
    </row>
    <row r="673" s="12" customFormat="1">
      <c r="B673" s="249"/>
      <c r="C673" s="250"/>
      <c r="D673" s="251" t="s">
        <v>237</v>
      </c>
      <c r="E673" s="252" t="s">
        <v>22</v>
      </c>
      <c r="F673" s="253" t="s">
        <v>1349</v>
      </c>
      <c r="G673" s="250"/>
      <c r="H673" s="254">
        <v>41</v>
      </c>
      <c r="I673" s="255"/>
      <c r="J673" s="250"/>
      <c r="K673" s="250"/>
      <c r="L673" s="256"/>
      <c r="M673" s="257"/>
      <c r="N673" s="258"/>
      <c r="O673" s="258"/>
      <c r="P673" s="258"/>
      <c r="Q673" s="258"/>
      <c r="R673" s="258"/>
      <c r="S673" s="258"/>
      <c r="T673" s="259"/>
      <c r="AT673" s="260" t="s">
        <v>237</v>
      </c>
      <c r="AU673" s="260" t="s">
        <v>87</v>
      </c>
      <c r="AV673" s="12" t="s">
        <v>87</v>
      </c>
      <c r="AW673" s="12" t="s">
        <v>42</v>
      </c>
      <c r="AX673" s="12" t="s">
        <v>24</v>
      </c>
      <c r="AY673" s="260" t="s">
        <v>228</v>
      </c>
    </row>
    <row r="674" s="1" customFormat="1" ht="25.5" customHeight="1">
      <c r="B674" s="47"/>
      <c r="C674" s="237" t="s">
        <v>1350</v>
      </c>
      <c r="D674" s="237" t="s">
        <v>230</v>
      </c>
      <c r="E674" s="238" t="s">
        <v>1351</v>
      </c>
      <c r="F674" s="239" t="s">
        <v>1352</v>
      </c>
      <c r="G674" s="240" t="s">
        <v>929</v>
      </c>
      <c r="H674" s="241">
        <v>6</v>
      </c>
      <c r="I674" s="242"/>
      <c r="J674" s="243">
        <f>ROUND(I674*H674,2)</f>
        <v>0</v>
      </c>
      <c r="K674" s="239" t="s">
        <v>264</v>
      </c>
      <c r="L674" s="73"/>
      <c r="M674" s="244" t="s">
        <v>22</v>
      </c>
      <c r="N674" s="245" t="s">
        <v>50</v>
      </c>
      <c r="O674" s="48"/>
      <c r="P674" s="246">
        <f>O674*H674</f>
        <v>0</v>
      </c>
      <c r="Q674" s="246">
        <v>0</v>
      </c>
      <c r="R674" s="246">
        <f>Q674*H674</f>
        <v>0</v>
      </c>
      <c r="S674" s="246">
        <v>0</v>
      </c>
      <c r="T674" s="247">
        <f>S674*H674</f>
        <v>0</v>
      </c>
      <c r="AR674" s="25" t="s">
        <v>304</v>
      </c>
      <c r="AT674" s="25" t="s">
        <v>230</v>
      </c>
      <c r="AU674" s="25" t="s">
        <v>87</v>
      </c>
      <c r="AY674" s="25" t="s">
        <v>228</v>
      </c>
      <c r="BE674" s="248">
        <f>IF(N674="základní",J674,0)</f>
        <v>0</v>
      </c>
      <c r="BF674" s="248">
        <f>IF(N674="snížená",J674,0)</f>
        <v>0</v>
      </c>
      <c r="BG674" s="248">
        <f>IF(N674="zákl. přenesená",J674,0)</f>
        <v>0</v>
      </c>
      <c r="BH674" s="248">
        <f>IF(N674="sníž. přenesená",J674,0)</f>
        <v>0</v>
      </c>
      <c r="BI674" s="248">
        <f>IF(N674="nulová",J674,0)</f>
        <v>0</v>
      </c>
      <c r="BJ674" s="25" t="s">
        <v>24</v>
      </c>
      <c r="BK674" s="248">
        <f>ROUND(I674*H674,2)</f>
        <v>0</v>
      </c>
      <c r="BL674" s="25" t="s">
        <v>304</v>
      </c>
      <c r="BM674" s="25" t="s">
        <v>1353</v>
      </c>
    </row>
    <row r="675" s="12" customFormat="1">
      <c r="B675" s="249"/>
      <c r="C675" s="250"/>
      <c r="D675" s="251" t="s">
        <v>237</v>
      </c>
      <c r="E675" s="252" t="s">
        <v>22</v>
      </c>
      <c r="F675" s="253" t="s">
        <v>1354</v>
      </c>
      <c r="G675" s="250"/>
      <c r="H675" s="254">
        <v>6</v>
      </c>
      <c r="I675" s="255"/>
      <c r="J675" s="250"/>
      <c r="K675" s="250"/>
      <c r="L675" s="256"/>
      <c r="M675" s="257"/>
      <c r="N675" s="258"/>
      <c r="O675" s="258"/>
      <c r="P675" s="258"/>
      <c r="Q675" s="258"/>
      <c r="R675" s="258"/>
      <c r="S675" s="258"/>
      <c r="T675" s="259"/>
      <c r="AT675" s="260" t="s">
        <v>237</v>
      </c>
      <c r="AU675" s="260" t="s">
        <v>87</v>
      </c>
      <c r="AV675" s="12" t="s">
        <v>87</v>
      </c>
      <c r="AW675" s="12" t="s">
        <v>42</v>
      </c>
      <c r="AX675" s="12" t="s">
        <v>24</v>
      </c>
      <c r="AY675" s="260" t="s">
        <v>228</v>
      </c>
    </row>
    <row r="676" s="1" customFormat="1" ht="16.5" customHeight="1">
      <c r="B676" s="47"/>
      <c r="C676" s="237" t="s">
        <v>1355</v>
      </c>
      <c r="D676" s="237" t="s">
        <v>230</v>
      </c>
      <c r="E676" s="238" t="s">
        <v>1356</v>
      </c>
      <c r="F676" s="239" t="s">
        <v>1357</v>
      </c>
      <c r="G676" s="240" t="s">
        <v>929</v>
      </c>
      <c r="H676" s="241">
        <v>1</v>
      </c>
      <c r="I676" s="242"/>
      <c r="J676" s="243">
        <f>ROUND(I676*H676,2)</f>
        <v>0</v>
      </c>
      <c r="K676" s="239" t="s">
        <v>22</v>
      </c>
      <c r="L676" s="73"/>
      <c r="M676" s="244" t="s">
        <v>22</v>
      </c>
      <c r="N676" s="245" t="s">
        <v>50</v>
      </c>
      <c r="O676" s="48"/>
      <c r="P676" s="246">
        <f>O676*H676</f>
        <v>0</v>
      </c>
      <c r="Q676" s="246">
        <v>0</v>
      </c>
      <c r="R676" s="246">
        <f>Q676*H676</f>
        <v>0</v>
      </c>
      <c r="S676" s="246">
        <v>0</v>
      </c>
      <c r="T676" s="247">
        <f>S676*H676</f>
        <v>0</v>
      </c>
      <c r="AR676" s="25" t="s">
        <v>304</v>
      </c>
      <c r="AT676" s="25" t="s">
        <v>230</v>
      </c>
      <c r="AU676" s="25" t="s">
        <v>87</v>
      </c>
      <c r="AY676" s="25" t="s">
        <v>228</v>
      </c>
      <c r="BE676" s="248">
        <f>IF(N676="základní",J676,0)</f>
        <v>0</v>
      </c>
      <c r="BF676" s="248">
        <f>IF(N676="snížená",J676,0)</f>
        <v>0</v>
      </c>
      <c r="BG676" s="248">
        <f>IF(N676="zákl. přenesená",J676,0)</f>
        <v>0</v>
      </c>
      <c r="BH676" s="248">
        <f>IF(N676="sníž. přenesená",J676,0)</f>
        <v>0</v>
      </c>
      <c r="BI676" s="248">
        <f>IF(N676="nulová",J676,0)</f>
        <v>0</v>
      </c>
      <c r="BJ676" s="25" t="s">
        <v>24</v>
      </c>
      <c r="BK676" s="248">
        <f>ROUND(I676*H676,2)</f>
        <v>0</v>
      </c>
      <c r="BL676" s="25" t="s">
        <v>304</v>
      </c>
      <c r="BM676" s="25" t="s">
        <v>1358</v>
      </c>
    </row>
    <row r="677" s="12" customFormat="1">
      <c r="B677" s="249"/>
      <c r="C677" s="250"/>
      <c r="D677" s="251" t="s">
        <v>237</v>
      </c>
      <c r="E677" s="252" t="s">
        <v>22</v>
      </c>
      <c r="F677" s="253" t="s">
        <v>1359</v>
      </c>
      <c r="G677" s="250"/>
      <c r="H677" s="254">
        <v>1</v>
      </c>
      <c r="I677" s="255"/>
      <c r="J677" s="250"/>
      <c r="K677" s="250"/>
      <c r="L677" s="256"/>
      <c r="M677" s="257"/>
      <c r="N677" s="258"/>
      <c r="O677" s="258"/>
      <c r="P677" s="258"/>
      <c r="Q677" s="258"/>
      <c r="R677" s="258"/>
      <c r="S677" s="258"/>
      <c r="T677" s="259"/>
      <c r="AT677" s="260" t="s">
        <v>237</v>
      </c>
      <c r="AU677" s="260" t="s">
        <v>87</v>
      </c>
      <c r="AV677" s="12" t="s">
        <v>87</v>
      </c>
      <c r="AW677" s="12" t="s">
        <v>42</v>
      </c>
      <c r="AX677" s="12" t="s">
        <v>24</v>
      </c>
      <c r="AY677" s="260" t="s">
        <v>228</v>
      </c>
    </row>
    <row r="678" s="1" customFormat="1" ht="25.5" customHeight="1">
      <c r="B678" s="47"/>
      <c r="C678" s="237" t="s">
        <v>1360</v>
      </c>
      <c r="D678" s="237" t="s">
        <v>230</v>
      </c>
      <c r="E678" s="238" t="s">
        <v>1361</v>
      </c>
      <c r="F678" s="239" t="s">
        <v>1362</v>
      </c>
      <c r="G678" s="240" t="s">
        <v>929</v>
      </c>
      <c r="H678" s="241">
        <v>28</v>
      </c>
      <c r="I678" s="242"/>
      <c r="J678" s="243">
        <f>ROUND(I678*H678,2)</f>
        <v>0</v>
      </c>
      <c r="K678" s="239" t="s">
        <v>264</v>
      </c>
      <c r="L678" s="73"/>
      <c r="M678" s="244" t="s">
        <v>22</v>
      </c>
      <c r="N678" s="245" t="s">
        <v>50</v>
      </c>
      <c r="O678" s="48"/>
      <c r="P678" s="246">
        <f>O678*H678</f>
        <v>0</v>
      </c>
      <c r="Q678" s="246">
        <v>0</v>
      </c>
      <c r="R678" s="246">
        <f>Q678*H678</f>
        <v>0</v>
      </c>
      <c r="S678" s="246">
        <v>0</v>
      </c>
      <c r="T678" s="247">
        <f>S678*H678</f>
        <v>0</v>
      </c>
      <c r="AR678" s="25" t="s">
        <v>304</v>
      </c>
      <c r="AT678" s="25" t="s">
        <v>230</v>
      </c>
      <c r="AU678" s="25" t="s">
        <v>87</v>
      </c>
      <c r="AY678" s="25" t="s">
        <v>228</v>
      </c>
      <c r="BE678" s="248">
        <f>IF(N678="základní",J678,0)</f>
        <v>0</v>
      </c>
      <c r="BF678" s="248">
        <f>IF(N678="snížená",J678,0)</f>
        <v>0</v>
      </c>
      <c r="BG678" s="248">
        <f>IF(N678="zákl. přenesená",J678,0)</f>
        <v>0</v>
      </c>
      <c r="BH678" s="248">
        <f>IF(N678="sníž. přenesená",J678,0)</f>
        <v>0</v>
      </c>
      <c r="BI678" s="248">
        <f>IF(N678="nulová",J678,0)</f>
        <v>0</v>
      </c>
      <c r="BJ678" s="25" t="s">
        <v>24</v>
      </c>
      <c r="BK678" s="248">
        <f>ROUND(I678*H678,2)</f>
        <v>0</v>
      </c>
      <c r="BL678" s="25" t="s">
        <v>304</v>
      </c>
      <c r="BM678" s="25" t="s">
        <v>1363</v>
      </c>
    </row>
    <row r="679" s="12" customFormat="1">
      <c r="B679" s="249"/>
      <c r="C679" s="250"/>
      <c r="D679" s="251" t="s">
        <v>237</v>
      </c>
      <c r="E679" s="252" t="s">
        <v>22</v>
      </c>
      <c r="F679" s="253" t="s">
        <v>1364</v>
      </c>
      <c r="G679" s="250"/>
      <c r="H679" s="254">
        <v>28</v>
      </c>
      <c r="I679" s="255"/>
      <c r="J679" s="250"/>
      <c r="K679" s="250"/>
      <c r="L679" s="256"/>
      <c r="M679" s="257"/>
      <c r="N679" s="258"/>
      <c r="O679" s="258"/>
      <c r="P679" s="258"/>
      <c r="Q679" s="258"/>
      <c r="R679" s="258"/>
      <c r="S679" s="258"/>
      <c r="T679" s="259"/>
      <c r="AT679" s="260" t="s">
        <v>237</v>
      </c>
      <c r="AU679" s="260" t="s">
        <v>87</v>
      </c>
      <c r="AV679" s="12" t="s">
        <v>87</v>
      </c>
      <c r="AW679" s="12" t="s">
        <v>42</v>
      </c>
      <c r="AX679" s="12" t="s">
        <v>24</v>
      </c>
      <c r="AY679" s="260" t="s">
        <v>228</v>
      </c>
    </row>
    <row r="680" s="1" customFormat="1" ht="25.5" customHeight="1">
      <c r="B680" s="47"/>
      <c r="C680" s="237" t="s">
        <v>1365</v>
      </c>
      <c r="D680" s="237" t="s">
        <v>230</v>
      </c>
      <c r="E680" s="238" t="s">
        <v>1366</v>
      </c>
      <c r="F680" s="239" t="s">
        <v>1367</v>
      </c>
      <c r="G680" s="240" t="s">
        <v>929</v>
      </c>
      <c r="H680" s="241">
        <v>1</v>
      </c>
      <c r="I680" s="242"/>
      <c r="J680" s="243">
        <f>ROUND(I680*H680,2)</f>
        <v>0</v>
      </c>
      <c r="K680" s="239" t="s">
        <v>264</v>
      </c>
      <c r="L680" s="73"/>
      <c r="M680" s="244" t="s">
        <v>22</v>
      </c>
      <c r="N680" s="245" t="s">
        <v>50</v>
      </c>
      <c r="O680" s="48"/>
      <c r="P680" s="246">
        <f>O680*H680</f>
        <v>0</v>
      </c>
      <c r="Q680" s="246">
        <v>0</v>
      </c>
      <c r="R680" s="246">
        <f>Q680*H680</f>
        <v>0</v>
      </c>
      <c r="S680" s="246">
        <v>0</v>
      </c>
      <c r="T680" s="247">
        <f>S680*H680</f>
        <v>0</v>
      </c>
      <c r="AR680" s="25" t="s">
        <v>304</v>
      </c>
      <c r="AT680" s="25" t="s">
        <v>230</v>
      </c>
      <c r="AU680" s="25" t="s">
        <v>87</v>
      </c>
      <c r="AY680" s="25" t="s">
        <v>228</v>
      </c>
      <c r="BE680" s="248">
        <f>IF(N680="základní",J680,0)</f>
        <v>0</v>
      </c>
      <c r="BF680" s="248">
        <f>IF(N680="snížená",J680,0)</f>
        <v>0</v>
      </c>
      <c r="BG680" s="248">
        <f>IF(N680="zákl. přenesená",J680,0)</f>
        <v>0</v>
      </c>
      <c r="BH680" s="248">
        <f>IF(N680="sníž. přenesená",J680,0)</f>
        <v>0</v>
      </c>
      <c r="BI680" s="248">
        <f>IF(N680="nulová",J680,0)</f>
        <v>0</v>
      </c>
      <c r="BJ680" s="25" t="s">
        <v>24</v>
      </c>
      <c r="BK680" s="248">
        <f>ROUND(I680*H680,2)</f>
        <v>0</v>
      </c>
      <c r="BL680" s="25" t="s">
        <v>304</v>
      </c>
      <c r="BM680" s="25" t="s">
        <v>1368</v>
      </c>
    </row>
    <row r="681" s="12" customFormat="1">
      <c r="B681" s="249"/>
      <c r="C681" s="250"/>
      <c r="D681" s="251" t="s">
        <v>237</v>
      </c>
      <c r="E681" s="252" t="s">
        <v>22</v>
      </c>
      <c r="F681" s="253" t="s">
        <v>1369</v>
      </c>
      <c r="G681" s="250"/>
      <c r="H681" s="254">
        <v>1</v>
      </c>
      <c r="I681" s="255"/>
      <c r="J681" s="250"/>
      <c r="K681" s="250"/>
      <c r="L681" s="256"/>
      <c r="M681" s="257"/>
      <c r="N681" s="258"/>
      <c r="O681" s="258"/>
      <c r="P681" s="258"/>
      <c r="Q681" s="258"/>
      <c r="R681" s="258"/>
      <c r="S681" s="258"/>
      <c r="T681" s="259"/>
      <c r="AT681" s="260" t="s">
        <v>237</v>
      </c>
      <c r="AU681" s="260" t="s">
        <v>87</v>
      </c>
      <c r="AV681" s="12" t="s">
        <v>87</v>
      </c>
      <c r="AW681" s="12" t="s">
        <v>42</v>
      </c>
      <c r="AX681" s="12" t="s">
        <v>24</v>
      </c>
      <c r="AY681" s="260" t="s">
        <v>228</v>
      </c>
    </row>
    <row r="682" s="1" customFormat="1" ht="16.5" customHeight="1">
      <c r="B682" s="47"/>
      <c r="C682" s="237" t="s">
        <v>1370</v>
      </c>
      <c r="D682" s="237" t="s">
        <v>230</v>
      </c>
      <c r="E682" s="238" t="s">
        <v>1371</v>
      </c>
      <c r="F682" s="239" t="s">
        <v>1372</v>
      </c>
      <c r="G682" s="240" t="s">
        <v>263</v>
      </c>
      <c r="H682" s="241">
        <v>21.600000000000001</v>
      </c>
      <c r="I682" s="242"/>
      <c r="J682" s="243">
        <f>ROUND(I682*H682,2)</f>
        <v>0</v>
      </c>
      <c r="K682" s="239" t="s">
        <v>264</v>
      </c>
      <c r="L682" s="73"/>
      <c r="M682" s="244" t="s">
        <v>22</v>
      </c>
      <c r="N682" s="245" t="s">
        <v>50</v>
      </c>
      <c r="O682" s="48"/>
      <c r="P682" s="246">
        <f>O682*H682</f>
        <v>0</v>
      </c>
      <c r="Q682" s="246">
        <v>0</v>
      </c>
      <c r="R682" s="246">
        <f>Q682*H682</f>
        <v>0</v>
      </c>
      <c r="S682" s="246">
        <v>0</v>
      </c>
      <c r="T682" s="247">
        <f>S682*H682</f>
        <v>0</v>
      </c>
      <c r="AR682" s="25" t="s">
        <v>304</v>
      </c>
      <c r="AT682" s="25" t="s">
        <v>230</v>
      </c>
      <c r="AU682" s="25" t="s">
        <v>87</v>
      </c>
      <c r="AY682" s="25" t="s">
        <v>228</v>
      </c>
      <c r="BE682" s="248">
        <f>IF(N682="základní",J682,0)</f>
        <v>0</v>
      </c>
      <c r="BF682" s="248">
        <f>IF(N682="snížená",J682,0)</f>
        <v>0</v>
      </c>
      <c r="BG682" s="248">
        <f>IF(N682="zákl. přenesená",J682,0)</f>
        <v>0</v>
      </c>
      <c r="BH682" s="248">
        <f>IF(N682="sníž. přenesená",J682,0)</f>
        <v>0</v>
      </c>
      <c r="BI682" s="248">
        <f>IF(N682="nulová",J682,0)</f>
        <v>0</v>
      </c>
      <c r="BJ682" s="25" t="s">
        <v>24</v>
      </c>
      <c r="BK682" s="248">
        <f>ROUND(I682*H682,2)</f>
        <v>0</v>
      </c>
      <c r="BL682" s="25" t="s">
        <v>304</v>
      </c>
      <c r="BM682" s="25" t="s">
        <v>1373</v>
      </c>
    </row>
    <row r="683" s="12" customFormat="1">
      <c r="B683" s="249"/>
      <c r="C683" s="250"/>
      <c r="D683" s="251" t="s">
        <v>237</v>
      </c>
      <c r="E683" s="252" t="s">
        <v>22</v>
      </c>
      <c r="F683" s="253" t="s">
        <v>1374</v>
      </c>
      <c r="G683" s="250"/>
      <c r="H683" s="254">
        <v>21.600000000000001</v>
      </c>
      <c r="I683" s="255"/>
      <c r="J683" s="250"/>
      <c r="K683" s="250"/>
      <c r="L683" s="256"/>
      <c r="M683" s="257"/>
      <c r="N683" s="258"/>
      <c r="O683" s="258"/>
      <c r="P683" s="258"/>
      <c r="Q683" s="258"/>
      <c r="R683" s="258"/>
      <c r="S683" s="258"/>
      <c r="T683" s="259"/>
      <c r="AT683" s="260" t="s">
        <v>237</v>
      </c>
      <c r="AU683" s="260" t="s">
        <v>87</v>
      </c>
      <c r="AV683" s="12" t="s">
        <v>87</v>
      </c>
      <c r="AW683" s="12" t="s">
        <v>42</v>
      </c>
      <c r="AX683" s="12" t="s">
        <v>24</v>
      </c>
      <c r="AY683" s="260" t="s">
        <v>228</v>
      </c>
    </row>
    <row r="684" s="1" customFormat="1" ht="16.5" customHeight="1">
      <c r="B684" s="47"/>
      <c r="C684" s="237" t="s">
        <v>1375</v>
      </c>
      <c r="D684" s="237" t="s">
        <v>230</v>
      </c>
      <c r="E684" s="238" t="s">
        <v>1376</v>
      </c>
      <c r="F684" s="239" t="s">
        <v>1377</v>
      </c>
      <c r="G684" s="240" t="s">
        <v>263</v>
      </c>
      <c r="H684" s="241">
        <v>23.23</v>
      </c>
      <c r="I684" s="242"/>
      <c r="J684" s="243">
        <f>ROUND(I684*H684,2)</f>
        <v>0</v>
      </c>
      <c r="K684" s="239" t="s">
        <v>264</v>
      </c>
      <c r="L684" s="73"/>
      <c r="M684" s="244" t="s">
        <v>22</v>
      </c>
      <c r="N684" s="245" t="s">
        <v>50</v>
      </c>
      <c r="O684" s="48"/>
      <c r="P684" s="246">
        <f>O684*H684</f>
        <v>0</v>
      </c>
      <c r="Q684" s="246">
        <v>0</v>
      </c>
      <c r="R684" s="246">
        <f>Q684*H684</f>
        <v>0</v>
      </c>
      <c r="S684" s="246">
        <v>0</v>
      </c>
      <c r="T684" s="247">
        <f>S684*H684</f>
        <v>0</v>
      </c>
      <c r="AR684" s="25" t="s">
        <v>304</v>
      </c>
      <c r="AT684" s="25" t="s">
        <v>230</v>
      </c>
      <c r="AU684" s="25" t="s">
        <v>87</v>
      </c>
      <c r="AY684" s="25" t="s">
        <v>228</v>
      </c>
      <c r="BE684" s="248">
        <f>IF(N684="základní",J684,0)</f>
        <v>0</v>
      </c>
      <c r="BF684" s="248">
        <f>IF(N684="snížená",J684,0)</f>
        <v>0</v>
      </c>
      <c r="BG684" s="248">
        <f>IF(N684="zákl. přenesená",J684,0)</f>
        <v>0</v>
      </c>
      <c r="BH684" s="248">
        <f>IF(N684="sníž. přenesená",J684,0)</f>
        <v>0</v>
      </c>
      <c r="BI684" s="248">
        <f>IF(N684="nulová",J684,0)</f>
        <v>0</v>
      </c>
      <c r="BJ684" s="25" t="s">
        <v>24</v>
      </c>
      <c r="BK684" s="248">
        <f>ROUND(I684*H684,2)</f>
        <v>0</v>
      </c>
      <c r="BL684" s="25" t="s">
        <v>304</v>
      </c>
      <c r="BM684" s="25" t="s">
        <v>1378</v>
      </c>
    </row>
    <row r="685" s="1" customFormat="1">
      <c r="B685" s="47"/>
      <c r="C685" s="75"/>
      <c r="D685" s="251" t="s">
        <v>624</v>
      </c>
      <c r="E685" s="75"/>
      <c r="F685" s="282" t="s">
        <v>1379</v>
      </c>
      <c r="G685" s="75"/>
      <c r="H685" s="75"/>
      <c r="I685" s="205"/>
      <c r="J685" s="75"/>
      <c r="K685" s="75"/>
      <c r="L685" s="73"/>
      <c r="M685" s="283"/>
      <c r="N685" s="48"/>
      <c r="O685" s="48"/>
      <c r="P685" s="48"/>
      <c r="Q685" s="48"/>
      <c r="R685" s="48"/>
      <c r="S685" s="48"/>
      <c r="T685" s="96"/>
      <c r="AT685" s="25" t="s">
        <v>624</v>
      </c>
      <c r="AU685" s="25" t="s">
        <v>87</v>
      </c>
    </row>
    <row r="686" s="12" customFormat="1">
      <c r="B686" s="249"/>
      <c r="C686" s="250"/>
      <c r="D686" s="251" t="s">
        <v>237</v>
      </c>
      <c r="E686" s="252" t="s">
        <v>22</v>
      </c>
      <c r="F686" s="253" t="s">
        <v>1380</v>
      </c>
      <c r="G686" s="250"/>
      <c r="H686" s="254">
        <v>23.23</v>
      </c>
      <c r="I686" s="255"/>
      <c r="J686" s="250"/>
      <c r="K686" s="250"/>
      <c r="L686" s="256"/>
      <c r="M686" s="257"/>
      <c r="N686" s="258"/>
      <c r="O686" s="258"/>
      <c r="P686" s="258"/>
      <c r="Q686" s="258"/>
      <c r="R686" s="258"/>
      <c r="S686" s="258"/>
      <c r="T686" s="259"/>
      <c r="AT686" s="260" t="s">
        <v>237</v>
      </c>
      <c r="AU686" s="260" t="s">
        <v>87</v>
      </c>
      <c r="AV686" s="12" t="s">
        <v>87</v>
      </c>
      <c r="AW686" s="12" t="s">
        <v>42</v>
      </c>
      <c r="AX686" s="12" t="s">
        <v>24</v>
      </c>
      <c r="AY686" s="260" t="s">
        <v>228</v>
      </c>
    </row>
    <row r="687" s="1" customFormat="1" ht="16.5" customHeight="1">
      <c r="B687" s="47"/>
      <c r="C687" s="237" t="s">
        <v>1381</v>
      </c>
      <c r="D687" s="237" t="s">
        <v>230</v>
      </c>
      <c r="E687" s="238" t="s">
        <v>1382</v>
      </c>
      <c r="F687" s="239" t="s">
        <v>1383</v>
      </c>
      <c r="G687" s="240" t="s">
        <v>935</v>
      </c>
      <c r="H687" s="241">
        <v>185.15000000000001</v>
      </c>
      <c r="I687" s="242"/>
      <c r="J687" s="243">
        <f>ROUND(I687*H687,2)</f>
        <v>0</v>
      </c>
      <c r="K687" s="239" t="s">
        <v>264</v>
      </c>
      <c r="L687" s="73"/>
      <c r="M687" s="244" t="s">
        <v>22</v>
      </c>
      <c r="N687" s="245" t="s">
        <v>50</v>
      </c>
      <c r="O687" s="48"/>
      <c r="P687" s="246">
        <f>O687*H687</f>
        <v>0</v>
      </c>
      <c r="Q687" s="246">
        <v>0</v>
      </c>
      <c r="R687" s="246">
        <f>Q687*H687</f>
        <v>0</v>
      </c>
      <c r="S687" s="246">
        <v>0</v>
      </c>
      <c r="T687" s="247">
        <f>S687*H687</f>
        <v>0</v>
      </c>
      <c r="AR687" s="25" t="s">
        <v>304</v>
      </c>
      <c r="AT687" s="25" t="s">
        <v>230</v>
      </c>
      <c r="AU687" s="25" t="s">
        <v>87</v>
      </c>
      <c r="AY687" s="25" t="s">
        <v>228</v>
      </c>
      <c r="BE687" s="248">
        <f>IF(N687="základní",J687,0)</f>
        <v>0</v>
      </c>
      <c r="BF687" s="248">
        <f>IF(N687="snížená",J687,0)</f>
        <v>0</v>
      </c>
      <c r="BG687" s="248">
        <f>IF(N687="zákl. přenesená",J687,0)</f>
        <v>0</v>
      </c>
      <c r="BH687" s="248">
        <f>IF(N687="sníž. přenesená",J687,0)</f>
        <v>0</v>
      </c>
      <c r="BI687" s="248">
        <f>IF(N687="nulová",J687,0)</f>
        <v>0</v>
      </c>
      <c r="BJ687" s="25" t="s">
        <v>24</v>
      </c>
      <c r="BK687" s="248">
        <f>ROUND(I687*H687,2)</f>
        <v>0</v>
      </c>
      <c r="BL687" s="25" t="s">
        <v>304</v>
      </c>
      <c r="BM687" s="25" t="s">
        <v>1384</v>
      </c>
    </row>
    <row r="688" s="12" customFormat="1">
      <c r="B688" s="249"/>
      <c r="C688" s="250"/>
      <c r="D688" s="251" t="s">
        <v>237</v>
      </c>
      <c r="E688" s="252" t="s">
        <v>22</v>
      </c>
      <c r="F688" s="253" t="s">
        <v>1385</v>
      </c>
      <c r="G688" s="250"/>
      <c r="H688" s="254">
        <v>185.15000000000001</v>
      </c>
      <c r="I688" s="255"/>
      <c r="J688" s="250"/>
      <c r="K688" s="250"/>
      <c r="L688" s="256"/>
      <c r="M688" s="257"/>
      <c r="N688" s="258"/>
      <c r="O688" s="258"/>
      <c r="P688" s="258"/>
      <c r="Q688" s="258"/>
      <c r="R688" s="258"/>
      <c r="S688" s="258"/>
      <c r="T688" s="259"/>
      <c r="AT688" s="260" t="s">
        <v>237</v>
      </c>
      <c r="AU688" s="260" t="s">
        <v>87</v>
      </c>
      <c r="AV688" s="12" t="s">
        <v>87</v>
      </c>
      <c r="AW688" s="12" t="s">
        <v>42</v>
      </c>
      <c r="AX688" s="12" t="s">
        <v>24</v>
      </c>
      <c r="AY688" s="260" t="s">
        <v>228</v>
      </c>
    </row>
    <row r="689" s="1" customFormat="1" ht="16.5" customHeight="1">
      <c r="B689" s="47"/>
      <c r="C689" s="237" t="s">
        <v>1386</v>
      </c>
      <c r="D689" s="237" t="s">
        <v>230</v>
      </c>
      <c r="E689" s="238" t="s">
        <v>1387</v>
      </c>
      <c r="F689" s="239" t="s">
        <v>1388</v>
      </c>
      <c r="G689" s="240" t="s">
        <v>935</v>
      </c>
      <c r="H689" s="241">
        <v>41.25</v>
      </c>
      <c r="I689" s="242"/>
      <c r="J689" s="243">
        <f>ROUND(I689*H689,2)</f>
        <v>0</v>
      </c>
      <c r="K689" s="239" t="s">
        <v>264</v>
      </c>
      <c r="L689" s="73"/>
      <c r="M689" s="244" t="s">
        <v>22</v>
      </c>
      <c r="N689" s="245" t="s">
        <v>50</v>
      </c>
      <c r="O689" s="48"/>
      <c r="P689" s="246">
        <f>O689*H689</f>
        <v>0</v>
      </c>
      <c r="Q689" s="246">
        <v>0</v>
      </c>
      <c r="R689" s="246">
        <f>Q689*H689</f>
        <v>0</v>
      </c>
      <c r="S689" s="246">
        <v>0</v>
      </c>
      <c r="T689" s="247">
        <f>S689*H689</f>
        <v>0</v>
      </c>
      <c r="AR689" s="25" t="s">
        <v>304</v>
      </c>
      <c r="AT689" s="25" t="s">
        <v>230</v>
      </c>
      <c r="AU689" s="25" t="s">
        <v>87</v>
      </c>
      <c r="AY689" s="25" t="s">
        <v>228</v>
      </c>
      <c r="BE689" s="248">
        <f>IF(N689="základní",J689,0)</f>
        <v>0</v>
      </c>
      <c r="BF689" s="248">
        <f>IF(N689="snížená",J689,0)</f>
        <v>0</v>
      </c>
      <c r="BG689" s="248">
        <f>IF(N689="zákl. přenesená",J689,0)</f>
        <v>0</v>
      </c>
      <c r="BH689" s="248">
        <f>IF(N689="sníž. přenesená",J689,0)</f>
        <v>0</v>
      </c>
      <c r="BI689" s="248">
        <f>IF(N689="nulová",J689,0)</f>
        <v>0</v>
      </c>
      <c r="BJ689" s="25" t="s">
        <v>24</v>
      </c>
      <c r="BK689" s="248">
        <f>ROUND(I689*H689,2)</f>
        <v>0</v>
      </c>
      <c r="BL689" s="25" t="s">
        <v>304</v>
      </c>
      <c r="BM689" s="25" t="s">
        <v>1389</v>
      </c>
    </row>
    <row r="690" s="12" customFormat="1">
      <c r="B690" s="249"/>
      <c r="C690" s="250"/>
      <c r="D690" s="251" t="s">
        <v>237</v>
      </c>
      <c r="E690" s="252" t="s">
        <v>22</v>
      </c>
      <c r="F690" s="253" t="s">
        <v>1390</v>
      </c>
      <c r="G690" s="250"/>
      <c r="H690" s="254">
        <v>41.25</v>
      </c>
      <c r="I690" s="255"/>
      <c r="J690" s="250"/>
      <c r="K690" s="250"/>
      <c r="L690" s="256"/>
      <c r="M690" s="257"/>
      <c r="N690" s="258"/>
      <c r="O690" s="258"/>
      <c r="P690" s="258"/>
      <c r="Q690" s="258"/>
      <c r="R690" s="258"/>
      <c r="S690" s="258"/>
      <c r="T690" s="259"/>
      <c r="AT690" s="260" t="s">
        <v>237</v>
      </c>
      <c r="AU690" s="260" t="s">
        <v>87</v>
      </c>
      <c r="AV690" s="12" t="s">
        <v>87</v>
      </c>
      <c r="AW690" s="12" t="s">
        <v>42</v>
      </c>
      <c r="AX690" s="12" t="s">
        <v>24</v>
      </c>
      <c r="AY690" s="260" t="s">
        <v>228</v>
      </c>
    </row>
    <row r="691" s="1" customFormat="1" ht="16.5" customHeight="1">
      <c r="B691" s="47"/>
      <c r="C691" s="237" t="s">
        <v>1391</v>
      </c>
      <c r="D691" s="237" t="s">
        <v>230</v>
      </c>
      <c r="E691" s="238" t="s">
        <v>1392</v>
      </c>
      <c r="F691" s="239" t="s">
        <v>1393</v>
      </c>
      <c r="G691" s="240" t="s">
        <v>929</v>
      </c>
      <c r="H691" s="241">
        <v>44</v>
      </c>
      <c r="I691" s="242"/>
      <c r="J691" s="243">
        <f>ROUND(I691*H691,2)</f>
        <v>0</v>
      </c>
      <c r="K691" s="239" t="s">
        <v>264</v>
      </c>
      <c r="L691" s="73"/>
      <c r="M691" s="244" t="s">
        <v>22</v>
      </c>
      <c r="N691" s="245" t="s">
        <v>50</v>
      </c>
      <c r="O691" s="48"/>
      <c r="P691" s="246">
        <f>O691*H691</f>
        <v>0</v>
      </c>
      <c r="Q691" s="246">
        <v>0</v>
      </c>
      <c r="R691" s="246">
        <f>Q691*H691</f>
        <v>0</v>
      </c>
      <c r="S691" s="246">
        <v>0</v>
      </c>
      <c r="T691" s="247">
        <f>S691*H691</f>
        <v>0</v>
      </c>
      <c r="AR691" s="25" t="s">
        <v>304</v>
      </c>
      <c r="AT691" s="25" t="s">
        <v>230</v>
      </c>
      <c r="AU691" s="25" t="s">
        <v>87</v>
      </c>
      <c r="AY691" s="25" t="s">
        <v>228</v>
      </c>
      <c r="BE691" s="248">
        <f>IF(N691="základní",J691,0)</f>
        <v>0</v>
      </c>
      <c r="BF691" s="248">
        <f>IF(N691="snížená",J691,0)</f>
        <v>0</v>
      </c>
      <c r="BG691" s="248">
        <f>IF(N691="zákl. přenesená",J691,0)</f>
        <v>0</v>
      </c>
      <c r="BH691" s="248">
        <f>IF(N691="sníž. přenesená",J691,0)</f>
        <v>0</v>
      </c>
      <c r="BI691" s="248">
        <f>IF(N691="nulová",J691,0)</f>
        <v>0</v>
      </c>
      <c r="BJ691" s="25" t="s">
        <v>24</v>
      </c>
      <c r="BK691" s="248">
        <f>ROUND(I691*H691,2)</f>
        <v>0</v>
      </c>
      <c r="BL691" s="25" t="s">
        <v>304</v>
      </c>
      <c r="BM691" s="25" t="s">
        <v>1394</v>
      </c>
    </row>
    <row r="692" s="12" customFormat="1">
      <c r="B692" s="249"/>
      <c r="C692" s="250"/>
      <c r="D692" s="251" t="s">
        <v>237</v>
      </c>
      <c r="E692" s="252" t="s">
        <v>22</v>
      </c>
      <c r="F692" s="253" t="s">
        <v>455</v>
      </c>
      <c r="G692" s="250"/>
      <c r="H692" s="254">
        <v>44</v>
      </c>
      <c r="I692" s="255"/>
      <c r="J692" s="250"/>
      <c r="K692" s="250"/>
      <c r="L692" s="256"/>
      <c r="M692" s="257"/>
      <c r="N692" s="258"/>
      <c r="O692" s="258"/>
      <c r="P692" s="258"/>
      <c r="Q692" s="258"/>
      <c r="R692" s="258"/>
      <c r="S692" s="258"/>
      <c r="T692" s="259"/>
      <c r="AT692" s="260" t="s">
        <v>237</v>
      </c>
      <c r="AU692" s="260" t="s">
        <v>87</v>
      </c>
      <c r="AV692" s="12" t="s">
        <v>87</v>
      </c>
      <c r="AW692" s="12" t="s">
        <v>42</v>
      </c>
      <c r="AX692" s="12" t="s">
        <v>24</v>
      </c>
      <c r="AY692" s="260" t="s">
        <v>228</v>
      </c>
    </row>
    <row r="693" s="1" customFormat="1" ht="16.5" customHeight="1">
      <c r="B693" s="47"/>
      <c r="C693" s="237" t="s">
        <v>1395</v>
      </c>
      <c r="D693" s="237" t="s">
        <v>230</v>
      </c>
      <c r="E693" s="238" t="s">
        <v>1396</v>
      </c>
      <c r="F693" s="239" t="s">
        <v>1397</v>
      </c>
      <c r="G693" s="240" t="s">
        <v>929</v>
      </c>
      <c r="H693" s="241">
        <v>73</v>
      </c>
      <c r="I693" s="242"/>
      <c r="J693" s="243">
        <f>ROUND(I693*H693,2)</f>
        <v>0</v>
      </c>
      <c r="K693" s="239" t="s">
        <v>264</v>
      </c>
      <c r="L693" s="73"/>
      <c r="M693" s="244" t="s">
        <v>22</v>
      </c>
      <c r="N693" s="245" t="s">
        <v>50</v>
      </c>
      <c r="O693" s="48"/>
      <c r="P693" s="246">
        <f>O693*H693</f>
        <v>0</v>
      </c>
      <c r="Q693" s="246">
        <v>0</v>
      </c>
      <c r="R693" s="246">
        <f>Q693*H693</f>
        <v>0</v>
      </c>
      <c r="S693" s="246">
        <v>0</v>
      </c>
      <c r="T693" s="247">
        <f>S693*H693</f>
        <v>0</v>
      </c>
      <c r="AR693" s="25" t="s">
        <v>304</v>
      </c>
      <c r="AT693" s="25" t="s">
        <v>230</v>
      </c>
      <c r="AU693" s="25" t="s">
        <v>87</v>
      </c>
      <c r="AY693" s="25" t="s">
        <v>228</v>
      </c>
      <c r="BE693" s="248">
        <f>IF(N693="základní",J693,0)</f>
        <v>0</v>
      </c>
      <c r="BF693" s="248">
        <f>IF(N693="snížená",J693,0)</f>
        <v>0</v>
      </c>
      <c r="BG693" s="248">
        <f>IF(N693="zákl. přenesená",J693,0)</f>
        <v>0</v>
      </c>
      <c r="BH693" s="248">
        <f>IF(N693="sníž. přenesená",J693,0)</f>
        <v>0</v>
      </c>
      <c r="BI693" s="248">
        <f>IF(N693="nulová",J693,0)</f>
        <v>0</v>
      </c>
      <c r="BJ693" s="25" t="s">
        <v>24</v>
      </c>
      <c r="BK693" s="248">
        <f>ROUND(I693*H693,2)</f>
        <v>0</v>
      </c>
      <c r="BL693" s="25" t="s">
        <v>304</v>
      </c>
      <c r="BM693" s="25" t="s">
        <v>1398</v>
      </c>
    </row>
    <row r="694" s="1" customFormat="1" ht="16.5" customHeight="1">
      <c r="B694" s="47"/>
      <c r="C694" s="237" t="s">
        <v>1399</v>
      </c>
      <c r="D694" s="237" t="s">
        <v>230</v>
      </c>
      <c r="E694" s="238" t="s">
        <v>1400</v>
      </c>
      <c r="F694" s="239" t="s">
        <v>1401</v>
      </c>
      <c r="G694" s="240" t="s">
        <v>913</v>
      </c>
      <c r="H694" s="306"/>
      <c r="I694" s="242"/>
      <c r="J694" s="243">
        <f>ROUND(I694*H694,2)</f>
        <v>0</v>
      </c>
      <c r="K694" s="239" t="s">
        <v>234</v>
      </c>
      <c r="L694" s="73"/>
      <c r="M694" s="244" t="s">
        <v>22</v>
      </c>
      <c r="N694" s="245" t="s">
        <v>50</v>
      </c>
      <c r="O694" s="48"/>
      <c r="P694" s="246">
        <f>O694*H694</f>
        <v>0</v>
      </c>
      <c r="Q694" s="246">
        <v>0</v>
      </c>
      <c r="R694" s="246">
        <f>Q694*H694</f>
        <v>0</v>
      </c>
      <c r="S694" s="246">
        <v>0</v>
      </c>
      <c r="T694" s="247">
        <f>S694*H694</f>
        <v>0</v>
      </c>
      <c r="AR694" s="25" t="s">
        <v>304</v>
      </c>
      <c r="AT694" s="25" t="s">
        <v>230</v>
      </c>
      <c r="AU694" s="25" t="s">
        <v>87</v>
      </c>
      <c r="AY694" s="25" t="s">
        <v>228</v>
      </c>
      <c r="BE694" s="248">
        <f>IF(N694="základní",J694,0)</f>
        <v>0</v>
      </c>
      <c r="BF694" s="248">
        <f>IF(N694="snížená",J694,0)</f>
        <v>0</v>
      </c>
      <c r="BG694" s="248">
        <f>IF(N694="zákl. přenesená",J694,0)</f>
        <v>0</v>
      </c>
      <c r="BH694" s="248">
        <f>IF(N694="sníž. přenesená",J694,0)</f>
        <v>0</v>
      </c>
      <c r="BI694" s="248">
        <f>IF(N694="nulová",J694,0)</f>
        <v>0</v>
      </c>
      <c r="BJ694" s="25" t="s">
        <v>24</v>
      </c>
      <c r="BK694" s="248">
        <f>ROUND(I694*H694,2)</f>
        <v>0</v>
      </c>
      <c r="BL694" s="25" t="s">
        <v>304</v>
      </c>
      <c r="BM694" s="25" t="s">
        <v>1402</v>
      </c>
    </row>
    <row r="695" s="11" customFormat="1" ht="29.88" customHeight="1">
      <c r="B695" s="221"/>
      <c r="C695" s="222"/>
      <c r="D695" s="223" t="s">
        <v>78</v>
      </c>
      <c r="E695" s="235" t="s">
        <v>1403</v>
      </c>
      <c r="F695" s="235" t="s">
        <v>1404</v>
      </c>
      <c r="G695" s="222"/>
      <c r="H695" s="222"/>
      <c r="I695" s="225"/>
      <c r="J695" s="236">
        <f>BK695</f>
        <v>0</v>
      </c>
      <c r="K695" s="222"/>
      <c r="L695" s="227"/>
      <c r="M695" s="228"/>
      <c r="N695" s="229"/>
      <c r="O695" s="229"/>
      <c r="P695" s="230">
        <f>SUM(P696:P921)</f>
        <v>0</v>
      </c>
      <c r="Q695" s="229"/>
      <c r="R695" s="230">
        <f>SUM(R696:R921)</f>
        <v>0</v>
      </c>
      <c r="S695" s="229"/>
      <c r="T695" s="231">
        <f>SUM(T696:T921)</f>
        <v>0</v>
      </c>
      <c r="AR695" s="232" t="s">
        <v>87</v>
      </c>
      <c r="AT695" s="233" t="s">
        <v>78</v>
      </c>
      <c r="AU695" s="233" t="s">
        <v>24</v>
      </c>
      <c r="AY695" s="232" t="s">
        <v>228</v>
      </c>
      <c r="BK695" s="234">
        <f>SUM(BK696:BK921)</f>
        <v>0</v>
      </c>
    </row>
    <row r="696" s="1" customFormat="1" ht="51" customHeight="1">
      <c r="B696" s="47"/>
      <c r="C696" s="237" t="s">
        <v>1405</v>
      </c>
      <c r="D696" s="237" t="s">
        <v>230</v>
      </c>
      <c r="E696" s="238" t="s">
        <v>1406</v>
      </c>
      <c r="F696" s="239" t="s">
        <v>1407</v>
      </c>
      <c r="G696" s="240" t="s">
        <v>1408</v>
      </c>
      <c r="H696" s="241">
        <v>1</v>
      </c>
      <c r="I696" s="242"/>
      <c r="J696" s="243">
        <f>ROUND(I696*H696,2)</f>
        <v>0</v>
      </c>
      <c r="K696" s="239" t="s">
        <v>264</v>
      </c>
      <c r="L696" s="73"/>
      <c r="M696" s="244" t="s">
        <v>22</v>
      </c>
      <c r="N696" s="245" t="s">
        <v>50</v>
      </c>
      <c r="O696" s="48"/>
      <c r="P696" s="246">
        <f>O696*H696</f>
        <v>0</v>
      </c>
      <c r="Q696" s="246">
        <v>0</v>
      </c>
      <c r="R696" s="246">
        <f>Q696*H696</f>
        <v>0</v>
      </c>
      <c r="S696" s="246">
        <v>0</v>
      </c>
      <c r="T696" s="247">
        <f>S696*H696</f>
        <v>0</v>
      </c>
      <c r="AR696" s="25" t="s">
        <v>304</v>
      </c>
      <c r="AT696" s="25" t="s">
        <v>230</v>
      </c>
      <c r="AU696" s="25" t="s">
        <v>87</v>
      </c>
      <c r="AY696" s="25" t="s">
        <v>228</v>
      </c>
      <c r="BE696" s="248">
        <f>IF(N696="základní",J696,0)</f>
        <v>0</v>
      </c>
      <c r="BF696" s="248">
        <f>IF(N696="snížená",J696,0)</f>
        <v>0</v>
      </c>
      <c r="BG696" s="248">
        <f>IF(N696="zákl. přenesená",J696,0)</f>
        <v>0</v>
      </c>
      <c r="BH696" s="248">
        <f>IF(N696="sníž. přenesená",J696,0)</f>
        <v>0</v>
      </c>
      <c r="BI696" s="248">
        <f>IF(N696="nulová",J696,0)</f>
        <v>0</v>
      </c>
      <c r="BJ696" s="25" t="s">
        <v>24</v>
      </c>
      <c r="BK696" s="248">
        <f>ROUND(I696*H696,2)</f>
        <v>0</v>
      </c>
      <c r="BL696" s="25" t="s">
        <v>304</v>
      </c>
      <c r="BM696" s="25" t="s">
        <v>1409</v>
      </c>
    </row>
    <row r="697" s="12" customFormat="1">
      <c r="B697" s="249"/>
      <c r="C697" s="250"/>
      <c r="D697" s="251" t="s">
        <v>237</v>
      </c>
      <c r="E697" s="252" t="s">
        <v>22</v>
      </c>
      <c r="F697" s="253" t="s">
        <v>1410</v>
      </c>
      <c r="G697" s="250"/>
      <c r="H697" s="254">
        <v>1</v>
      </c>
      <c r="I697" s="255"/>
      <c r="J697" s="250"/>
      <c r="K697" s="250"/>
      <c r="L697" s="256"/>
      <c r="M697" s="257"/>
      <c r="N697" s="258"/>
      <c r="O697" s="258"/>
      <c r="P697" s="258"/>
      <c r="Q697" s="258"/>
      <c r="R697" s="258"/>
      <c r="S697" s="258"/>
      <c r="T697" s="259"/>
      <c r="AT697" s="260" t="s">
        <v>237</v>
      </c>
      <c r="AU697" s="260" t="s">
        <v>87</v>
      </c>
      <c r="AV697" s="12" t="s">
        <v>87</v>
      </c>
      <c r="AW697" s="12" t="s">
        <v>42</v>
      </c>
      <c r="AX697" s="12" t="s">
        <v>24</v>
      </c>
      <c r="AY697" s="260" t="s">
        <v>228</v>
      </c>
    </row>
    <row r="698" s="1" customFormat="1" ht="38.25" customHeight="1">
      <c r="B698" s="47"/>
      <c r="C698" s="237" t="s">
        <v>1411</v>
      </c>
      <c r="D698" s="237" t="s">
        <v>230</v>
      </c>
      <c r="E698" s="238" t="s">
        <v>1412</v>
      </c>
      <c r="F698" s="239" t="s">
        <v>1413</v>
      </c>
      <c r="G698" s="240" t="s">
        <v>1408</v>
      </c>
      <c r="H698" s="241">
        <v>1</v>
      </c>
      <c r="I698" s="242"/>
      <c r="J698" s="243">
        <f>ROUND(I698*H698,2)</f>
        <v>0</v>
      </c>
      <c r="K698" s="239" t="s">
        <v>264</v>
      </c>
      <c r="L698" s="73"/>
      <c r="M698" s="244" t="s">
        <v>22</v>
      </c>
      <c r="N698" s="245" t="s">
        <v>50</v>
      </c>
      <c r="O698" s="48"/>
      <c r="P698" s="246">
        <f>O698*H698</f>
        <v>0</v>
      </c>
      <c r="Q698" s="246">
        <v>0</v>
      </c>
      <c r="R698" s="246">
        <f>Q698*H698</f>
        <v>0</v>
      </c>
      <c r="S698" s="246">
        <v>0</v>
      </c>
      <c r="T698" s="247">
        <f>S698*H698</f>
        <v>0</v>
      </c>
      <c r="AR698" s="25" t="s">
        <v>304</v>
      </c>
      <c r="AT698" s="25" t="s">
        <v>230</v>
      </c>
      <c r="AU698" s="25" t="s">
        <v>87</v>
      </c>
      <c r="AY698" s="25" t="s">
        <v>228</v>
      </c>
      <c r="BE698" s="248">
        <f>IF(N698="základní",J698,0)</f>
        <v>0</v>
      </c>
      <c r="BF698" s="248">
        <f>IF(N698="snížená",J698,0)</f>
        <v>0</v>
      </c>
      <c r="BG698" s="248">
        <f>IF(N698="zákl. přenesená",J698,0)</f>
        <v>0</v>
      </c>
      <c r="BH698" s="248">
        <f>IF(N698="sníž. přenesená",J698,0)</f>
        <v>0</v>
      </c>
      <c r="BI698" s="248">
        <f>IF(N698="nulová",J698,0)</f>
        <v>0</v>
      </c>
      <c r="BJ698" s="25" t="s">
        <v>24</v>
      </c>
      <c r="BK698" s="248">
        <f>ROUND(I698*H698,2)</f>
        <v>0</v>
      </c>
      <c r="BL698" s="25" t="s">
        <v>304</v>
      </c>
      <c r="BM698" s="25" t="s">
        <v>1414</v>
      </c>
    </row>
    <row r="699" s="12" customFormat="1">
      <c r="B699" s="249"/>
      <c r="C699" s="250"/>
      <c r="D699" s="251" t="s">
        <v>237</v>
      </c>
      <c r="E699" s="252" t="s">
        <v>22</v>
      </c>
      <c r="F699" s="253" t="s">
        <v>1415</v>
      </c>
      <c r="G699" s="250"/>
      <c r="H699" s="254">
        <v>1</v>
      </c>
      <c r="I699" s="255"/>
      <c r="J699" s="250"/>
      <c r="K699" s="250"/>
      <c r="L699" s="256"/>
      <c r="M699" s="257"/>
      <c r="N699" s="258"/>
      <c r="O699" s="258"/>
      <c r="P699" s="258"/>
      <c r="Q699" s="258"/>
      <c r="R699" s="258"/>
      <c r="S699" s="258"/>
      <c r="T699" s="259"/>
      <c r="AT699" s="260" t="s">
        <v>237</v>
      </c>
      <c r="AU699" s="260" t="s">
        <v>87</v>
      </c>
      <c r="AV699" s="12" t="s">
        <v>87</v>
      </c>
      <c r="AW699" s="12" t="s">
        <v>42</v>
      </c>
      <c r="AX699" s="12" t="s">
        <v>24</v>
      </c>
      <c r="AY699" s="260" t="s">
        <v>228</v>
      </c>
    </row>
    <row r="700" s="1" customFormat="1" ht="76.5" customHeight="1">
      <c r="B700" s="47"/>
      <c r="C700" s="237" t="s">
        <v>1416</v>
      </c>
      <c r="D700" s="237" t="s">
        <v>230</v>
      </c>
      <c r="E700" s="238" t="s">
        <v>1417</v>
      </c>
      <c r="F700" s="239" t="s">
        <v>1418</v>
      </c>
      <c r="G700" s="240" t="s">
        <v>1408</v>
      </c>
      <c r="H700" s="241">
        <v>1</v>
      </c>
      <c r="I700" s="242"/>
      <c r="J700" s="243">
        <f>ROUND(I700*H700,2)</f>
        <v>0</v>
      </c>
      <c r="K700" s="239" t="s">
        <v>264</v>
      </c>
      <c r="L700" s="73"/>
      <c r="M700" s="244" t="s">
        <v>22</v>
      </c>
      <c r="N700" s="245" t="s">
        <v>50</v>
      </c>
      <c r="O700" s="48"/>
      <c r="P700" s="246">
        <f>O700*H700</f>
        <v>0</v>
      </c>
      <c r="Q700" s="246">
        <v>0</v>
      </c>
      <c r="R700" s="246">
        <f>Q700*H700</f>
        <v>0</v>
      </c>
      <c r="S700" s="246">
        <v>0</v>
      </c>
      <c r="T700" s="247">
        <f>S700*H700</f>
        <v>0</v>
      </c>
      <c r="AR700" s="25" t="s">
        <v>304</v>
      </c>
      <c r="AT700" s="25" t="s">
        <v>230</v>
      </c>
      <c r="AU700" s="25" t="s">
        <v>87</v>
      </c>
      <c r="AY700" s="25" t="s">
        <v>228</v>
      </c>
      <c r="BE700" s="248">
        <f>IF(N700="základní",J700,0)</f>
        <v>0</v>
      </c>
      <c r="BF700" s="248">
        <f>IF(N700="snížená",J700,0)</f>
        <v>0</v>
      </c>
      <c r="BG700" s="248">
        <f>IF(N700="zákl. přenesená",J700,0)</f>
        <v>0</v>
      </c>
      <c r="BH700" s="248">
        <f>IF(N700="sníž. přenesená",J700,0)</f>
        <v>0</v>
      </c>
      <c r="BI700" s="248">
        <f>IF(N700="nulová",J700,0)</f>
        <v>0</v>
      </c>
      <c r="BJ700" s="25" t="s">
        <v>24</v>
      </c>
      <c r="BK700" s="248">
        <f>ROUND(I700*H700,2)</f>
        <v>0</v>
      </c>
      <c r="BL700" s="25" t="s">
        <v>304</v>
      </c>
      <c r="BM700" s="25" t="s">
        <v>1419</v>
      </c>
    </row>
    <row r="701" s="12" customFormat="1">
      <c r="B701" s="249"/>
      <c r="C701" s="250"/>
      <c r="D701" s="251" t="s">
        <v>237</v>
      </c>
      <c r="E701" s="252" t="s">
        <v>22</v>
      </c>
      <c r="F701" s="253" t="s">
        <v>1420</v>
      </c>
      <c r="G701" s="250"/>
      <c r="H701" s="254">
        <v>1</v>
      </c>
      <c r="I701" s="255"/>
      <c r="J701" s="250"/>
      <c r="K701" s="250"/>
      <c r="L701" s="256"/>
      <c r="M701" s="257"/>
      <c r="N701" s="258"/>
      <c r="O701" s="258"/>
      <c r="P701" s="258"/>
      <c r="Q701" s="258"/>
      <c r="R701" s="258"/>
      <c r="S701" s="258"/>
      <c r="T701" s="259"/>
      <c r="AT701" s="260" t="s">
        <v>237</v>
      </c>
      <c r="AU701" s="260" t="s">
        <v>87</v>
      </c>
      <c r="AV701" s="12" t="s">
        <v>87</v>
      </c>
      <c r="AW701" s="12" t="s">
        <v>42</v>
      </c>
      <c r="AX701" s="12" t="s">
        <v>24</v>
      </c>
      <c r="AY701" s="260" t="s">
        <v>228</v>
      </c>
    </row>
    <row r="702" s="1" customFormat="1" ht="76.5" customHeight="1">
      <c r="B702" s="47"/>
      <c r="C702" s="237" t="s">
        <v>1421</v>
      </c>
      <c r="D702" s="237" t="s">
        <v>230</v>
      </c>
      <c r="E702" s="238" t="s">
        <v>1422</v>
      </c>
      <c r="F702" s="239" t="s">
        <v>1423</v>
      </c>
      <c r="G702" s="240" t="s">
        <v>1408</v>
      </c>
      <c r="H702" s="241">
        <v>3</v>
      </c>
      <c r="I702" s="242"/>
      <c r="J702" s="243">
        <f>ROUND(I702*H702,2)</f>
        <v>0</v>
      </c>
      <c r="K702" s="239" t="s">
        <v>264</v>
      </c>
      <c r="L702" s="73"/>
      <c r="M702" s="244" t="s">
        <v>22</v>
      </c>
      <c r="N702" s="245" t="s">
        <v>50</v>
      </c>
      <c r="O702" s="48"/>
      <c r="P702" s="246">
        <f>O702*H702</f>
        <v>0</v>
      </c>
      <c r="Q702" s="246">
        <v>0</v>
      </c>
      <c r="R702" s="246">
        <f>Q702*H702</f>
        <v>0</v>
      </c>
      <c r="S702" s="246">
        <v>0</v>
      </c>
      <c r="T702" s="247">
        <f>S702*H702</f>
        <v>0</v>
      </c>
      <c r="AR702" s="25" t="s">
        <v>304</v>
      </c>
      <c r="AT702" s="25" t="s">
        <v>230</v>
      </c>
      <c r="AU702" s="25" t="s">
        <v>87</v>
      </c>
      <c r="AY702" s="25" t="s">
        <v>228</v>
      </c>
      <c r="BE702" s="248">
        <f>IF(N702="základní",J702,0)</f>
        <v>0</v>
      </c>
      <c r="BF702" s="248">
        <f>IF(N702="snížená",J702,0)</f>
        <v>0</v>
      </c>
      <c r="BG702" s="248">
        <f>IF(N702="zákl. přenesená",J702,0)</f>
        <v>0</v>
      </c>
      <c r="BH702" s="248">
        <f>IF(N702="sníž. přenesená",J702,0)</f>
        <v>0</v>
      </c>
      <c r="BI702" s="248">
        <f>IF(N702="nulová",J702,0)</f>
        <v>0</v>
      </c>
      <c r="BJ702" s="25" t="s">
        <v>24</v>
      </c>
      <c r="BK702" s="248">
        <f>ROUND(I702*H702,2)</f>
        <v>0</v>
      </c>
      <c r="BL702" s="25" t="s">
        <v>304</v>
      </c>
      <c r="BM702" s="25" t="s">
        <v>1424</v>
      </c>
    </row>
    <row r="703" s="12" customFormat="1">
      <c r="B703" s="249"/>
      <c r="C703" s="250"/>
      <c r="D703" s="251" t="s">
        <v>237</v>
      </c>
      <c r="E703" s="252" t="s">
        <v>22</v>
      </c>
      <c r="F703" s="253" t="s">
        <v>1425</v>
      </c>
      <c r="G703" s="250"/>
      <c r="H703" s="254">
        <v>3</v>
      </c>
      <c r="I703" s="255"/>
      <c r="J703" s="250"/>
      <c r="K703" s="250"/>
      <c r="L703" s="256"/>
      <c r="M703" s="257"/>
      <c r="N703" s="258"/>
      <c r="O703" s="258"/>
      <c r="P703" s="258"/>
      <c r="Q703" s="258"/>
      <c r="R703" s="258"/>
      <c r="S703" s="258"/>
      <c r="T703" s="259"/>
      <c r="AT703" s="260" t="s">
        <v>237</v>
      </c>
      <c r="AU703" s="260" t="s">
        <v>87</v>
      </c>
      <c r="AV703" s="12" t="s">
        <v>87</v>
      </c>
      <c r="AW703" s="12" t="s">
        <v>42</v>
      </c>
      <c r="AX703" s="12" t="s">
        <v>24</v>
      </c>
      <c r="AY703" s="260" t="s">
        <v>228</v>
      </c>
    </row>
    <row r="704" s="1" customFormat="1" ht="51" customHeight="1">
      <c r="B704" s="47"/>
      <c r="C704" s="237" t="s">
        <v>1426</v>
      </c>
      <c r="D704" s="237" t="s">
        <v>230</v>
      </c>
      <c r="E704" s="238" t="s">
        <v>1427</v>
      </c>
      <c r="F704" s="239" t="s">
        <v>1428</v>
      </c>
      <c r="G704" s="240" t="s">
        <v>1408</v>
      </c>
      <c r="H704" s="241">
        <v>2</v>
      </c>
      <c r="I704" s="242"/>
      <c r="J704" s="243">
        <f>ROUND(I704*H704,2)</f>
        <v>0</v>
      </c>
      <c r="K704" s="239" t="s">
        <v>264</v>
      </c>
      <c r="L704" s="73"/>
      <c r="M704" s="244" t="s">
        <v>22</v>
      </c>
      <c r="N704" s="245" t="s">
        <v>50</v>
      </c>
      <c r="O704" s="48"/>
      <c r="P704" s="246">
        <f>O704*H704</f>
        <v>0</v>
      </c>
      <c r="Q704" s="246">
        <v>0</v>
      </c>
      <c r="R704" s="246">
        <f>Q704*H704</f>
        <v>0</v>
      </c>
      <c r="S704" s="246">
        <v>0</v>
      </c>
      <c r="T704" s="247">
        <f>S704*H704</f>
        <v>0</v>
      </c>
      <c r="AR704" s="25" t="s">
        <v>304</v>
      </c>
      <c r="AT704" s="25" t="s">
        <v>230</v>
      </c>
      <c r="AU704" s="25" t="s">
        <v>87</v>
      </c>
      <c r="AY704" s="25" t="s">
        <v>228</v>
      </c>
      <c r="BE704" s="248">
        <f>IF(N704="základní",J704,0)</f>
        <v>0</v>
      </c>
      <c r="BF704" s="248">
        <f>IF(N704="snížená",J704,0)</f>
        <v>0</v>
      </c>
      <c r="BG704" s="248">
        <f>IF(N704="zákl. přenesená",J704,0)</f>
        <v>0</v>
      </c>
      <c r="BH704" s="248">
        <f>IF(N704="sníž. přenesená",J704,0)</f>
        <v>0</v>
      </c>
      <c r="BI704" s="248">
        <f>IF(N704="nulová",J704,0)</f>
        <v>0</v>
      </c>
      <c r="BJ704" s="25" t="s">
        <v>24</v>
      </c>
      <c r="BK704" s="248">
        <f>ROUND(I704*H704,2)</f>
        <v>0</v>
      </c>
      <c r="BL704" s="25" t="s">
        <v>304</v>
      </c>
      <c r="BM704" s="25" t="s">
        <v>1429</v>
      </c>
    </row>
    <row r="705" s="12" customFormat="1">
      <c r="B705" s="249"/>
      <c r="C705" s="250"/>
      <c r="D705" s="251" t="s">
        <v>237</v>
      </c>
      <c r="E705" s="252" t="s">
        <v>22</v>
      </c>
      <c r="F705" s="253" t="s">
        <v>1430</v>
      </c>
      <c r="G705" s="250"/>
      <c r="H705" s="254">
        <v>2</v>
      </c>
      <c r="I705" s="255"/>
      <c r="J705" s="250"/>
      <c r="K705" s="250"/>
      <c r="L705" s="256"/>
      <c r="M705" s="257"/>
      <c r="N705" s="258"/>
      <c r="O705" s="258"/>
      <c r="P705" s="258"/>
      <c r="Q705" s="258"/>
      <c r="R705" s="258"/>
      <c r="S705" s="258"/>
      <c r="T705" s="259"/>
      <c r="AT705" s="260" t="s">
        <v>237</v>
      </c>
      <c r="AU705" s="260" t="s">
        <v>87</v>
      </c>
      <c r="AV705" s="12" t="s">
        <v>87</v>
      </c>
      <c r="AW705" s="12" t="s">
        <v>42</v>
      </c>
      <c r="AX705" s="12" t="s">
        <v>24</v>
      </c>
      <c r="AY705" s="260" t="s">
        <v>228</v>
      </c>
    </row>
    <row r="706" s="1" customFormat="1" ht="63.75" customHeight="1">
      <c r="B706" s="47"/>
      <c r="C706" s="237" t="s">
        <v>1431</v>
      </c>
      <c r="D706" s="237" t="s">
        <v>230</v>
      </c>
      <c r="E706" s="238" t="s">
        <v>1432</v>
      </c>
      <c r="F706" s="239" t="s">
        <v>1433</v>
      </c>
      <c r="G706" s="240" t="s">
        <v>1408</v>
      </c>
      <c r="H706" s="241">
        <v>1</v>
      </c>
      <c r="I706" s="242"/>
      <c r="J706" s="243">
        <f>ROUND(I706*H706,2)</f>
        <v>0</v>
      </c>
      <c r="K706" s="239" t="s">
        <v>264</v>
      </c>
      <c r="L706" s="73"/>
      <c r="M706" s="244" t="s">
        <v>22</v>
      </c>
      <c r="N706" s="245" t="s">
        <v>50</v>
      </c>
      <c r="O706" s="48"/>
      <c r="P706" s="246">
        <f>O706*H706</f>
        <v>0</v>
      </c>
      <c r="Q706" s="246">
        <v>0</v>
      </c>
      <c r="R706" s="246">
        <f>Q706*H706</f>
        <v>0</v>
      </c>
      <c r="S706" s="246">
        <v>0</v>
      </c>
      <c r="T706" s="247">
        <f>S706*H706</f>
        <v>0</v>
      </c>
      <c r="AR706" s="25" t="s">
        <v>304</v>
      </c>
      <c r="AT706" s="25" t="s">
        <v>230</v>
      </c>
      <c r="AU706" s="25" t="s">
        <v>87</v>
      </c>
      <c r="AY706" s="25" t="s">
        <v>228</v>
      </c>
      <c r="BE706" s="248">
        <f>IF(N706="základní",J706,0)</f>
        <v>0</v>
      </c>
      <c r="BF706" s="248">
        <f>IF(N706="snížená",J706,0)</f>
        <v>0</v>
      </c>
      <c r="BG706" s="248">
        <f>IF(N706="zákl. přenesená",J706,0)</f>
        <v>0</v>
      </c>
      <c r="BH706" s="248">
        <f>IF(N706="sníž. přenesená",J706,0)</f>
        <v>0</v>
      </c>
      <c r="BI706" s="248">
        <f>IF(N706="nulová",J706,0)</f>
        <v>0</v>
      </c>
      <c r="BJ706" s="25" t="s">
        <v>24</v>
      </c>
      <c r="BK706" s="248">
        <f>ROUND(I706*H706,2)</f>
        <v>0</v>
      </c>
      <c r="BL706" s="25" t="s">
        <v>304</v>
      </c>
      <c r="BM706" s="25" t="s">
        <v>1434</v>
      </c>
    </row>
    <row r="707" s="12" customFormat="1">
      <c r="B707" s="249"/>
      <c r="C707" s="250"/>
      <c r="D707" s="251" t="s">
        <v>237</v>
      </c>
      <c r="E707" s="252" t="s">
        <v>22</v>
      </c>
      <c r="F707" s="253" t="s">
        <v>1435</v>
      </c>
      <c r="G707" s="250"/>
      <c r="H707" s="254">
        <v>1</v>
      </c>
      <c r="I707" s="255"/>
      <c r="J707" s="250"/>
      <c r="K707" s="250"/>
      <c r="L707" s="256"/>
      <c r="M707" s="257"/>
      <c r="N707" s="258"/>
      <c r="O707" s="258"/>
      <c r="P707" s="258"/>
      <c r="Q707" s="258"/>
      <c r="R707" s="258"/>
      <c r="S707" s="258"/>
      <c r="T707" s="259"/>
      <c r="AT707" s="260" t="s">
        <v>237</v>
      </c>
      <c r="AU707" s="260" t="s">
        <v>87</v>
      </c>
      <c r="AV707" s="12" t="s">
        <v>87</v>
      </c>
      <c r="AW707" s="12" t="s">
        <v>42</v>
      </c>
      <c r="AX707" s="12" t="s">
        <v>24</v>
      </c>
      <c r="AY707" s="260" t="s">
        <v>228</v>
      </c>
    </row>
    <row r="708" s="1" customFormat="1" ht="51" customHeight="1">
      <c r="B708" s="47"/>
      <c r="C708" s="237" t="s">
        <v>1436</v>
      </c>
      <c r="D708" s="237" t="s">
        <v>230</v>
      </c>
      <c r="E708" s="238" t="s">
        <v>1437</v>
      </c>
      <c r="F708" s="239" t="s">
        <v>1438</v>
      </c>
      <c r="G708" s="240" t="s">
        <v>1408</v>
      </c>
      <c r="H708" s="241">
        <v>1</v>
      </c>
      <c r="I708" s="242"/>
      <c r="J708" s="243">
        <f>ROUND(I708*H708,2)</f>
        <v>0</v>
      </c>
      <c r="K708" s="239" t="s">
        <v>264</v>
      </c>
      <c r="L708" s="73"/>
      <c r="M708" s="244" t="s">
        <v>22</v>
      </c>
      <c r="N708" s="245" t="s">
        <v>50</v>
      </c>
      <c r="O708" s="48"/>
      <c r="P708" s="246">
        <f>O708*H708</f>
        <v>0</v>
      </c>
      <c r="Q708" s="246">
        <v>0</v>
      </c>
      <c r="R708" s="246">
        <f>Q708*H708</f>
        <v>0</v>
      </c>
      <c r="S708" s="246">
        <v>0</v>
      </c>
      <c r="T708" s="247">
        <f>S708*H708</f>
        <v>0</v>
      </c>
      <c r="AR708" s="25" t="s">
        <v>304</v>
      </c>
      <c r="AT708" s="25" t="s">
        <v>230</v>
      </c>
      <c r="AU708" s="25" t="s">
        <v>87</v>
      </c>
      <c r="AY708" s="25" t="s">
        <v>228</v>
      </c>
      <c r="BE708" s="248">
        <f>IF(N708="základní",J708,0)</f>
        <v>0</v>
      </c>
      <c r="BF708" s="248">
        <f>IF(N708="snížená",J708,0)</f>
        <v>0</v>
      </c>
      <c r="BG708" s="248">
        <f>IF(N708="zákl. přenesená",J708,0)</f>
        <v>0</v>
      </c>
      <c r="BH708" s="248">
        <f>IF(N708="sníž. přenesená",J708,0)</f>
        <v>0</v>
      </c>
      <c r="BI708" s="248">
        <f>IF(N708="nulová",J708,0)</f>
        <v>0</v>
      </c>
      <c r="BJ708" s="25" t="s">
        <v>24</v>
      </c>
      <c r="BK708" s="248">
        <f>ROUND(I708*H708,2)</f>
        <v>0</v>
      </c>
      <c r="BL708" s="25" t="s">
        <v>304</v>
      </c>
      <c r="BM708" s="25" t="s">
        <v>1439</v>
      </c>
    </row>
    <row r="709" s="12" customFormat="1">
      <c r="B709" s="249"/>
      <c r="C709" s="250"/>
      <c r="D709" s="251" t="s">
        <v>237</v>
      </c>
      <c r="E709" s="252" t="s">
        <v>22</v>
      </c>
      <c r="F709" s="253" t="s">
        <v>1440</v>
      </c>
      <c r="G709" s="250"/>
      <c r="H709" s="254">
        <v>1</v>
      </c>
      <c r="I709" s="255"/>
      <c r="J709" s="250"/>
      <c r="K709" s="250"/>
      <c r="L709" s="256"/>
      <c r="M709" s="257"/>
      <c r="N709" s="258"/>
      <c r="O709" s="258"/>
      <c r="P709" s="258"/>
      <c r="Q709" s="258"/>
      <c r="R709" s="258"/>
      <c r="S709" s="258"/>
      <c r="T709" s="259"/>
      <c r="AT709" s="260" t="s">
        <v>237</v>
      </c>
      <c r="AU709" s="260" t="s">
        <v>87</v>
      </c>
      <c r="AV709" s="12" t="s">
        <v>87</v>
      </c>
      <c r="AW709" s="12" t="s">
        <v>42</v>
      </c>
      <c r="AX709" s="12" t="s">
        <v>24</v>
      </c>
      <c r="AY709" s="260" t="s">
        <v>228</v>
      </c>
    </row>
    <row r="710" s="1" customFormat="1" ht="51" customHeight="1">
      <c r="B710" s="47"/>
      <c r="C710" s="237" t="s">
        <v>1441</v>
      </c>
      <c r="D710" s="237" t="s">
        <v>230</v>
      </c>
      <c r="E710" s="238" t="s">
        <v>1442</v>
      </c>
      <c r="F710" s="239" t="s">
        <v>1443</v>
      </c>
      <c r="G710" s="240" t="s">
        <v>1408</v>
      </c>
      <c r="H710" s="241">
        <v>1</v>
      </c>
      <c r="I710" s="242"/>
      <c r="J710" s="243">
        <f>ROUND(I710*H710,2)</f>
        <v>0</v>
      </c>
      <c r="K710" s="239" t="s">
        <v>264</v>
      </c>
      <c r="L710" s="73"/>
      <c r="M710" s="244" t="s">
        <v>22</v>
      </c>
      <c r="N710" s="245" t="s">
        <v>50</v>
      </c>
      <c r="O710" s="48"/>
      <c r="P710" s="246">
        <f>O710*H710</f>
        <v>0</v>
      </c>
      <c r="Q710" s="246">
        <v>0</v>
      </c>
      <c r="R710" s="246">
        <f>Q710*H710</f>
        <v>0</v>
      </c>
      <c r="S710" s="246">
        <v>0</v>
      </c>
      <c r="T710" s="247">
        <f>S710*H710</f>
        <v>0</v>
      </c>
      <c r="AR710" s="25" t="s">
        <v>304</v>
      </c>
      <c r="AT710" s="25" t="s">
        <v>230</v>
      </c>
      <c r="AU710" s="25" t="s">
        <v>87</v>
      </c>
      <c r="AY710" s="25" t="s">
        <v>228</v>
      </c>
      <c r="BE710" s="248">
        <f>IF(N710="základní",J710,0)</f>
        <v>0</v>
      </c>
      <c r="BF710" s="248">
        <f>IF(N710="snížená",J710,0)</f>
        <v>0</v>
      </c>
      <c r="BG710" s="248">
        <f>IF(N710="zákl. přenesená",J710,0)</f>
        <v>0</v>
      </c>
      <c r="BH710" s="248">
        <f>IF(N710="sníž. přenesená",J710,0)</f>
        <v>0</v>
      </c>
      <c r="BI710" s="248">
        <f>IF(N710="nulová",J710,0)</f>
        <v>0</v>
      </c>
      <c r="BJ710" s="25" t="s">
        <v>24</v>
      </c>
      <c r="BK710" s="248">
        <f>ROUND(I710*H710,2)</f>
        <v>0</v>
      </c>
      <c r="BL710" s="25" t="s">
        <v>304</v>
      </c>
      <c r="BM710" s="25" t="s">
        <v>1444</v>
      </c>
    </row>
    <row r="711" s="12" customFormat="1">
      <c r="B711" s="249"/>
      <c r="C711" s="250"/>
      <c r="D711" s="251" t="s">
        <v>237</v>
      </c>
      <c r="E711" s="252" t="s">
        <v>22</v>
      </c>
      <c r="F711" s="253" t="s">
        <v>1445</v>
      </c>
      <c r="G711" s="250"/>
      <c r="H711" s="254">
        <v>1</v>
      </c>
      <c r="I711" s="255"/>
      <c r="J711" s="250"/>
      <c r="K711" s="250"/>
      <c r="L711" s="256"/>
      <c r="M711" s="257"/>
      <c r="N711" s="258"/>
      <c r="O711" s="258"/>
      <c r="P711" s="258"/>
      <c r="Q711" s="258"/>
      <c r="R711" s="258"/>
      <c r="S711" s="258"/>
      <c r="T711" s="259"/>
      <c r="AT711" s="260" t="s">
        <v>237</v>
      </c>
      <c r="AU711" s="260" t="s">
        <v>87</v>
      </c>
      <c r="AV711" s="12" t="s">
        <v>87</v>
      </c>
      <c r="AW711" s="12" t="s">
        <v>42</v>
      </c>
      <c r="AX711" s="12" t="s">
        <v>24</v>
      </c>
      <c r="AY711" s="260" t="s">
        <v>228</v>
      </c>
    </row>
    <row r="712" s="1" customFormat="1" ht="63.75" customHeight="1">
      <c r="B712" s="47"/>
      <c r="C712" s="237" t="s">
        <v>1446</v>
      </c>
      <c r="D712" s="237" t="s">
        <v>230</v>
      </c>
      <c r="E712" s="238" t="s">
        <v>1447</v>
      </c>
      <c r="F712" s="239" t="s">
        <v>1448</v>
      </c>
      <c r="G712" s="240" t="s">
        <v>1408</v>
      </c>
      <c r="H712" s="241">
        <v>1</v>
      </c>
      <c r="I712" s="242"/>
      <c r="J712" s="243">
        <f>ROUND(I712*H712,2)</f>
        <v>0</v>
      </c>
      <c r="K712" s="239" t="s">
        <v>264</v>
      </c>
      <c r="L712" s="73"/>
      <c r="M712" s="244" t="s">
        <v>22</v>
      </c>
      <c r="N712" s="245" t="s">
        <v>50</v>
      </c>
      <c r="O712" s="48"/>
      <c r="P712" s="246">
        <f>O712*H712</f>
        <v>0</v>
      </c>
      <c r="Q712" s="246">
        <v>0</v>
      </c>
      <c r="R712" s="246">
        <f>Q712*H712</f>
        <v>0</v>
      </c>
      <c r="S712" s="246">
        <v>0</v>
      </c>
      <c r="T712" s="247">
        <f>S712*H712</f>
        <v>0</v>
      </c>
      <c r="AR712" s="25" t="s">
        <v>304</v>
      </c>
      <c r="AT712" s="25" t="s">
        <v>230</v>
      </c>
      <c r="AU712" s="25" t="s">
        <v>87</v>
      </c>
      <c r="AY712" s="25" t="s">
        <v>228</v>
      </c>
      <c r="BE712" s="248">
        <f>IF(N712="základní",J712,0)</f>
        <v>0</v>
      </c>
      <c r="BF712" s="248">
        <f>IF(N712="snížená",J712,0)</f>
        <v>0</v>
      </c>
      <c r="BG712" s="248">
        <f>IF(N712="zákl. přenesená",J712,0)</f>
        <v>0</v>
      </c>
      <c r="BH712" s="248">
        <f>IF(N712="sníž. přenesená",J712,0)</f>
        <v>0</v>
      </c>
      <c r="BI712" s="248">
        <f>IF(N712="nulová",J712,0)</f>
        <v>0</v>
      </c>
      <c r="BJ712" s="25" t="s">
        <v>24</v>
      </c>
      <c r="BK712" s="248">
        <f>ROUND(I712*H712,2)</f>
        <v>0</v>
      </c>
      <c r="BL712" s="25" t="s">
        <v>304</v>
      </c>
      <c r="BM712" s="25" t="s">
        <v>1449</v>
      </c>
    </row>
    <row r="713" s="12" customFormat="1">
      <c r="B713" s="249"/>
      <c r="C713" s="250"/>
      <c r="D713" s="251" t="s">
        <v>237</v>
      </c>
      <c r="E713" s="252" t="s">
        <v>22</v>
      </c>
      <c r="F713" s="253" t="s">
        <v>1450</v>
      </c>
      <c r="G713" s="250"/>
      <c r="H713" s="254">
        <v>1</v>
      </c>
      <c r="I713" s="255"/>
      <c r="J713" s="250"/>
      <c r="K713" s="250"/>
      <c r="L713" s="256"/>
      <c r="M713" s="257"/>
      <c r="N713" s="258"/>
      <c r="O713" s="258"/>
      <c r="P713" s="258"/>
      <c r="Q713" s="258"/>
      <c r="R713" s="258"/>
      <c r="S713" s="258"/>
      <c r="T713" s="259"/>
      <c r="AT713" s="260" t="s">
        <v>237</v>
      </c>
      <c r="AU713" s="260" t="s">
        <v>87</v>
      </c>
      <c r="AV713" s="12" t="s">
        <v>87</v>
      </c>
      <c r="AW713" s="12" t="s">
        <v>42</v>
      </c>
      <c r="AX713" s="12" t="s">
        <v>24</v>
      </c>
      <c r="AY713" s="260" t="s">
        <v>228</v>
      </c>
    </row>
    <row r="714" s="1" customFormat="1" ht="63.75" customHeight="1">
      <c r="B714" s="47"/>
      <c r="C714" s="237" t="s">
        <v>1451</v>
      </c>
      <c r="D714" s="237" t="s">
        <v>230</v>
      </c>
      <c r="E714" s="238" t="s">
        <v>1452</v>
      </c>
      <c r="F714" s="239" t="s">
        <v>1453</v>
      </c>
      <c r="G714" s="240" t="s">
        <v>929</v>
      </c>
      <c r="H714" s="241">
        <v>1</v>
      </c>
      <c r="I714" s="242"/>
      <c r="J714" s="243">
        <f>ROUND(I714*H714,2)</f>
        <v>0</v>
      </c>
      <c r="K714" s="239" t="s">
        <v>264</v>
      </c>
      <c r="L714" s="73"/>
      <c r="M714" s="244" t="s">
        <v>22</v>
      </c>
      <c r="N714" s="245" t="s">
        <v>50</v>
      </c>
      <c r="O714" s="48"/>
      <c r="P714" s="246">
        <f>O714*H714</f>
        <v>0</v>
      </c>
      <c r="Q714" s="246">
        <v>0</v>
      </c>
      <c r="R714" s="246">
        <f>Q714*H714</f>
        <v>0</v>
      </c>
      <c r="S714" s="246">
        <v>0</v>
      </c>
      <c r="T714" s="247">
        <f>S714*H714</f>
        <v>0</v>
      </c>
      <c r="AR714" s="25" t="s">
        <v>304</v>
      </c>
      <c r="AT714" s="25" t="s">
        <v>230</v>
      </c>
      <c r="AU714" s="25" t="s">
        <v>87</v>
      </c>
      <c r="AY714" s="25" t="s">
        <v>228</v>
      </c>
      <c r="BE714" s="248">
        <f>IF(N714="základní",J714,0)</f>
        <v>0</v>
      </c>
      <c r="BF714" s="248">
        <f>IF(N714="snížená",J714,0)</f>
        <v>0</v>
      </c>
      <c r="BG714" s="248">
        <f>IF(N714="zákl. přenesená",J714,0)</f>
        <v>0</v>
      </c>
      <c r="BH714" s="248">
        <f>IF(N714="sníž. přenesená",J714,0)</f>
        <v>0</v>
      </c>
      <c r="BI714" s="248">
        <f>IF(N714="nulová",J714,0)</f>
        <v>0</v>
      </c>
      <c r="BJ714" s="25" t="s">
        <v>24</v>
      </c>
      <c r="BK714" s="248">
        <f>ROUND(I714*H714,2)</f>
        <v>0</v>
      </c>
      <c r="BL714" s="25" t="s">
        <v>304</v>
      </c>
      <c r="BM714" s="25" t="s">
        <v>1454</v>
      </c>
    </row>
    <row r="715" s="12" customFormat="1">
      <c r="B715" s="249"/>
      <c r="C715" s="250"/>
      <c r="D715" s="251" t="s">
        <v>237</v>
      </c>
      <c r="E715" s="252" t="s">
        <v>22</v>
      </c>
      <c r="F715" s="253" t="s">
        <v>1455</v>
      </c>
      <c r="G715" s="250"/>
      <c r="H715" s="254">
        <v>1</v>
      </c>
      <c r="I715" s="255"/>
      <c r="J715" s="250"/>
      <c r="K715" s="250"/>
      <c r="L715" s="256"/>
      <c r="M715" s="257"/>
      <c r="N715" s="258"/>
      <c r="O715" s="258"/>
      <c r="P715" s="258"/>
      <c r="Q715" s="258"/>
      <c r="R715" s="258"/>
      <c r="S715" s="258"/>
      <c r="T715" s="259"/>
      <c r="AT715" s="260" t="s">
        <v>237</v>
      </c>
      <c r="AU715" s="260" t="s">
        <v>87</v>
      </c>
      <c r="AV715" s="12" t="s">
        <v>87</v>
      </c>
      <c r="AW715" s="12" t="s">
        <v>42</v>
      </c>
      <c r="AX715" s="12" t="s">
        <v>24</v>
      </c>
      <c r="AY715" s="260" t="s">
        <v>228</v>
      </c>
    </row>
    <row r="716" s="1" customFormat="1" ht="51" customHeight="1">
      <c r="B716" s="47"/>
      <c r="C716" s="237" t="s">
        <v>1456</v>
      </c>
      <c r="D716" s="237" t="s">
        <v>230</v>
      </c>
      <c r="E716" s="238" t="s">
        <v>1457</v>
      </c>
      <c r="F716" s="239" t="s">
        <v>1458</v>
      </c>
      <c r="G716" s="240" t="s">
        <v>1408</v>
      </c>
      <c r="H716" s="241">
        <v>1</v>
      </c>
      <c r="I716" s="242"/>
      <c r="J716" s="243">
        <f>ROUND(I716*H716,2)</f>
        <v>0</v>
      </c>
      <c r="K716" s="239" t="s">
        <v>264</v>
      </c>
      <c r="L716" s="73"/>
      <c r="M716" s="244" t="s">
        <v>22</v>
      </c>
      <c r="N716" s="245" t="s">
        <v>50</v>
      </c>
      <c r="O716" s="48"/>
      <c r="P716" s="246">
        <f>O716*H716</f>
        <v>0</v>
      </c>
      <c r="Q716" s="246">
        <v>0</v>
      </c>
      <c r="R716" s="246">
        <f>Q716*H716</f>
        <v>0</v>
      </c>
      <c r="S716" s="246">
        <v>0</v>
      </c>
      <c r="T716" s="247">
        <f>S716*H716</f>
        <v>0</v>
      </c>
      <c r="AR716" s="25" t="s">
        <v>304</v>
      </c>
      <c r="AT716" s="25" t="s">
        <v>230</v>
      </c>
      <c r="AU716" s="25" t="s">
        <v>87</v>
      </c>
      <c r="AY716" s="25" t="s">
        <v>228</v>
      </c>
      <c r="BE716" s="248">
        <f>IF(N716="základní",J716,0)</f>
        <v>0</v>
      </c>
      <c r="BF716" s="248">
        <f>IF(N716="snížená",J716,0)</f>
        <v>0</v>
      </c>
      <c r="BG716" s="248">
        <f>IF(N716="zákl. přenesená",J716,0)</f>
        <v>0</v>
      </c>
      <c r="BH716" s="248">
        <f>IF(N716="sníž. přenesená",J716,0)</f>
        <v>0</v>
      </c>
      <c r="BI716" s="248">
        <f>IF(N716="nulová",J716,0)</f>
        <v>0</v>
      </c>
      <c r="BJ716" s="25" t="s">
        <v>24</v>
      </c>
      <c r="BK716" s="248">
        <f>ROUND(I716*H716,2)</f>
        <v>0</v>
      </c>
      <c r="BL716" s="25" t="s">
        <v>304</v>
      </c>
      <c r="BM716" s="25" t="s">
        <v>1459</v>
      </c>
    </row>
    <row r="717" s="12" customFormat="1">
      <c r="B717" s="249"/>
      <c r="C717" s="250"/>
      <c r="D717" s="251" t="s">
        <v>237</v>
      </c>
      <c r="E717" s="252" t="s">
        <v>22</v>
      </c>
      <c r="F717" s="253" t="s">
        <v>1460</v>
      </c>
      <c r="G717" s="250"/>
      <c r="H717" s="254">
        <v>1</v>
      </c>
      <c r="I717" s="255"/>
      <c r="J717" s="250"/>
      <c r="K717" s="250"/>
      <c r="L717" s="256"/>
      <c r="M717" s="257"/>
      <c r="N717" s="258"/>
      <c r="O717" s="258"/>
      <c r="P717" s="258"/>
      <c r="Q717" s="258"/>
      <c r="R717" s="258"/>
      <c r="S717" s="258"/>
      <c r="T717" s="259"/>
      <c r="AT717" s="260" t="s">
        <v>237</v>
      </c>
      <c r="AU717" s="260" t="s">
        <v>87</v>
      </c>
      <c r="AV717" s="12" t="s">
        <v>87</v>
      </c>
      <c r="AW717" s="12" t="s">
        <v>42</v>
      </c>
      <c r="AX717" s="12" t="s">
        <v>24</v>
      </c>
      <c r="AY717" s="260" t="s">
        <v>228</v>
      </c>
    </row>
    <row r="718" s="1" customFormat="1" ht="38.25" customHeight="1">
      <c r="B718" s="47"/>
      <c r="C718" s="237" t="s">
        <v>1461</v>
      </c>
      <c r="D718" s="237" t="s">
        <v>230</v>
      </c>
      <c r="E718" s="238" t="s">
        <v>1462</v>
      </c>
      <c r="F718" s="239" t="s">
        <v>1463</v>
      </c>
      <c r="G718" s="240" t="s">
        <v>1408</v>
      </c>
      <c r="H718" s="241">
        <v>1</v>
      </c>
      <c r="I718" s="242"/>
      <c r="J718" s="243">
        <f>ROUND(I718*H718,2)</f>
        <v>0</v>
      </c>
      <c r="K718" s="239" t="s">
        <v>264</v>
      </c>
      <c r="L718" s="73"/>
      <c r="M718" s="244" t="s">
        <v>22</v>
      </c>
      <c r="N718" s="245" t="s">
        <v>50</v>
      </c>
      <c r="O718" s="48"/>
      <c r="P718" s="246">
        <f>O718*H718</f>
        <v>0</v>
      </c>
      <c r="Q718" s="246">
        <v>0</v>
      </c>
      <c r="R718" s="246">
        <f>Q718*H718</f>
        <v>0</v>
      </c>
      <c r="S718" s="246">
        <v>0</v>
      </c>
      <c r="T718" s="247">
        <f>S718*H718</f>
        <v>0</v>
      </c>
      <c r="AR718" s="25" t="s">
        <v>304</v>
      </c>
      <c r="AT718" s="25" t="s">
        <v>230</v>
      </c>
      <c r="AU718" s="25" t="s">
        <v>87</v>
      </c>
      <c r="AY718" s="25" t="s">
        <v>228</v>
      </c>
      <c r="BE718" s="248">
        <f>IF(N718="základní",J718,0)</f>
        <v>0</v>
      </c>
      <c r="BF718" s="248">
        <f>IF(N718="snížená",J718,0)</f>
        <v>0</v>
      </c>
      <c r="BG718" s="248">
        <f>IF(N718="zákl. přenesená",J718,0)</f>
        <v>0</v>
      </c>
      <c r="BH718" s="248">
        <f>IF(N718="sníž. přenesená",J718,0)</f>
        <v>0</v>
      </c>
      <c r="BI718" s="248">
        <f>IF(N718="nulová",J718,0)</f>
        <v>0</v>
      </c>
      <c r="BJ718" s="25" t="s">
        <v>24</v>
      </c>
      <c r="BK718" s="248">
        <f>ROUND(I718*H718,2)</f>
        <v>0</v>
      </c>
      <c r="BL718" s="25" t="s">
        <v>304</v>
      </c>
      <c r="BM718" s="25" t="s">
        <v>1464</v>
      </c>
    </row>
    <row r="719" s="12" customFormat="1">
      <c r="B719" s="249"/>
      <c r="C719" s="250"/>
      <c r="D719" s="251" t="s">
        <v>237</v>
      </c>
      <c r="E719" s="252" t="s">
        <v>22</v>
      </c>
      <c r="F719" s="253" t="s">
        <v>1465</v>
      </c>
      <c r="G719" s="250"/>
      <c r="H719" s="254">
        <v>1</v>
      </c>
      <c r="I719" s="255"/>
      <c r="J719" s="250"/>
      <c r="K719" s="250"/>
      <c r="L719" s="256"/>
      <c r="M719" s="257"/>
      <c r="N719" s="258"/>
      <c r="O719" s="258"/>
      <c r="P719" s="258"/>
      <c r="Q719" s="258"/>
      <c r="R719" s="258"/>
      <c r="S719" s="258"/>
      <c r="T719" s="259"/>
      <c r="AT719" s="260" t="s">
        <v>237</v>
      </c>
      <c r="AU719" s="260" t="s">
        <v>87</v>
      </c>
      <c r="AV719" s="12" t="s">
        <v>87</v>
      </c>
      <c r="AW719" s="12" t="s">
        <v>42</v>
      </c>
      <c r="AX719" s="12" t="s">
        <v>24</v>
      </c>
      <c r="AY719" s="260" t="s">
        <v>228</v>
      </c>
    </row>
    <row r="720" s="1" customFormat="1" ht="51" customHeight="1">
      <c r="B720" s="47"/>
      <c r="C720" s="237" t="s">
        <v>1466</v>
      </c>
      <c r="D720" s="237" t="s">
        <v>230</v>
      </c>
      <c r="E720" s="238" t="s">
        <v>1467</v>
      </c>
      <c r="F720" s="239" t="s">
        <v>1468</v>
      </c>
      <c r="G720" s="240" t="s">
        <v>1408</v>
      </c>
      <c r="H720" s="241">
        <v>1</v>
      </c>
      <c r="I720" s="242"/>
      <c r="J720" s="243">
        <f>ROUND(I720*H720,2)</f>
        <v>0</v>
      </c>
      <c r="K720" s="239" t="s">
        <v>264</v>
      </c>
      <c r="L720" s="73"/>
      <c r="M720" s="244" t="s">
        <v>22</v>
      </c>
      <c r="N720" s="245" t="s">
        <v>50</v>
      </c>
      <c r="O720" s="48"/>
      <c r="P720" s="246">
        <f>O720*H720</f>
        <v>0</v>
      </c>
      <c r="Q720" s="246">
        <v>0</v>
      </c>
      <c r="R720" s="246">
        <f>Q720*H720</f>
        <v>0</v>
      </c>
      <c r="S720" s="246">
        <v>0</v>
      </c>
      <c r="T720" s="247">
        <f>S720*H720</f>
        <v>0</v>
      </c>
      <c r="AR720" s="25" t="s">
        <v>304</v>
      </c>
      <c r="AT720" s="25" t="s">
        <v>230</v>
      </c>
      <c r="AU720" s="25" t="s">
        <v>87</v>
      </c>
      <c r="AY720" s="25" t="s">
        <v>228</v>
      </c>
      <c r="BE720" s="248">
        <f>IF(N720="základní",J720,0)</f>
        <v>0</v>
      </c>
      <c r="BF720" s="248">
        <f>IF(N720="snížená",J720,0)</f>
        <v>0</v>
      </c>
      <c r="BG720" s="248">
        <f>IF(N720="zákl. přenesená",J720,0)</f>
        <v>0</v>
      </c>
      <c r="BH720" s="248">
        <f>IF(N720="sníž. přenesená",J720,0)</f>
        <v>0</v>
      </c>
      <c r="BI720" s="248">
        <f>IF(N720="nulová",J720,0)</f>
        <v>0</v>
      </c>
      <c r="BJ720" s="25" t="s">
        <v>24</v>
      </c>
      <c r="BK720" s="248">
        <f>ROUND(I720*H720,2)</f>
        <v>0</v>
      </c>
      <c r="BL720" s="25" t="s">
        <v>304</v>
      </c>
      <c r="BM720" s="25" t="s">
        <v>1469</v>
      </c>
    </row>
    <row r="721" s="12" customFormat="1">
      <c r="B721" s="249"/>
      <c r="C721" s="250"/>
      <c r="D721" s="251" t="s">
        <v>237</v>
      </c>
      <c r="E721" s="252" t="s">
        <v>22</v>
      </c>
      <c r="F721" s="253" t="s">
        <v>1470</v>
      </c>
      <c r="G721" s="250"/>
      <c r="H721" s="254">
        <v>1</v>
      </c>
      <c r="I721" s="255"/>
      <c r="J721" s="250"/>
      <c r="K721" s="250"/>
      <c r="L721" s="256"/>
      <c r="M721" s="257"/>
      <c r="N721" s="258"/>
      <c r="O721" s="258"/>
      <c r="P721" s="258"/>
      <c r="Q721" s="258"/>
      <c r="R721" s="258"/>
      <c r="S721" s="258"/>
      <c r="T721" s="259"/>
      <c r="AT721" s="260" t="s">
        <v>237</v>
      </c>
      <c r="AU721" s="260" t="s">
        <v>87</v>
      </c>
      <c r="AV721" s="12" t="s">
        <v>87</v>
      </c>
      <c r="AW721" s="12" t="s">
        <v>42</v>
      </c>
      <c r="AX721" s="12" t="s">
        <v>24</v>
      </c>
      <c r="AY721" s="260" t="s">
        <v>228</v>
      </c>
    </row>
    <row r="722" s="1" customFormat="1" ht="51" customHeight="1">
      <c r="B722" s="47"/>
      <c r="C722" s="237" t="s">
        <v>1471</v>
      </c>
      <c r="D722" s="237" t="s">
        <v>230</v>
      </c>
      <c r="E722" s="238" t="s">
        <v>1472</v>
      </c>
      <c r="F722" s="239" t="s">
        <v>1473</v>
      </c>
      <c r="G722" s="240" t="s">
        <v>1408</v>
      </c>
      <c r="H722" s="241">
        <v>2</v>
      </c>
      <c r="I722" s="242"/>
      <c r="J722" s="243">
        <f>ROUND(I722*H722,2)</f>
        <v>0</v>
      </c>
      <c r="K722" s="239" t="s">
        <v>264</v>
      </c>
      <c r="L722" s="73"/>
      <c r="M722" s="244" t="s">
        <v>22</v>
      </c>
      <c r="N722" s="245" t="s">
        <v>50</v>
      </c>
      <c r="O722" s="48"/>
      <c r="P722" s="246">
        <f>O722*H722</f>
        <v>0</v>
      </c>
      <c r="Q722" s="246">
        <v>0</v>
      </c>
      <c r="R722" s="246">
        <f>Q722*H722</f>
        <v>0</v>
      </c>
      <c r="S722" s="246">
        <v>0</v>
      </c>
      <c r="T722" s="247">
        <f>S722*H722</f>
        <v>0</v>
      </c>
      <c r="AR722" s="25" t="s">
        <v>304</v>
      </c>
      <c r="AT722" s="25" t="s">
        <v>230</v>
      </c>
      <c r="AU722" s="25" t="s">
        <v>87</v>
      </c>
      <c r="AY722" s="25" t="s">
        <v>228</v>
      </c>
      <c r="BE722" s="248">
        <f>IF(N722="základní",J722,0)</f>
        <v>0</v>
      </c>
      <c r="BF722" s="248">
        <f>IF(N722="snížená",J722,0)</f>
        <v>0</v>
      </c>
      <c r="BG722" s="248">
        <f>IF(N722="zákl. přenesená",J722,0)</f>
        <v>0</v>
      </c>
      <c r="BH722" s="248">
        <f>IF(N722="sníž. přenesená",J722,0)</f>
        <v>0</v>
      </c>
      <c r="BI722" s="248">
        <f>IF(N722="nulová",J722,0)</f>
        <v>0</v>
      </c>
      <c r="BJ722" s="25" t="s">
        <v>24</v>
      </c>
      <c r="BK722" s="248">
        <f>ROUND(I722*H722,2)</f>
        <v>0</v>
      </c>
      <c r="BL722" s="25" t="s">
        <v>304</v>
      </c>
      <c r="BM722" s="25" t="s">
        <v>1474</v>
      </c>
    </row>
    <row r="723" s="12" customFormat="1">
      <c r="B723" s="249"/>
      <c r="C723" s="250"/>
      <c r="D723" s="251" t="s">
        <v>237</v>
      </c>
      <c r="E723" s="252" t="s">
        <v>22</v>
      </c>
      <c r="F723" s="253" t="s">
        <v>1475</v>
      </c>
      <c r="G723" s="250"/>
      <c r="H723" s="254">
        <v>2</v>
      </c>
      <c r="I723" s="255"/>
      <c r="J723" s="250"/>
      <c r="K723" s="250"/>
      <c r="L723" s="256"/>
      <c r="M723" s="257"/>
      <c r="N723" s="258"/>
      <c r="O723" s="258"/>
      <c r="P723" s="258"/>
      <c r="Q723" s="258"/>
      <c r="R723" s="258"/>
      <c r="S723" s="258"/>
      <c r="T723" s="259"/>
      <c r="AT723" s="260" t="s">
        <v>237</v>
      </c>
      <c r="AU723" s="260" t="s">
        <v>87</v>
      </c>
      <c r="AV723" s="12" t="s">
        <v>87</v>
      </c>
      <c r="AW723" s="12" t="s">
        <v>42</v>
      </c>
      <c r="AX723" s="12" t="s">
        <v>24</v>
      </c>
      <c r="AY723" s="260" t="s">
        <v>228</v>
      </c>
    </row>
    <row r="724" s="1" customFormat="1" ht="63.75" customHeight="1">
      <c r="B724" s="47"/>
      <c r="C724" s="237" t="s">
        <v>1476</v>
      </c>
      <c r="D724" s="237" t="s">
        <v>230</v>
      </c>
      <c r="E724" s="238" t="s">
        <v>1477</v>
      </c>
      <c r="F724" s="239" t="s">
        <v>1478</v>
      </c>
      <c r="G724" s="240" t="s">
        <v>1408</v>
      </c>
      <c r="H724" s="241">
        <v>1</v>
      </c>
      <c r="I724" s="242"/>
      <c r="J724" s="243">
        <f>ROUND(I724*H724,2)</f>
        <v>0</v>
      </c>
      <c r="K724" s="239" t="s">
        <v>264</v>
      </c>
      <c r="L724" s="73"/>
      <c r="M724" s="244" t="s">
        <v>22</v>
      </c>
      <c r="N724" s="245" t="s">
        <v>50</v>
      </c>
      <c r="O724" s="48"/>
      <c r="P724" s="246">
        <f>O724*H724</f>
        <v>0</v>
      </c>
      <c r="Q724" s="246">
        <v>0</v>
      </c>
      <c r="R724" s="246">
        <f>Q724*H724</f>
        <v>0</v>
      </c>
      <c r="S724" s="246">
        <v>0</v>
      </c>
      <c r="T724" s="247">
        <f>S724*H724</f>
        <v>0</v>
      </c>
      <c r="AR724" s="25" t="s">
        <v>304</v>
      </c>
      <c r="AT724" s="25" t="s">
        <v>230</v>
      </c>
      <c r="AU724" s="25" t="s">
        <v>87</v>
      </c>
      <c r="AY724" s="25" t="s">
        <v>228</v>
      </c>
      <c r="BE724" s="248">
        <f>IF(N724="základní",J724,0)</f>
        <v>0</v>
      </c>
      <c r="BF724" s="248">
        <f>IF(N724="snížená",J724,0)</f>
        <v>0</v>
      </c>
      <c r="BG724" s="248">
        <f>IF(N724="zákl. přenesená",J724,0)</f>
        <v>0</v>
      </c>
      <c r="BH724" s="248">
        <f>IF(N724="sníž. přenesená",J724,0)</f>
        <v>0</v>
      </c>
      <c r="BI724" s="248">
        <f>IF(N724="nulová",J724,0)</f>
        <v>0</v>
      </c>
      <c r="BJ724" s="25" t="s">
        <v>24</v>
      </c>
      <c r="BK724" s="248">
        <f>ROUND(I724*H724,2)</f>
        <v>0</v>
      </c>
      <c r="BL724" s="25" t="s">
        <v>304</v>
      </c>
      <c r="BM724" s="25" t="s">
        <v>1479</v>
      </c>
    </row>
    <row r="725" s="12" customFormat="1">
      <c r="B725" s="249"/>
      <c r="C725" s="250"/>
      <c r="D725" s="251" t="s">
        <v>237</v>
      </c>
      <c r="E725" s="252" t="s">
        <v>22</v>
      </c>
      <c r="F725" s="253" t="s">
        <v>1480</v>
      </c>
      <c r="G725" s="250"/>
      <c r="H725" s="254">
        <v>1</v>
      </c>
      <c r="I725" s="255"/>
      <c r="J725" s="250"/>
      <c r="K725" s="250"/>
      <c r="L725" s="256"/>
      <c r="M725" s="257"/>
      <c r="N725" s="258"/>
      <c r="O725" s="258"/>
      <c r="P725" s="258"/>
      <c r="Q725" s="258"/>
      <c r="R725" s="258"/>
      <c r="S725" s="258"/>
      <c r="T725" s="259"/>
      <c r="AT725" s="260" t="s">
        <v>237</v>
      </c>
      <c r="AU725" s="260" t="s">
        <v>87</v>
      </c>
      <c r="AV725" s="12" t="s">
        <v>87</v>
      </c>
      <c r="AW725" s="12" t="s">
        <v>42</v>
      </c>
      <c r="AX725" s="12" t="s">
        <v>24</v>
      </c>
      <c r="AY725" s="260" t="s">
        <v>228</v>
      </c>
    </row>
    <row r="726" s="1" customFormat="1" ht="63.75" customHeight="1">
      <c r="B726" s="47"/>
      <c r="C726" s="237" t="s">
        <v>1481</v>
      </c>
      <c r="D726" s="237" t="s">
        <v>230</v>
      </c>
      <c r="E726" s="238" t="s">
        <v>1482</v>
      </c>
      <c r="F726" s="239" t="s">
        <v>1483</v>
      </c>
      <c r="G726" s="240" t="s">
        <v>1408</v>
      </c>
      <c r="H726" s="241">
        <v>1</v>
      </c>
      <c r="I726" s="242"/>
      <c r="J726" s="243">
        <f>ROUND(I726*H726,2)</f>
        <v>0</v>
      </c>
      <c r="K726" s="239" t="s">
        <v>264</v>
      </c>
      <c r="L726" s="73"/>
      <c r="M726" s="244" t="s">
        <v>22</v>
      </c>
      <c r="N726" s="245" t="s">
        <v>50</v>
      </c>
      <c r="O726" s="48"/>
      <c r="P726" s="246">
        <f>O726*H726</f>
        <v>0</v>
      </c>
      <c r="Q726" s="246">
        <v>0</v>
      </c>
      <c r="R726" s="246">
        <f>Q726*H726</f>
        <v>0</v>
      </c>
      <c r="S726" s="246">
        <v>0</v>
      </c>
      <c r="T726" s="247">
        <f>S726*H726</f>
        <v>0</v>
      </c>
      <c r="AR726" s="25" t="s">
        <v>304</v>
      </c>
      <c r="AT726" s="25" t="s">
        <v>230</v>
      </c>
      <c r="AU726" s="25" t="s">
        <v>87</v>
      </c>
      <c r="AY726" s="25" t="s">
        <v>228</v>
      </c>
      <c r="BE726" s="248">
        <f>IF(N726="základní",J726,0)</f>
        <v>0</v>
      </c>
      <c r="BF726" s="248">
        <f>IF(N726="snížená",J726,0)</f>
        <v>0</v>
      </c>
      <c r="BG726" s="248">
        <f>IF(N726="zákl. přenesená",J726,0)</f>
        <v>0</v>
      </c>
      <c r="BH726" s="248">
        <f>IF(N726="sníž. přenesená",J726,0)</f>
        <v>0</v>
      </c>
      <c r="BI726" s="248">
        <f>IF(N726="nulová",J726,0)</f>
        <v>0</v>
      </c>
      <c r="BJ726" s="25" t="s">
        <v>24</v>
      </c>
      <c r="BK726" s="248">
        <f>ROUND(I726*H726,2)</f>
        <v>0</v>
      </c>
      <c r="BL726" s="25" t="s">
        <v>304</v>
      </c>
      <c r="BM726" s="25" t="s">
        <v>1484</v>
      </c>
    </row>
    <row r="727" s="12" customFormat="1">
      <c r="B727" s="249"/>
      <c r="C727" s="250"/>
      <c r="D727" s="251" t="s">
        <v>237</v>
      </c>
      <c r="E727" s="252" t="s">
        <v>22</v>
      </c>
      <c r="F727" s="253" t="s">
        <v>1485</v>
      </c>
      <c r="G727" s="250"/>
      <c r="H727" s="254">
        <v>1</v>
      </c>
      <c r="I727" s="255"/>
      <c r="J727" s="250"/>
      <c r="K727" s="250"/>
      <c r="L727" s="256"/>
      <c r="M727" s="257"/>
      <c r="N727" s="258"/>
      <c r="O727" s="258"/>
      <c r="P727" s="258"/>
      <c r="Q727" s="258"/>
      <c r="R727" s="258"/>
      <c r="S727" s="258"/>
      <c r="T727" s="259"/>
      <c r="AT727" s="260" t="s">
        <v>237</v>
      </c>
      <c r="AU727" s="260" t="s">
        <v>87</v>
      </c>
      <c r="AV727" s="12" t="s">
        <v>87</v>
      </c>
      <c r="AW727" s="12" t="s">
        <v>42</v>
      </c>
      <c r="AX727" s="12" t="s">
        <v>24</v>
      </c>
      <c r="AY727" s="260" t="s">
        <v>228</v>
      </c>
    </row>
    <row r="728" s="1" customFormat="1" ht="51" customHeight="1">
      <c r="B728" s="47"/>
      <c r="C728" s="237" t="s">
        <v>1486</v>
      </c>
      <c r="D728" s="237" t="s">
        <v>230</v>
      </c>
      <c r="E728" s="238" t="s">
        <v>1487</v>
      </c>
      <c r="F728" s="239" t="s">
        <v>1488</v>
      </c>
      <c r="G728" s="240" t="s">
        <v>1408</v>
      </c>
      <c r="H728" s="241">
        <v>1</v>
      </c>
      <c r="I728" s="242"/>
      <c r="J728" s="243">
        <f>ROUND(I728*H728,2)</f>
        <v>0</v>
      </c>
      <c r="K728" s="239" t="s">
        <v>264</v>
      </c>
      <c r="L728" s="73"/>
      <c r="M728" s="244" t="s">
        <v>22</v>
      </c>
      <c r="N728" s="245" t="s">
        <v>50</v>
      </c>
      <c r="O728" s="48"/>
      <c r="P728" s="246">
        <f>O728*H728</f>
        <v>0</v>
      </c>
      <c r="Q728" s="246">
        <v>0</v>
      </c>
      <c r="R728" s="246">
        <f>Q728*H728</f>
        <v>0</v>
      </c>
      <c r="S728" s="246">
        <v>0</v>
      </c>
      <c r="T728" s="247">
        <f>S728*H728</f>
        <v>0</v>
      </c>
      <c r="AR728" s="25" t="s">
        <v>304</v>
      </c>
      <c r="AT728" s="25" t="s">
        <v>230</v>
      </c>
      <c r="AU728" s="25" t="s">
        <v>87</v>
      </c>
      <c r="AY728" s="25" t="s">
        <v>228</v>
      </c>
      <c r="BE728" s="248">
        <f>IF(N728="základní",J728,0)</f>
        <v>0</v>
      </c>
      <c r="BF728" s="248">
        <f>IF(N728="snížená",J728,0)</f>
        <v>0</v>
      </c>
      <c r="BG728" s="248">
        <f>IF(N728="zákl. přenesená",J728,0)</f>
        <v>0</v>
      </c>
      <c r="BH728" s="248">
        <f>IF(N728="sníž. přenesená",J728,0)</f>
        <v>0</v>
      </c>
      <c r="BI728" s="248">
        <f>IF(N728="nulová",J728,0)</f>
        <v>0</v>
      </c>
      <c r="BJ728" s="25" t="s">
        <v>24</v>
      </c>
      <c r="BK728" s="248">
        <f>ROUND(I728*H728,2)</f>
        <v>0</v>
      </c>
      <c r="BL728" s="25" t="s">
        <v>304</v>
      </c>
      <c r="BM728" s="25" t="s">
        <v>1489</v>
      </c>
    </row>
    <row r="729" s="12" customFormat="1">
      <c r="B729" s="249"/>
      <c r="C729" s="250"/>
      <c r="D729" s="251" t="s">
        <v>237</v>
      </c>
      <c r="E729" s="252" t="s">
        <v>22</v>
      </c>
      <c r="F729" s="253" t="s">
        <v>1490</v>
      </c>
      <c r="G729" s="250"/>
      <c r="H729" s="254">
        <v>1</v>
      </c>
      <c r="I729" s="255"/>
      <c r="J729" s="250"/>
      <c r="K729" s="250"/>
      <c r="L729" s="256"/>
      <c r="M729" s="257"/>
      <c r="N729" s="258"/>
      <c r="O729" s="258"/>
      <c r="P729" s="258"/>
      <c r="Q729" s="258"/>
      <c r="R729" s="258"/>
      <c r="S729" s="258"/>
      <c r="T729" s="259"/>
      <c r="AT729" s="260" t="s">
        <v>237</v>
      </c>
      <c r="AU729" s="260" t="s">
        <v>87</v>
      </c>
      <c r="AV729" s="12" t="s">
        <v>87</v>
      </c>
      <c r="AW729" s="12" t="s">
        <v>42</v>
      </c>
      <c r="AX729" s="12" t="s">
        <v>24</v>
      </c>
      <c r="AY729" s="260" t="s">
        <v>228</v>
      </c>
    </row>
    <row r="730" s="1" customFormat="1" ht="51" customHeight="1">
      <c r="B730" s="47"/>
      <c r="C730" s="237" t="s">
        <v>1491</v>
      </c>
      <c r="D730" s="237" t="s">
        <v>230</v>
      </c>
      <c r="E730" s="238" t="s">
        <v>1492</v>
      </c>
      <c r="F730" s="239" t="s">
        <v>1493</v>
      </c>
      <c r="G730" s="240" t="s">
        <v>1408</v>
      </c>
      <c r="H730" s="241">
        <v>3</v>
      </c>
      <c r="I730" s="242"/>
      <c r="J730" s="243">
        <f>ROUND(I730*H730,2)</f>
        <v>0</v>
      </c>
      <c r="K730" s="239" t="s">
        <v>264</v>
      </c>
      <c r="L730" s="73"/>
      <c r="M730" s="244" t="s">
        <v>22</v>
      </c>
      <c r="N730" s="245" t="s">
        <v>50</v>
      </c>
      <c r="O730" s="48"/>
      <c r="P730" s="246">
        <f>O730*H730</f>
        <v>0</v>
      </c>
      <c r="Q730" s="246">
        <v>0</v>
      </c>
      <c r="R730" s="246">
        <f>Q730*H730</f>
        <v>0</v>
      </c>
      <c r="S730" s="246">
        <v>0</v>
      </c>
      <c r="T730" s="247">
        <f>S730*H730</f>
        <v>0</v>
      </c>
      <c r="AR730" s="25" t="s">
        <v>304</v>
      </c>
      <c r="AT730" s="25" t="s">
        <v>230</v>
      </c>
      <c r="AU730" s="25" t="s">
        <v>87</v>
      </c>
      <c r="AY730" s="25" t="s">
        <v>228</v>
      </c>
      <c r="BE730" s="248">
        <f>IF(N730="základní",J730,0)</f>
        <v>0</v>
      </c>
      <c r="BF730" s="248">
        <f>IF(N730="snížená",J730,0)</f>
        <v>0</v>
      </c>
      <c r="BG730" s="248">
        <f>IF(N730="zákl. přenesená",J730,0)</f>
        <v>0</v>
      </c>
      <c r="BH730" s="248">
        <f>IF(N730="sníž. přenesená",J730,0)</f>
        <v>0</v>
      </c>
      <c r="BI730" s="248">
        <f>IF(N730="nulová",J730,0)</f>
        <v>0</v>
      </c>
      <c r="BJ730" s="25" t="s">
        <v>24</v>
      </c>
      <c r="BK730" s="248">
        <f>ROUND(I730*H730,2)</f>
        <v>0</v>
      </c>
      <c r="BL730" s="25" t="s">
        <v>304</v>
      </c>
      <c r="BM730" s="25" t="s">
        <v>1494</v>
      </c>
    </row>
    <row r="731" s="12" customFormat="1">
      <c r="B731" s="249"/>
      <c r="C731" s="250"/>
      <c r="D731" s="251" t="s">
        <v>237</v>
      </c>
      <c r="E731" s="252" t="s">
        <v>22</v>
      </c>
      <c r="F731" s="253" t="s">
        <v>1495</v>
      </c>
      <c r="G731" s="250"/>
      <c r="H731" s="254">
        <v>3</v>
      </c>
      <c r="I731" s="255"/>
      <c r="J731" s="250"/>
      <c r="K731" s="250"/>
      <c r="L731" s="256"/>
      <c r="M731" s="257"/>
      <c r="N731" s="258"/>
      <c r="O731" s="258"/>
      <c r="P731" s="258"/>
      <c r="Q731" s="258"/>
      <c r="R731" s="258"/>
      <c r="S731" s="258"/>
      <c r="T731" s="259"/>
      <c r="AT731" s="260" t="s">
        <v>237</v>
      </c>
      <c r="AU731" s="260" t="s">
        <v>87</v>
      </c>
      <c r="AV731" s="12" t="s">
        <v>87</v>
      </c>
      <c r="AW731" s="12" t="s">
        <v>42</v>
      </c>
      <c r="AX731" s="12" t="s">
        <v>24</v>
      </c>
      <c r="AY731" s="260" t="s">
        <v>228</v>
      </c>
    </row>
    <row r="732" s="1" customFormat="1" ht="63.75" customHeight="1">
      <c r="B732" s="47"/>
      <c r="C732" s="237" t="s">
        <v>1496</v>
      </c>
      <c r="D732" s="237" t="s">
        <v>230</v>
      </c>
      <c r="E732" s="238" t="s">
        <v>1497</v>
      </c>
      <c r="F732" s="239" t="s">
        <v>1498</v>
      </c>
      <c r="G732" s="240" t="s">
        <v>1408</v>
      </c>
      <c r="H732" s="241">
        <v>1</v>
      </c>
      <c r="I732" s="242"/>
      <c r="J732" s="243">
        <f>ROUND(I732*H732,2)</f>
        <v>0</v>
      </c>
      <c r="K732" s="239" t="s">
        <v>264</v>
      </c>
      <c r="L732" s="73"/>
      <c r="M732" s="244" t="s">
        <v>22</v>
      </c>
      <c r="N732" s="245" t="s">
        <v>50</v>
      </c>
      <c r="O732" s="48"/>
      <c r="P732" s="246">
        <f>O732*H732</f>
        <v>0</v>
      </c>
      <c r="Q732" s="246">
        <v>0</v>
      </c>
      <c r="R732" s="246">
        <f>Q732*H732</f>
        <v>0</v>
      </c>
      <c r="S732" s="246">
        <v>0</v>
      </c>
      <c r="T732" s="247">
        <f>S732*H732</f>
        <v>0</v>
      </c>
      <c r="AR732" s="25" t="s">
        <v>304</v>
      </c>
      <c r="AT732" s="25" t="s">
        <v>230</v>
      </c>
      <c r="AU732" s="25" t="s">
        <v>87</v>
      </c>
      <c r="AY732" s="25" t="s">
        <v>228</v>
      </c>
      <c r="BE732" s="248">
        <f>IF(N732="základní",J732,0)</f>
        <v>0</v>
      </c>
      <c r="BF732" s="248">
        <f>IF(N732="snížená",J732,0)</f>
        <v>0</v>
      </c>
      <c r="BG732" s="248">
        <f>IF(N732="zákl. přenesená",J732,0)</f>
        <v>0</v>
      </c>
      <c r="BH732" s="248">
        <f>IF(N732="sníž. přenesená",J732,0)</f>
        <v>0</v>
      </c>
      <c r="BI732" s="248">
        <f>IF(N732="nulová",J732,0)</f>
        <v>0</v>
      </c>
      <c r="BJ732" s="25" t="s">
        <v>24</v>
      </c>
      <c r="BK732" s="248">
        <f>ROUND(I732*H732,2)</f>
        <v>0</v>
      </c>
      <c r="BL732" s="25" t="s">
        <v>304</v>
      </c>
      <c r="BM732" s="25" t="s">
        <v>1499</v>
      </c>
    </row>
    <row r="733" s="12" customFormat="1">
      <c r="B733" s="249"/>
      <c r="C733" s="250"/>
      <c r="D733" s="251" t="s">
        <v>237</v>
      </c>
      <c r="E733" s="252" t="s">
        <v>22</v>
      </c>
      <c r="F733" s="253" t="s">
        <v>1500</v>
      </c>
      <c r="G733" s="250"/>
      <c r="H733" s="254">
        <v>1</v>
      </c>
      <c r="I733" s="255"/>
      <c r="J733" s="250"/>
      <c r="K733" s="250"/>
      <c r="L733" s="256"/>
      <c r="M733" s="257"/>
      <c r="N733" s="258"/>
      <c r="O733" s="258"/>
      <c r="P733" s="258"/>
      <c r="Q733" s="258"/>
      <c r="R733" s="258"/>
      <c r="S733" s="258"/>
      <c r="T733" s="259"/>
      <c r="AT733" s="260" t="s">
        <v>237</v>
      </c>
      <c r="AU733" s="260" t="s">
        <v>87</v>
      </c>
      <c r="AV733" s="12" t="s">
        <v>87</v>
      </c>
      <c r="AW733" s="12" t="s">
        <v>42</v>
      </c>
      <c r="AX733" s="12" t="s">
        <v>24</v>
      </c>
      <c r="AY733" s="260" t="s">
        <v>228</v>
      </c>
    </row>
    <row r="734" s="1" customFormat="1" ht="51" customHeight="1">
      <c r="B734" s="47"/>
      <c r="C734" s="237" t="s">
        <v>1501</v>
      </c>
      <c r="D734" s="237" t="s">
        <v>230</v>
      </c>
      <c r="E734" s="238" t="s">
        <v>1502</v>
      </c>
      <c r="F734" s="239" t="s">
        <v>1503</v>
      </c>
      <c r="G734" s="240" t="s">
        <v>1408</v>
      </c>
      <c r="H734" s="241">
        <v>1</v>
      </c>
      <c r="I734" s="242"/>
      <c r="J734" s="243">
        <f>ROUND(I734*H734,2)</f>
        <v>0</v>
      </c>
      <c r="K734" s="239" t="s">
        <v>264</v>
      </c>
      <c r="L734" s="73"/>
      <c r="M734" s="244" t="s">
        <v>22</v>
      </c>
      <c r="N734" s="245" t="s">
        <v>50</v>
      </c>
      <c r="O734" s="48"/>
      <c r="P734" s="246">
        <f>O734*H734</f>
        <v>0</v>
      </c>
      <c r="Q734" s="246">
        <v>0</v>
      </c>
      <c r="R734" s="246">
        <f>Q734*H734</f>
        <v>0</v>
      </c>
      <c r="S734" s="246">
        <v>0</v>
      </c>
      <c r="T734" s="247">
        <f>S734*H734</f>
        <v>0</v>
      </c>
      <c r="AR734" s="25" t="s">
        <v>304</v>
      </c>
      <c r="AT734" s="25" t="s">
        <v>230</v>
      </c>
      <c r="AU734" s="25" t="s">
        <v>87</v>
      </c>
      <c r="AY734" s="25" t="s">
        <v>228</v>
      </c>
      <c r="BE734" s="248">
        <f>IF(N734="základní",J734,0)</f>
        <v>0</v>
      </c>
      <c r="BF734" s="248">
        <f>IF(N734="snížená",J734,0)</f>
        <v>0</v>
      </c>
      <c r="BG734" s="248">
        <f>IF(N734="zákl. přenesená",J734,0)</f>
        <v>0</v>
      </c>
      <c r="BH734" s="248">
        <f>IF(N734="sníž. přenesená",J734,0)</f>
        <v>0</v>
      </c>
      <c r="BI734" s="248">
        <f>IF(N734="nulová",J734,0)</f>
        <v>0</v>
      </c>
      <c r="BJ734" s="25" t="s">
        <v>24</v>
      </c>
      <c r="BK734" s="248">
        <f>ROUND(I734*H734,2)</f>
        <v>0</v>
      </c>
      <c r="BL734" s="25" t="s">
        <v>304</v>
      </c>
      <c r="BM734" s="25" t="s">
        <v>1504</v>
      </c>
    </row>
    <row r="735" s="12" customFormat="1">
      <c r="B735" s="249"/>
      <c r="C735" s="250"/>
      <c r="D735" s="251" t="s">
        <v>237</v>
      </c>
      <c r="E735" s="252" t="s">
        <v>22</v>
      </c>
      <c r="F735" s="253" t="s">
        <v>1505</v>
      </c>
      <c r="G735" s="250"/>
      <c r="H735" s="254">
        <v>1</v>
      </c>
      <c r="I735" s="255"/>
      <c r="J735" s="250"/>
      <c r="K735" s="250"/>
      <c r="L735" s="256"/>
      <c r="M735" s="257"/>
      <c r="N735" s="258"/>
      <c r="O735" s="258"/>
      <c r="P735" s="258"/>
      <c r="Q735" s="258"/>
      <c r="R735" s="258"/>
      <c r="S735" s="258"/>
      <c r="T735" s="259"/>
      <c r="AT735" s="260" t="s">
        <v>237</v>
      </c>
      <c r="AU735" s="260" t="s">
        <v>87</v>
      </c>
      <c r="AV735" s="12" t="s">
        <v>87</v>
      </c>
      <c r="AW735" s="12" t="s">
        <v>42</v>
      </c>
      <c r="AX735" s="12" t="s">
        <v>24</v>
      </c>
      <c r="AY735" s="260" t="s">
        <v>228</v>
      </c>
    </row>
    <row r="736" s="1" customFormat="1" ht="63.75" customHeight="1">
      <c r="B736" s="47"/>
      <c r="C736" s="237" t="s">
        <v>1506</v>
      </c>
      <c r="D736" s="237" t="s">
        <v>230</v>
      </c>
      <c r="E736" s="238" t="s">
        <v>1507</v>
      </c>
      <c r="F736" s="239" t="s">
        <v>1508</v>
      </c>
      <c r="G736" s="240" t="s">
        <v>1408</v>
      </c>
      <c r="H736" s="241">
        <v>1</v>
      </c>
      <c r="I736" s="242"/>
      <c r="J736" s="243">
        <f>ROUND(I736*H736,2)</f>
        <v>0</v>
      </c>
      <c r="K736" s="239" t="s">
        <v>264</v>
      </c>
      <c r="L736" s="73"/>
      <c r="M736" s="244" t="s">
        <v>22</v>
      </c>
      <c r="N736" s="245" t="s">
        <v>50</v>
      </c>
      <c r="O736" s="48"/>
      <c r="P736" s="246">
        <f>O736*H736</f>
        <v>0</v>
      </c>
      <c r="Q736" s="246">
        <v>0</v>
      </c>
      <c r="R736" s="246">
        <f>Q736*H736</f>
        <v>0</v>
      </c>
      <c r="S736" s="246">
        <v>0</v>
      </c>
      <c r="T736" s="247">
        <f>S736*H736</f>
        <v>0</v>
      </c>
      <c r="AR736" s="25" t="s">
        <v>304</v>
      </c>
      <c r="AT736" s="25" t="s">
        <v>230</v>
      </c>
      <c r="AU736" s="25" t="s">
        <v>87</v>
      </c>
      <c r="AY736" s="25" t="s">
        <v>228</v>
      </c>
      <c r="BE736" s="248">
        <f>IF(N736="základní",J736,0)</f>
        <v>0</v>
      </c>
      <c r="BF736" s="248">
        <f>IF(N736="snížená",J736,0)</f>
        <v>0</v>
      </c>
      <c r="BG736" s="248">
        <f>IF(N736="zákl. přenesená",J736,0)</f>
        <v>0</v>
      </c>
      <c r="BH736" s="248">
        <f>IF(N736="sníž. přenesená",J736,0)</f>
        <v>0</v>
      </c>
      <c r="BI736" s="248">
        <f>IF(N736="nulová",J736,0)</f>
        <v>0</v>
      </c>
      <c r="BJ736" s="25" t="s">
        <v>24</v>
      </c>
      <c r="BK736" s="248">
        <f>ROUND(I736*H736,2)</f>
        <v>0</v>
      </c>
      <c r="BL736" s="25" t="s">
        <v>304</v>
      </c>
      <c r="BM736" s="25" t="s">
        <v>1509</v>
      </c>
    </row>
    <row r="737" s="12" customFormat="1">
      <c r="B737" s="249"/>
      <c r="C737" s="250"/>
      <c r="D737" s="251" t="s">
        <v>237</v>
      </c>
      <c r="E737" s="252" t="s">
        <v>22</v>
      </c>
      <c r="F737" s="253" t="s">
        <v>1510</v>
      </c>
      <c r="G737" s="250"/>
      <c r="H737" s="254">
        <v>1</v>
      </c>
      <c r="I737" s="255"/>
      <c r="J737" s="250"/>
      <c r="K737" s="250"/>
      <c r="L737" s="256"/>
      <c r="M737" s="257"/>
      <c r="N737" s="258"/>
      <c r="O737" s="258"/>
      <c r="P737" s="258"/>
      <c r="Q737" s="258"/>
      <c r="R737" s="258"/>
      <c r="S737" s="258"/>
      <c r="T737" s="259"/>
      <c r="AT737" s="260" t="s">
        <v>237</v>
      </c>
      <c r="AU737" s="260" t="s">
        <v>87</v>
      </c>
      <c r="AV737" s="12" t="s">
        <v>87</v>
      </c>
      <c r="AW737" s="12" t="s">
        <v>42</v>
      </c>
      <c r="AX737" s="12" t="s">
        <v>24</v>
      </c>
      <c r="AY737" s="260" t="s">
        <v>228</v>
      </c>
    </row>
    <row r="738" s="1" customFormat="1" ht="51" customHeight="1">
      <c r="B738" s="47"/>
      <c r="C738" s="237" t="s">
        <v>1511</v>
      </c>
      <c r="D738" s="237" t="s">
        <v>230</v>
      </c>
      <c r="E738" s="238" t="s">
        <v>1512</v>
      </c>
      <c r="F738" s="239" t="s">
        <v>1513</v>
      </c>
      <c r="G738" s="240" t="s">
        <v>1408</v>
      </c>
      <c r="H738" s="241">
        <v>1</v>
      </c>
      <c r="I738" s="242"/>
      <c r="J738" s="243">
        <f>ROUND(I738*H738,2)</f>
        <v>0</v>
      </c>
      <c r="K738" s="239" t="s">
        <v>264</v>
      </c>
      <c r="L738" s="73"/>
      <c r="M738" s="244" t="s">
        <v>22</v>
      </c>
      <c r="N738" s="245" t="s">
        <v>50</v>
      </c>
      <c r="O738" s="48"/>
      <c r="P738" s="246">
        <f>O738*H738</f>
        <v>0</v>
      </c>
      <c r="Q738" s="246">
        <v>0</v>
      </c>
      <c r="R738" s="246">
        <f>Q738*H738</f>
        <v>0</v>
      </c>
      <c r="S738" s="246">
        <v>0</v>
      </c>
      <c r="T738" s="247">
        <f>S738*H738</f>
        <v>0</v>
      </c>
      <c r="AR738" s="25" t="s">
        <v>304</v>
      </c>
      <c r="AT738" s="25" t="s">
        <v>230</v>
      </c>
      <c r="AU738" s="25" t="s">
        <v>87</v>
      </c>
      <c r="AY738" s="25" t="s">
        <v>228</v>
      </c>
      <c r="BE738" s="248">
        <f>IF(N738="základní",J738,0)</f>
        <v>0</v>
      </c>
      <c r="BF738" s="248">
        <f>IF(N738="snížená",J738,0)</f>
        <v>0</v>
      </c>
      <c r="BG738" s="248">
        <f>IF(N738="zákl. přenesená",J738,0)</f>
        <v>0</v>
      </c>
      <c r="BH738" s="248">
        <f>IF(N738="sníž. přenesená",J738,0)</f>
        <v>0</v>
      </c>
      <c r="BI738" s="248">
        <f>IF(N738="nulová",J738,0)</f>
        <v>0</v>
      </c>
      <c r="BJ738" s="25" t="s">
        <v>24</v>
      </c>
      <c r="BK738" s="248">
        <f>ROUND(I738*H738,2)</f>
        <v>0</v>
      </c>
      <c r="BL738" s="25" t="s">
        <v>304</v>
      </c>
      <c r="BM738" s="25" t="s">
        <v>1514</v>
      </c>
    </row>
    <row r="739" s="12" customFormat="1">
      <c r="B739" s="249"/>
      <c r="C739" s="250"/>
      <c r="D739" s="251" t="s">
        <v>237</v>
      </c>
      <c r="E739" s="252" t="s">
        <v>22</v>
      </c>
      <c r="F739" s="253" t="s">
        <v>1515</v>
      </c>
      <c r="G739" s="250"/>
      <c r="H739" s="254">
        <v>1</v>
      </c>
      <c r="I739" s="255"/>
      <c r="J739" s="250"/>
      <c r="K739" s="250"/>
      <c r="L739" s="256"/>
      <c r="M739" s="257"/>
      <c r="N739" s="258"/>
      <c r="O739" s="258"/>
      <c r="P739" s="258"/>
      <c r="Q739" s="258"/>
      <c r="R739" s="258"/>
      <c r="S739" s="258"/>
      <c r="T739" s="259"/>
      <c r="AT739" s="260" t="s">
        <v>237</v>
      </c>
      <c r="AU739" s="260" t="s">
        <v>87</v>
      </c>
      <c r="AV739" s="12" t="s">
        <v>87</v>
      </c>
      <c r="AW739" s="12" t="s">
        <v>42</v>
      </c>
      <c r="AX739" s="12" t="s">
        <v>24</v>
      </c>
      <c r="AY739" s="260" t="s">
        <v>228</v>
      </c>
    </row>
    <row r="740" s="1" customFormat="1" ht="38.25" customHeight="1">
      <c r="B740" s="47"/>
      <c r="C740" s="237" t="s">
        <v>1516</v>
      </c>
      <c r="D740" s="237" t="s">
        <v>230</v>
      </c>
      <c r="E740" s="238" t="s">
        <v>1517</v>
      </c>
      <c r="F740" s="239" t="s">
        <v>1518</v>
      </c>
      <c r="G740" s="240" t="s">
        <v>1408</v>
      </c>
      <c r="H740" s="241">
        <v>1</v>
      </c>
      <c r="I740" s="242"/>
      <c r="J740" s="243">
        <f>ROUND(I740*H740,2)</f>
        <v>0</v>
      </c>
      <c r="K740" s="239" t="s">
        <v>264</v>
      </c>
      <c r="L740" s="73"/>
      <c r="M740" s="244" t="s">
        <v>22</v>
      </c>
      <c r="N740" s="245" t="s">
        <v>50</v>
      </c>
      <c r="O740" s="48"/>
      <c r="P740" s="246">
        <f>O740*H740</f>
        <v>0</v>
      </c>
      <c r="Q740" s="246">
        <v>0</v>
      </c>
      <c r="R740" s="246">
        <f>Q740*H740</f>
        <v>0</v>
      </c>
      <c r="S740" s="246">
        <v>0</v>
      </c>
      <c r="T740" s="247">
        <f>S740*H740</f>
        <v>0</v>
      </c>
      <c r="AR740" s="25" t="s">
        <v>304</v>
      </c>
      <c r="AT740" s="25" t="s">
        <v>230</v>
      </c>
      <c r="AU740" s="25" t="s">
        <v>87</v>
      </c>
      <c r="AY740" s="25" t="s">
        <v>228</v>
      </c>
      <c r="BE740" s="248">
        <f>IF(N740="základní",J740,0)</f>
        <v>0</v>
      </c>
      <c r="BF740" s="248">
        <f>IF(N740="snížená",J740,0)</f>
        <v>0</v>
      </c>
      <c r="BG740" s="248">
        <f>IF(N740="zákl. přenesená",J740,0)</f>
        <v>0</v>
      </c>
      <c r="BH740" s="248">
        <f>IF(N740="sníž. přenesená",J740,0)</f>
        <v>0</v>
      </c>
      <c r="BI740" s="248">
        <f>IF(N740="nulová",J740,0)</f>
        <v>0</v>
      </c>
      <c r="BJ740" s="25" t="s">
        <v>24</v>
      </c>
      <c r="BK740" s="248">
        <f>ROUND(I740*H740,2)</f>
        <v>0</v>
      </c>
      <c r="BL740" s="25" t="s">
        <v>304</v>
      </c>
      <c r="BM740" s="25" t="s">
        <v>1519</v>
      </c>
    </row>
    <row r="741" s="12" customFormat="1">
      <c r="B741" s="249"/>
      <c r="C741" s="250"/>
      <c r="D741" s="251" t="s">
        <v>237</v>
      </c>
      <c r="E741" s="252" t="s">
        <v>22</v>
      </c>
      <c r="F741" s="253" t="s">
        <v>1520</v>
      </c>
      <c r="G741" s="250"/>
      <c r="H741" s="254">
        <v>1</v>
      </c>
      <c r="I741" s="255"/>
      <c r="J741" s="250"/>
      <c r="K741" s="250"/>
      <c r="L741" s="256"/>
      <c r="M741" s="257"/>
      <c r="N741" s="258"/>
      <c r="O741" s="258"/>
      <c r="P741" s="258"/>
      <c r="Q741" s="258"/>
      <c r="R741" s="258"/>
      <c r="S741" s="258"/>
      <c r="T741" s="259"/>
      <c r="AT741" s="260" t="s">
        <v>237</v>
      </c>
      <c r="AU741" s="260" t="s">
        <v>87</v>
      </c>
      <c r="AV741" s="12" t="s">
        <v>87</v>
      </c>
      <c r="AW741" s="12" t="s">
        <v>42</v>
      </c>
      <c r="AX741" s="12" t="s">
        <v>24</v>
      </c>
      <c r="AY741" s="260" t="s">
        <v>228</v>
      </c>
    </row>
    <row r="742" s="1" customFormat="1" ht="51" customHeight="1">
      <c r="B742" s="47"/>
      <c r="C742" s="237" t="s">
        <v>1521</v>
      </c>
      <c r="D742" s="237" t="s">
        <v>230</v>
      </c>
      <c r="E742" s="238" t="s">
        <v>1522</v>
      </c>
      <c r="F742" s="239" t="s">
        <v>1523</v>
      </c>
      <c r="G742" s="240" t="s">
        <v>1408</v>
      </c>
      <c r="H742" s="241">
        <v>1</v>
      </c>
      <c r="I742" s="242"/>
      <c r="J742" s="243">
        <f>ROUND(I742*H742,2)</f>
        <v>0</v>
      </c>
      <c r="K742" s="239" t="s">
        <v>264</v>
      </c>
      <c r="L742" s="73"/>
      <c r="M742" s="244" t="s">
        <v>22</v>
      </c>
      <c r="N742" s="245" t="s">
        <v>50</v>
      </c>
      <c r="O742" s="48"/>
      <c r="P742" s="246">
        <f>O742*H742</f>
        <v>0</v>
      </c>
      <c r="Q742" s="246">
        <v>0</v>
      </c>
      <c r="R742" s="246">
        <f>Q742*H742</f>
        <v>0</v>
      </c>
      <c r="S742" s="246">
        <v>0</v>
      </c>
      <c r="T742" s="247">
        <f>S742*H742</f>
        <v>0</v>
      </c>
      <c r="AR742" s="25" t="s">
        <v>304</v>
      </c>
      <c r="AT742" s="25" t="s">
        <v>230</v>
      </c>
      <c r="AU742" s="25" t="s">
        <v>87</v>
      </c>
      <c r="AY742" s="25" t="s">
        <v>228</v>
      </c>
      <c r="BE742" s="248">
        <f>IF(N742="základní",J742,0)</f>
        <v>0</v>
      </c>
      <c r="BF742" s="248">
        <f>IF(N742="snížená",J742,0)</f>
        <v>0</v>
      </c>
      <c r="BG742" s="248">
        <f>IF(N742="zákl. přenesená",J742,0)</f>
        <v>0</v>
      </c>
      <c r="BH742" s="248">
        <f>IF(N742="sníž. přenesená",J742,0)</f>
        <v>0</v>
      </c>
      <c r="BI742" s="248">
        <f>IF(N742="nulová",J742,0)</f>
        <v>0</v>
      </c>
      <c r="BJ742" s="25" t="s">
        <v>24</v>
      </c>
      <c r="BK742" s="248">
        <f>ROUND(I742*H742,2)</f>
        <v>0</v>
      </c>
      <c r="BL742" s="25" t="s">
        <v>304</v>
      </c>
      <c r="BM742" s="25" t="s">
        <v>1524</v>
      </c>
    </row>
    <row r="743" s="12" customFormat="1">
      <c r="B743" s="249"/>
      <c r="C743" s="250"/>
      <c r="D743" s="251" t="s">
        <v>237</v>
      </c>
      <c r="E743" s="252" t="s">
        <v>22</v>
      </c>
      <c r="F743" s="253" t="s">
        <v>1525</v>
      </c>
      <c r="G743" s="250"/>
      <c r="H743" s="254">
        <v>1</v>
      </c>
      <c r="I743" s="255"/>
      <c r="J743" s="250"/>
      <c r="K743" s="250"/>
      <c r="L743" s="256"/>
      <c r="M743" s="257"/>
      <c r="N743" s="258"/>
      <c r="O743" s="258"/>
      <c r="P743" s="258"/>
      <c r="Q743" s="258"/>
      <c r="R743" s="258"/>
      <c r="S743" s="258"/>
      <c r="T743" s="259"/>
      <c r="AT743" s="260" t="s">
        <v>237</v>
      </c>
      <c r="AU743" s="260" t="s">
        <v>87</v>
      </c>
      <c r="AV743" s="12" t="s">
        <v>87</v>
      </c>
      <c r="AW743" s="12" t="s">
        <v>42</v>
      </c>
      <c r="AX743" s="12" t="s">
        <v>24</v>
      </c>
      <c r="AY743" s="260" t="s">
        <v>228</v>
      </c>
    </row>
    <row r="744" s="1" customFormat="1" ht="51" customHeight="1">
      <c r="B744" s="47"/>
      <c r="C744" s="237" t="s">
        <v>1526</v>
      </c>
      <c r="D744" s="237" t="s">
        <v>230</v>
      </c>
      <c r="E744" s="238" t="s">
        <v>1527</v>
      </c>
      <c r="F744" s="239" t="s">
        <v>1528</v>
      </c>
      <c r="G744" s="240" t="s">
        <v>1408</v>
      </c>
      <c r="H744" s="241">
        <v>1</v>
      </c>
      <c r="I744" s="242"/>
      <c r="J744" s="243">
        <f>ROUND(I744*H744,2)</f>
        <v>0</v>
      </c>
      <c r="K744" s="239" t="s">
        <v>264</v>
      </c>
      <c r="L744" s="73"/>
      <c r="M744" s="244" t="s">
        <v>22</v>
      </c>
      <c r="N744" s="245" t="s">
        <v>50</v>
      </c>
      <c r="O744" s="48"/>
      <c r="P744" s="246">
        <f>O744*H744</f>
        <v>0</v>
      </c>
      <c r="Q744" s="246">
        <v>0</v>
      </c>
      <c r="R744" s="246">
        <f>Q744*H744</f>
        <v>0</v>
      </c>
      <c r="S744" s="246">
        <v>0</v>
      </c>
      <c r="T744" s="247">
        <f>S744*H744</f>
        <v>0</v>
      </c>
      <c r="AR744" s="25" t="s">
        <v>304</v>
      </c>
      <c r="AT744" s="25" t="s">
        <v>230</v>
      </c>
      <c r="AU744" s="25" t="s">
        <v>87</v>
      </c>
      <c r="AY744" s="25" t="s">
        <v>228</v>
      </c>
      <c r="BE744" s="248">
        <f>IF(N744="základní",J744,0)</f>
        <v>0</v>
      </c>
      <c r="BF744" s="248">
        <f>IF(N744="snížená",J744,0)</f>
        <v>0</v>
      </c>
      <c r="BG744" s="248">
        <f>IF(N744="zákl. přenesená",J744,0)</f>
        <v>0</v>
      </c>
      <c r="BH744" s="248">
        <f>IF(N744="sníž. přenesená",J744,0)</f>
        <v>0</v>
      </c>
      <c r="BI744" s="248">
        <f>IF(N744="nulová",J744,0)</f>
        <v>0</v>
      </c>
      <c r="BJ744" s="25" t="s">
        <v>24</v>
      </c>
      <c r="BK744" s="248">
        <f>ROUND(I744*H744,2)</f>
        <v>0</v>
      </c>
      <c r="BL744" s="25" t="s">
        <v>304</v>
      </c>
      <c r="BM744" s="25" t="s">
        <v>1529</v>
      </c>
    </row>
    <row r="745" s="12" customFormat="1">
      <c r="B745" s="249"/>
      <c r="C745" s="250"/>
      <c r="D745" s="251" t="s">
        <v>237</v>
      </c>
      <c r="E745" s="252" t="s">
        <v>22</v>
      </c>
      <c r="F745" s="253" t="s">
        <v>1530</v>
      </c>
      <c r="G745" s="250"/>
      <c r="H745" s="254">
        <v>1</v>
      </c>
      <c r="I745" s="255"/>
      <c r="J745" s="250"/>
      <c r="K745" s="250"/>
      <c r="L745" s="256"/>
      <c r="M745" s="257"/>
      <c r="N745" s="258"/>
      <c r="O745" s="258"/>
      <c r="P745" s="258"/>
      <c r="Q745" s="258"/>
      <c r="R745" s="258"/>
      <c r="S745" s="258"/>
      <c r="T745" s="259"/>
      <c r="AT745" s="260" t="s">
        <v>237</v>
      </c>
      <c r="AU745" s="260" t="s">
        <v>87</v>
      </c>
      <c r="AV745" s="12" t="s">
        <v>87</v>
      </c>
      <c r="AW745" s="12" t="s">
        <v>42</v>
      </c>
      <c r="AX745" s="12" t="s">
        <v>24</v>
      </c>
      <c r="AY745" s="260" t="s">
        <v>228</v>
      </c>
    </row>
    <row r="746" s="1" customFormat="1" ht="63.75" customHeight="1">
      <c r="B746" s="47"/>
      <c r="C746" s="237" t="s">
        <v>1531</v>
      </c>
      <c r="D746" s="237" t="s">
        <v>230</v>
      </c>
      <c r="E746" s="238" t="s">
        <v>1532</v>
      </c>
      <c r="F746" s="239" t="s">
        <v>1533</v>
      </c>
      <c r="G746" s="240" t="s">
        <v>1408</v>
      </c>
      <c r="H746" s="241">
        <v>1</v>
      </c>
      <c r="I746" s="242"/>
      <c r="J746" s="243">
        <f>ROUND(I746*H746,2)</f>
        <v>0</v>
      </c>
      <c r="K746" s="239" t="s">
        <v>264</v>
      </c>
      <c r="L746" s="73"/>
      <c r="M746" s="244" t="s">
        <v>22</v>
      </c>
      <c r="N746" s="245" t="s">
        <v>50</v>
      </c>
      <c r="O746" s="48"/>
      <c r="P746" s="246">
        <f>O746*H746</f>
        <v>0</v>
      </c>
      <c r="Q746" s="246">
        <v>0</v>
      </c>
      <c r="R746" s="246">
        <f>Q746*H746</f>
        <v>0</v>
      </c>
      <c r="S746" s="246">
        <v>0</v>
      </c>
      <c r="T746" s="247">
        <f>S746*H746</f>
        <v>0</v>
      </c>
      <c r="AR746" s="25" t="s">
        <v>304</v>
      </c>
      <c r="AT746" s="25" t="s">
        <v>230</v>
      </c>
      <c r="AU746" s="25" t="s">
        <v>87</v>
      </c>
      <c r="AY746" s="25" t="s">
        <v>228</v>
      </c>
      <c r="BE746" s="248">
        <f>IF(N746="základní",J746,0)</f>
        <v>0</v>
      </c>
      <c r="BF746" s="248">
        <f>IF(N746="snížená",J746,0)</f>
        <v>0</v>
      </c>
      <c r="BG746" s="248">
        <f>IF(N746="zákl. přenesená",J746,0)</f>
        <v>0</v>
      </c>
      <c r="BH746" s="248">
        <f>IF(N746="sníž. přenesená",J746,0)</f>
        <v>0</v>
      </c>
      <c r="BI746" s="248">
        <f>IF(N746="nulová",J746,0)</f>
        <v>0</v>
      </c>
      <c r="BJ746" s="25" t="s">
        <v>24</v>
      </c>
      <c r="BK746" s="248">
        <f>ROUND(I746*H746,2)</f>
        <v>0</v>
      </c>
      <c r="BL746" s="25" t="s">
        <v>304</v>
      </c>
      <c r="BM746" s="25" t="s">
        <v>1534</v>
      </c>
    </row>
    <row r="747" s="12" customFormat="1">
      <c r="B747" s="249"/>
      <c r="C747" s="250"/>
      <c r="D747" s="251" t="s">
        <v>237</v>
      </c>
      <c r="E747" s="252" t="s">
        <v>22</v>
      </c>
      <c r="F747" s="253" t="s">
        <v>1535</v>
      </c>
      <c r="G747" s="250"/>
      <c r="H747" s="254">
        <v>1</v>
      </c>
      <c r="I747" s="255"/>
      <c r="J747" s="250"/>
      <c r="K747" s="250"/>
      <c r="L747" s="256"/>
      <c r="M747" s="257"/>
      <c r="N747" s="258"/>
      <c r="O747" s="258"/>
      <c r="P747" s="258"/>
      <c r="Q747" s="258"/>
      <c r="R747" s="258"/>
      <c r="S747" s="258"/>
      <c r="T747" s="259"/>
      <c r="AT747" s="260" t="s">
        <v>237</v>
      </c>
      <c r="AU747" s="260" t="s">
        <v>87</v>
      </c>
      <c r="AV747" s="12" t="s">
        <v>87</v>
      </c>
      <c r="AW747" s="12" t="s">
        <v>42</v>
      </c>
      <c r="AX747" s="12" t="s">
        <v>24</v>
      </c>
      <c r="AY747" s="260" t="s">
        <v>228</v>
      </c>
    </row>
    <row r="748" s="1" customFormat="1" ht="63.75" customHeight="1">
      <c r="B748" s="47"/>
      <c r="C748" s="237" t="s">
        <v>1536</v>
      </c>
      <c r="D748" s="237" t="s">
        <v>230</v>
      </c>
      <c r="E748" s="238" t="s">
        <v>1537</v>
      </c>
      <c r="F748" s="239" t="s">
        <v>1538</v>
      </c>
      <c r="G748" s="240" t="s">
        <v>1408</v>
      </c>
      <c r="H748" s="241">
        <v>1</v>
      </c>
      <c r="I748" s="242"/>
      <c r="J748" s="243">
        <f>ROUND(I748*H748,2)</f>
        <v>0</v>
      </c>
      <c r="K748" s="239" t="s">
        <v>264</v>
      </c>
      <c r="L748" s="73"/>
      <c r="M748" s="244" t="s">
        <v>22</v>
      </c>
      <c r="N748" s="245" t="s">
        <v>50</v>
      </c>
      <c r="O748" s="48"/>
      <c r="P748" s="246">
        <f>O748*H748</f>
        <v>0</v>
      </c>
      <c r="Q748" s="246">
        <v>0</v>
      </c>
      <c r="R748" s="246">
        <f>Q748*H748</f>
        <v>0</v>
      </c>
      <c r="S748" s="246">
        <v>0</v>
      </c>
      <c r="T748" s="247">
        <f>S748*H748</f>
        <v>0</v>
      </c>
      <c r="AR748" s="25" t="s">
        <v>304</v>
      </c>
      <c r="AT748" s="25" t="s">
        <v>230</v>
      </c>
      <c r="AU748" s="25" t="s">
        <v>87</v>
      </c>
      <c r="AY748" s="25" t="s">
        <v>228</v>
      </c>
      <c r="BE748" s="248">
        <f>IF(N748="základní",J748,0)</f>
        <v>0</v>
      </c>
      <c r="BF748" s="248">
        <f>IF(N748="snížená",J748,0)</f>
        <v>0</v>
      </c>
      <c r="BG748" s="248">
        <f>IF(N748="zákl. přenesená",J748,0)</f>
        <v>0</v>
      </c>
      <c r="BH748" s="248">
        <f>IF(N748="sníž. přenesená",J748,0)</f>
        <v>0</v>
      </c>
      <c r="BI748" s="248">
        <f>IF(N748="nulová",J748,0)</f>
        <v>0</v>
      </c>
      <c r="BJ748" s="25" t="s">
        <v>24</v>
      </c>
      <c r="BK748" s="248">
        <f>ROUND(I748*H748,2)</f>
        <v>0</v>
      </c>
      <c r="BL748" s="25" t="s">
        <v>304</v>
      </c>
      <c r="BM748" s="25" t="s">
        <v>1539</v>
      </c>
    </row>
    <row r="749" s="12" customFormat="1">
      <c r="B749" s="249"/>
      <c r="C749" s="250"/>
      <c r="D749" s="251" t="s">
        <v>237</v>
      </c>
      <c r="E749" s="252" t="s">
        <v>22</v>
      </c>
      <c r="F749" s="253" t="s">
        <v>1540</v>
      </c>
      <c r="G749" s="250"/>
      <c r="H749" s="254">
        <v>1</v>
      </c>
      <c r="I749" s="255"/>
      <c r="J749" s="250"/>
      <c r="K749" s="250"/>
      <c r="L749" s="256"/>
      <c r="M749" s="257"/>
      <c r="N749" s="258"/>
      <c r="O749" s="258"/>
      <c r="P749" s="258"/>
      <c r="Q749" s="258"/>
      <c r="R749" s="258"/>
      <c r="S749" s="258"/>
      <c r="T749" s="259"/>
      <c r="AT749" s="260" t="s">
        <v>237</v>
      </c>
      <c r="AU749" s="260" t="s">
        <v>87</v>
      </c>
      <c r="AV749" s="12" t="s">
        <v>87</v>
      </c>
      <c r="AW749" s="12" t="s">
        <v>42</v>
      </c>
      <c r="AX749" s="12" t="s">
        <v>24</v>
      </c>
      <c r="AY749" s="260" t="s">
        <v>228</v>
      </c>
    </row>
    <row r="750" s="1" customFormat="1" ht="51" customHeight="1">
      <c r="B750" s="47"/>
      <c r="C750" s="237" t="s">
        <v>1541</v>
      </c>
      <c r="D750" s="237" t="s">
        <v>230</v>
      </c>
      <c r="E750" s="238" t="s">
        <v>1542</v>
      </c>
      <c r="F750" s="239" t="s">
        <v>1543</v>
      </c>
      <c r="G750" s="240" t="s">
        <v>1408</v>
      </c>
      <c r="H750" s="241">
        <v>1</v>
      </c>
      <c r="I750" s="242"/>
      <c r="J750" s="243">
        <f>ROUND(I750*H750,2)</f>
        <v>0</v>
      </c>
      <c r="K750" s="239" t="s">
        <v>264</v>
      </c>
      <c r="L750" s="73"/>
      <c r="M750" s="244" t="s">
        <v>22</v>
      </c>
      <c r="N750" s="245" t="s">
        <v>50</v>
      </c>
      <c r="O750" s="48"/>
      <c r="P750" s="246">
        <f>O750*H750</f>
        <v>0</v>
      </c>
      <c r="Q750" s="246">
        <v>0</v>
      </c>
      <c r="R750" s="246">
        <f>Q750*H750</f>
        <v>0</v>
      </c>
      <c r="S750" s="246">
        <v>0</v>
      </c>
      <c r="T750" s="247">
        <f>S750*H750</f>
        <v>0</v>
      </c>
      <c r="AR750" s="25" t="s">
        <v>304</v>
      </c>
      <c r="AT750" s="25" t="s">
        <v>230</v>
      </c>
      <c r="AU750" s="25" t="s">
        <v>87</v>
      </c>
      <c r="AY750" s="25" t="s">
        <v>228</v>
      </c>
      <c r="BE750" s="248">
        <f>IF(N750="základní",J750,0)</f>
        <v>0</v>
      </c>
      <c r="BF750" s="248">
        <f>IF(N750="snížená",J750,0)</f>
        <v>0</v>
      </c>
      <c r="BG750" s="248">
        <f>IF(N750="zákl. přenesená",J750,0)</f>
        <v>0</v>
      </c>
      <c r="BH750" s="248">
        <f>IF(N750="sníž. přenesená",J750,0)</f>
        <v>0</v>
      </c>
      <c r="BI750" s="248">
        <f>IF(N750="nulová",J750,0)</f>
        <v>0</v>
      </c>
      <c r="BJ750" s="25" t="s">
        <v>24</v>
      </c>
      <c r="BK750" s="248">
        <f>ROUND(I750*H750,2)</f>
        <v>0</v>
      </c>
      <c r="BL750" s="25" t="s">
        <v>304</v>
      </c>
      <c r="BM750" s="25" t="s">
        <v>1544</v>
      </c>
    </row>
    <row r="751" s="12" customFormat="1">
      <c r="B751" s="249"/>
      <c r="C751" s="250"/>
      <c r="D751" s="251" t="s">
        <v>237</v>
      </c>
      <c r="E751" s="252" t="s">
        <v>22</v>
      </c>
      <c r="F751" s="253" t="s">
        <v>1545</v>
      </c>
      <c r="G751" s="250"/>
      <c r="H751" s="254">
        <v>1</v>
      </c>
      <c r="I751" s="255"/>
      <c r="J751" s="250"/>
      <c r="K751" s="250"/>
      <c r="L751" s="256"/>
      <c r="M751" s="257"/>
      <c r="N751" s="258"/>
      <c r="O751" s="258"/>
      <c r="P751" s="258"/>
      <c r="Q751" s="258"/>
      <c r="R751" s="258"/>
      <c r="S751" s="258"/>
      <c r="T751" s="259"/>
      <c r="AT751" s="260" t="s">
        <v>237</v>
      </c>
      <c r="AU751" s="260" t="s">
        <v>87</v>
      </c>
      <c r="AV751" s="12" t="s">
        <v>87</v>
      </c>
      <c r="AW751" s="12" t="s">
        <v>42</v>
      </c>
      <c r="AX751" s="12" t="s">
        <v>24</v>
      </c>
      <c r="AY751" s="260" t="s">
        <v>228</v>
      </c>
    </row>
    <row r="752" s="1" customFormat="1" ht="63.75" customHeight="1">
      <c r="B752" s="47"/>
      <c r="C752" s="237" t="s">
        <v>1546</v>
      </c>
      <c r="D752" s="237" t="s">
        <v>230</v>
      </c>
      <c r="E752" s="238" t="s">
        <v>1547</v>
      </c>
      <c r="F752" s="239" t="s">
        <v>1548</v>
      </c>
      <c r="G752" s="240" t="s">
        <v>1408</v>
      </c>
      <c r="H752" s="241">
        <v>1</v>
      </c>
      <c r="I752" s="242"/>
      <c r="J752" s="243">
        <f>ROUND(I752*H752,2)</f>
        <v>0</v>
      </c>
      <c r="K752" s="239" t="s">
        <v>264</v>
      </c>
      <c r="L752" s="73"/>
      <c r="M752" s="244" t="s">
        <v>22</v>
      </c>
      <c r="N752" s="245" t="s">
        <v>50</v>
      </c>
      <c r="O752" s="48"/>
      <c r="P752" s="246">
        <f>O752*H752</f>
        <v>0</v>
      </c>
      <c r="Q752" s="246">
        <v>0</v>
      </c>
      <c r="R752" s="246">
        <f>Q752*H752</f>
        <v>0</v>
      </c>
      <c r="S752" s="246">
        <v>0</v>
      </c>
      <c r="T752" s="247">
        <f>S752*H752</f>
        <v>0</v>
      </c>
      <c r="AR752" s="25" t="s">
        <v>304</v>
      </c>
      <c r="AT752" s="25" t="s">
        <v>230</v>
      </c>
      <c r="AU752" s="25" t="s">
        <v>87</v>
      </c>
      <c r="AY752" s="25" t="s">
        <v>228</v>
      </c>
      <c r="BE752" s="248">
        <f>IF(N752="základní",J752,0)</f>
        <v>0</v>
      </c>
      <c r="BF752" s="248">
        <f>IF(N752="snížená",J752,0)</f>
        <v>0</v>
      </c>
      <c r="BG752" s="248">
        <f>IF(N752="zákl. přenesená",J752,0)</f>
        <v>0</v>
      </c>
      <c r="BH752" s="248">
        <f>IF(N752="sníž. přenesená",J752,0)</f>
        <v>0</v>
      </c>
      <c r="BI752" s="248">
        <f>IF(N752="nulová",J752,0)</f>
        <v>0</v>
      </c>
      <c r="BJ752" s="25" t="s">
        <v>24</v>
      </c>
      <c r="BK752" s="248">
        <f>ROUND(I752*H752,2)</f>
        <v>0</v>
      </c>
      <c r="BL752" s="25" t="s">
        <v>304</v>
      </c>
      <c r="BM752" s="25" t="s">
        <v>1549</v>
      </c>
    </row>
    <row r="753" s="12" customFormat="1">
      <c r="B753" s="249"/>
      <c r="C753" s="250"/>
      <c r="D753" s="251" t="s">
        <v>237</v>
      </c>
      <c r="E753" s="252" t="s">
        <v>22</v>
      </c>
      <c r="F753" s="253" t="s">
        <v>1550</v>
      </c>
      <c r="G753" s="250"/>
      <c r="H753" s="254">
        <v>1</v>
      </c>
      <c r="I753" s="255"/>
      <c r="J753" s="250"/>
      <c r="K753" s="250"/>
      <c r="L753" s="256"/>
      <c r="M753" s="257"/>
      <c r="N753" s="258"/>
      <c r="O753" s="258"/>
      <c r="P753" s="258"/>
      <c r="Q753" s="258"/>
      <c r="R753" s="258"/>
      <c r="S753" s="258"/>
      <c r="T753" s="259"/>
      <c r="AT753" s="260" t="s">
        <v>237</v>
      </c>
      <c r="AU753" s="260" t="s">
        <v>87</v>
      </c>
      <c r="AV753" s="12" t="s">
        <v>87</v>
      </c>
      <c r="AW753" s="12" t="s">
        <v>42</v>
      </c>
      <c r="AX753" s="12" t="s">
        <v>24</v>
      </c>
      <c r="AY753" s="260" t="s">
        <v>228</v>
      </c>
    </row>
    <row r="754" s="1" customFormat="1" ht="51" customHeight="1">
      <c r="B754" s="47"/>
      <c r="C754" s="237" t="s">
        <v>1551</v>
      </c>
      <c r="D754" s="237" t="s">
        <v>230</v>
      </c>
      <c r="E754" s="238" t="s">
        <v>1552</v>
      </c>
      <c r="F754" s="239" t="s">
        <v>1553</v>
      </c>
      <c r="G754" s="240" t="s">
        <v>1408</v>
      </c>
      <c r="H754" s="241">
        <v>1</v>
      </c>
      <c r="I754" s="242"/>
      <c r="J754" s="243">
        <f>ROUND(I754*H754,2)</f>
        <v>0</v>
      </c>
      <c r="K754" s="239" t="s">
        <v>264</v>
      </c>
      <c r="L754" s="73"/>
      <c r="M754" s="244" t="s">
        <v>22</v>
      </c>
      <c r="N754" s="245" t="s">
        <v>50</v>
      </c>
      <c r="O754" s="48"/>
      <c r="P754" s="246">
        <f>O754*H754</f>
        <v>0</v>
      </c>
      <c r="Q754" s="246">
        <v>0</v>
      </c>
      <c r="R754" s="246">
        <f>Q754*H754</f>
        <v>0</v>
      </c>
      <c r="S754" s="246">
        <v>0</v>
      </c>
      <c r="T754" s="247">
        <f>S754*H754</f>
        <v>0</v>
      </c>
      <c r="AR754" s="25" t="s">
        <v>304</v>
      </c>
      <c r="AT754" s="25" t="s">
        <v>230</v>
      </c>
      <c r="AU754" s="25" t="s">
        <v>87</v>
      </c>
      <c r="AY754" s="25" t="s">
        <v>228</v>
      </c>
      <c r="BE754" s="248">
        <f>IF(N754="základní",J754,0)</f>
        <v>0</v>
      </c>
      <c r="BF754" s="248">
        <f>IF(N754="snížená",J754,0)</f>
        <v>0</v>
      </c>
      <c r="BG754" s="248">
        <f>IF(N754="zákl. přenesená",J754,0)</f>
        <v>0</v>
      </c>
      <c r="BH754" s="248">
        <f>IF(N754="sníž. přenesená",J754,0)</f>
        <v>0</v>
      </c>
      <c r="BI754" s="248">
        <f>IF(N754="nulová",J754,0)</f>
        <v>0</v>
      </c>
      <c r="BJ754" s="25" t="s">
        <v>24</v>
      </c>
      <c r="BK754" s="248">
        <f>ROUND(I754*H754,2)</f>
        <v>0</v>
      </c>
      <c r="BL754" s="25" t="s">
        <v>304</v>
      </c>
      <c r="BM754" s="25" t="s">
        <v>1554</v>
      </c>
    </row>
    <row r="755" s="12" customFormat="1">
      <c r="B755" s="249"/>
      <c r="C755" s="250"/>
      <c r="D755" s="251" t="s">
        <v>237</v>
      </c>
      <c r="E755" s="252" t="s">
        <v>22</v>
      </c>
      <c r="F755" s="253" t="s">
        <v>1555</v>
      </c>
      <c r="G755" s="250"/>
      <c r="H755" s="254">
        <v>1</v>
      </c>
      <c r="I755" s="255"/>
      <c r="J755" s="250"/>
      <c r="K755" s="250"/>
      <c r="L755" s="256"/>
      <c r="M755" s="257"/>
      <c r="N755" s="258"/>
      <c r="O755" s="258"/>
      <c r="P755" s="258"/>
      <c r="Q755" s="258"/>
      <c r="R755" s="258"/>
      <c r="S755" s="258"/>
      <c r="T755" s="259"/>
      <c r="AT755" s="260" t="s">
        <v>237</v>
      </c>
      <c r="AU755" s="260" t="s">
        <v>87</v>
      </c>
      <c r="AV755" s="12" t="s">
        <v>87</v>
      </c>
      <c r="AW755" s="12" t="s">
        <v>42</v>
      </c>
      <c r="AX755" s="12" t="s">
        <v>24</v>
      </c>
      <c r="AY755" s="260" t="s">
        <v>228</v>
      </c>
    </row>
    <row r="756" s="1" customFormat="1" ht="76.5" customHeight="1">
      <c r="B756" s="47"/>
      <c r="C756" s="237" t="s">
        <v>1556</v>
      </c>
      <c r="D756" s="237" t="s">
        <v>230</v>
      </c>
      <c r="E756" s="238" t="s">
        <v>1557</v>
      </c>
      <c r="F756" s="239" t="s">
        <v>1558</v>
      </c>
      <c r="G756" s="240" t="s">
        <v>1408</v>
      </c>
      <c r="H756" s="241">
        <v>1</v>
      </c>
      <c r="I756" s="242"/>
      <c r="J756" s="243">
        <f>ROUND(I756*H756,2)</f>
        <v>0</v>
      </c>
      <c r="K756" s="239" t="s">
        <v>264</v>
      </c>
      <c r="L756" s="73"/>
      <c r="M756" s="244" t="s">
        <v>22</v>
      </c>
      <c r="N756" s="245" t="s">
        <v>50</v>
      </c>
      <c r="O756" s="48"/>
      <c r="P756" s="246">
        <f>O756*H756</f>
        <v>0</v>
      </c>
      <c r="Q756" s="246">
        <v>0</v>
      </c>
      <c r="R756" s="246">
        <f>Q756*H756</f>
        <v>0</v>
      </c>
      <c r="S756" s="246">
        <v>0</v>
      </c>
      <c r="T756" s="247">
        <f>S756*H756</f>
        <v>0</v>
      </c>
      <c r="AR756" s="25" t="s">
        <v>304</v>
      </c>
      <c r="AT756" s="25" t="s">
        <v>230</v>
      </c>
      <c r="AU756" s="25" t="s">
        <v>87</v>
      </c>
      <c r="AY756" s="25" t="s">
        <v>228</v>
      </c>
      <c r="BE756" s="248">
        <f>IF(N756="základní",J756,0)</f>
        <v>0</v>
      </c>
      <c r="BF756" s="248">
        <f>IF(N756="snížená",J756,0)</f>
        <v>0</v>
      </c>
      <c r="BG756" s="248">
        <f>IF(N756="zákl. přenesená",J756,0)</f>
        <v>0</v>
      </c>
      <c r="BH756" s="248">
        <f>IF(N756="sníž. přenesená",J756,0)</f>
        <v>0</v>
      </c>
      <c r="BI756" s="248">
        <f>IF(N756="nulová",J756,0)</f>
        <v>0</v>
      </c>
      <c r="BJ756" s="25" t="s">
        <v>24</v>
      </c>
      <c r="BK756" s="248">
        <f>ROUND(I756*H756,2)</f>
        <v>0</v>
      </c>
      <c r="BL756" s="25" t="s">
        <v>304</v>
      </c>
      <c r="BM756" s="25" t="s">
        <v>1559</v>
      </c>
    </row>
    <row r="757" s="12" customFormat="1">
      <c r="B757" s="249"/>
      <c r="C757" s="250"/>
      <c r="D757" s="251" t="s">
        <v>237</v>
      </c>
      <c r="E757" s="252" t="s">
        <v>22</v>
      </c>
      <c r="F757" s="253" t="s">
        <v>1560</v>
      </c>
      <c r="G757" s="250"/>
      <c r="H757" s="254">
        <v>1</v>
      </c>
      <c r="I757" s="255"/>
      <c r="J757" s="250"/>
      <c r="K757" s="250"/>
      <c r="L757" s="256"/>
      <c r="M757" s="257"/>
      <c r="N757" s="258"/>
      <c r="O757" s="258"/>
      <c r="P757" s="258"/>
      <c r="Q757" s="258"/>
      <c r="R757" s="258"/>
      <c r="S757" s="258"/>
      <c r="T757" s="259"/>
      <c r="AT757" s="260" t="s">
        <v>237</v>
      </c>
      <c r="AU757" s="260" t="s">
        <v>87</v>
      </c>
      <c r="AV757" s="12" t="s">
        <v>87</v>
      </c>
      <c r="AW757" s="12" t="s">
        <v>42</v>
      </c>
      <c r="AX757" s="12" t="s">
        <v>24</v>
      </c>
      <c r="AY757" s="260" t="s">
        <v>228</v>
      </c>
    </row>
    <row r="758" s="1" customFormat="1" ht="63.75" customHeight="1">
      <c r="B758" s="47"/>
      <c r="C758" s="237" t="s">
        <v>1561</v>
      </c>
      <c r="D758" s="237" t="s">
        <v>230</v>
      </c>
      <c r="E758" s="238" t="s">
        <v>1562</v>
      </c>
      <c r="F758" s="239" t="s">
        <v>1563</v>
      </c>
      <c r="G758" s="240" t="s">
        <v>1408</v>
      </c>
      <c r="H758" s="241">
        <v>5</v>
      </c>
      <c r="I758" s="242"/>
      <c r="J758" s="243">
        <f>ROUND(I758*H758,2)</f>
        <v>0</v>
      </c>
      <c r="K758" s="239" t="s">
        <v>264</v>
      </c>
      <c r="L758" s="73"/>
      <c r="M758" s="244" t="s">
        <v>22</v>
      </c>
      <c r="N758" s="245" t="s">
        <v>50</v>
      </c>
      <c r="O758" s="48"/>
      <c r="P758" s="246">
        <f>O758*H758</f>
        <v>0</v>
      </c>
      <c r="Q758" s="246">
        <v>0</v>
      </c>
      <c r="R758" s="246">
        <f>Q758*H758</f>
        <v>0</v>
      </c>
      <c r="S758" s="246">
        <v>0</v>
      </c>
      <c r="T758" s="247">
        <f>S758*H758</f>
        <v>0</v>
      </c>
      <c r="AR758" s="25" t="s">
        <v>304</v>
      </c>
      <c r="AT758" s="25" t="s">
        <v>230</v>
      </c>
      <c r="AU758" s="25" t="s">
        <v>87</v>
      </c>
      <c r="AY758" s="25" t="s">
        <v>228</v>
      </c>
      <c r="BE758" s="248">
        <f>IF(N758="základní",J758,0)</f>
        <v>0</v>
      </c>
      <c r="BF758" s="248">
        <f>IF(N758="snížená",J758,0)</f>
        <v>0</v>
      </c>
      <c r="BG758" s="248">
        <f>IF(N758="zákl. přenesená",J758,0)</f>
        <v>0</v>
      </c>
      <c r="BH758" s="248">
        <f>IF(N758="sníž. přenesená",J758,0)</f>
        <v>0</v>
      </c>
      <c r="BI758" s="248">
        <f>IF(N758="nulová",J758,0)</f>
        <v>0</v>
      </c>
      <c r="BJ758" s="25" t="s">
        <v>24</v>
      </c>
      <c r="BK758" s="248">
        <f>ROUND(I758*H758,2)</f>
        <v>0</v>
      </c>
      <c r="BL758" s="25" t="s">
        <v>304</v>
      </c>
      <c r="BM758" s="25" t="s">
        <v>1564</v>
      </c>
    </row>
    <row r="759" s="12" customFormat="1">
      <c r="B759" s="249"/>
      <c r="C759" s="250"/>
      <c r="D759" s="251" t="s">
        <v>237</v>
      </c>
      <c r="E759" s="252" t="s">
        <v>22</v>
      </c>
      <c r="F759" s="253" t="s">
        <v>1565</v>
      </c>
      <c r="G759" s="250"/>
      <c r="H759" s="254">
        <v>5</v>
      </c>
      <c r="I759" s="255"/>
      <c r="J759" s="250"/>
      <c r="K759" s="250"/>
      <c r="L759" s="256"/>
      <c r="M759" s="257"/>
      <c r="N759" s="258"/>
      <c r="O759" s="258"/>
      <c r="P759" s="258"/>
      <c r="Q759" s="258"/>
      <c r="R759" s="258"/>
      <c r="S759" s="258"/>
      <c r="T759" s="259"/>
      <c r="AT759" s="260" t="s">
        <v>237</v>
      </c>
      <c r="AU759" s="260" t="s">
        <v>87</v>
      </c>
      <c r="AV759" s="12" t="s">
        <v>87</v>
      </c>
      <c r="AW759" s="12" t="s">
        <v>42</v>
      </c>
      <c r="AX759" s="12" t="s">
        <v>24</v>
      </c>
      <c r="AY759" s="260" t="s">
        <v>228</v>
      </c>
    </row>
    <row r="760" s="1" customFormat="1" ht="63.75" customHeight="1">
      <c r="B760" s="47"/>
      <c r="C760" s="237" t="s">
        <v>1566</v>
      </c>
      <c r="D760" s="237" t="s">
        <v>230</v>
      </c>
      <c r="E760" s="238" t="s">
        <v>1567</v>
      </c>
      <c r="F760" s="239" t="s">
        <v>1568</v>
      </c>
      <c r="G760" s="240" t="s">
        <v>929</v>
      </c>
      <c r="H760" s="241">
        <v>1</v>
      </c>
      <c r="I760" s="242"/>
      <c r="J760" s="243">
        <f>ROUND(I760*H760,2)</f>
        <v>0</v>
      </c>
      <c r="K760" s="239" t="s">
        <v>264</v>
      </c>
      <c r="L760" s="73"/>
      <c r="M760" s="244" t="s">
        <v>22</v>
      </c>
      <c r="N760" s="245" t="s">
        <v>50</v>
      </c>
      <c r="O760" s="48"/>
      <c r="P760" s="246">
        <f>O760*H760</f>
        <v>0</v>
      </c>
      <c r="Q760" s="246">
        <v>0</v>
      </c>
      <c r="R760" s="246">
        <f>Q760*H760</f>
        <v>0</v>
      </c>
      <c r="S760" s="246">
        <v>0</v>
      </c>
      <c r="T760" s="247">
        <f>S760*H760</f>
        <v>0</v>
      </c>
      <c r="AR760" s="25" t="s">
        <v>304</v>
      </c>
      <c r="AT760" s="25" t="s">
        <v>230</v>
      </c>
      <c r="AU760" s="25" t="s">
        <v>87</v>
      </c>
      <c r="AY760" s="25" t="s">
        <v>228</v>
      </c>
      <c r="BE760" s="248">
        <f>IF(N760="základní",J760,0)</f>
        <v>0</v>
      </c>
      <c r="BF760" s="248">
        <f>IF(N760="snížená",J760,0)</f>
        <v>0</v>
      </c>
      <c r="BG760" s="248">
        <f>IF(N760="zákl. přenesená",J760,0)</f>
        <v>0</v>
      </c>
      <c r="BH760" s="248">
        <f>IF(N760="sníž. přenesená",J760,0)</f>
        <v>0</v>
      </c>
      <c r="BI760" s="248">
        <f>IF(N760="nulová",J760,0)</f>
        <v>0</v>
      </c>
      <c r="BJ760" s="25" t="s">
        <v>24</v>
      </c>
      <c r="BK760" s="248">
        <f>ROUND(I760*H760,2)</f>
        <v>0</v>
      </c>
      <c r="BL760" s="25" t="s">
        <v>304</v>
      </c>
      <c r="BM760" s="25" t="s">
        <v>1569</v>
      </c>
    </row>
    <row r="761" s="12" customFormat="1">
      <c r="B761" s="249"/>
      <c r="C761" s="250"/>
      <c r="D761" s="251" t="s">
        <v>237</v>
      </c>
      <c r="E761" s="252" t="s">
        <v>22</v>
      </c>
      <c r="F761" s="253" t="s">
        <v>1570</v>
      </c>
      <c r="G761" s="250"/>
      <c r="H761" s="254">
        <v>1</v>
      </c>
      <c r="I761" s="255"/>
      <c r="J761" s="250"/>
      <c r="K761" s="250"/>
      <c r="L761" s="256"/>
      <c r="M761" s="257"/>
      <c r="N761" s="258"/>
      <c r="O761" s="258"/>
      <c r="P761" s="258"/>
      <c r="Q761" s="258"/>
      <c r="R761" s="258"/>
      <c r="S761" s="258"/>
      <c r="T761" s="259"/>
      <c r="AT761" s="260" t="s">
        <v>237</v>
      </c>
      <c r="AU761" s="260" t="s">
        <v>87</v>
      </c>
      <c r="AV761" s="12" t="s">
        <v>87</v>
      </c>
      <c r="AW761" s="12" t="s">
        <v>42</v>
      </c>
      <c r="AX761" s="12" t="s">
        <v>24</v>
      </c>
      <c r="AY761" s="260" t="s">
        <v>228</v>
      </c>
    </row>
    <row r="762" s="1" customFormat="1" ht="63.75" customHeight="1">
      <c r="B762" s="47"/>
      <c r="C762" s="237" t="s">
        <v>1571</v>
      </c>
      <c r="D762" s="237" t="s">
        <v>230</v>
      </c>
      <c r="E762" s="238" t="s">
        <v>1572</v>
      </c>
      <c r="F762" s="239" t="s">
        <v>1573</v>
      </c>
      <c r="G762" s="240" t="s">
        <v>1408</v>
      </c>
      <c r="H762" s="241">
        <v>3</v>
      </c>
      <c r="I762" s="242"/>
      <c r="J762" s="243">
        <f>ROUND(I762*H762,2)</f>
        <v>0</v>
      </c>
      <c r="K762" s="239" t="s">
        <v>264</v>
      </c>
      <c r="L762" s="73"/>
      <c r="M762" s="244" t="s">
        <v>22</v>
      </c>
      <c r="N762" s="245" t="s">
        <v>50</v>
      </c>
      <c r="O762" s="48"/>
      <c r="P762" s="246">
        <f>O762*H762</f>
        <v>0</v>
      </c>
      <c r="Q762" s="246">
        <v>0</v>
      </c>
      <c r="R762" s="246">
        <f>Q762*H762</f>
        <v>0</v>
      </c>
      <c r="S762" s="246">
        <v>0</v>
      </c>
      <c r="T762" s="247">
        <f>S762*H762</f>
        <v>0</v>
      </c>
      <c r="AR762" s="25" t="s">
        <v>304</v>
      </c>
      <c r="AT762" s="25" t="s">
        <v>230</v>
      </c>
      <c r="AU762" s="25" t="s">
        <v>87</v>
      </c>
      <c r="AY762" s="25" t="s">
        <v>228</v>
      </c>
      <c r="BE762" s="248">
        <f>IF(N762="základní",J762,0)</f>
        <v>0</v>
      </c>
      <c r="BF762" s="248">
        <f>IF(N762="snížená",J762,0)</f>
        <v>0</v>
      </c>
      <c r="BG762" s="248">
        <f>IF(N762="zákl. přenesená",J762,0)</f>
        <v>0</v>
      </c>
      <c r="BH762" s="248">
        <f>IF(N762="sníž. přenesená",J762,0)</f>
        <v>0</v>
      </c>
      <c r="BI762" s="248">
        <f>IF(N762="nulová",J762,0)</f>
        <v>0</v>
      </c>
      <c r="BJ762" s="25" t="s">
        <v>24</v>
      </c>
      <c r="BK762" s="248">
        <f>ROUND(I762*H762,2)</f>
        <v>0</v>
      </c>
      <c r="BL762" s="25" t="s">
        <v>304</v>
      </c>
      <c r="BM762" s="25" t="s">
        <v>1574</v>
      </c>
    </row>
    <row r="763" s="12" customFormat="1">
      <c r="B763" s="249"/>
      <c r="C763" s="250"/>
      <c r="D763" s="251" t="s">
        <v>237</v>
      </c>
      <c r="E763" s="252" t="s">
        <v>22</v>
      </c>
      <c r="F763" s="253" t="s">
        <v>1575</v>
      </c>
      <c r="G763" s="250"/>
      <c r="H763" s="254">
        <v>3</v>
      </c>
      <c r="I763" s="255"/>
      <c r="J763" s="250"/>
      <c r="K763" s="250"/>
      <c r="L763" s="256"/>
      <c r="M763" s="257"/>
      <c r="N763" s="258"/>
      <c r="O763" s="258"/>
      <c r="P763" s="258"/>
      <c r="Q763" s="258"/>
      <c r="R763" s="258"/>
      <c r="S763" s="258"/>
      <c r="T763" s="259"/>
      <c r="AT763" s="260" t="s">
        <v>237</v>
      </c>
      <c r="AU763" s="260" t="s">
        <v>87</v>
      </c>
      <c r="AV763" s="12" t="s">
        <v>87</v>
      </c>
      <c r="AW763" s="12" t="s">
        <v>42</v>
      </c>
      <c r="AX763" s="12" t="s">
        <v>24</v>
      </c>
      <c r="AY763" s="260" t="s">
        <v>228</v>
      </c>
    </row>
    <row r="764" s="1" customFormat="1" ht="63.75" customHeight="1">
      <c r="B764" s="47"/>
      <c r="C764" s="237" t="s">
        <v>1576</v>
      </c>
      <c r="D764" s="237" t="s">
        <v>230</v>
      </c>
      <c r="E764" s="238" t="s">
        <v>1577</v>
      </c>
      <c r="F764" s="239" t="s">
        <v>1578</v>
      </c>
      <c r="G764" s="240" t="s">
        <v>1408</v>
      </c>
      <c r="H764" s="241">
        <v>2</v>
      </c>
      <c r="I764" s="242"/>
      <c r="J764" s="243">
        <f>ROUND(I764*H764,2)</f>
        <v>0</v>
      </c>
      <c r="K764" s="239" t="s">
        <v>264</v>
      </c>
      <c r="L764" s="73"/>
      <c r="M764" s="244" t="s">
        <v>22</v>
      </c>
      <c r="N764" s="245" t="s">
        <v>50</v>
      </c>
      <c r="O764" s="48"/>
      <c r="P764" s="246">
        <f>O764*H764</f>
        <v>0</v>
      </c>
      <c r="Q764" s="246">
        <v>0</v>
      </c>
      <c r="R764" s="246">
        <f>Q764*H764</f>
        <v>0</v>
      </c>
      <c r="S764" s="246">
        <v>0</v>
      </c>
      <c r="T764" s="247">
        <f>S764*H764</f>
        <v>0</v>
      </c>
      <c r="AR764" s="25" t="s">
        <v>304</v>
      </c>
      <c r="AT764" s="25" t="s">
        <v>230</v>
      </c>
      <c r="AU764" s="25" t="s">
        <v>87</v>
      </c>
      <c r="AY764" s="25" t="s">
        <v>228</v>
      </c>
      <c r="BE764" s="248">
        <f>IF(N764="základní",J764,0)</f>
        <v>0</v>
      </c>
      <c r="BF764" s="248">
        <f>IF(N764="snížená",J764,0)</f>
        <v>0</v>
      </c>
      <c r="BG764" s="248">
        <f>IF(N764="zákl. přenesená",J764,0)</f>
        <v>0</v>
      </c>
      <c r="BH764" s="248">
        <f>IF(N764="sníž. přenesená",J764,0)</f>
        <v>0</v>
      </c>
      <c r="BI764" s="248">
        <f>IF(N764="nulová",J764,0)</f>
        <v>0</v>
      </c>
      <c r="BJ764" s="25" t="s">
        <v>24</v>
      </c>
      <c r="BK764" s="248">
        <f>ROUND(I764*H764,2)</f>
        <v>0</v>
      </c>
      <c r="BL764" s="25" t="s">
        <v>304</v>
      </c>
      <c r="BM764" s="25" t="s">
        <v>1579</v>
      </c>
    </row>
    <row r="765" s="12" customFormat="1">
      <c r="B765" s="249"/>
      <c r="C765" s="250"/>
      <c r="D765" s="251" t="s">
        <v>237</v>
      </c>
      <c r="E765" s="252" t="s">
        <v>22</v>
      </c>
      <c r="F765" s="253" t="s">
        <v>1580</v>
      </c>
      <c r="G765" s="250"/>
      <c r="H765" s="254">
        <v>2</v>
      </c>
      <c r="I765" s="255"/>
      <c r="J765" s="250"/>
      <c r="K765" s="250"/>
      <c r="L765" s="256"/>
      <c r="M765" s="257"/>
      <c r="N765" s="258"/>
      <c r="O765" s="258"/>
      <c r="P765" s="258"/>
      <c r="Q765" s="258"/>
      <c r="R765" s="258"/>
      <c r="S765" s="258"/>
      <c r="T765" s="259"/>
      <c r="AT765" s="260" t="s">
        <v>237</v>
      </c>
      <c r="AU765" s="260" t="s">
        <v>87</v>
      </c>
      <c r="AV765" s="12" t="s">
        <v>87</v>
      </c>
      <c r="AW765" s="12" t="s">
        <v>42</v>
      </c>
      <c r="AX765" s="12" t="s">
        <v>24</v>
      </c>
      <c r="AY765" s="260" t="s">
        <v>228</v>
      </c>
    </row>
    <row r="766" s="1" customFormat="1" ht="63.75" customHeight="1">
      <c r="B766" s="47"/>
      <c r="C766" s="237" t="s">
        <v>1581</v>
      </c>
      <c r="D766" s="237" t="s">
        <v>230</v>
      </c>
      <c r="E766" s="238" t="s">
        <v>1582</v>
      </c>
      <c r="F766" s="239" t="s">
        <v>1583</v>
      </c>
      <c r="G766" s="240" t="s">
        <v>1408</v>
      </c>
      <c r="H766" s="241">
        <v>1</v>
      </c>
      <c r="I766" s="242"/>
      <c r="J766" s="243">
        <f>ROUND(I766*H766,2)</f>
        <v>0</v>
      </c>
      <c r="K766" s="239" t="s">
        <v>264</v>
      </c>
      <c r="L766" s="73"/>
      <c r="M766" s="244" t="s">
        <v>22</v>
      </c>
      <c r="N766" s="245" t="s">
        <v>50</v>
      </c>
      <c r="O766" s="48"/>
      <c r="P766" s="246">
        <f>O766*H766</f>
        <v>0</v>
      </c>
      <c r="Q766" s="246">
        <v>0</v>
      </c>
      <c r="R766" s="246">
        <f>Q766*H766</f>
        <v>0</v>
      </c>
      <c r="S766" s="246">
        <v>0</v>
      </c>
      <c r="T766" s="247">
        <f>S766*H766</f>
        <v>0</v>
      </c>
      <c r="AR766" s="25" t="s">
        <v>304</v>
      </c>
      <c r="AT766" s="25" t="s">
        <v>230</v>
      </c>
      <c r="AU766" s="25" t="s">
        <v>87</v>
      </c>
      <c r="AY766" s="25" t="s">
        <v>228</v>
      </c>
      <c r="BE766" s="248">
        <f>IF(N766="základní",J766,0)</f>
        <v>0</v>
      </c>
      <c r="BF766" s="248">
        <f>IF(N766="snížená",J766,0)</f>
        <v>0</v>
      </c>
      <c r="BG766" s="248">
        <f>IF(N766="zákl. přenesená",J766,0)</f>
        <v>0</v>
      </c>
      <c r="BH766" s="248">
        <f>IF(N766="sníž. přenesená",J766,0)</f>
        <v>0</v>
      </c>
      <c r="BI766" s="248">
        <f>IF(N766="nulová",J766,0)</f>
        <v>0</v>
      </c>
      <c r="BJ766" s="25" t="s">
        <v>24</v>
      </c>
      <c r="BK766" s="248">
        <f>ROUND(I766*H766,2)</f>
        <v>0</v>
      </c>
      <c r="BL766" s="25" t="s">
        <v>304</v>
      </c>
      <c r="BM766" s="25" t="s">
        <v>1584</v>
      </c>
    </row>
    <row r="767" s="12" customFormat="1">
      <c r="B767" s="249"/>
      <c r="C767" s="250"/>
      <c r="D767" s="251" t="s">
        <v>237</v>
      </c>
      <c r="E767" s="252" t="s">
        <v>22</v>
      </c>
      <c r="F767" s="253" t="s">
        <v>1585</v>
      </c>
      <c r="G767" s="250"/>
      <c r="H767" s="254">
        <v>1</v>
      </c>
      <c r="I767" s="255"/>
      <c r="J767" s="250"/>
      <c r="K767" s="250"/>
      <c r="L767" s="256"/>
      <c r="M767" s="257"/>
      <c r="N767" s="258"/>
      <c r="O767" s="258"/>
      <c r="P767" s="258"/>
      <c r="Q767" s="258"/>
      <c r="R767" s="258"/>
      <c r="S767" s="258"/>
      <c r="T767" s="259"/>
      <c r="AT767" s="260" t="s">
        <v>237</v>
      </c>
      <c r="AU767" s="260" t="s">
        <v>87</v>
      </c>
      <c r="AV767" s="12" t="s">
        <v>87</v>
      </c>
      <c r="AW767" s="12" t="s">
        <v>42</v>
      </c>
      <c r="AX767" s="12" t="s">
        <v>24</v>
      </c>
      <c r="AY767" s="260" t="s">
        <v>228</v>
      </c>
    </row>
    <row r="768" s="1" customFormat="1" ht="51" customHeight="1">
      <c r="B768" s="47"/>
      <c r="C768" s="237" t="s">
        <v>1586</v>
      </c>
      <c r="D768" s="237" t="s">
        <v>230</v>
      </c>
      <c r="E768" s="238" t="s">
        <v>1587</v>
      </c>
      <c r="F768" s="239" t="s">
        <v>1588</v>
      </c>
      <c r="G768" s="240" t="s">
        <v>1408</v>
      </c>
      <c r="H768" s="241">
        <v>3</v>
      </c>
      <c r="I768" s="242"/>
      <c r="J768" s="243">
        <f>ROUND(I768*H768,2)</f>
        <v>0</v>
      </c>
      <c r="K768" s="239" t="s">
        <v>264</v>
      </c>
      <c r="L768" s="73"/>
      <c r="M768" s="244" t="s">
        <v>22</v>
      </c>
      <c r="N768" s="245" t="s">
        <v>50</v>
      </c>
      <c r="O768" s="48"/>
      <c r="P768" s="246">
        <f>O768*H768</f>
        <v>0</v>
      </c>
      <c r="Q768" s="246">
        <v>0</v>
      </c>
      <c r="R768" s="246">
        <f>Q768*H768</f>
        <v>0</v>
      </c>
      <c r="S768" s="246">
        <v>0</v>
      </c>
      <c r="T768" s="247">
        <f>S768*H768</f>
        <v>0</v>
      </c>
      <c r="AR768" s="25" t="s">
        <v>304</v>
      </c>
      <c r="AT768" s="25" t="s">
        <v>230</v>
      </c>
      <c r="AU768" s="25" t="s">
        <v>87</v>
      </c>
      <c r="AY768" s="25" t="s">
        <v>228</v>
      </c>
      <c r="BE768" s="248">
        <f>IF(N768="základní",J768,0)</f>
        <v>0</v>
      </c>
      <c r="BF768" s="248">
        <f>IF(N768="snížená",J768,0)</f>
        <v>0</v>
      </c>
      <c r="BG768" s="248">
        <f>IF(N768="zákl. přenesená",J768,0)</f>
        <v>0</v>
      </c>
      <c r="BH768" s="248">
        <f>IF(N768="sníž. přenesená",J768,0)</f>
        <v>0</v>
      </c>
      <c r="BI768" s="248">
        <f>IF(N768="nulová",J768,0)</f>
        <v>0</v>
      </c>
      <c r="BJ768" s="25" t="s">
        <v>24</v>
      </c>
      <c r="BK768" s="248">
        <f>ROUND(I768*H768,2)</f>
        <v>0</v>
      </c>
      <c r="BL768" s="25" t="s">
        <v>304</v>
      </c>
      <c r="BM768" s="25" t="s">
        <v>1589</v>
      </c>
    </row>
    <row r="769" s="12" customFormat="1">
      <c r="B769" s="249"/>
      <c r="C769" s="250"/>
      <c r="D769" s="251" t="s">
        <v>237</v>
      </c>
      <c r="E769" s="252" t="s">
        <v>22</v>
      </c>
      <c r="F769" s="253" t="s">
        <v>1590</v>
      </c>
      <c r="G769" s="250"/>
      <c r="H769" s="254">
        <v>3</v>
      </c>
      <c r="I769" s="255"/>
      <c r="J769" s="250"/>
      <c r="K769" s="250"/>
      <c r="L769" s="256"/>
      <c r="M769" s="257"/>
      <c r="N769" s="258"/>
      <c r="O769" s="258"/>
      <c r="P769" s="258"/>
      <c r="Q769" s="258"/>
      <c r="R769" s="258"/>
      <c r="S769" s="258"/>
      <c r="T769" s="259"/>
      <c r="AT769" s="260" t="s">
        <v>237</v>
      </c>
      <c r="AU769" s="260" t="s">
        <v>87</v>
      </c>
      <c r="AV769" s="12" t="s">
        <v>87</v>
      </c>
      <c r="AW769" s="12" t="s">
        <v>42</v>
      </c>
      <c r="AX769" s="12" t="s">
        <v>24</v>
      </c>
      <c r="AY769" s="260" t="s">
        <v>228</v>
      </c>
    </row>
    <row r="770" s="1" customFormat="1" ht="63.75" customHeight="1">
      <c r="B770" s="47"/>
      <c r="C770" s="237" t="s">
        <v>1591</v>
      </c>
      <c r="D770" s="237" t="s">
        <v>230</v>
      </c>
      <c r="E770" s="238" t="s">
        <v>1592</v>
      </c>
      <c r="F770" s="239" t="s">
        <v>1593</v>
      </c>
      <c r="G770" s="240" t="s">
        <v>1408</v>
      </c>
      <c r="H770" s="241">
        <v>6</v>
      </c>
      <c r="I770" s="242"/>
      <c r="J770" s="243">
        <f>ROUND(I770*H770,2)</f>
        <v>0</v>
      </c>
      <c r="K770" s="239" t="s">
        <v>264</v>
      </c>
      <c r="L770" s="73"/>
      <c r="M770" s="244" t="s">
        <v>22</v>
      </c>
      <c r="N770" s="245" t="s">
        <v>50</v>
      </c>
      <c r="O770" s="48"/>
      <c r="P770" s="246">
        <f>O770*H770</f>
        <v>0</v>
      </c>
      <c r="Q770" s="246">
        <v>0</v>
      </c>
      <c r="R770" s="246">
        <f>Q770*H770</f>
        <v>0</v>
      </c>
      <c r="S770" s="246">
        <v>0</v>
      </c>
      <c r="T770" s="247">
        <f>S770*H770</f>
        <v>0</v>
      </c>
      <c r="AR770" s="25" t="s">
        <v>304</v>
      </c>
      <c r="AT770" s="25" t="s">
        <v>230</v>
      </c>
      <c r="AU770" s="25" t="s">
        <v>87</v>
      </c>
      <c r="AY770" s="25" t="s">
        <v>228</v>
      </c>
      <c r="BE770" s="248">
        <f>IF(N770="základní",J770,0)</f>
        <v>0</v>
      </c>
      <c r="BF770" s="248">
        <f>IF(N770="snížená",J770,0)</f>
        <v>0</v>
      </c>
      <c r="BG770" s="248">
        <f>IF(N770="zákl. přenesená",J770,0)</f>
        <v>0</v>
      </c>
      <c r="BH770" s="248">
        <f>IF(N770="sníž. přenesená",J770,0)</f>
        <v>0</v>
      </c>
      <c r="BI770" s="248">
        <f>IF(N770="nulová",J770,0)</f>
        <v>0</v>
      </c>
      <c r="BJ770" s="25" t="s">
        <v>24</v>
      </c>
      <c r="BK770" s="248">
        <f>ROUND(I770*H770,2)</f>
        <v>0</v>
      </c>
      <c r="BL770" s="25" t="s">
        <v>304</v>
      </c>
      <c r="BM770" s="25" t="s">
        <v>1594</v>
      </c>
    </row>
    <row r="771" s="12" customFormat="1">
      <c r="B771" s="249"/>
      <c r="C771" s="250"/>
      <c r="D771" s="251" t="s">
        <v>237</v>
      </c>
      <c r="E771" s="252" t="s">
        <v>22</v>
      </c>
      <c r="F771" s="253" t="s">
        <v>1595</v>
      </c>
      <c r="G771" s="250"/>
      <c r="H771" s="254">
        <v>6</v>
      </c>
      <c r="I771" s="255"/>
      <c r="J771" s="250"/>
      <c r="K771" s="250"/>
      <c r="L771" s="256"/>
      <c r="M771" s="257"/>
      <c r="N771" s="258"/>
      <c r="O771" s="258"/>
      <c r="P771" s="258"/>
      <c r="Q771" s="258"/>
      <c r="R771" s="258"/>
      <c r="S771" s="258"/>
      <c r="T771" s="259"/>
      <c r="AT771" s="260" t="s">
        <v>237</v>
      </c>
      <c r="AU771" s="260" t="s">
        <v>87</v>
      </c>
      <c r="AV771" s="12" t="s">
        <v>87</v>
      </c>
      <c r="AW771" s="12" t="s">
        <v>42</v>
      </c>
      <c r="AX771" s="12" t="s">
        <v>24</v>
      </c>
      <c r="AY771" s="260" t="s">
        <v>228</v>
      </c>
    </row>
    <row r="772" s="1" customFormat="1" ht="51" customHeight="1">
      <c r="B772" s="47"/>
      <c r="C772" s="237" t="s">
        <v>1596</v>
      </c>
      <c r="D772" s="237" t="s">
        <v>230</v>
      </c>
      <c r="E772" s="238" t="s">
        <v>1597</v>
      </c>
      <c r="F772" s="239" t="s">
        <v>1598</v>
      </c>
      <c r="G772" s="240" t="s">
        <v>1408</v>
      </c>
      <c r="H772" s="241">
        <v>1</v>
      </c>
      <c r="I772" s="242"/>
      <c r="J772" s="243">
        <f>ROUND(I772*H772,2)</f>
        <v>0</v>
      </c>
      <c r="K772" s="239" t="s">
        <v>264</v>
      </c>
      <c r="L772" s="73"/>
      <c r="M772" s="244" t="s">
        <v>22</v>
      </c>
      <c r="N772" s="245" t="s">
        <v>50</v>
      </c>
      <c r="O772" s="48"/>
      <c r="P772" s="246">
        <f>O772*H772</f>
        <v>0</v>
      </c>
      <c r="Q772" s="246">
        <v>0</v>
      </c>
      <c r="R772" s="246">
        <f>Q772*H772</f>
        <v>0</v>
      </c>
      <c r="S772" s="246">
        <v>0</v>
      </c>
      <c r="T772" s="247">
        <f>S772*H772</f>
        <v>0</v>
      </c>
      <c r="AR772" s="25" t="s">
        <v>304</v>
      </c>
      <c r="AT772" s="25" t="s">
        <v>230</v>
      </c>
      <c r="AU772" s="25" t="s">
        <v>87</v>
      </c>
      <c r="AY772" s="25" t="s">
        <v>228</v>
      </c>
      <c r="BE772" s="248">
        <f>IF(N772="základní",J772,0)</f>
        <v>0</v>
      </c>
      <c r="BF772" s="248">
        <f>IF(N772="snížená",J772,0)</f>
        <v>0</v>
      </c>
      <c r="BG772" s="248">
        <f>IF(N772="zákl. přenesená",J772,0)</f>
        <v>0</v>
      </c>
      <c r="BH772" s="248">
        <f>IF(N772="sníž. přenesená",J772,0)</f>
        <v>0</v>
      </c>
      <c r="BI772" s="248">
        <f>IF(N772="nulová",J772,0)</f>
        <v>0</v>
      </c>
      <c r="BJ772" s="25" t="s">
        <v>24</v>
      </c>
      <c r="BK772" s="248">
        <f>ROUND(I772*H772,2)</f>
        <v>0</v>
      </c>
      <c r="BL772" s="25" t="s">
        <v>304</v>
      </c>
      <c r="BM772" s="25" t="s">
        <v>1599</v>
      </c>
    </row>
    <row r="773" s="12" customFormat="1">
      <c r="B773" s="249"/>
      <c r="C773" s="250"/>
      <c r="D773" s="251" t="s">
        <v>237</v>
      </c>
      <c r="E773" s="252" t="s">
        <v>22</v>
      </c>
      <c r="F773" s="253" t="s">
        <v>1600</v>
      </c>
      <c r="G773" s="250"/>
      <c r="H773" s="254">
        <v>1</v>
      </c>
      <c r="I773" s="255"/>
      <c r="J773" s="250"/>
      <c r="K773" s="250"/>
      <c r="L773" s="256"/>
      <c r="M773" s="257"/>
      <c r="N773" s="258"/>
      <c r="O773" s="258"/>
      <c r="P773" s="258"/>
      <c r="Q773" s="258"/>
      <c r="R773" s="258"/>
      <c r="S773" s="258"/>
      <c r="T773" s="259"/>
      <c r="AT773" s="260" t="s">
        <v>237</v>
      </c>
      <c r="AU773" s="260" t="s">
        <v>87</v>
      </c>
      <c r="AV773" s="12" t="s">
        <v>87</v>
      </c>
      <c r="AW773" s="12" t="s">
        <v>42</v>
      </c>
      <c r="AX773" s="12" t="s">
        <v>24</v>
      </c>
      <c r="AY773" s="260" t="s">
        <v>228</v>
      </c>
    </row>
    <row r="774" s="1" customFormat="1" ht="51" customHeight="1">
      <c r="B774" s="47"/>
      <c r="C774" s="237" t="s">
        <v>1601</v>
      </c>
      <c r="D774" s="237" t="s">
        <v>230</v>
      </c>
      <c r="E774" s="238" t="s">
        <v>1602</v>
      </c>
      <c r="F774" s="239" t="s">
        <v>1603</v>
      </c>
      <c r="G774" s="240" t="s">
        <v>1408</v>
      </c>
      <c r="H774" s="241">
        <v>1</v>
      </c>
      <c r="I774" s="242"/>
      <c r="J774" s="243">
        <f>ROUND(I774*H774,2)</f>
        <v>0</v>
      </c>
      <c r="K774" s="239" t="s">
        <v>264</v>
      </c>
      <c r="L774" s="73"/>
      <c r="M774" s="244" t="s">
        <v>22</v>
      </c>
      <c r="N774" s="245" t="s">
        <v>50</v>
      </c>
      <c r="O774" s="48"/>
      <c r="P774" s="246">
        <f>O774*H774</f>
        <v>0</v>
      </c>
      <c r="Q774" s="246">
        <v>0</v>
      </c>
      <c r="R774" s="246">
        <f>Q774*H774</f>
        <v>0</v>
      </c>
      <c r="S774" s="246">
        <v>0</v>
      </c>
      <c r="T774" s="247">
        <f>S774*H774</f>
        <v>0</v>
      </c>
      <c r="AR774" s="25" t="s">
        <v>304</v>
      </c>
      <c r="AT774" s="25" t="s">
        <v>230</v>
      </c>
      <c r="AU774" s="25" t="s">
        <v>87</v>
      </c>
      <c r="AY774" s="25" t="s">
        <v>228</v>
      </c>
      <c r="BE774" s="248">
        <f>IF(N774="základní",J774,0)</f>
        <v>0</v>
      </c>
      <c r="BF774" s="248">
        <f>IF(N774="snížená",J774,0)</f>
        <v>0</v>
      </c>
      <c r="BG774" s="248">
        <f>IF(N774="zákl. přenesená",J774,0)</f>
        <v>0</v>
      </c>
      <c r="BH774" s="248">
        <f>IF(N774="sníž. přenesená",J774,0)</f>
        <v>0</v>
      </c>
      <c r="BI774" s="248">
        <f>IF(N774="nulová",J774,0)</f>
        <v>0</v>
      </c>
      <c r="BJ774" s="25" t="s">
        <v>24</v>
      </c>
      <c r="BK774" s="248">
        <f>ROUND(I774*H774,2)</f>
        <v>0</v>
      </c>
      <c r="BL774" s="25" t="s">
        <v>304</v>
      </c>
      <c r="BM774" s="25" t="s">
        <v>1604</v>
      </c>
    </row>
    <row r="775" s="12" customFormat="1">
      <c r="B775" s="249"/>
      <c r="C775" s="250"/>
      <c r="D775" s="251" t="s">
        <v>237</v>
      </c>
      <c r="E775" s="252" t="s">
        <v>22</v>
      </c>
      <c r="F775" s="253" t="s">
        <v>1605</v>
      </c>
      <c r="G775" s="250"/>
      <c r="H775" s="254">
        <v>1</v>
      </c>
      <c r="I775" s="255"/>
      <c r="J775" s="250"/>
      <c r="K775" s="250"/>
      <c r="L775" s="256"/>
      <c r="M775" s="257"/>
      <c r="N775" s="258"/>
      <c r="O775" s="258"/>
      <c r="P775" s="258"/>
      <c r="Q775" s="258"/>
      <c r="R775" s="258"/>
      <c r="S775" s="258"/>
      <c r="T775" s="259"/>
      <c r="AT775" s="260" t="s">
        <v>237</v>
      </c>
      <c r="AU775" s="260" t="s">
        <v>87</v>
      </c>
      <c r="AV775" s="12" t="s">
        <v>87</v>
      </c>
      <c r="AW775" s="12" t="s">
        <v>42</v>
      </c>
      <c r="AX775" s="12" t="s">
        <v>24</v>
      </c>
      <c r="AY775" s="260" t="s">
        <v>228</v>
      </c>
    </row>
    <row r="776" s="1" customFormat="1" ht="51" customHeight="1">
      <c r="B776" s="47"/>
      <c r="C776" s="237" t="s">
        <v>1606</v>
      </c>
      <c r="D776" s="237" t="s">
        <v>230</v>
      </c>
      <c r="E776" s="238" t="s">
        <v>1607</v>
      </c>
      <c r="F776" s="239" t="s">
        <v>1608</v>
      </c>
      <c r="G776" s="240" t="s">
        <v>1408</v>
      </c>
      <c r="H776" s="241">
        <v>6</v>
      </c>
      <c r="I776" s="242"/>
      <c r="J776" s="243">
        <f>ROUND(I776*H776,2)</f>
        <v>0</v>
      </c>
      <c r="K776" s="239" t="s">
        <v>264</v>
      </c>
      <c r="L776" s="73"/>
      <c r="M776" s="244" t="s">
        <v>22</v>
      </c>
      <c r="N776" s="245" t="s">
        <v>50</v>
      </c>
      <c r="O776" s="48"/>
      <c r="P776" s="246">
        <f>O776*H776</f>
        <v>0</v>
      </c>
      <c r="Q776" s="246">
        <v>0</v>
      </c>
      <c r="R776" s="246">
        <f>Q776*H776</f>
        <v>0</v>
      </c>
      <c r="S776" s="246">
        <v>0</v>
      </c>
      <c r="T776" s="247">
        <f>S776*H776</f>
        <v>0</v>
      </c>
      <c r="AR776" s="25" t="s">
        <v>304</v>
      </c>
      <c r="AT776" s="25" t="s">
        <v>230</v>
      </c>
      <c r="AU776" s="25" t="s">
        <v>87</v>
      </c>
      <c r="AY776" s="25" t="s">
        <v>228</v>
      </c>
      <c r="BE776" s="248">
        <f>IF(N776="základní",J776,0)</f>
        <v>0</v>
      </c>
      <c r="BF776" s="248">
        <f>IF(N776="snížená",J776,0)</f>
        <v>0</v>
      </c>
      <c r="BG776" s="248">
        <f>IF(N776="zákl. přenesená",J776,0)</f>
        <v>0</v>
      </c>
      <c r="BH776" s="248">
        <f>IF(N776="sníž. přenesená",J776,0)</f>
        <v>0</v>
      </c>
      <c r="BI776" s="248">
        <f>IF(N776="nulová",J776,0)</f>
        <v>0</v>
      </c>
      <c r="BJ776" s="25" t="s">
        <v>24</v>
      </c>
      <c r="BK776" s="248">
        <f>ROUND(I776*H776,2)</f>
        <v>0</v>
      </c>
      <c r="BL776" s="25" t="s">
        <v>304</v>
      </c>
      <c r="BM776" s="25" t="s">
        <v>1609</v>
      </c>
    </row>
    <row r="777" s="12" customFormat="1">
      <c r="B777" s="249"/>
      <c r="C777" s="250"/>
      <c r="D777" s="251" t="s">
        <v>237</v>
      </c>
      <c r="E777" s="252" t="s">
        <v>22</v>
      </c>
      <c r="F777" s="253" t="s">
        <v>1610</v>
      </c>
      <c r="G777" s="250"/>
      <c r="H777" s="254">
        <v>6</v>
      </c>
      <c r="I777" s="255"/>
      <c r="J777" s="250"/>
      <c r="K777" s="250"/>
      <c r="L777" s="256"/>
      <c r="M777" s="257"/>
      <c r="N777" s="258"/>
      <c r="O777" s="258"/>
      <c r="P777" s="258"/>
      <c r="Q777" s="258"/>
      <c r="R777" s="258"/>
      <c r="S777" s="258"/>
      <c r="T777" s="259"/>
      <c r="AT777" s="260" t="s">
        <v>237</v>
      </c>
      <c r="AU777" s="260" t="s">
        <v>87</v>
      </c>
      <c r="AV777" s="12" t="s">
        <v>87</v>
      </c>
      <c r="AW777" s="12" t="s">
        <v>42</v>
      </c>
      <c r="AX777" s="12" t="s">
        <v>24</v>
      </c>
      <c r="AY777" s="260" t="s">
        <v>228</v>
      </c>
    </row>
    <row r="778" s="1" customFormat="1" ht="63.75" customHeight="1">
      <c r="B778" s="47"/>
      <c r="C778" s="237" t="s">
        <v>1611</v>
      </c>
      <c r="D778" s="237" t="s">
        <v>230</v>
      </c>
      <c r="E778" s="238" t="s">
        <v>1612</v>
      </c>
      <c r="F778" s="239" t="s">
        <v>1613</v>
      </c>
      <c r="G778" s="240" t="s">
        <v>1408</v>
      </c>
      <c r="H778" s="241">
        <v>1</v>
      </c>
      <c r="I778" s="242"/>
      <c r="J778" s="243">
        <f>ROUND(I778*H778,2)</f>
        <v>0</v>
      </c>
      <c r="K778" s="239" t="s">
        <v>264</v>
      </c>
      <c r="L778" s="73"/>
      <c r="M778" s="244" t="s">
        <v>22</v>
      </c>
      <c r="N778" s="245" t="s">
        <v>50</v>
      </c>
      <c r="O778" s="48"/>
      <c r="P778" s="246">
        <f>O778*H778</f>
        <v>0</v>
      </c>
      <c r="Q778" s="246">
        <v>0</v>
      </c>
      <c r="R778" s="246">
        <f>Q778*H778</f>
        <v>0</v>
      </c>
      <c r="S778" s="246">
        <v>0</v>
      </c>
      <c r="T778" s="247">
        <f>S778*H778</f>
        <v>0</v>
      </c>
      <c r="AR778" s="25" t="s">
        <v>304</v>
      </c>
      <c r="AT778" s="25" t="s">
        <v>230</v>
      </c>
      <c r="AU778" s="25" t="s">
        <v>87</v>
      </c>
      <c r="AY778" s="25" t="s">
        <v>228</v>
      </c>
      <c r="BE778" s="248">
        <f>IF(N778="základní",J778,0)</f>
        <v>0</v>
      </c>
      <c r="BF778" s="248">
        <f>IF(N778="snížená",J778,0)</f>
        <v>0</v>
      </c>
      <c r="BG778" s="248">
        <f>IF(N778="zákl. přenesená",J778,0)</f>
        <v>0</v>
      </c>
      <c r="BH778" s="248">
        <f>IF(N778="sníž. přenesená",J778,0)</f>
        <v>0</v>
      </c>
      <c r="BI778" s="248">
        <f>IF(N778="nulová",J778,0)</f>
        <v>0</v>
      </c>
      <c r="BJ778" s="25" t="s">
        <v>24</v>
      </c>
      <c r="BK778" s="248">
        <f>ROUND(I778*H778,2)</f>
        <v>0</v>
      </c>
      <c r="BL778" s="25" t="s">
        <v>304</v>
      </c>
      <c r="BM778" s="25" t="s">
        <v>1614</v>
      </c>
    </row>
    <row r="779" s="12" customFormat="1">
      <c r="B779" s="249"/>
      <c r="C779" s="250"/>
      <c r="D779" s="251" t="s">
        <v>237</v>
      </c>
      <c r="E779" s="252" t="s">
        <v>22</v>
      </c>
      <c r="F779" s="253" t="s">
        <v>1615</v>
      </c>
      <c r="G779" s="250"/>
      <c r="H779" s="254">
        <v>1</v>
      </c>
      <c r="I779" s="255"/>
      <c r="J779" s="250"/>
      <c r="K779" s="250"/>
      <c r="L779" s="256"/>
      <c r="M779" s="257"/>
      <c r="N779" s="258"/>
      <c r="O779" s="258"/>
      <c r="P779" s="258"/>
      <c r="Q779" s="258"/>
      <c r="R779" s="258"/>
      <c r="S779" s="258"/>
      <c r="T779" s="259"/>
      <c r="AT779" s="260" t="s">
        <v>237</v>
      </c>
      <c r="AU779" s="260" t="s">
        <v>87</v>
      </c>
      <c r="AV779" s="12" t="s">
        <v>87</v>
      </c>
      <c r="AW779" s="12" t="s">
        <v>42</v>
      </c>
      <c r="AX779" s="12" t="s">
        <v>24</v>
      </c>
      <c r="AY779" s="260" t="s">
        <v>228</v>
      </c>
    </row>
    <row r="780" s="1" customFormat="1" ht="63.75" customHeight="1">
      <c r="B780" s="47"/>
      <c r="C780" s="237" t="s">
        <v>1616</v>
      </c>
      <c r="D780" s="237" t="s">
        <v>230</v>
      </c>
      <c r="E780" s="238" t="s">
        <v>1617</v>
      </c>
      <c r="F780" s="239" t="s">
        <v>1618</v>
      </c>
      <c r="G780" s="240" t="s">
        <v>1408</v>
      </c>
      <c r="H780" s="241">
        <v>6</v>
      </c>
      <c r="I780" s="242"/>
      <c r="J780" s="243">
        <f>ROUND(I780*H780,2)</f>
        <v>0</v>
      </c>
      <c r="K780" s="239" t="s">
        <v>264</v>
      </c>
      <c r="L780" s="73"/>
      <c r="M780" s="244" t="s">
        <v>22</v>
      </c>
      <c r="N780" s="245" t="s">
        <v>50</v>
      </c>
      <c r="O780" s="48"/>
      <c r="P780" s="246">
        <f>O780*H780</f>
        <v>0</v>
      </c>
      <c r="Q780" s="246">
        <v>0</v>
      </c>
      <c r="R780" s="246">
        <f>Q780*H780</f>
        <v>0</v>
      </c>
      <c r="S780" s="246">
        <v>0</v>
      </c>
      <c r="T780" s="247">
        <f>S780*H780</f>
        <v>0</v>
      </c>
      <c r="AR780" s="25" t="s">
        <v>304</v>
      </c>
      <c r="AT780" s="25" t="s">
        <v>230</v>
      </c>
      <c r="AU780" s="25" t="s">
        <v>87</v>
      </c>
      <c r="AY780" s="25" t="s">
        <v>228</v>
      </c>
      <c r="BE780" s="248">
        <f>IF(N780="základní",J780,0)</f>
        <v>0</v>
      </c>
      <c r="BF780" s="248">
        <f>IF(N780="snížená",J780,0)</f>
        <v>0</v>
      </c>
      <c r="BG780" s="248">
        <f>IF(N780="zákl. přenesená",J780,0)</f>
        <v>0</v>
      </c>
      <c r="BH780" s="248">
        <f>IF(N780="sníž. přenesená",J780,0)</f>
        <v>0</v>
      </c>
      <c r="BI780" s="248">
        <f>IF(N780="nulová",J780,0)</f>
        <v>0</v>
      </c>
      <c r="BJ780" s="25" t="s">
        <v>24</v>
      </c>
      <c r="BK780" s="248">
        <f>ROUND(I780*H780,2)</f>
        <v>0</v>
      </c>
      <c r="BL780" s="25" t="s">
        <v>304</v>
      </c>
      <c r="BM780" s="25" t="s">
        <v>1619</v>
      </c>
    </row>
    <row r="781" s="12" customFormat="1">
      <c r="B781" s="249"/>
      <c r="C781" s="250"/>
      <c r="D781" s="251" t="s">
        <v>237</v>
      </c>
      <c r="E781" s="252" t="s">
        <v>22</v>
      </c>
      <c r="F781" s="253" t="s">
        <v>1620</v>
      </c>
      <c r="G781" s="250"/>
      <c r="H781" s="254">
        <v>6</v>
      </c>
      <c r="I781" s="255"/>
      <c r="J781" s="250"/>
      <c r="K781" s="250"/>
      <c r="L781" s="256"/>
      <c r="M781" s="257"/>
      <c r="N781" s="258"/>
      <c r="O781" s="258"/>
      <c r="P781" s="258"/>
      <c r="Q781" s="258"/>
      <c r="R781" s="258"/>
      <c r="S781" s="258"/>
      <c r="T781" s="259"/>
      <c r="AT781" s="260" t="s">
        <v>237</v>
      </c>
      <c r="AU781" s="260" t="s">
        <v>87</v>
      </c>
      <c r="AV781" s="12" t="s">
        <v>87</v>
      </c>
      <c r="AW781" s="12" t="s">
        <v>42</v>
      </c>
      <c r="AX781" s="12" t="s">
        <v>24</v>
      </c>
      <c r="AY781" s="260" t="s">
        <v>228</v>
      </c>
    </row>
    <row r="782" s="1" customFormat="1" ht="63.75" customHeight="1">
      <c r="B782" s="47"/>
      <c r="C782" s="237" t="s">
        <v>1621</v>
      </c>
      <c r="D782" s="237" t="s">
        <v>230</v>
      </c>
      <c r="E782" s="238" t="s">
        <v>1622</v>
      </c>
      <c r="F782" s="239" t="s">
        <v>1623</v>
      </c>
      <c r="G782" s="240" t="s">
        <v>929</v>
      </c>
      <c r="H782" s="241">
        <v>1</v>
      </c>
      <c r="I782" s="242"/>
      <c r="J782" s="243">
        <f>ROUND(I782*H782,2)</f>
        <v>0</v>
      </c>
      <c r="K782" s="239" t="s">
        <v>22</v>
      </c>
      <c r="L782" s="73"/>
      <c r="M782" s="244" t="s">
        <v>22</v>
      </c>
      <c r="N782" s="245" t="s">
        <v>50</v>
      </c>
      <c r="O782" s="48"/>
      <c r="P782" s="246">
        <f>O782*H782</f>
        <v>0</v>
      </c>
      <c r="Q782" s="246">
        <v>0</v>
      </c>
      <c r="R782" s="246">
        <f>Q782*H782</f>
        <v>0</v>
      </c>
      <c r="S782" s="246">
        <v>0</v>
      </c>
      <c r="T782" s="247">
        <f>S782*H782</f>
        <v>0</v>
      </c>
      <c r="AR782" s="25" t="s">
        <v>304</v>
      </c>
      <c r="AT782" s="25" t="s">
        <v>230</v>
      </c>
      <c r="AU782" s="25" t="s">
        <v>87</v>
      </c>
      <c r="AY782" s="25" t="s">
        <v>228</v>
      </c>
      <c r="BE782" s="248">
        <f>IF(N782="základní",J782,0)</f>
        <v>0</v>
      </c>
      <c r="BF782" s="248">
        <f>IF(N782="snížená",J782,0)</f>
        <v>0</v>
      </c>
      <c r="BG782" s="248">
        <f>IF(N782="zákl. přenesená",J782,0)</f>
        <v>0</v>
      </c>
      <c r="BH782" s="248">
        <f>IF(N782="sníž. přenesená",J782,0)</f>
        <v>0</v>
      </c>
      <c r="BI782" s="248">
        <f>IF(N782="nulová",J782,0)</f>
        <v>0</v>
      </c>
      <c r="BJ782" s="25" t="s">
        <v>24</v>
      </c>
      <c r="BK782" s="248">
        <f>ROUND(I782*H782,2)</f>
        <v>0</v>
      </c>
      <c r="BL782" s="25" t="s">
        <v>304</v>
      </c>
      <c r="BM782" s="25" t="s">
        <v>1624</v>
      </c>
    </row>
    <row r="783" s="12" customFormat="1">
      <c r="B783" s="249"/>
      <c r="C783" s="250"/>
      <c r="D783" s="251" t="s">
        <v>237</v>
      </c>
      <c r="E783" s="252" t="s">
        <v>22</v>
      </c>
      <c r="F783" s="253" t="s">
        <v>1625</v>
      </c>
      <c r="G783" s="250"/>
      <c r="H783" s="254">
        <v>1</v>
      </c>
      <c r="I783" s="255"/>
      <c r="J783" s="250"/>
      <c r="K783" s="250"/>
      <c r="L783" s="256"/>
      <c r="M783" s="257"/>
      <c r="N783" s="258"/>
      <c r="O783" s="258"/>
      <c r="P783" s="258"/>
      <c r="Q783" s="258"/>
      <c r="R783" s="258"/>
      <c r="S783" s="258"/>
      <c r="T783" s="259"/>
      <c r="AT783" s="260" t="s">
        <v>237</v>
      </c>
      <c r="AU783" s="260" t="s">
        <v>87</v>
      </c>
      <c r="AV783" s="12" t="s">
        <v>87</v>
      </c>
      <c r="AW783" s="12" t="s">
        <v>42</v>
      </c>
      <c r="AX783" s="12" t="s">
        <v>24</v>
      </c>
      <c r="AY783" s="260" t="s">
        <v>228</v>
      </c>
    </row>
    <row r="784" s="1" customFormat="1" ht="63.75" customHeight="1">
      <c r="B784" s="47"/>
      <c r="C784" s="237" t="s">
        <v>1626</v>
      </c>
      <c r="D784" s="237" t="s">
        <v>230</v>
      </c>
      <c r="E784" s="238" t="s">
        <v>1627</v>
      </c>
      <c r="F784" s="239" t="s">
        <v>1628</v>
      </c>
      <c r="G784" s="240" t="s">
        <v>1408</v>
      </c>
      <c r="H784" s="241">
        <v>1</v>
      </c>
      <c r="I784" s="242"/>
      <c r="J784" s="243">
        <f>ROUND(I784*H784,2)</f>
        <v>0</v>
      </c>
      <c r="K784" s="239" t="s">
        <v>264</v>
      </c>
      <c r="L784" s="73"/>
      <c r="M784" s="244" t="s">
        <v>22</v>
      </c>
      <c r="N784" s="245" t="s">
        <v>50</v>
      </c>
      <c r="O784" s="48"/>
      <c r="P784" s="246">
        <f>O784*H784</f>
        <v>0</v>
      </c>
      <c r="Q784" s="246">
        <v>0</v>
      </c>
      <c r="R784" s="246">
        <f>Q784*H784</f>
        <v>0</v>
      </c>
      <c r="S784" s="246">
        <v>0</v>
      </c>
      <c r="T784" s="247">
        <f>S784*H784</f>
        <v>0</v>
      </c>
      <c r="AR784" s="25" t="s">
        <v>304</v>
      </c>
      <c r="AT784" s="25" t="s">
        <v>230</v>
      </c>
      <c r="AU784" s="25" t="s">
        <v>87</v>
      </c>
      <c r="AY784" s="25" t="s">
        <v>228</v>
      </c>
      <c r="BE784" s="248">
        <f>IF(N784="základní",J784,0)</f>
        <v>0</v>
      </c>
      <c r="BF784" s="248">
        <f>IF(N784="snížená",J784,0)</f>
        <v>0</v>
      </c>
      <c r="BG784" s="248">
        <f>IF(N784="zákl. přenesená",J784,0)</f>
        <v>0</v>
      </c>
      <c r="BH784" s="248">
        <f>IF(N784="sníž. přenesená",J784,0)</f>
        <v>0</v>
      </c>
      <c r="BI784" s="248">
        <f>IF(N784="nulová",J784,0)</f>
        <v>0</v>
      </c>
      <c r="BJ784" s="25" t="s">
        <v>24</v>
      </c>
      <c r="BK784" s="248">
        <f>ROUND(I784*H784,2)</f>
        <v>0</v>
      </c>
      <c r="BL784" s="25" t="s">
        <v>304</v>
      </c>
      <c r="BM784" s="25" t="s">
        <v>1629</v>
      </c>
    </row>
    <row r="785" s="12" customFormat="1">
      <c r="B785" s="249"/>
      <c r="C785" s="250"/>
      <c r="D785" s="251" t="s">
        <v>237</v>
      </c>
      <c r="E785" s="252" t="s">
        <v>22</v>
      </c>
      <c r="F785" s="253" t="s">
        <v>1630</v>
      </c>
      <c r="G785" s="250"/>
      <c r="H785" s="254">
        <v>1</v>
      </c>
      <c r="I785" s="255"/>
      <c r="J785" s="250"/>
      <c r="K785" s="250"/>
      <c r="L785" s="256"/>
      <c r="M785" s="257"/>
      <c r="N785" s="258"/>
      <c r="O785" s="258"/>
      <c r="P785" s="258"/>
      <c r="Q785" s="258"/>
      <c r="R785" s="258"/>
      <c r="S785" s="258"/>
      <c r="T785" s="259"/>
      <c r="AT785" s="260" t="s">
        <v>237</v>
      </c>
      <c r="AU785" s="260" t="s">
        <v>87</v>
      </c>
      <c r="AV785" s="12" t="s">
        <v>87</v>
      </c>
      <c r="AW785" s="12" t="s">
        <v>42</v>
      </c>
      <c r="AX785" s="12" t="s">
        <v>24</v>
      </c>
      <c r="AY785" s="260" t="s">
        <v>228</v>
      </c>
    </row>
    <row r="786" s="1" customFormat="1" ht="51" customHeight="1">
      <c r="B786" s="47"/>
      <c r="C786" s="237" t="s">
        <v>1631</v>
      </c>
      <c r="D786" s="237" t="s">
        <v>230</v>
      </c>
      <c r="E786" s="238" t="s">
        <v>1632</v>
      </c>
      <c r="F786" s="239" t="s">
        <v>1633</v>
      </c>
      <c r="G786" s="240" t="s">
        <v>1408</v>
      </c>
      <c r="H786" s="241">
        <v>1</v>
      </c>
      <c r="I786" s="242"/>
      <c r="J786" s="243">
        <f>ROUND(I786*H786,2)</f>
        <v>0</v>
      </c>
      <c r="K786" s="239" t="s">
        <v>264</v>
      </c>
      <c r="L786" s="73"/>
      <c r="M786" s="244" t="s">
        <v>22</v>
      </c>
      <c r="N786" s="245" t="s">
        <v>50</v>
      </c>
      <c r="O786" s="48"/>
      <c r="P786" s="246">
        <f>O786*H786</f>
        <v>0</v>
      </c>
      <c r="Q786" s="246">
        <v>0</v>
      </c>
      <c r="R786" s="246">
        <f>Q786*H786</f>
        <v>0</v>
      </c>
      <c r="S786" s="246">
        <v>0</v>
      </c>
      <c r="T786" s="247">
        <f>S786*H786</f>
        <v>0</v>
      </c>
      <c r="AR786" s="25" t="s">
        <v>304</v>
      </c>
      <c r="AT786" s="25" t="s">
        <v>230</v>
      </c>
      <c r="AU786" s="25" t="s">
        <v>87</v>
      </c>
      <c r="AY786" s="25" t="s">
        <v>228</v>
      </c>
      <c r="BE786" s="248">
        <f>IF(N786="základní",J786,0)</f>
        <v>0</v>
      </c>
      <c r="BF786" s="248">
        <f>IF(N786="snížená",J786,0)</f>
        <v>0</v>
      </c>
      <c r="BG786" s="248">
        <f>IF(N786="zákl. přenesená",J786,0)</f>
        <v>0</v>
      </c>
      <c r="BH786" s="248">
        <f>IF(N786="sníž. přenesená",J786,0)</f>
        <v>0</v>
      </c>
      <c r="BI786" s="248">
        <f>IF(N786="nulová",J786,0)</f>
        <v>0</v>
      </c>
      <c r="BJ786" s="25" t="s">
        <v>24</v>
      </c>
      <c r="BK786" s="248">
        <f>ROUND(I786*H786,2)</f>
        <v>0</v>
      </c>
      <c r="BL786" s="25" t="s">
        <v>304</v>
      </c>
      <c r="BM786" s="25" t="s">
        <v>1634</v>
      </c>
    </row>
    <row r="787" s="12" customFormat="1">
      <c r="B787" s="249"/>
      <c r="C787" s="250"/>
      <c r="D787" s="251" t="s">
        <v>237</v>
      </c>
      <c r="E787" s="252" t="s">
        <v>22</v>
      </c>
      <c r="F787" s="253" t="s">
        <v>1635</v>
      </c>
      <c r="G787" s="250"/>
      <c r="H787" s="254">
        <v>1</v>
      </c>
      <c r="I787" s="255"/>
      <c r="J787" s="250"/>
      <c r="K787" s="250"/>
      <c r="L787" s="256"/>
      <c r="M787" s="257"/>
      <c r="N787" s="258"/>
      <c r="O787" s="258"/>
      <c r="P787" s="258"/>
      <c r="Q787" s="258"/>
      <c r="R787" s="258"/>
      <c r="S787" s="258"/>
      <c r="T787" s="259"/>
      <c r="AT787" s="260" t="s">
        <v>237</v>
      </c>
      <c r="AU787" s="260" t="s">
        <v>87</v>
      </c>
      <c r="AV787" s="12" t="s">
        <v>87</v>
      </c>
      <c r="AW787" s="12" t="s">
        <v>42</v>
      </c>
      <c r="AX787" s="12" t="s">
        <v>24</v>
      </c>
      <c r="AY787" s="260" t="s">
        <v>228</v>
      </c>
    </row>
    <row r="788" s="1" customFormat="1" ht="63.75" customHeight="1">
      <c r="B788" s="47"/>
      <c r="C788" s="237" t="s">
        <v>1636</v>
      </c>
      <c r="D788" s="237" t="s">
        <v>230</v>
      </c>
      <c r="E788" s="238" t="s">
        <v>1637</v>
      </c>
      <c r="F788" s="239" t="s">
        <v>1638</v>
      </c>
      <c r="G788" s="240" t="s">
        <v>1408</v>
      </c>
      <c r="H788" s="241">
        <v>1</v>
      </c>
      <c r="I788" s="242"/>
      <c r="J788" s="243">
        <f>ROUND(I788*H788,2)</f>
        <v>0</v>
      </c>
      <c r="K788" s="239" t="s">
        <v>264</v>
      </c>
      <c r="L788" s="73"/>
      <c r="M788" s="244" t="s">
        <v>22</v>
      </c>
      <c r="N788" s="245" t="s">
        <v>50</v>
      </c>
      <c r="O788" s="48"/>
      <c r="P788" s="246">
        <f>O788*H788</f>
        <v>0</v>
      </c>
      <c r="Q788" s="246">
        <v>0</v>
      </c>
      <c r="R788" s="246">
        <f>Q788*H788</f>
        <v>0</v>
      </c>
      <c r="S788" s="246">
        <v>0</v>
      </c>
      <c r="T788" s="247">
        <f>S788*H788</f>
        <v>0</v>
      </c>
      <c r="AR788" s="25" t="s">
        <v>304</v>
      </c>
      <c r="AT788" s="25" t="s">
        <v>230</v>
      </c>
      <c r="AU788" s="25" t="s">
        <v>87</v>
      </c>
      <c r="AY788" s="25" t="s">
        <v>228</v>
      </c>
      <c r="BE788" s="248">
        <f>IF(N788="základní",J788,0)</f>
        <v>0</v>
      </c>
      <c r="BF788" s="248">
        <f>IF(N788="snížená",J788,0)</f>
        <v>0</v>
      </c>
      <c r="BG788" s="248">
        <f>IF(N788="zákl. přenesená",J788,0)</f>
        <v>0</v>
      </c>
      <c r="BH788" s="248">
        <f>IF(N788="sníž. přenesená",J788,0)</f>
        <v>0</v>
      </c>
      <c r="BI788" s="248">
        <f>IF(N788="nulová",J788,0)</f>
        <v>0</v>
      </c>
      <c r="BJ788" s="25" t="s">
        <v>24</v>
      </c>
      <c r="BK788" s="248">
        <f>ROUND(I788*H788,2)</f>
        <v>0</v>
      </c>
      <c r="BL788" s="25" t="s">
        <v>304</v>
      </c>
      <c r="BM788" s="25" t="s">
        <v>1639</v>
      </c>
    </row>
    <row r="789" s="12" customFormat="1">
      <c r="B789" s="249"/>
      <c r="C789" s="250"/>
      <c r="D789" s="251" t="s">
        <v>237</v>
      </c>
      <c r="E789" s="252" t="s">
        <v>22</v>
      </c>
      <c r="F789" s="253" t="s">
        <v>1640</v>
      </c>
      <c r="G789" s="250"/>
      <c r="H789" s="254">
        <v>1</v>
      </c>
      <c r="I789" s="255"/>
      <c r="J789" s="250"/>
      <c r="K789" s="250"/>
      <c r="L789" s="256"/>
      <c r="M789" s="257"/>
      <c r="N789" s="258"/>
      <c r="O789" s="258"/>
      <c r="P789" s="258"/>
      <c r="Q789" s="258"/>
      <c r="R789" s="258"/>
      <c r="S789" s="258"/>
      <c r="T789" s="259"/>
      <c r="AT789" s="260" t="s">
        <v>237</v>
      </c>
      <c r="AU789" s="260" t="s">
        <v>87</v>
      </c>
      <c r="AV789" s="12" t="s">
        <v>87</v>
      </c>
      <c r="AW789" s="12" t="s">
        <v>42</v>
      </c>
      <c r="AX789" s="12" t="s">
        <v>24</v>
      </c>
      <c r="AY789" s="260" t="s">
        <v>228</v>
      </c>
    </row>
    <row r="790" s="1" customFormat="1" ht="63.75" customHeight="1">
      <c r="B790" s="47"/>
      <c r="C790" s="237" t="s">
        <v>1641</v>
      </c>
      <c r="D790" s="237" t="s">
        <v>230</v>
      </c>
      <c r="E790" s="238" t="s">
        <v>1642</v>
      </c>
      <c r="F790" s="239" t="s">
        <v>1643</v>
      </c>
      <c r="G790" s="240" t="s">
        <v>1408</v>
      </c>
      <c r="H790" s="241">
        <v>2</v>
      </c>
      <c r="I790" s="242"/>
      <c r="J790" s="243">
        <f>ROUND(I790*H790,2)</f>
        <v>0</v>
      </c>
      <c r="K790" s="239" t="s">
        <v>264</v>
      </c>
      <c r="L790" s="73"/>
      <c r="M790" s="244" t="s">
        <v>22</v>
      </c>
      <c r="N790" s="245" t="s">
        <v>50</v>
      </c>
      <c r="O790" s="48"/>
      <c r="P790" s="246">
        <f>O790*H790</f>
        <v>0</v>
      </c>
      <c r="Q790" s="246">
        <v>0</v>
      </c>
      <c r="R790" s="246">
        <f>Q790*H790</f>
        <v>0</v>
      </c>
      <c r="S790" s="246">
        <v>0</v>
      </c>
      <c r="T790" s="247">
        <f>S790*H790</f>
        <v>0</v>
      </c>
      <c r="AR790" s="25" t="s">
        <v>304</v>
      </c>
      <c r="AT790" s="25" t="s">
        <v>230</v>
      </c>
      <c r="AU790" s="25" t="s">
        <v>87</v>
      </c>
      <c r="AY790" s="25" t="s">
        <v>228</v>
      </c>
      <c r="BE790" s="248">
        <f>IF(N790="základní",J790,0)</f>
        <v>0</v>
      </c>
      <c r="BF790" s="248">
        <f>IF(N790="snížená",J790,0)</f>
        <v>0</v>
      </c>
      <c r="BG790" s="248">
        <f>IF(N790="zákl. přenesená",J790,0)</f>
        <v>0</v>
      </c>
      <c r="BH790" s="248">
        <f>IF(N790="sníž. přenesená",J790,0)</f>
        <v>0</v>
      </c>
      <c r="BI790" s="248">
        <f>IF(N790="nulová",J790,0)</f>
        <v>0</v>
      </c>
      <c r="BJ790" s="25" t="s">
        <v>24</v>
      </c>
      <c r="BK790" s="248">
        <f>ROUND(I790*H790,2)</f>
        <v>0</v>
      </c>
      <c r="BL790" s="25" t="s">
        <v>304</v>
      </c>
      <c r="BM790" s="25" t="s">
        <v>1644</v>
      </c>
    </row>
    <row r="791" s="12" customFormat="1">
      <c r="B791" s="249"/>
      <c r="C791" s="250"/>
      <c r="D791" s="251" t="s">
        <v>237</v>
      </c>
      <c r="E791" s="252" t="s">
        <v>22</v>
      </c>
      <c r="F791" s="253" t="s">
        <v>1645</v>
      </c>
      <c r="G791" s="250"/>
      <c r="H791" s="254">
        <v>2</v>
      </c>
      <c r="I791" s="255"/>
      <c r="J791" s="250"/>
      <c r="K791" s="250"/>
      <c r="L791" s="256"/>
      <c r="M791" s="257"/>
      <c r="N791" s="258"/>
      <c r="O791" s="258"/>
      <c r="P791" s="258"/>
      <c r="Q791" s="258"/>
      <c r="R791" s="258"/>
      <c r="S791" s="258"/>
      <c r="T791" s="259"/>
      <c r="AT791" s="260" t="s">
        <v>237</v>
      </c>
      <c r="AU791" s="260" t="s">
        <v>87</v>
      </c>
      <c r="AV791" s="12" t="s">
        <v>87</v>
      </c>
      <c r="AW791" s="12" t="s">
        <v>42</v>
      </c>
      <c r="AX791" s="12" t="s">
        <v>24</v>
      </c>
      <c r="AY791" s="260" t="s">
        <v>228</v>
      </c>
    </row>
    <row r="792" s="1" customFormat="1" ht="38.25" customHeight="1">
      <c r="B792" s="47"/>
      <c r="C792" s="237" t="s">
        <v>1646</v>
      </c>
      <c r="D792" s="237" t="s">
        <v>230</v>
      </c>
      <c r="E792" s="238" t="s">
        <v>1647</v>
      </c>
      <c r="F792" s="239" t="s">
        <v>1648</v>
      </c>
      <c r="G792" s="240" t="s">
        <v>1408</v>
      </c>
      <c r="H792" s="241">
        <v>1</v>
      </c>
      <c r="I792" s="242"/>
      <c r="J792" s="243">
        <f>ROUND(I792*H792,2)</f>
        <v>0</v>
      </c>
      <c r="K792" s="239" t="s">
        <v>264</v>
      </c>
      <c r="L792" s="73"/>
      <c r="M792" s="244" t="s">
        <v>22</v>
      </c>
      <c r="N792" s="245" t="s">
        <v>50</v>
      </c>
      <c r="O792" s="48"/>
      <c r="P792" s="246">
        <f>O792*H792</f>
        <v>0</v>
      </c>
      <c r="Q792" s="246">
        <v>0</v>
      </c>
      <c r="R792" s="246">
        <f>Q792*H792</f>
        <v>0</v>
      </c>
      <c r="S792" s="246">
        <v>0</v>
      </c>
      <c r="T792" s="247">
        <f>S792*H792</f>
        <v>0</v>
      </c>
      <c r="AR792" s="25" t="s">
        <v>304</v>
      </c>
      <c r="AT792" s="25" t="s">
        <v>230</v>
      </c>
      <c r="AU792" s="25" t="s">
        <v>87</v>
      </c>
      <c r="AY792" s="25" t="s">
        <v>228</v>
      </c>
      <c r="BE792" s="248">
        <f>IF(N792="základní",J792,0)</f>
        <v>0</v>
      </c>
      <c r="BF792" s="248">
        <f>IF(N792="snížená",J792,0)</f>
        <v>0</v>
      </c>
      <c r="BG792" s="248">
        <f>IF(N792="zákl. přenesená",J792,0)</f>
        <v>0</v>
      </c>
      <c r="BH792" s="248">
        <f>IF(N792="sníž. přenesená",J792,0)</f>
        <v>0</v>
      </c>
      <c r="BI792" s="248">
        <f>IF(N792="nulová",J792,0)</f>
        <v>0</v>
      </c>
      <c r="BJ792" s="25" t="s">
        <v>24</v>
      </c>
      <c r="BK792" s="248">
        <f>ROUND(I792*H792,2)</f>
        <v>0</v>
      </c>
      <c r="BL792" s="25" t="s">
        <v>304</v>
      </c>
      <c r="BM792" s="25" t="s">
        <v>1649</v>
      </c>
    </row>
    <row r="793" s="12" customFormat="1">
      <c r="B793" s="249"/>
      <c r="C793" s="250"/>
      <c r="D793" s="251" t="s">
        <v>237</v>
      </c>
      <c r="E793" s="252" t="s">
        <v>22</v>
      </c>
      <c r="F793" s="253" t="s">
        <v>1650</v>
      </c>
      <c r="G793" s="250"/>
      <c r="H793" s="254">
        <v>1</v>
      </c>
      <c r="I793" s="255"/>
      <c r="J793" s="250"/>
      <c r="K793" s="250"/>
      <c r="L793" s="256"/>
      <c r="M793" s="257"/>
      <c r="N793" s="258"/>
      <c r="O793" s="258"/>
      <c r="P793" s="258"/>
      <c r="Q793" s="258"/>
      <c r="R793" s="258"/>
      <c r="S793" s="258"/>
      <c r="T793" s="259"/>
      <c r="AT793" s="260" t="s">
        <v>237</v>
      </c>
      <c r="AU793" s="260" t="s">
        <v>87</v>
      </c>
      <c r="AV793" s="12" t="s">
        <v>87</v>
      </c>
      <c r="AW793" s="12" t="s">
        <v>42</v>
      </c>
      <c r="AX793" s="12" t="s">
        <v>24</v>
      </c>
      <c r="AY793" s="260" t="s">
        <v>228</v>
      </c>
    </row>
    <row r="794" s="1" customFormat="1" ht="63.75" customHeight="1">
      <c r="B794" s="47"/>
      <c r="C794" s="237" t="s">
        <v>1651</v>
      </c>
      <c r="D794" s="237" t="s">
        <v>230</v>
      </c>
      <c r="E794" s="238" t="s">
        <v>1652</v>
      </c>
      <c r="F794" s="239" t="s">
        <v>1653</v>
      </c>
      <c r="G794" s="240" t="s">
        <v>1408</v>
      </c>
      <c r="H794" s="241">
        <v>1</v>
      </c>
      <c r="I794" s="242"/>
      <c r="J794" s="243">
        <f>ROUND(I794*H794,2)</f>
        <v>0</v>
      </c>
      <c r="K794" s="239" t="s">
        <v>264</v>
      </c>
      <c r="L794" s="73"/>
      <c r="M794" s="244" t="s">
        <v>22</v>
      </c>
      <c r="N794" s="245" t="s">
        <v>50</v>
      </c>
      <c r="O794" s="48"/>
      <c r="P794" s="246">
        <f>O794*H794</f>
        <v>0</v>
      </c>
      <c r="Q794" s="246">
        <v>0</v>
      </c>
      <c r="R794" s="246">
        <f>Q794*H794</f>
        <v>0</v>
      </c>
      <c r="S794" s="246">
        <v>0</v>
      </c>
      <c r="T794" s="247">
        <f>S794*H794</f>
        <v>0</v>
      </c>
      <c r="AR794" s="25" t="s">
        <v>304</v>
      </c>
      <c r="AT794" s="25" t="s">
        <v>230</v>
      </c>
      <c r="AU794" s="25" t="s">
        <v>87</v>
      </c>
      <c r="AY794" s="25" t="s">
        <v>228</v>
      </c>
      <c r="BE794" s="248">
        <f>IF(N794="základní",J794,0)</f>
        <v>0</v>
      </c>
      <c r="BF794" s="248">
        <f>IF(N794="snížená",J794,0)</f>
        <v>0</v>
      </c>
      <c r="BG794" s="248">
        <f>IF(N794="zákl. přenesená",J794,0)</f>
        <v>0</v>
      </c>
      <c r="BH794" s="248">
        <f>IF(N794="sníž. přenesená",J794,0)</f>
        <v>0</v>
      </c>
      <c r="BI794" s="248">
        <f>IF(N794="nulová",J794,0)</f>
        <v>0</v>
      </c>
      <c r="BJ794" s="25" t="s">
        <v>24</v>
      </c>
      <c r="BK794" s="248">
        <f>ROUND(I794*H794,2)</f>
        <v>0</v>
      </c>
      <c r="BL794" s="25" t="s">
        <v>304</v>
      </c>
      <c r="BM794" s="25" t="s">
        <v>1654</v>
      </c>
    </row>
    <row r="795" s="12" customFormat="1">
      <c r="B795" s="249"/>
      <c r="C795" s="250"/>
      <c r="D795" s="251" t="s">
        <v>237</v>
      </c>
      <c r="E795" s="252" t="s">
        <v>22</v>
      </c>
      <c r="F795" s="253" t="s">
        <v>1655</v>
      </c>
      <c r="G795" s="250"/>
      <c r="H795" s="254">
        <v>1</v>
      </c>
      <c r="I795" s="255"/>
      <c r="J795" s="250"/>
      <c r="K795" s="250"/>
      <c r="L795" s="256"/>
      <c r="M795" s="257"/>
      <c r="N795" s="258"/>
      <c r="O795" s="258"/>
      <c r="P795" s="258"/>
      <c r="Q795" s="258"/>
      <c r="R795" s="258"/>
      <c r="S795" s="258"/>
      <c r="T795" s="259"/>
      <c r="AT795" s="260" t="s">
        <v>237</v>
      </c>
      <c r="AU795" s="260" t="s">
        <v>87</v>
      </c>
      <c r="AV795" s="12" t="s">
        <v>87</v>
      </c>
      <c r="AW795" s="12" t="s">
        <v>42</v>
      </c>
      <c r="AX795" s="12" t="s">
        <v>24</v>
      </c>
      <c r="AY795" s="260" t="s">
        <v>228</v>
      </c>
    </row>
    <row r="796" s="1" customFormat="1" ht="51" customHeight="1">
      <c r="B796" s="47"/>
      <c r="C796" s="237" t="s">
        <v>1656</v>
      </c>
      <c r="D796" s="237" t="s">
        <v>230</v>
      </c>
      <c r="E796" s="238" t="s">
        <v>1657</v>
      </c>
      <c r="F796" s="239" t="s">
        <v>1658</v>
      </c>
      <c r="G796" s="240" t="s">
        <v>263</v>
      </c>
      <c r="H796" s="241">
        <v>37.420000000000002</v>
      </c>
      <c r="I796" s="242"/>
      <c r="J796" s="243">
        <f>ROUND(I796*H796,2)</f>
        <v>0</v>
      </c>
      <c r="K796" s="239" t="s">
        <v>264</v>
      </c>
      <c r="L796" s="73"/>
      <c r="M796" s="244" t="s">
        <v>22</v>
      </c>
      <c r="N796" s="245" t="s">
        <v>50</v>
      </c>
      <c r="O796" s="48"/>
      <c r="P796" s="246">
        <f>O796*H796</f>
        <v>0</v>
      </c>
      <c r="Q796" s="246">
        <v>0</v>
      </c>
      <c r="R796" s="246">
        <f>Q796*H796</f>
        <v>0</v>
      </c>
      <c r="S796" s="246">
        <v>0</v>
      </c>
      <c r="T796" s="247">
        <f>S796*H796</f>
        <v>0</v>
      </c>
      <c r="AR796" s="25" t="s">
        <v>304</v>
      </c>
      <c r="AT796" s="25" t="s">
        <v>230</v>
      </c>
      <c r="AU796" s="25" t="s">
        <v>87</v>
      </c>
      <c r="AY796" s="25" t="s">
        <v>228</v>
      </c>
      <c r="BE796" s="248">
        <f>IF(N796="základní",J796,0)</f>
        <v>0</v>
      </c>
      <c r="BF796" s="248">
        <f>IF(N796="snížená",J796,0)</f>
        <v>0</v>
      </c>
      <c r="BG796" s="248">
        <f>IF(N796="zákl. přenesená",J796,0)</f>
        <v>0</v>
      </c>
      <c r="BH796" s="248">
        <f>IF(N796="sníž. přenesená",J796,0)</f>
        <v>0</v>
      </c>
      <c r="BI796" s="248">
        <f>IF(N796="nulová",J796,0)</f>
        <v>0</v>
      </c>
      <c r="BJ796" s="25" t="s">
        <v>24</v>
      </c>
      <c r="BK796" s="248">
        <f>ROUND(I796*H796,2)</f>
        <v>0</v>
      </c>
      <c r="BL796" s="25" t="s">
        <v>304</v>
      </c>
      <c r="BM796" s="25" t="s">
        <v>1659</v>
      </c>
    </row>
    <row r="797" s="12" customFormat="1">
      <c r="B797" s="249"/>
      <c r="C797" s="250"/>
      <c r="D797" s="251" t="s">
        <v>237</v>
      </c>
      <c r="E797" s="252" t="s">
        <v>22</v>
      </c>
      <c r="F797" s="253" t="s">
        <v>1660</v>
      </c>
      <c r="G797" s="250"/>
      <c r="H797" s="254">
        <v>37.420000000000002</v>
      </c>
      <c r="I797" s="255"/>
      <c r="J797" s="250"/>
      <c r="K797" s="250"/>
      <c r="L797" s="256"/>
      <c r="M797" s="257"/>
      <c r="N797" s="258"/>
      <c r="O797" s="258"/>
      <c r="P797" s="258"/>
      <c r="Q797" s="258"/>
      <c r="R797" s="258"/>
      <c r="S797" s="258"/>
      <c r="T797" s="259"/>
      <c r="AT797" s="260" t="s">
        <v>237</v>
      </c>
      <c r="AU797" s="260" t="s">
        <v>87</v>
      </c>
      <c r="AV797" s="12" t="s">
        <v>87</v>
      </c>
      <c r="AW797" s="12" t="s">
        <v>42</v>
      </c>
      <c r="AX797" s="12" t="s">
        <v>24</v>
      </c>
      <c r="AY797" s="260" t="s">
        <v>228</v>
      </c>
    </row>
    <row r="798" s="1" customFormat="1" ht="38.25" customHeight="1">
      <c r="B798" s="47"/>
      <c r="C798" s="237" t="s">
        <v>1661</v>
      </c>
      <c r="D798" s="237" t="s">
        <v>230</v>
      </c>
      <c r="E798" s="238" t="s">
        <v>1662</v>
      </c>
      <c r="F798" s="239" t="s">
        <v>1663</v>
      </c>
      <c r="G798" s="240" t="s">
        <v>1408</v>
      </c>
      <c r="H798" s="241">
        <v>1</v>
      </c>
      <c r="I798" s="242"/>
      <c r="J798" s="243">
        <f>ROUND(I798*H798,2)</f>
        <v>0</v>
      </c>
      <c r="K798" s="239" t="s">
        <v>264</v>
      </c>
      <c r="L798" s="73"/>
      <c r="M798" s="244" t="s">
        <v>22</v>
      </c>
      <c r="N798" s="245" t="s">
        <v>50</v>
      </c>
      <c r="O798" s="48"/>
      <c r="P798" s="246">
        <f>O798*H798</f>
        <v>0</v>
      </c>
      <c r="Q798" s="246">
        <v>0</v>
      </c>
      <c r="R798" s="246">
        <f>Q798*H798</f>
        <v>0</v>
      </c>
      <c r="S798" s="246">
        <v>0</v>
      </c>
      <c r="T798" s="247">
        <f>S798*H798</f>
        <v>0</v>
      </c>
      <c r="AR798" s="25" t="s">
        <v>304</v>
      </c>
      <c r="AT798" s="25" t="s">
        <v>230</v>
      </c>
      <c r="AU798" s="25" t="s">
        <v>87</v>
      </c>
      <c r="AY798" s="25" t="s">
        <v>228</v>
      </c>
      <c r="BE798" s="248">
        <f>IF(N798="základní",J798,0)</f>
        <v>0</v>
      </c>
      <c r="BF798" s="248">
        <f>IF(N798="snížená",J798,0)</f>
        <v>0</v>
      </c>
      <c r="BG798" s="248">
        <f>IF(N798="zákl. přenesená",J798,0)</f>
        <v>0</v>
      </c>
      <c r="BH798" s="248">
        <f>IF(N798="sníž. přenesená",J798,0)</f>
        <v>0</v>
      </c>
      <c r="BI798" s="248">
        <f>IF(N798="nulová",J798,0)</f>
        <v>0</v>
      </c>
      <c r="BJ798" s="25" t="s">
        <v>24</v>
      </c>
      <c r="BK798" s="248">
        <f>ROUND(I798*H798,2)</f>
        <v>0</v>
      </c>
      <c r="BL798" s="25" t="s">
        <v>304</v>
      </c>
      <c r="BM798" s="25" t="s">
        <v>1664</v>
      </c>
    </row>
    <row r="799" s="12" customFormat="1">
      <c r="B799" s="249"/>
      <c r="C799" s="250"/>
      <c r="D799" s="251" t="s">
        <v>237</v>
      </c>
      <c r="E799" s="252" t="s">
        <v>22</v>
      </c>
      <c r="F799" s="253" t="s">
        <v>1665</v>
      </c>
      <c r="G799" s="250"/>
      <c r="H799" s="254">
        <v>1</v>
      </c>
      <c r="I799" s="255"/>
      <c r="J799" s="250"/>
      <c r="K799" s="250"/>
      <c r="L799" s="256"/>
      <c r="M799" s="257"/>
      <c r="N799" s="258"/>
      <c r="O799" s="258"/>
      <c r="P799" s="258"/>
      <c r="Q799" s="258"/>
      <c r="R799" s="258"/>
      <c r="S799" s="258"/>
      <c r="T799" s="259"/>
      <c r="AT799" s="260" t="s">
        <v>237</v>
      </c>
      <c r="AU799" s="260" t="s">
        <v>87</v>
      </c>
      <c r="AV799" s="12" t="s">
        <v>87</v>
      </c>
      <c r="AW799" s="12" t="s">
        <v>42</v>
      </c>
      <c r="AX799" s="12" t="s">
        <v>24</v>
      </c>
      <c r="AY799" s="260" t="s">
        <v>228</v>
      </c>
    </row>
    <row r="800" s="1" customFormat="1" ht="51" customHeight="1">
      <c r="B800" s="47"/>
      <c r="C800" s="237" t="s">
        <v>1666</v>
      </c>
      <c r="D800" s="237" t="s">
        <v>230</v>
      </c>
      <c r="E800" s="238" t="s">
        <v>1667</v>
      </c>
      <c r="F800" s="239" t="s">
        <v>1668</v>
      </c>
      <c r="G800" s="240" t="s">
        <v>1408</v>
      </c>
      <c r="H800" s="241">
        <v>1</v>
      </c>
      <c r="I800" s="242"/>
      <c r="J800" s="243">
        <f>ROUND(I800*H800,2)</f>
        <v>0</v>
      </c>
      <c r="K800" s="239" t="s">
        <v>264</v>
      </c>
      <c r="L800" s="73"/>
      <c r="M800" s="244" t="s">
        <v>22</v>
      </c>
      <c r="N800" s="245" t="s">
        <v>50</v>
      </c>
      <c r="O800" s="48"/>
      <c r="P800" s="246">
        <f>O800*H800</f>
        <v>0</v>
      </c>
      <c r="Q800" s="246">
        <v>0</v>
      </c>
      <c r="R800" s="246">
        <f>Q800*H800</f>
        <v>0</v>
      </c>
      <c r="S800" s="246">
        <v>0</v>
      </c>
      <c r="T800" s="247">
        <f>S800*H800</f>
        <v>0</v>
      </c>
      <c r="AR800" s="25" t="s">
        <v>304</v>
      </c>
      <c r="AT800" s="25" t="s">
        <v>230</v>
      </c>
      <c r="AU800" s="25" t="s">
        <v>87</v>
      </c>
      <c r="AY800" s="25" t="s">
        <v>228</v>
      </c>
      <c r="BE800" s="248">
        <f>IF(N800="základní",J800,0)</f>
        <v>0</v>
      </c>
      <c r="BF800" s="248">
        <f>IF(N800="snížená",J800,0)</f>
        <v>0</v>
      </c>
      <c r="BG800" s="248">
        <f>IF(N800="zákl. přenesená",J800,0)</f>
        <v>0</v>
      </c>
      <c r="BH800" s="248">
        <f>IF(N800="sníž. přenesená",J800,0)</f>
        <v>0</v>
      </c>
      <c r="BI800" s="248">
        <f>IF(N800="nulová",J800,0)</f>
        <v>0</v>
      </c>
      <c r="BJ800" s="25" t="s">
        <v>24</v>
      </c>
      <c r="BK800" s="248">
        <f>ROUND(I800*H800,2)</f>
        <v>0</v>
      </c>
      <c r="BL800" s="25" t="s">
        <v>304</v>
      </c>
      <c r="BM800" s="25" t="s">
        <v>1669</v>
      </c>
    </row>
    <row r="801" s="12" customFormat="1">
      <c r="B801" s="249"/>
      <c r="C801" s="250"/>
      <c r="D801" s="251" t="s">
        <v>237</v>
      </c>
      <c r="E801" s="252" t="s">
        <v>22</v>
      </c>
      <c r="F801" s="253" t="s">
        <v>1670</v>
      </c>
      <c r="G801" s="250"/>
      <c r="H801" s="254">
        <v>1</v>
      </c>
      <c r="I801" s="255"/>
      <c r="J801" s="250"/>
      <c r="K801" s="250"/>
      <c r="L801" s="256"/>
      <c r="M801" s="257"/>
      <c r="N801" s="258"/>
      <c r="O801" s="258"/>
      <c r="P801" s="258"/>
      <c r="Q801" s="258"/>
      <c r="R801" s="258"/>
      <c r="S801" s="258"/>
      <c r="T801" s="259"/>
      <c r="AT801" s="260" t="s">
        <v>237</v>
      </c>
      <c r="AU801" s="260" t="s">
        <v>87</v>
      </c>
      <c r="AV801" s="12" t="s">
        <v>87</v>
      </c>
      <c r="AW801" s="12" t="s">
        <v>42</v>
      </c>
      <c r="AX801" s="12" t="s">
        <v>24</v>
      </c>
      <c r="AY801" s="260" t="s">
        <v>228</v>
      </c>
    </row>
    <row r="802" s="1" customFormat="1" ht="16.5" customHeight="1">
      <c r="B802" s="47"/>
      <c r="C802" s="237" t="s">
        <v>1671</v>
      </c>
      <c r="D802" s="237" t="s">
        <v>230</v>
      </c>
      <c r="E802" s="238" t="s">
        <v>1672</v>
      </c>
      <c r="F802" s="239" t="s">
        <v>1673</v>
      </c>
      <c r="G802" s="240" t="s">
        <v>356</v>
      </c>
      <c r="H802" s="241">
        <v>4160</v>
      </c>
      <c r="I802" s="242"/>
      <c r="J802" s="243">
        <f>ROUND(I802*H802,2)</f>
        <v>0</v>
      </c>
      <c r="K802" s="239" t="s">
        <v>264</v>
      </c>
      <c r="L802" s="73"/>
      <c r="M802" s="244" t="s">
        <v>22</v>
      </c>
      <c r="N802" s="245" t="s">
        <v>50</v>
      </c>
      <c r="O802" s="48"/>
      <c r="P802" s="246">
        <f>O802*H802</f>
        <v>0</v>
      </c>
      <c r="Q802" s="246">
        <v>0</v>
      </c>
      <c r="R802" s="246">
        <f>Q802*H802</f>
        <v>0</v>
      </c>
      <c r="S802" s="246">
        <v>0</v>
      </c>
      <c r="T802" s="247">
        <f>S802*H802</f>
        <v>0</v>
      </c>
      <c r="AR802" s="25" t="s">
        <v>304</v>
      </c>
      <c r="AT802" s="25" t="s">
        <v>230</v>
      </c>
      <c r="AU802" s="25" t="s">
        <v>87</v>
      </c>
      <c r="AY802" s="25" t="s">
        <v>228</v>
      </c>
      <c r="BE802" s="248">
        <f>IF(N802="základní",J802,0)</f>
        <v>0</v>
      </c>
      <c r="BF802" s="248">
        <f>IF(N802="snížená",J802,0)</f>
        <v>0</v>
      </c>
      <c r="BG802" s="248">
        <f>IF(N802="zákl. přenesená",J802,0)</f>
        <v>0</v>
      </c>
      <c r="BH802" s="248">
        <f>IF(N802="sníž. přenesená",J802,0)</f>
        <v>0</v>
      </c>
      <c r="BI802" s="248">
        <f>IF(N802="nulová",J802,0)</f>
        <v>0</v>
      </c>
      <c r="BJ802" s="25" t="s">
        <v>24</v>
      </c>
      <c r="BK802" s="248">
        <f>ROUND(I802*H802,2)</f>
        <v>0</v>
      </c>
      <c r="BL802" s="25" t="s">
        <v>304</v>
      </c>
      <c r="BM802" s="25" t="s">
        <v>1674</v>
      </c>
    </row>
    <row r="803" s="12" customFormat="1">
      <c r="B803" s="249"/>
      <c r="C803" s="250"/>
      <c r="D803" s="251" t="s">
        <v>237</v>
      </c>
      <c r="E803" s="252" t="s">
        <v>22</v>
      </c>
      <c r="F803" s="253" t="s">
        <v>1675</v>
      </c>
      <c r="G803" s="250"/>
      <c r="H803" s="254">
        <v>4160</v>
      </c>
      <c r="I803" s="255"/>
      <c r="J803" s="250"/>
      <c r="K803" s="250"/>
      <c r="L803" s="256"/>
      <c r="M803" s="257"/>
      <c r="N803" s="258"/>
      <c r="O803" s="258"/>
      <c r="P803" s="258"/>
      <c r="Q803" s="258"/>
      <c r="R803" s="258"/>
      <c r="S803" s="258"/>
      <c r="T803" s="259"/>
      <c r="AT803" s="260" t="s">
        <v>237</v>
      </c>
      <c r="AU803" s="260" t="s">
        <v>87</v>
      </c>
      <c r="AV803" s="12" t="s">
        <v>87</v>
      </c>
      <c r="AW803" s="12" t="s">
        <v>42</v>
      </c>
      <c r="AX803" s="12" t="s">
        <v>24</v>
      </c>
      <c r="AY803" s="260" t="s">
        <v>228</v>
      </c>
    </row>
    <row r="804" s="1" customFormat="1" ht="16.5" customHeight="1">
      <c r="B804" s="47"/>
      <c r="C804" s="237" t="s">
        <v>1676</v>
      </c>
      <c r="D804" s="237" t="s">
        <v>230</v>
      </c>
      <c r="E804" s="238" t="s">
        <v>1677</v>
      </c>
      <c r="F804" s="239" t="s">
        <v>1678</v>
      </c>
      <c r="G804" s="240" t="s">
        <v>356</v>
      </c>
      <c r="H804" s="241">
        <v>2360</v>
      </c>
      <c r="I804" s="242"/>
      <c r="J804" s="243">
        <f>ROUND(I804*H804,2)</f>
        <v>0</v>
      </c>
      <c r="K804" s="239" t="s">
        <v>264</v>
      </c>
      <c r="L804" s="73"/>
      <c r="M804" s="244" t="s">
        <v>22</v>
      </c>
      <c r="N804" s="245" t="s">
        <v>50</v>
      </c>
      <c r="O804" s="48"/>
      <c r="P804" s="246">
        <f>O804*H804</f>
        <v>0</v>
      </c>
      <c r="Q804" s="246">
        <v>0</v>
      </c>
      <c r="R804" s="246">
        <f>Q804*H804</f>
        <v>0</v>
      </c>
      <c r="S804" s="246">
        <v>0</v>
      </c>
      <c r="T804" s="247">
        <f>S804*H804</f>
        <v>0</v>
      </c>
      <c r="AR804" s="25" t="s">
        <v>304</v>
      </c>
      <c r="AT804" s="25" t="s">
        <v>230</v>
      </c>
      <c r="AU804" s="25" t="s">
        <v>87</v>
      </c>
      <c r="AY804" s="25" t="s">
        <v>228</v>
      </c>
      <c r="BE804" s="248">
        <f>IF(N804="základní",J804,0)</f>
        <v>0</v>
      </c>
      <c r="BF804" s="248">
        <f>IF(N804="snížená",J804,0)</f>
        <v>0</v>
      </c>
      <c r="BG804" s="248">
        <f>IF(N804="zákl. přenesená",J804,0)</f>
        <v>0</v>
      </c>
      <c r="BH804" s="248">
        <f>IF(N804="sníž. přenesená",J804,0)</f>
        <v>0</v>
      </c>
      <c r="BI804" s="248">
        <f>IF(N804="nulová",J804,0)</f>
        <v>0</v>
      </c>
      <c r="BJ804" s="25" t="s">
        <v>24</v>
      </c>
      <c r="BK804" s="248">
        <f>ROUND(I804*H804,2)</f>
        <v>0</v>
      </c>
      <c r="BL804" s="25" t="s">
        <v>304</v>
      </c>
      <c r="BM804" s="25" t="s">
        <v>1679</v>
      </c>
    </row>
    <row r="805" s="12" customFormat="1">
      <c r="B805" s="249"/>
      <c r="C805" s="250"/>
      <c r="D805" s="251" t="s">
        <v>237</v>
      </c>
      <c r="E805" s="252" t="s">
        <v>22</v>
      </c>
      <c r="F805" s="253" t="s">
        <v>1680</v>
      </c>
      <c r="G805" s="250"/>
      <c r="H805" s="254">
        <v>920</v>
      </c>
      <c r="I805" s="255"/>
      <c r="J805" s="250"/>
      <c r="K805" s="250"/>
      <c r="L805" s="256"/>
      <c r="M805" s="257"/>
      <c r="N805" s="258"/>
      <c r="O805" s="258"/>
      <c r="P805" s="258"/>
      <c r="Q805" s="258"/>
      <c r="R805" s="258"/>
      <c r="S805" s="258"/>
      <c r="T805" s="259"/>
      <c r="AT805" s="260" t="s">
        <v>237</v>
      </c>
      <c r="AU805" s="260" t="s">
        <v>87</v>
      </c>
      <c r="AV805" s="12" t="s">
        <v>87</v>
      </c>
      <c r="AW805" s="12" t="s">
        <v>42</v>
      </c>
      <c r="AX805" s="12" t="s">
        <v>79</v>
      </c>
      <c r="AY805" s="260" t="s">
        <v>228</v>
      </c>
    </row>
    <row r="806" s="12" customFormat="1">
      <c r="B806" s="249"/>
      <c r="C806" s="250"/>
      <c r="D806" s="251" t="s">
        <v>237</v>
      </c>
      <c r="E806" s="252" t="s">
        <v>22</v>
      </c>
      <c r="F806" s="253" t="s">
        <v>1681</v>
      </c>
      <c r="G806" s="250"/>
      <c r="H806" s="254">
        <v>1440</v>
      </c>
      <c r="I806" s="255"/>
      <c r="J806" s="250"/>
      <c r="K806" s="250"/>
      <c r="L806" s="256"/>
      <c r="M806" s="257"/>
      <c r="N806" s="258"/>
      <c r="O806" s="258"/>
      <c r="P806" s="258"/>
      <c r="Q806" s="258"/>
      <c r="R806" s="258"/>
      <c r="S806" s="258"/>
      <c r="T806" s="259"/>
      <c r="AT806" s="260" t="s">
        <v>237</v>
      </c>
      <c r="AU806" s="260" t="s">
        <v>87</v>
      </c>
      <c r="AV806" s="12" t="s">
        <v>87</v>
      </c>
      <c r="AW806" s="12" t="s">
        <v>42</v>
      </c>
      <c r="AX806" s="12" t="s">
        <v>79</v>
      </c>
      <c r="AY806" s="260" t="s">
        <v>228</v>
      </c>
    </row>
    <row r="807" s="13" customFormat="1">
      <c r="B807" s="271"/>
      <c r="C807" s="272"/>
      <c r="D807" s="251" t="s">
        <v>237</v>
      </c>
      <c r="E807" s="273" t="s">
        <v>22</v>
      </c>
      <c r="F807" s="274" t="s">
        <v>364</v>
      </c>
      <c r="G807" s="272"/>
      <c r="H807" s="275">
        <v>2360</v>
      </c>
      <c r="I807" s="276"/>
      <c r="J807" s="272"/>
      <c r="K807" s="272"/>
      <c r="L807" s="277"/>
      <c r="M807" s="278"/>
      <c r="N807" s="279"/>
      <c r="O807" s="279"/>
      <c r="P807" s="279"/>
      <c r="Q807" s="279"/>
      <c r="R807" s="279"/>
      <c r="S807" s="279"/>
      <c r="T807" s="280"/>
      <c r="AT807" s="281" t="s">
        <v>237</v>
      </c>
      <c r="AU807" s="281" t="s">
        <v>87</v>
      </c>
      <c r="AV807" s="13" t="s">
        <v>235</v>
      </c>
      <c r="AW807" s="13" t="s">
        <v>42</v>
      </c>
      <c r="AX807" s="13" t="s">
        <v>24</v>
      </c>
      <c r="AY807" s="281" t="s">
        <v>228</v>
      </c>
    </row>
    <row r="808" s="1" customFormat="1" ht="16.5" customHeight="1">
      <c r="B808" s="47"/>
      <c r="C808" s="237" t="s">
        <v>1682</v>
      </c>
      <c r="D808" s="237" t="s">
        <v>230</v>
      </c>
      <c r="E808" s="238" t="s">
        <v>1683</v>
      </c>
      <c r="F808" s="239" t="s">
        <v>1684</v>
      </c>
      <c r="G808" s="240" t="s">
        <v>356</v>
      </c>
      <c r="H808" s="241">
        <v>10285</v>
      </c>
      <c r="I808" s="242"/>
      <c r="J808" s="243">
        <f>ROUND(I808*H808,2)</f>
        <v>0</v>
      </c>
      <c r="K808" s="239" t="s">
        <v>264</v>
      </c>
      <c r="L808" s="73"/>
      <c r="M808" s="244" t="s">
        <v>22</v>
      </c>
      <c r="N808" s="245" t="s">
        <v>50</v>
      </c>
      <c r="O808" s="48"/>
      <c r="P808" s="246">
        <f>O808*H808</f>
        <v>0</v>
      </c>
      <c r="Q808" s="246">
        <v>0</v>
      </c>
      <c r="R808" s="246">
        <f>Q808*H808</f>
        <v>0</v>
      </c>
      <c r="S808" s="246">
        <v>0</v>
      </c>
      <c r="T808" s="247">
        <f>S808*H808</f>
        <v>0</v>
      </c>
      <c r="AR808" s="25" t="s">
        <v>304</v>
      </c>
      <c r="AT808" s="25" t="s">
        <v>230</v>
      </c>
      <c r="AU808" s="25" t="s">
        <v>87</v>
      </c>
      <c r="AY808" s="25" t="s">
        <v>228</v>
      </c>
      <c r="BE808" s="248">
        <f>IF(N808="základní",J808,0)</f>
        <v>0</v>
      </c>
      <c r="BF808" s="248">
        <f>IF(N808="snížená",J808,0)</f>
        <v>0</v>
      </c>
      <c r="BG808" s="248">
        <f>IF(N808="zákl. přenesená",J808,0)</f>
        <v>0</v>
      </c>
      <c r="BH808" s="248">
        <f>IF(N808="sníž. přenesená",J808,0)</f>
        <v>0</v>
      </c>
      <c r="BI808" s="248">
        <f>IF(N808="nulová",J808,0)</f>
        <v>0</v>
      </c>
      <c r="BJ808" s="25" t="s">
        <v>24</v>
      </c>
      <c r="BK808" s="248">
        <f>ROUND(I808*H808,2)</f>
        <v>0</v>
      </c>
      <c r="BL808" s="25" t="s">
        <v>304</v>
      </c>
      <c r="BM808" s="25" t="s">
        <v>1685</v>
      </c>
    </row>
    <row r="809" s="12" customFormat="1">
      <c r="B809" s="249"/>
      <c r="C809" s="250"/>
      <c r="D809" s="251" t="s">
        <v>237</v>
      </c>
      <c r="E809" s="252" t="s">
        <v>22</v>
      </c>
      <c r="F809" s="253" t="s">
        <v>1686</v>
      </c>
      <c r="G809" s="250"/>
      <c r="H809" s="254">
        <v>10285</v>
      </c>
      <c r="I809" s="255"/>
      <c r="J809" s="250"/>
      <c r="K809" s="250"/>
      <c r="L809" s="256"/>
      <c r="M809" s="257"/>
      <c r="N809" s="258"/>
      <c r="O809" s="258"/>
      <c r="P809" s="258"/>
      <c r="Q809" s="258"/>
      <c r="R809" s="258"/>
      <c r="S809" s="258"/>
      <c r="T809" s="259"/>
      <c r="AT809" s="260" t="s">
        <v>237</v>
      </c>
      <c r="AU809" s="260" t="s">
        <v>87</v>
      </c>
      <c r="AV809" s="12" t="s">
        <v>87</v>
      </c>
      <c r="AW809" s="12" t="s">
        <v>42</v>
      </c>
      <c r="AX809" s="12" t="s">
        <v>24</v>
      </c>
      <c r="AY809" s="260" t="s">
        <v>228</v>
      </c>
    </row>
    <row r="810" s="1" customFormat="1" ht="25.5" customHeight="1">
      <c r="B810" s="47"/>
      <c r="C810" s="237" t="s">
        <v>1687</v>
      </c>
      <c r="D810" s="237" t="s">
        <v>230</v>
      </c>
      <c r="E810" s="238" t="s">
        <v>1688</v>
      </c>
      <c r="F810" s="239" t="s">
        <v>1689</v>
      </c>
      <c r="G810" s="240" t="s">
        <v>356</v>
      </c>
      <c r="H810" s="241">
        <v>9695</v>
      </c>
      <c r="I810" s="242"/>
      <c r="J810" s="243">
        <f>ROUND(I810*H810,2)</f>
        <v>0</v>
      </c>
      <c r="K810" s="239" t="s">
        <v>264</v>
      </c>
      <c r="L810" s="73"/>
      <c r="M810" s="244" t="s">
        <v>22</v>
      </c>
      <c r="N810" s="245" t="s">
        <v>50</v>
      </c>
      <c r="O810" s="48"/>
      <c r="P810" s="246">
        <f>O810*H810</f>
        <v>0</v>
      </c>
      <c r="Q810" s="246">
        <v>0</v>
      </c>
      <c r="R810" s="246">
        <f>Q810*H810</f>
        <v>0</v>
      </c>
      <c r="S810" s="246">
        <v>0</v>
      </c>
      <c r="T810" s="247">
        <f>S810*H810</f>
        <v>0</v>
      </c>
      <c r="AR810" s="25" t="s">
        <v>304</v>
      </c>
      <c r="AT810" s="25" t="s">
        <v>230</v>
      </c>
      <c r="AU810" s="25" t="s">
        <v>87</v>
      </c>
      <c r="AY810" s="25" t="s">
        <v>228</v>
      </c>
      <c r="BE810" s="248">
        <f>IF(N810="základní",J810,0)</f>
        <v>0</v>
      </c>
      <c r="BF810" s="248">
        <f>IF(N810="snížená",J810,0)</f>
        <v>0</v>
      </c>
      <c r="BG810" s="248">
        <f>IF(N810="zákl. přenesená",J810,0)</f>
        <v>0</v>
      </c>
      <c r="BH810" s="248">
        <f>IF(N810="sníž. přenesená",J810,0)</f>
        <v>0</v>
      </c>
      <c r="BI810" s="248">
        <f>IF(N810="nulová",J810,0)</f>
        <v>0</v>
      </c>
      <c r="BJ810" s="25" t="s">
        <v>24</v>
      </c>
      <c r="BK810" s="248">
        <f>ROUND(I810*H810,2)</f>
        <v>0</v>
      </c>
      <c r="BL810" s="25" t="s">
        <v>304</v>
      </c>
      <c r="BM810" s="25" t="s">
        <v>1690</v>
      </c>
    </row>
    <row r="811" s="12" customFormat="1">
      <c r="B811" s="249"/>
      <c r="C811" s="250"/>
      <c r="D811" s="251" t="s">
        <v>237</v>
      </c>
      <c r="E811" s="252" t="s">
        <v>22</v>
      </c>
      <c r="F811" s="253" t="s">
        <v>1691</v>
      </c>
      <c r="G811" s="250"/>
      <c r="H811" s="254">
        <v>9695</v>
      </c>
      <c r="I811" s="255"/>
      <c r="J811" s="250"/>
      <c r="K811" s="250"/>
      <c r="L811" s="256"/>
      <c r="M811" s="257"/>
      <c r="N811" s="258"/>
      <c r="O811" s="258"/>
      <c r="P811" s="258"/>
      <c r="Q811" s="258"/>
      <c r="R811" s="258"/>
      <c r="S811" s="258"/>
      <c r="T811" s="259"/>
      <c r="AT811" s="260" t="s">
        <v>237</v>
      </c>
      <c r="AU811" s="260" t="s">
        <v>87</v>
      </c>
      <c r="AV811" s="12" t="s">
        <v>87</v>
      </c>
      <c r="AW811" s="12" t="s">
        <v>42</v>
      </c>
      <c r="AX811" s="12" t="s">
        <v>24</v>
      </c>
      <c r="AY811" s="260" t="s">
        <v>228</v>
      </c>
    </row>
    <row r="812" s="1" customFormat="1" ht="25.5" customHeight="1">
      <c r="B812" s="47"/>
      <c r="C812" s="237" t="s">
        <v>1692</v>
      </c>
      <c r="D812" s="237" t="s">
        <v>230</v>
      </c>
      <c r="E812" s="238" t="s">
        <v>1693</v>
      </c>
      <c r="F812" s="239" t="s">
        <v>1694</v>
      </c>
      <c r="G812" s="240" t="s">
        <v>356</v>
      </c>
      <c r="H812" s="241">
        <v>15411</v>
      </c>
      <c r="I812" s="242"/>
      <c r="J812" s="243">
        <f>ROUND(I812*H812,2)</f>
        <v>0</v>
      </c>
      <c r="K812" s="239" t="s">
        <v>264</v>
      </c>
      <c r="L812" s="73"/>
      <c r="M812" s="244" t="s">
        <v>22</v>
      </c>
      <c r="N812" s="245" t="s">
        <v>50</v>
      </c>
      <c r="O812" s="48"/>
      <c r="P812" s="246">
        <f>O812*H812</f>
        <v>0</v>
      </c>
      <c r="Q812" s="246">
        <v>0</v>
      </c>
      <c r="R812" s="246">
        <f>Q812*H812</f>
        <v>0</v>
      </c>
      <c r="S812" s="246">
        <v>0</v>
      </c>
      <c r="T812" s="247">
        <f>S812*H812</f>
        <v>0</v>
      </c>
      <c r="AR812" s="25" t="s">
        <v>304</v>
      </c>
      <c r="AT812" s="25" t="s">
        <v>230</v>
      </c>
      <c r="AU812" s="25" t="s">
        <v>87</v>
      </c>
      <c r="AY812" s="25" t="s">
        <v>228</v>
      </c>
      <c r="BE812" s="248">
        <f>IF(N812="základní",J812,0)</f>
        <v>0</v>
      </c>
      <c r="BF812" s="248">
        <f>IF(N812="snížená",J812,0)</f>
        <v>0</v>
      </c>
      <c r="BG812" s="248">
        <f>IF(N812="zákl. přenesená",J812,0)</f>
        <v>0</v>
      </c>
      <c r="BH812" s="248">
        <f>IF(N812="sníž. přenesená",J812,0)</f>
        <v>0</v>
      </c>
      <c r="BI812" s="248">
        <f>IF(N812="nulová",J812,0)</f>
        <v>0</v>
      </c>
      <c r="BJ812" s="25" t="s">
        <v>24</v>
      </c>
      <c r="BK812" s="248">
        <f>ROUND(I812*H812,2)</f>
        <v>0</v>
      </c>
      <c r="BL812" s="25" t="s">
        <v>304</v>
      </c>
      <c r="BM812" s="25" t="s">
        <v>1695</v>
      </c>
    </row>
    <row r="813" s="1" customFormat="1" ht="25.5" customHeight="1">
      <c r="B813" s="47"/>
      <c r="C813" s="237" t="s">
        <v>1696</v>
      </c>
      <c r="D813" s="237" t="s">
        <v>230</v>
      </c>
      <c r="E813" s="238" t="s">
        <v>1697</v>
      </c>
      <c r="F813" s="239" t="s">
        <v>1698</v>
      </c>
      <c r="G813" s="240" t="s">
        <v>263</v>
      </c>
      <c r="H813" s="241">
        <v>1083.8499999999999</v>
      </c>
      <c r="I813" s="242"/>
      <c r="J813" s="243">
        <f>ROUND(I813*H813,2)</f>
        <v>0</v>
      </c>
      <c r="K813" s="239" t="s">
        <v>264</v>
      </c>
      <c r="L813" s="73"/>
      <c r="M813" s="244" t="s">
        <v>22</v>
      </c>
      <c r="N813" s="245" t="s">
        <v>50</v>
      </c>
      <c r="O813" s="48"/>
      <c r="P813" s="246">
        <f>O813*H813</f>
        <v>0</v>
      </c>
      <c r="Q813" s="246">
        <v>0</v>
      </c>
      <c r="R813" s="246">
        <f>Q813*H813</f>
        <v>0</v>
      </c>
      <c r="S813" s="246">
        <v>0</v>
      </c>
      <c r="T813" s="247">
        <f>S813*H813</f>
        <v>0</v>
      </c>
      <c r="AR813" s="25" t="s">
        <v>304</v>
      </c>
      <c r="AT813" s="25" t="s">
        <v>230</v>
      </c>
      <c r="AU813" s="25" t="s">
        <v>87</v>
      </c>
      <c r="AY813" s="25" t="s">
        <v>228</v>
      </c>
      <c r="BE813" s="248">
        <f>IF(N813="základní",J813,0)</f>
        <v>0</v>
      </c>
      <c r="BF813" s="248">
        <f>IF(N813="snížená",J813,0)</f>
        <v>0</v>
      </c>
      <c r="BG813" s="248">
        <f>IF(N813="zákl. přenesená",J813,0)</f>
        <v>0</v>
      </c>
      <c r="BH813" s="248">
        <f>IF(N813="sníž. přenesená",J813,0)</f>
        <v>0</v>
      </c>
      <c r="BI813" s="248">
        <f>IF(N813="nulová",J813,0)</f>
        <v>0</v>
      </c>
      <c r="BJ813" s="25" t="s">
        <v>24</v>
      </c>
      <c r="BK813" s="248">
        <f>ROUND(I813*H813,2)</f>
        <v>0</v>
      </c>
      <c r="BL813" s="25" t="s">
        <v>304</v>
      </c>
      <c r="BM813" s="25" t="s">
        <v>1699</v>
      </c>
    </row>
    <row r="814" s="1" customFormat="1">
      <c r="B814" s="47"/>
      <c r="C814" s="75"/>
      <c r="D814" s="251" t="s">
        <v>624</v>
      </c>
      <c r="E814" s="75"/>
      <c r="F814" s="282" t="s">
        <v>1700</v>
      </c>
      <c r="G814" s="75"/>
      <c r="H814" s="75"/>
      <c r="I814" s="205"/>
      <c r="J814" s="75"/>
      <c r="K814" s="75"/>
      <c r="L814" s="73"/>
      <c r="M814" s="283"/>
      <c r="N814" s="48"/>
      <c r="O814" s="48"/>
      <c r="P814" s="48"/>
      <c r="Q814" s="48"/>
      <c r="R814" s="48"/>
      <c r="S814" s="48"/>
      <c r="T814" s="96"/>
      <c r="AT814" s="25" t="s">
        <v>624</v>
      </c>
      <c r="AU814" s="25" t="s">
        <v>87</v>
      </c>
    </row>
    <row r="815" s="12" customFormat="1">
      <c r="B815" s="249"/>
      <c r="C815" s="250"/>
      <c r="D815" s="251" t="s">
        <v>237</v>
      </c>
      <c r="E815" s="252" t="s">
        <v>22</v>
      </c>
      <c r="F815" s="253" t="s">
        <v>1701</v>
      </c>
      <c r="G815" s="250"/>
      <c r="H815" s="254">
        <v>980.20000000000005</v>
      </c>
      <c r="I815" s="255"/>
      <c r="J815" s="250"/>
      <c r="K815" s="250"/>
      <c r="L815" s="256"/>
      <c r="M815" s="257"/>
      <c r="N815" s="258"/>
      <c r="O815" s="258"/>
      <c r="P815" s="258"/>
      <c r="Q815" s="258"/>
      <c r="R815" s="258"/>
      <c r="S815" s="258"/>
      <c r="T815" s="259"/>
      <c r="AT815" s="260" t="s">
        <v>237</v>
      </c>
      <c r="AU815" s="260" t="s">
        <v>87</v>
      </c>
      <c r="AV815" s="12" t="s">
        <v>87</v>
      </c>
      <c r="AW815" s="12" t="s">
        <v>42</v>
      </c>
      <c r="AX815" s="12" t="s">
        <v>79</v>
      </c>
      <c r="AY815" s="260" t="s">
        <v>228</v>
      </c>
    </row>
    <row r="816" s="12" customFormat="1">
      <c r="B816" s="249"/>
      <c r="C816" s="250"/>
      <c r="D816" s="251" t="s">
        <v>237</v>
      </c>
      <c r="E816" s="252" t="s">
        <v>22</v>
      </c>
      <c r="F816" s="253" t="s">
        <v>1702</v>
      </c>
      <c r="G816" s="250"/>
      <c r="H816" s="254">
        <v>103.65000000000001</v>
      </c>
      <c r="I816" s="255"/>
      <c r="J816" s="250"/>
      <c r="K816" s="250"/>
      <c r="L816" s="256"/>
      <c r="M816" s="257"/>
      <c r="N816" s="258"/>
      <c r="O816" s="258"/>
      <c r="P816" s="258"/>
      <c r="Q816" s="258"/>
      <c r="R816" s="258"/>
      <c r="S816" s="258"/>
      <c r="T816" s="259"/>
      <c r="AT816" s="260" t="s">
        <v>237</v>
      </c>
      <c r="AU816" s="260" t="s">
        <v>87</v>
      </c>
      <c r="AV816" s="12" t="s">
        <v>87</v>
      </c>
      <c r="AW816" s="12" t="s">
        <v>42</v>
      </c>
      <c r="AX816" s="12" t="s">
        <v>79</v>
      </c>
      <c r="AY816" s="260" t="s">
        <v>228</v>
      </c>
    </row>
    <row r="817" s="13" customFormat="1">
      <c r="B817" s="271"/>
      <c r="C817" s="272"/>
      <c r="D817" s="251" t="s">
        <v>237</v>
      </c>
      <c r="E817" s="273" t="s">
        <v>22</v>
      </c>
      <c r="F817" s="274" t="s">
        <v>364</v>
      </c>
      <c r="G817" s="272"/>
      <c r="H817" s="275">
        <v>1083.8499999999999</v>
      </c>
      <c r="I817" s="276"/>
      <c r="J817" s="272"/>
      <c r="K817" s="272"/>
      <c r="L817" s="277"/>
      <c r="M817" s="278"/>
      <c r="N817" s="279"/>
      <c r="O817" s="279"/>
      <c r="P817" s="279"/>
      <c r="Q817" s="279"/>
      <c r="R817" s="279"/>
      <c r="S817" s="279"/>
      <c r="T817" s="280"/>
      <c r="AT817" s="281" t="s">
        <v>237</v>
      </c>
      <c r="AU817" s="281" t="s">
        <v>87</v>
      </c>
      <c r="AV817" s="13" t="s">
        <v>235</v>
      </c>
      <c r="AW817" s="13" t="s">
        <v>42</v>
      </c>
      <c r="AX817" s="13" t="s">
        <v>24</v>
      </c>
      <c r="AY817" s="281" t="s">
        <v>228</v>
      </c>
    </row>
    <row r="818" s="1" customFormat="1" ht="25.5" customHeight="1">
      <c r="B818" s="47"/>
      <c r="C818" s="237" t="s">
        <v>1703</v>
      </c>
      <c r="D818" s="237" t="s">
        <v>230</v>
      </c>
      <c r="E818" s="238" t="s">
        <v>1704</v>
      </c>
      <c r="F818" s="239" t="s">
        <v>1705</v>
      </c>
      <c r="G818" s="240" t="s">
        <v>263</v>
      </c>
      <c r="H818" s="241">
        <v>378.822</v>
      </c>
      <c r="I818" s="242"/>
      <c r="J818" s="243">
        <f>ROUND(I818*H818,2)</f>
        <v>0</v>
      </c>
      <c r="K818" s="239" t="s">
        <v>264</v>
      </c>
      <c r="L818" s="73"/>
      <c r="M818" s="244" t="s">
        <v>22</v>
      </c>
      <c r="N818" s="245" t="s">
        <v>50</v>
      </c>
      <c r="O818" s="48"/>
      <c r="P818" s="246">
        <f>O818*H818</f>
        <v>0</v>
      </c>
      <c r="Q818" s="246">
        <v>0</v>
      </c>
      <c r="R818" s="246">
        <f>Q818*H818</f>
        <v>0</v>
      </c>
      <c r="S818" s="246">
        <v>0</v>
      </c>
      <c r="T818" s="247">
        <f>S818*H818</f>
        <v>0</v>
      </c>
      <c r="AR818" s="25" t="s">
        <v>304</v>
      </c>
      <c r="AT818" s="25" t="s">
        <v>230</v>
      </c>
      <c r="AU818" s="25" t="s">
        <v>87</v>
      </c>
      <c r="AY818" s="25" t="s">
        <v>228</v>
      </c>
      <c r="BE818" s="248">
        <f>IF(N818="základní",J818,0)</f>
        <v>0</v>
      </c>
      <c r="BF818" s="248">
        <f>IF(N818="snížená",J818,0)</f>
        <v>0</v>
      </c>
      <c r="BG818" s="248">
        <f>IF(N818="zákl. přenesená",J818,0)</f>
        <v>0</v>
      </c>
      <c r="BH818" s="248">
        <f>IF(N818="sníž. přenesená",J818,0)</f>
        <v>0</v>
      </c>
      <c r="BI818" s="248">
        <f>IF(N818="nulová",J818,0)</f>
        <v>0</v>
      </c>
      <c r="BJ818" s="25" t="s">
        <v>24</v>
      </c>
      <c r="BK818" s="248">
        <f>ROUND(I818*H818,2)</f>
        <v>0</v>
      </c>
      <c r="BL818" s="25" t="s">
        <v>304</v>
      </c>
      <c r="BM818" s="25" t="s">
        <v>1706</v>
      </c>
    </row>
    <row r="819" s="1" customFormat="1">
      <c r="B819" s="47"/>
      <c r="C819" s="75"/>
      <c r="D819" s="251" t="s">
        <v>624</v>
      </c>
      <c r="E819" s="75"/>
      <c r="F819" s="282" t="s">
        <v>1707</v>
      </c>
      <c r="G819" s="75"/>
      <c r="H819" s="75"/>
      <c r="I819" s="205"/>
      <c r="J819" s="75"/>
      <c r="K819" s="75"/>
      <c r="L819" s="73"/>
      <c r="M819" s="283"/>
      <c r="N819" s="48"/>
      <c r="O819" s="48"/>
      <c r="P819" s="48"/>
      <c r="Q819" s="48"/>
      <c r="R819" s="48"/>
      <c r="S819" s="48"/>
      <c r="T819" s="96"/>
      <c r="AT819" s="25" t="s">
        <v>624</v>
      </c>
      <c r="AU819" s="25" t="s">
        <v>87</v>
      </c>
    </row>
    <row r="820" s="12" customFormat="1">
      <c r="B820" s="249"/>
      <c r="C820" s="250"/>
      <c r="D820" s="251" t="s">
        <v>237</v>
      </c>
      <c r="E820" s="252" t="s">
        <v>22</v>
      </c>
      <c r="F820" s="253" t="s">
        <v>1708</v>
      </c>
      <c r="G820" s="250"/>
      <c r="H820" s="254">
        <v>133.845</v>
      </c>
      <c r="I820" s="255"/>
      <c r="J820" s="250"/>
      <c r="K820" s="250"/>
      <c r="L820" s="256"/>
      <c r="M820" s="257"/>
      <c r="N820" s="258"/>
      <c r="O820" s="258"/>
      <c r="P820" s="258"/>
      <c r="Q820" s="258"/>
      <c r="R820" s="258"/>
      <c r="S820" s="258"/>
      <c r="T820" s="259"/>
      <c r="AT820" s="260" t="s">
        <v>237</v>
      </c>
      <c r="AU820" s="260" t="s">
        <v>87</v>
      </c>
      <c r="AV820" s="12" t="s">
        <v>87</v>
      </c>
      <c r="AW820" s="12" t="s">
        <v>42</v>
      </c>
      <c r="AX820" s="12" t="s">
        <v>79</v>
      </c>
      <c r="AY820" s="260" t="s">
        <v>228</v>
      </c>
    </row>
    <row r="821" s="12" customFormat="1">
      <c r="B821" s="249"/>
      <c r="C821" s="250"/>
      <c r="D821" s="251" t="s">
        <v>237</v>
      </c>
      <c r="E821" s="252" t="s">
        <v>22</v>
      </c>
      <c r="F821" s="253" t="s">
        <v>1709</v>
      </c>
      <c r="G821" s="250"/>
      <c r="H821" s="254">
        <v>166.422</v>
      </c>
      <c r="I821" s="255"/>
      <c r="J821" s="250"/>
      <c r="K821" s="250"/>
      <c r="L821" s="256"/>
      <c r="M821" s="257"/>
      <c r="N821" s="258"/>
      <c r="O821" s="258"/>
      <c r="P821" s="258"/>
      <c r="Q821" s="258"/>
      <c r="R821" s="258"/>
      <c r="S821" s="258"/>
      <c r="T821" s="259"/>
      <c r="AT821" s="260" t="s">
        <v>237</v>
      </c>
      <c r="AU821" s="260" t="s">
        <v>87</v>
      </c>
      <c r="AV821" s="12" t="s">
        <v>87</v>
      </c>
      <c r="AW821" s="12" t="s">
        <v>42</v>
      </c>
      <c r="AX821" s="12" t="s">
        <v>79</v>
      </c>
      <c r="AY821" s="260" t="s">
        <v>228</v>
      </c>
    </row>
    <row r="822" s="12" customFormat="1">
      <c r="B822" s="249"/>
      <c r="C822" s="250"/>
      <c r="D822" s="251" t="s">
        <v>237</v>
      </c>
      <c r="E822" s="252" t="s">
        <v>22</v>
      </c>
      <c r="F822" s="253" t="s">
        <v>1710</v>
      </c>
      <c r="G822" s="250"/>
      <c r="H822" s="254">
        <v>66.271000000000001</v>
      </c>
      <c r="I822" s="255"/>
      <c r="J822" s="250"/>
      <c r="K822" s="250"/>
      <c r="L822" s="256"/>
      <c r="M822" s="257"/>
      <c r="N822" s="258"/>
      <c r="O822" s="258"/>
      <c r="P822" s="258"/>
      <c r="Q822" s="258"/>
      <c r="R822" s="258"/>
      <c r="S822" s="258"/>
      <c r="T822" s="259"/>
      <c r="AT822" s="260" t="s">
        <v>237</v>
      </c>
      <c r="AU822" s="260" t="s">
        <v>87</v>
      </c>
      <c r="AV822" s="12" t="s">
        <v>87</v>
      </c>
      <c r="AW822" s="12" t="s">
        <v>42</v>
      </c>
      <c r="AX822" s="12" t="s">
        <v>79</v>
      </c>
      <c r="AY822" s="260" t="s">
        <v>228</v>
      </c>
    </row>
    <row r="823" s="12" customFormat="1">
      <c r="B823" s="249"/>
      <c r="C823" s="250"/>
      <c r="D823" s="251" t="s">
        <v>237</v>
      </c>
      <c r="E823" s="252" t="s">
        <v>22</v>
      </c>
      <c r="F823" s="253" t="s">
        <v>1711</v>
      </c>
      <c r="G823" s="250"/>
      <c r="H823" s="254">
        <v>12.284000000000001</v>
      </c>
      <c r="I823" s="255"/>
      <c r="J823" s="250"/>
      <c r="K823" s="250"/>
      <c r="L823" s="256"/>
      <c r="M823" s="257"/>
      <c r="N823" s="258"/>
      <c r="O823" s="258"/>
      <c r="P823" s="258"/>
      <c r="Q823" s="258"/>
      <c r="R823" s="258"/>
      <c r="S823" s="258"/>
      <c r="T823" s="259"/>
      <c r="AT823" s="260" t="s">
        <v>237</v>
      </c>
      <c r="AU823" s="260" t="s">
        <v>87</v>
      </c>
      <c r="AV823" s="12" t="s">
        <v>87</v>
      </c>
      <c r="AW823" s="12" t="s">
        <v>42</v>
      </c>
      <c r="AX823" s="12" t="s">
        <v>79</v>
      </c>
      <c r="AY823" s="260" t="s">
        <v>228</v>
      </c>
    </row>
    <row r="824" s="13" customFormat="1">
      <c r="B824" s="271"/>
      <c r="C824" s="272"/>
      <c r="D824" s="251" t="s">
        <v>237</v>
      </c>
      <c r="E824" s="273" t="s">
        <v>22</v>
      </c>
      <c r="F824" s="274" t="s">
        <v>364</v>
      </c>
      <c r="G824" s="272"/>
      <c r="H824" s="275">
        <v>378.822</v>
      </c>
      <c r="I824" s="276"/>
      <c r="J824" s="272"/>
      <c r="K824" s="272"/>
      <c r="L824" s="277"/>
      <c r="M824" s="278"/>
      <c r="N824" s="279"/>
      <c r="O824" s="279"/>
      <c r="P824" s="279"/>
      <c r="Q824" s="279"/>
      <c r="R824" s="279"/>
      <c r="S824" s="279"/>
      <c r="T824" s="280"/>
      <c r="AT824" s="281" t="s">
        <v>237</v>
      </c>
      <c r="AU824" s="281" t="s">
        <v>87</v>
      </c>
      <c r="AV824" s="13" t="s">
        <v>235</v>
      </c>
      <c r="AW824" s="13" t="s">
        <v>42</v>
      </c>
      <c r="AX824" s="13" t="s">
        <v>24</v>
      </c>
      <c r="AY824" s="281" t="s">
        <v>228</v>
      </c>
    </row>
    <row r="825" s="1" customFormat="1" ht="25.5" customHeight="1">
      <c r="B825" s="47"/>
      <c r="C825" s="237" t="s">
        <v>1712</v>
      </c>
      <c r="D825" s="237" t="s">
        <v>230</v>
      </c>
      <c r="E825" s="238" t="s">
        <v>1713</v>
      </c>
      <c r="F825" s="239" t="s">
        <v>1714</v>
      </c>
      <c r="G825" s="240" t="s">
        <v>263</v>
      </c>
      <c r="H825" s="241">
        <v>90.465999999999994</v>
      </c>
      <c r="I825" s="242"/>
      <c r="J825" s="243">
        <f>ROUND(I825*H825,2)</f>
        <v>0</v>
      </c>
      <c r="K825" s="239" t="s">
        <v>264</v>
      </c>
      <c r="L825" s="73"/>
      <c r="M825" s="244" t="s">
        <v>22</v>
      </c>
      <c r="N825" s="245" t="s">
        <v>50</v>
      </c>
      <c r="O825" s="48"/>
      <c r="P825" s="246">
        <f>O825*H825</f>
        <v>0</v>
      </c>
      <c r="Q825" s="246">
        <v>0</v>
      </c>
      <c r="R825" s="246">
        <f>Q825*H825</f>
        <v>0</v>
      </c>
      <c r="S825" s="246">
        <v>0</v>
      </c>
      <c r="T825" s="247">
        <f>S825*H825</f>
        <v>0</v>
      </c>
      <c r="AR825" s="25" t="s">
        <v>304</v>
      </c>
      <c r="AT825" s="25" t="s">
        <v>230</v>
      </c>
      <c r="AU825" s="25" t="s">
        <v>87</v>
      </c>
      <c r="AY825" s="25" t="s">
        <v>228</v>
      </c>
      <c r="BE825" s="248">
        <f>IF(N825="základní",J825,0)</f>
        <v>0</v>
      </c>
      <c r="BF825" s="248">
        <f>IF(N825="snížená",J825,0)</f>
        <v>0</v>
      </c>
      <c r="BG825" s="248">
        <f>IF(N825="zákl. přenesená",J825,0)</f>
        <v>0</v>
      </c>
      <c r="BH825" s="248">
        <f>IF(N825="sníž. přenesená",J825,0)</f>
        <v>0</v>
      </c>
      <c r="BI825" s="248">
        <f>IF(N825="nulová",J825,0)</f>
        <v>0</v>
      </c>
      <c r="BJ825" s="25" t="s">
        <v>24</v>
      </c>
      <c r="BK825" s="248">
        <f>ROUND(I825*H825,2)</f>
        <v>0</v>
      </c>
      <c r="BL825" s="25" t="s">
        <v>304</v>
      </c>
      <c r="BM825" s="25" t="s">
        <v>1715</v>
      </c>
    </row>
    <row r="826" s="1" customFormat="1">
      <c r="B826" s="47"/>
      <c r="C826" s="75"/>
      <c r="D826" s="251" t="s">
        <v>624</v>
      </c>
      <c r="E826" s="75"/>
      <c r="F826" s="282" t="s">
        <v>1716</v>
      </c>
      <c r="G826" s="75"/>
      <c r="H826" s="75"/>
      <c r="I826" s="205"/>
      <c r="J826" s="75"/>
      <c r="K826" s="75"/>
      <c r="L826" s="73"/>
      <c r="M826" s="283"/>
      <c r="N826" s="48"/>
      <c r="O826" s="48"/>
      <c r="P826" s="48"/>
      <c r="Q826" s="48"/>
      <c r="R826" s="48"/>
      <c r="S826" s="48"/>
      <c r="T826" s="96"/>
      <c r="AT826" s="25" t="s">
        <v>624</v>
      </c>
      <c r="AU826" s="25" t="s">
        <v>87</v>
      </c>
    </row>
    <row r="827" s="12" customFormat="1">
      <c r="B827" s="249"/>
      <c r="C827" s="250"/>
      <c r="D827" s="251" t="s">
        <v>237</v>
      </c>
      <c r="E827" s="252" t="s">
        <v>22</v>
      </c>
      <c r="F827" s="253" t="s">
        <v>1717</v>
      </c>
      <c r="G827" s="250"/>
      <c r="H827" s="254">
        <v>67.617999999999995</v>
      </c>
      <c r="I827" s="255"/>
      <c r="J827" s="250"/>
      <c r="K827" s="250"/>
      <c r="L827" s="256"/>
      <c r="M827" s="257"/>
      <c r="N827" s="258"/>
      <c r="O827" s="258"/>
      <c r="P827" s="258"/>
      <c r="Q827" s="258"/>
      <c r="R827" s="258"/>
      <c r="S827" s="258"/>
      <c r="T827" s="259"/>
      <c r="AT827" s="260" t="s">
        <v>237</v>
      </c>
      <c r="AU827" s="260" t="s">
        <v>87</v>
      </c>
      <c r="AV827" s="12" t="s">
        <v>87</v>
      </c>
      <c r="AW827" s="12" t="s">
        <v>42</v>
      </c>
      <c r="AX827" s="12" t="s">
        <v>79</v>
      </c>
      <c r="AY827" s="260" t="s">
        <v>228</v>
      </c>
    </row>
    <row r="828" s="12" customFormat="1">
      <c r="B828" s="249"/>
      <c r="C828" s="250"/>
      <c r="D828" s="251" t="s">
        <v>237</v>
      </c>
      <c r="E828" s="252" t="s">
        <v>22</v>
      </c>
      <c r="F828" s="253" t="s">
        <v>1718</v>
      </c>
      <c r="G828" s="250"/>
      <c r="H828" s="254">
        <v>16.608000000000001</v>
      </c>
      <c r="I828" s="255"/>
      <c r="J828" s="250"/>
      <c r="K828" s="250"/>
      <c r="L828" s="256"/>
      <c r="M828" s="257"/>
      <c r="N828" s="258"/>
      <c r="O828" s="258"/>
      <c r="P828" s="258"/>
      <c r="Q828" s="258"/>
      <c r="R828" s="258"/>
      <c r="S828" s="258"/>
      <c r="T828" s="259"/>
      <c r="AT828" s="260" t="s">
        <v>237</v>
      </c>
      <c r="AU828" s="260" t="s">
        <v>87</v>
      </c>
      <c r="AV828" s="12" t="s">
        <v>87</v>
      </c>
      <c r="AW828" s="12" t="s">
        <v>42</v>
      </c>
      <c r="AX828" s="12" t="s">
        <v>79</v>
      </c>
      <c r="AY828" s="260" t="s">
        <v>228</v>
      </c>
    </row>
    <row r="829" s="12" customFormat="1">
      <c r="B829" s="249"/>
      <c r="C829" s="250"/>
      <c r="D829" s="251" t="s">
        <v>237</v>
      </c>
      <c r="E829" s="252" t="s">
        <v>22</v>
      </c>
      <c r="F829" s="253" t="s">
        <v>1719</v>
      </c>
      <c r="G829" s="250"/>
      <c r="H829" s="254">
        <v>6.2400000000000002</v>
      </c>
      <c r="I829" s="255"/>
      <c r="J829" s="250"/>
      <c r="K829" s="250"/>
      <c r="L829" s="256"/>
      <c r="M829" s="257"/>
      <c r="N829" s="258"/>
      <c r="O829" s="258"/>
      <c r="P829" s="258"/>
      <c r="Q829" s="258"/>
      <c r="R829" s="258"/>
      <c r="S829" s="258"/>
      <c r="T829" s="259"/>
      <c r="AT829" s="260" t="s">
        <v>237</v>
      </c>
      <c r="AU829" s="260" t="s">
        <v>87</v>
      </c>
      <c r="AV829" s="12" t="s">
        <v>87</v>
      </c>
      <c r="AW829" s="12" t="s">
        <v>42</v>
      </c>
      <c r="AX829" s="12" t="s">
        <v>79</v>
      </c>
      <c r="AY829" s="260" t="s">
        <v>228</v>
      </c>
    </row>
    <row r="830" s="13" customFormat="1">
      <c r="B830" s="271"/>
      <c r="C830" s="272"/>
      <c r="D830" s="251" t="s">
        <v>237</v>
      </c>
      <c r="E830" s="273" t="s">
        <v>22</v>
      </c>
      <c r="F830" s="274" t="s">
        <v>364</v>
      </c>
      <c r="G830" s="272"/>
      <c r="H830" s="275">
        <v>90.465999999999994</v>
      </c>
      <c r="I830" s="276"/>
      <c r="J830" s="272"/>
      <c r="K830" s="272"/>
      <c r="L830" s="277"/>
      <c r="M830" s="278"/>
      <c r="N830" s="279"/>
      <c r="O830" s="279"/>
      <c r="P830" s="279"/>
      <c r="Q830" s="279"/>
      <c r="R830" s="279"/>
      <c r="S830" s="279"/>
      <c r="T830" s="280"/>
      <c r="AT830" s="281" t="s">
        <v>237</v>
      </c>
      <c r="AU830" s="281" t="s">
        <v>87</v>
      </c>
      <c r="AV830" s="13" t="s">
        <v>235</v>
      </c>
      <c r="AW830" s="13" t="s">
        <v>42</v>
      </c>
      <c r="AX830" s="13" t="s">
        <v>24</v>
      </c>
      <c r="AY830" s="281" t="s">
        <v>228</v>
      </c>
    </row>
    <row r="831" s="1" customFormat="1" ht="25.5" customHeight="1">
      <c r="B831" s="47"/>
      <c r="C831" s="237" t="s">
        <v>1720</v>
      </c>
      <c r="D831" s="237" t="s">
        <v>230</v>
      </c>
      <c r="E831" s="238" t="s">
        <v>1721</v>
      </c>
      <c r="F831" s="239" t="s">
        <v>1722</v>
      </c>
      <c r="G831" s="240" t="s">
        <v>263</v>
      </c>
      <c r="H831" s="241">
        <v>7.9199999999999999</v>
      </c>
      <c r="I831" s="242"/>
      <c r="J831" s="243">
        <f>ROUND(I831*H831,2)</f>
        <v>0</v>
      </c>
      <c r="K831" s="239" t="s">
        <v>264</v>
      </c>
      <c r="L831" s="73"/>
      <c r="M831" s="244" t="s">
        <v>22</v>
      </c>
      <c r="N831" s="245" t="s">
        <v>50</v>
      </c>
      <c r="O831" s="48"/>
      <c r="P831" s="246">
        <f>O831*H831</f>
        <v>0</v>
      </c>
      <c r="Q831" s="246">
        <v>0</v>
      </c>
      <c r="R831" s="246">
        <f>Q831*H831</f>
        <v>0</v>
      </c>
      <c r="S831" s="246">
        <v>0</v>
      </c>
      <c r="T831" s="247">
        <f>S831*H831</f>
        <v>0</v>
      </c>
      <c r="AR831" s="25" t="s">
        <v>304</v>
      </c>
      <c r="AT831" s="25" t="s">
        <v>230</v>
      </c>
      <c r="AU831" s="25" t="s">
        <v>87</v>
      </c>
      <c r="AY831" s="25" t="s">
        <v>228</v>
      </c>
      <c r="BE831" s="248">
        <f>IF(N831="základní",J831,0)</f>
        <v>0</v>
      </c>
      <c r="BF831" s="248">
        <f>IF(N831="snížená",J831,0)</f>
        <v>0</v>
      </c>
      <c r="BG831" s="248">
        <f>IF(N831="zákl. přenesená",J831,0)</f>
        <v>0</v>
      </c>
      <c r="BH831" s="248">
        <f>IF(N831="sníž. přenesená",J831,0)</f>
        <v>0</v>
      </c>
      <c r="BI831" s="248">
        <f>IF(N831="nulová",J831,0)</f>
        <v>0</v>
      </c>
      <c r="BJ831" s="25" t="s">
        <v>24</v>
      </c>
      <c r="BK831" s="248">
        <f>ROUND(I831*H831,2)</f>
        <v>0</v>
      </c>
      <c r="BL831" s="25" t="s">
        <v>304</v>
      </c>
      <c r="BM831" s="25" t="s">
        <v>1723</v>
      </c>
    </row>
    <row r="832" s="12" customFormat="1">
      <c r="B832" s="249"/>
      <c r="C832" s="250"/>
      <c r="D832" s="251" t="s">
        <v>237</v>
      </c>
      <c r="E832" s="252" t="s">
        <v>22</v>
      </c>
      <c r="F832" s="253" t="s">
        <v>1724</v>
      </c>
      <c r="G832" s="250"/>
      <c r="H832" s="254">
        <v>7.9199999999999999</v>
      </c>
      <c r="I832" s="255"/>
      <c r="J832" s="250"/>
      <c r="K832" s="250"/>
      <c r="L832" s="256"/>
      <c r="M832" s="257"/>
      <c r="N832" s="258"/>
      <c r="O832" s="258"/>
      <c r="P832" s="258"/>
      <c r="Q832" s="258"/>
      <c r="R832" s="258"/>
      <c r="S832" s="258"/>
      <c r="T832" s="259"/>
      <c r="AT832" s="260" t="s">
        <v>237</v>
      </c>
      <c r="AU832" s="260" t="s">
        <v>87</v>
      </c>
      <c r="AV832" s="12" t="s">
        <v>87</v>
      </c>
      <c r="AW832" s="12" t="s">
        <v>42</v>
      </c>
      <c r="AX832" s="12" t="s">
        <v>24</v>
      </c>
      <c r="AY832" s="260" t="s">
        <v>228</v>
      </c>
    </row>
    <row r="833" s="1" customFormat="1" ht="16.5" customHeight="1">
      <c r="B833" s="47"/>
      <c r="C833" s="237" t="s">
        <v>1725</v>
      </c>
      <c r="D833" s="237" t="s">
        <v>230</v>
      </c>
      <c r="E833" s="238" t="s">
        <v>1726</v>
      </c>
      <c r="F833" s="239" t="s">
        <v>1727</v>
      </c>
      <c r="G833" s="240" t="s">
        <v>263</v>
      </c>
      <c r="H833" s="241">
        <v>282.83999999999997</v>
      </c>
      <c r="I833" s="242"/>
      <c r="J833" s="243">
        <f>ROUND(I833*H833,2)</f>
        <v>0</v>
      </c>
      <c r="K833" s="239" t="s">
        <v>264</v>
      </c>
      <c r="L833" s="73"/>
      <c r="M833" s="244" t="s">
        <v>22</v>
      </c>
      <c r="N833" s="245" t="s">
        <v>50</v>
      </c>
      <c r="O833" s="48"/>
      <c r="P833" s="246">
        <f>O833*H833</f>
        <v>0</v>
      </c>
      <c r="Q833" s="246">
        <v>0</v>
      </c>
      <c r="R833" s="246">
        <f>Q833*H833</f>
        <v>0</v>
      </c>
      <c r="S833" s="246">
        <v>0</v>
      </c>
      <c r="T833" s="247">
        <f>S833*H833</f>
        <v>0</v>
      </c>
      <c r="AR833" s="25" t="s">
        <v>304</v>
      </c>
      <c r="AT833" s="25" t="s">
        <v>230</v>
      </c>
      <c r="AU833" s="25" t="s">
        <v>87</v>
      </c>
      <c r="AY833" s="25" t="s">
        <v>228</v>
      </c>
      <c r="BE833" s="248">
        <f>IF(N833="základní",J833,0)</f>
        <v>0</v>
      </c>
      <c r="BF833" s="248">
        <f>IF(N833="snížená",J833,0)</f>
        <v>0</v>
      </c>
      <c r="BG833" s="248">
        <f>IF(N833="zákl. přenesená",J833,0)</f>
        <v>0</v>
      </c>
      <c r="BH833" s="248">
        <f>IF(N833="sníž. přenesená",J833,0)</f>
        <v>0</v>
      </c>
      <c r="BI833" s="248">
        <f>IF(N833="nulová",J833,0)</f>
        <v>0</v>
      </c>
      <c r="BJ833" s="25" t="s">
        <v>24</v>
      </c>
      <c r="BK833" s="248">
        <f>ROUND(I833*H833,2)</f>
        <v>0</v>
      </c>
      <c r="BL833" s="25" t="s">
        <v>304</v>
      </c>
      <c r="BM833" s="25" t="s">
        <v>1728</v>
      </c>
    </row>
    <row r="834" s="12" customFormat="1">
      <c r="B834" s="249"/>
      <c r="C834" s="250"/>
      <c r="D834" s="251" t="s">
        <v>237</v>
      </c>
      <c r="E834" s="252" t="s">
        <v>22</v>
      </c>
      <c r="F834" s="253" t="s">
        <v>1729</v>
      </c>
      <c r="G834" s="250"/>
      <c r="H834" s="254">
        <v>143.69999999999999</v>
      </c>
      <c r="I834" s="255"/>
      <c r="J834" s="250"/>
      <c r="K834" s="250"/>
      <c r="L834" s="256"/>
      <c r="M834" s="257"/>
      <c r="N834" s="258"/>
      <c r="O834" s="258"/>
      <c r="P834" s="258"/>
      <c r="Q834" s="258"/>
      <c r="R834" s="258"/>
      <c r="S834" s="258"/>
      <c r="T834" s="259"/>
      <c r="AT834" s="260" t="s">
        <v>237</v>
      </c>
      <c r="AU834" s="260" t="s">
        <v>87</v>
      </c>
      <c r="AV834" s="12" t="s">
        <v>87</v>
      </c>
      <c r="AW834" s="12" t="s">
        <v>42</v>
      </c>
      <c r="AX834" s="12" t="s">
        <v>79</v>
      </c>
      <c r="AY834" s="260" t="s">
        <v>228</v>
      </c>
    </row>
    <row r="835" s="12" customFormat="1">
      <c r="B835" s="249"/>
      <c r="C835" s="250"/>
      <c r="D835" s="251" t="s">
        <v>237</v>
      </c>
      <c r="E835" s="252" t="s">
        <v>22</v>
      </c>
      <c r="F835" s="253" t="s">
        <v>1730</v>
      </c>
      <c r="G835" s="250"/>
      <c r="H835" s="254">
        <v>99</v>
      </c>
      <c r="I835" s="255"/>
      <c r="J835" s="250"/>
      <c r="K835" s="250"/>
      <c r="L835" s="256"/>
      <c r="M835" s="257"/>
      <c r="N835" s="258"/>
      <c r="O835" s="258"/>
      <c r="P835" s="258"/>
      <c r="Q835" s="258"/>
      <c r="R835" s="258"/>
      <c r="S835" s="258"/>
      <c r="T835" s="259"/>
      <c r="AT835" s="260" t="s">
        <v>237</v>
      </c>
      <c r="AU835" s="260" t="s">
        <v>87</v>
      </c>
      <c r="AV835" s="12" t="s">
        <v>87</v>
      </c>
      <c r="AW835" s="12" t="s">
        <v>42</v>
      </c>
      <c r="AX835" s="12" t="s">
        <v>79</v>
      </c>
      <c r="AY835" s="260" t="s">
        <v>228</v>
      </c>
    </row>
    <row r="836" s="12" customFormat="1">
      <c r="B836" s="249"/>
      <c r="C836" s="250"/>
      <c r="D836" s="251" t="s">
        <v>237</v>
      </c>
      <c r="E836" s="252" t="s">
        <v>22</v>
      </c>
      <c r="F836" s="253" t="s">
        <v>1731</v>
      </c>
      <c r="G836" s="250"/>
      <c r="H836" s="254">
        <v>40.140000000000001</v>
      </c>
      <c r="I836" s="255"/>
      <c r="J836" s="250"/>
      <c r="K836" s="250"/>
      <c r="L836" s="256"/>
      <c r="M836" s="257"/>
      <c r="N836" s="258"/>
      <c r="O836" s="258"/>
      <c r="P836" s="258"/>
      <c r="Q836" s="258"/>
      <c r="R836" s="258"/>
      <c r="S836" s="258"/>
      <c r="T836" s="259"/>
      <c r="AT836" s="260" t="s">
        <v>237</v>
      </c>
      <c r="AU836" s="260" t="s">
        <v>87</v>
      </c>
      <c r="AV836" s="12" t="s">
        <v>87</v>
      </c>
      <c r="AW836" s="12" t="s">
        <v>42</v>
      </c>
      <c r="AX836" s="12" t="s">
        <v>79</v>
      </c>
      <c r="AY836" s="260" t="s">
        <v>228</v>
      </c>
    </row>
    <row r="837" s="13" customFormat="1">
      <c r="B837" s="271"/>
      <c r="C837" s="272"/>
      <c r="D837" s="251" t="s">
        <v>237</v>
      </c>
      <c r="E837" s="273" t="s">
        <v>22</v>
      </c>
      <c r="F837" s="274" t="s">
        <v>364</v>
      </c>
      <c r="G837" s="272"/>
      <c r="H837" s="275">
        <v>282.83999999999997</v>
      </c>
      <c r="I837" s="276"/>
      <c r="J837" s="272"/>
      <c r="K837" s="272"/>
      <c r="L837" s="277"/>
      <c r="M837" s="278"/>
      <c r="N837" s="279"/>
      <c r="O837" s="279"/>
      <c r="P837" s="279"/>
      <c r="Q837" s="279"/>
      <c r="R837" s="279"/>
      <c r="S837" s="279"/>
      <c r="T837" s="280"/>
      <c r="AT837" s="281" t="s">
        <v>237</v>
      </c>
      <c r="AU837" s="281" t="s">
        <v>87</v>
      </c>
      <c r="AV837" s="13" t="s">
        <v>235</v>
      </c>
      <c r="AW837" s="13" t="s">
        <v>42</v>
      </c>
      <c r="AX837" s="13" t="s">
        <v>24</v>
      </c>
      <c r="AY837" s="281" t="s">
        <v>228</v>
      </c>
    </row>
    <row r="838" s="1" customFormat="1" ht="63.75" customHeight="1">
      <c r="B838" s="47"/>
      <c r="C838" s="237" t="s">
        <v>1732</v>
      </c>
      <c r="D838" s="237" t="s">
        <v>230</v>
      </c>
      <c r="E838" s="238" t="s">
        <v>1733</v>
      </c>
      <c r="F838" s="239" t="s">
        <v>1734</v>
      </c>
      <c r="G838" s="240" t="s">
        <v>929</v>
      </c>
      <c r="H838" s="241">
        <v>1</v>
      </c>
      <c r="I838" s="242"/>
      <c r="J838" s="243">
        <f>ROUND(I838*H838,2)</f>
        <v>0</v>
      </c>
      <c r="K838" s="239" t="s">
        <v>264</v>
      </c>
      <c r="L838" s="73"/>
      <c r="M838" s="244" t="s">
        <v>22</v>
      </c>
      <c r="N838" s="245" t="s">
        <v>50</v>
      </c>
      <c r="O838" s="48"/>
      <c r="P838" s="246">
        <f>O838*H838</f>
        <v>0</v>
      </c>
      <c r="Q838" s="246">
        <v>0</v>
      </c>
      <c r="R838" s="246">
        <f>Q838*H838</f>
        <v>0</v>
      </c>
      <c r="S838" s="246">
        <v>0</v>
      </c>
      <c r="T838" s="247">
        <f>S838*H838</f>
        <v>0</v>
      </c>
      <c r="AR838" s="25" t="s">
        <v>304</v>
      </c>
      <c r="AT838" s="25" t="s">
        <v>230</v>
      </c>
      <c r="AU838" s="25" t="s">
        <v>87</v>
      </c>
      <c r="AY838" s="25" t="s">
        <v>228</v>
      </c>
      <c r="BE838" s="248">
        <f>IF(N838="základní",J838,0)</f>
        <v>0</v>
      </c>
      <c r="BF838" s="248">
        <f>IF(N838="snížená",J838,0)</f>
        <v>0</v>
      </c>
      <c r="BG838" s="248">
        <f>IF(N838="zákl. přenesená",J838,0)</f>
        <v>0</v>
      </c>
      <c r="BH838" s="248">
        <f>IF(N838="sníž. přenesená",J838,0)</f>
        <v>0</v>
      </c>
      <c r="BI838" s="248">
        <f>IF(N838="nulová",J838,0)</f>
        <v>0</v>
      </c>
      <c r="BJ838" s="25" t="s">
        <v>24</v>
      </c>
      <c r="BK838" s="248">
        <f>ROUND(I838*H838,2)</f>
        <v>0</v>
      </c>
      <c r="BL838" s="25" t="s">
        <v>304</v>
      </c>
      <c r="BM838" s="25" t="s">
        <v>1735</v>
      </c>
    </row>
    <row r="839" s="12" customFormat="1">
      <c r="B839" s="249"/>
      <c r="C839" s="250"/>
      <c r="D839" s="251" t="s">
        <v>237</v>
      </c>
      <c r="E839" s="252" t="s">
        <v>22</v>
      </c>
      <c r="F839" s="253" t="s">
        <v>1736</v>
      </c>
      <c r="G839" s="250"/>
      <c r="H839" s="254">
        <v>1</v>
      </c>
      <c r="I839" s="255"/>
      <c r="J839" s="250"/>
      <c r="K839" s="250"/>
      <c r="L839" s="256"/>
      <c r="M839" s="257"/>
      <c r="N839" s="258"/>
      <c r="O839" s="258"/>
      <c r="P839" s="258"/>
      <c r="Q839" s="258"/>
      <c r="R839" s="258"/>
      <c r="S839" s="258"/>
      <c r="T839" s="259"/>
      <c r="AT839" s="260" t="s">
        <v>237</v>
      </c>
      <c r="AU839" s="260" t="s">
        <v>87</v>
      </c>
      <c r="AV839" s="12" t="s">
        <v>87</v>
      </c>
      <c r="AW839" s="12" t="s">
        <v>42</v>
      </c>
      <c r="AX839" s="12" t="s">
        <v>24</v>
      </c>
      <c r="AY839" s="260" t="s">
        <v>228</v>
      </c>
    </row>
    <row r="840" s="1" customFormat="1" ht="51" customHeight="1">
      <c r="B840" s="47"/>
      <c r="C840" s="237" t="s">
        <v>1737</v>
      </c>
      <c r="D840" s="237" t="s">
        <v>230</v>
      </c>
      <c r="E840" s="238" t="s">
        <v>1738</v>
      </c>
      <c r="F840" s="239" t="s">
        <v>1739</v>
      </c>
      <c r="G840" s="240" t="s">
        <v>263</v>
      </c>
      <c r="H840" s="241">
        <v>5.8659999999999997</v>
      </c>
      <c r="I840" s="242"/>
      <c r="J840" s="243">
        <f>ROUND(I840*H840,2)</f>
        <v>0</v>
      </c>
      <c r="K840" s="239" t="s">
        <v>264</v>
      </c>
      <c r="L840" s="73"/>
      <c r="M840" s="244" t="s">
        <v>22</v>
      </c>
      <c r="N840" s="245" t="s">
        <v>50</v>
      </c>
      <c r="O840" s="48"/>
      <c r="P840" s="246">
        <f>O840*H840</f>
        <v>0</v>
      </c>
      <c r="Q840" s="246">
        <v>0</v>
      </c>
      <c r="R840" s="246">
        <f>Q840*H840</f>
        <v>0</v>
      </c>
      <c r="S840" s="246">
        <v>0</v>
      </c>
      <c r="T840" s="247">
        <f>S840*H840</f>
        <v>0</v>
      </c>
      <c r="AR840" s="25" t="s">
        <v>304</v>
      </c>
      <c r="AT840" s="25" t="s">
        <v>230</v>
      </c>
      <c r="AU840" s="25" t="s">
        <v>87</v>
      </c>
      <c r="AY840" s="25" t="s">
        <v>228</v>
      </c>
      <c r="BE840" s="248">
        <f>IF(N840="základní",J840,0)</f>
        <v>0</v>
      </c>
      <c r="BF840" s="248">
        <f>IF(N840="snížená",J840,0)</f>
        <v>0</v>
      </c>
      <c r="BG840" s="248">
        <f>IF(N840="zákl. přenesená",J840,0)</f>
        <v>0</v>
      </c>
      <c r="BH840" s="248">
        <f>IF(N840="sníž. přenesená",J840,0)</f>
        <v>0</v>
      </c>
      <c r="BI840" s="248">
        <f>IF(N840="nulová",J840,0)</f>
        <v>0</v>
      </c>
      <c r="BJ840" s="25" t="s">
        <v>24</v>
      </c>
      <c r="BK840" s="248">
        <f>ROUND(I840*H840,2)</f>
        <v>0</v>
      </c>
      <c r="BL840" s="25" t="s">
        <v>304</v>
      </c>
      <c r="BM840" s="25" t="s">
        <v>1740</v>
      </c>
    </row>
    <row r="841" s="12" customFormat="1">
      <c r="B841" s="249"/>
      <c r="C841" s="250"/>
      <c r="D841" s="251" t="s">
        <v>237</v>
      </c>
      <c r="E841" s="252" t="s">
        <v>22</v>
      </c>
      <c r="F841" s="253" t="s">
        <v>1741</v>
      </c>
      <c r="G841" s="250"/>
      <c r="H841" s="254">
        <v>5.8659999999999997</v>
      </c>
      <c r="I841" s="255"/>
      <c r="J841" s="250"/>
      <c r="K841" s="250"/>
      <c r="L841" s="256"/>
      <c r="M841" s="257"/>
      <c r="N841" s="258"/>
      <c r="O841" s="258"/>
      <c r="P841" s="258"/>
      <c r="Q841" s="258"/>
      <c r="R841" s="258"/>
      <c r="S841" s="258"/>
      <c r="T841" s="259"/>
      <c r="AT841" s="260" t="s">
        <v>237</v>
      </c>
      <c r="AU841" s="260" t="s">
        <v>87</v>
      </c>
      <c r="AV841" s="12" t="s">
        <v>87</v>
      </c>
      <c r="AW841" s="12" t="s">
        <v>42</v>
      </c>
      <c r="AX841" s="12" t="s">
        <v>24</v>
      </c>
      <c r="AY841" s="260" t="s">
        <v>228</v>
      </c>
    </row>
    <row r="842" s="1" customFormat="1" ht="63.75" customHeight="1">
      <c r="B842" s="47"/>
      <c r="C842" s="237" t="s">
        <v>1742</v>
      </c>
      <c r="D842" s="237" t="s">
        <v>230</v>
      </c>
      <c r="E842" s="238" t="s">
        <v>1743</v>
      </c>
      <c r="F842" s="239" t="s">
        <v>1744</v>
      </c>
      <c r="G842" s="240" t="s">
        <v>1408</v>
      </c>
      <c r="H842" s="241">
        <v>1</v>
      </c>
      <c r="I842" s="242"/>
      <c r="J842" s="243">
        <f>ROUND(I842*H842,2)</f>
        <v>0</v>
      </c>
      <c r="K842" s="239" t="s">
        <v>264</v>
      </c>
      <c r="L842" s="73"/>
      <c r="M842" s="244" t="s">
        <v>22</v>
      </c>
      <c r="N842" s="245" t="s">
        <v>50</v>
      </c>
      <c r="O842" s="48"/>
      <c r="P842" s="246">
        <f>O842*H842</f>
        <v>0</v>
      </c>
      <c r="Q842" s="246">
        <v>0</v>
      </c>
      <c r="R842" s="246">
        <f>Q842*H842</f>
        <v>0</v>
      </c>
      <c r="S842" s="246">
        <v>0</v>
      </c>
      <c r="T842" s="247">
        <f>S842*H842</f>
        <v>0</v>
      </c>
      <c r="AR842" s="25" t="s">
        <v>304</v>
      </c>
      <c r="AT842" s="25" t="s">
        <v>230</v>
      </c>
      <c r="AU842" s="25" t="s">
        <v>87</v>
      </c>
      <c r="AY842" s="25" t="s">
        <v>228</v>
      </c>
      <c r="BE842" s="248">
        <f>IF(N842="základní",J842,0)</f>
        <v>0</v>
      </c>
      <c r="BF842" s="248">
        <f>IF(N842="snížená",J842,0)</f>
        <v>0</v>
      </c>
      <c r="BG842" s="248">
        <f>IF(N842="zákl. přenesená",J842,0)</f>
        <v>0</v>
      </c>
      <c r="BH842" s="248">
        <f>IF(N842="sníž. přenesená",J842,0)</f>
        <v>0</v>
      </c>
      <c r="BI842" s="248">
        <f>IF(N842="nulová",J842,0)</f>
        <v>0</v>
      </c>
      <c r="BJ842" s="25" t="s">
        <v>24</v>
      </c>
      <c r="BK842" s="248">
        <f>ROUND(I842*H842,2)</f>
        <v>0</v>
      </c>
      <c r="BL842" s="25" t="s">
        <v>304</v>
      </c>
      <c r="BM842" s="25" t="s">
        <v>1745</v>
      </c>
    </row>
    <row r="843" s="12" customFormat="1">
      <c r="B843" s="249"/>
      <c r="C843" s="250"/>
      <c r="D843" s="251" t="s">
        <v>237</v>
      </c>
      <c r="E843" s="252" t="s">
        <v>22</v>
      </c>
      <c r="F843" s="253" t="s">
        <v>1746</v>
      </c>
      <c r="G843" s="250"/>
      <c r="H843" s="254">
        <v>1</v>
      </c>
      <c r="I843" s="255"/>
      <c r="J843" s="250"/>
      <c r="K843" s="250"/>
      <c r="L843" s="256"/>
      <c r="M843" s="257"/>
      <c r="N843" s="258"/>
      <c r="O843" s="258"/>
      <c r="P843" s="258"/>
      <c r="Q843" s="258"/>
      <c r="R843" s="258"/>
      <c r="S843" s="258"/>
      <c r="T843" s="259"/>
      <c r="AT843" s="260" t="s">
        <v>237</v>
      </c>
      <c r="AU843" s="260" t="s">
        <v>87</v>
      </c>
      <c r="AV843" s="12" t="s">
        <v>87</v>
      </c>
      <c r="AW843" s="12" t="s">
        <v>42</v>
      </c>
      <c r="AX843" s="12" t="s">
        <v>24</v>
      </c>
      <c r="AY843" s="260" t="s">
        <v>228</v>
      </c>
    </row>
    <row r="844" s="1" customFormat="1" ht="63.75" customHeight="1">
      <c r="B844" s="47"/>
      <c r="C844" s="237" t="s">
        <v>1747</v>
      </c>
      <c r="D844" s="237" t="s">
        <v>230</v>
      </c>
      <c r="E844" s="238" t="s">
        <v>1748</v>
      </c>
      <c r="F844" s="239" t="s">
        <v>1749</v>
      </c>
      <c r="G844" s="240" t="s">
        <v>929</v>
      </c>
      <c r="H844" s="241">
        <v>1</v>
      </c>
      <c r="I844" s="242"/>
      <c r="J844" s="243">
        <f>ROUND(I844*H844,2)</f>
        <v>0</v>
      </c>
      <c r="K844" s="239" t="s">
        <v>264</v>
      </c>
      <c r="L844" s="73"/>
      <c r="M844" s="244" t="s">
        <v>22</v>
      </c>
      <c r="N844" s="245" t="s">
        <v>50</v>
      </c>
      <c r="O844" s="48"/>
      <c r="P844" s="246">
        <f>O844*H844</f>
        <v>0</v>
      </c>
      <c r="Q844" s="246">
        <v>0</v>
      </c>
      <c r="R844" s="246">
        <f>Q844*H844</f>
        <v>0</v>
      </c>
      <c r="S844" s="246">
        <v>0</v>
      </c>
      <c r="T844" s="247">
        <f>S844*H844</f>
        <v>0</v>
      </c>
      <c r="AR844" s="25" t="s">
        <v>304</v>
      </c>
      <c r="AT844" s="25" t="s">
        <v>230</v>
      </c>
      <c r="AU844" s="25" t="s">
        <v>87</v>
      </c>
      <c r="AY844" s="25" t="s">
        <v>228</v>
      </c>
      <c r="BE844" s="248">
        <f>IF(N844="základní",J844,0)</f>
        <v>0</v>
      </c>
      <c r="BF844" s="248">
        <f>IF(N844="snížená",J844,0)</f>
        <v>0</v>
      </c>
      <c r="BG844" s="248">
        <f>IF(N844="zákl. přenesená",J844,0)</f>
        <v>0</v>
      </c>
      <c r="BH844" s="248">
        <f>IF(N844="sníž. přenesená",J844,0)</f>
        <v>0</v>
      </c>
      <c r="BI844" s="248">
        <f>IF(N844="nulová",J844,0)</f>
        <v>0</v>
      </c>
      <c r="BJ844" s="25" t="s">
        <v>24</v>
      </c>
      <c r="BK844" s="248">
        <f>ROUND(I844*H844,2)</f>
        <v>0</v>
      </c>
      <c r="BL844" s="25" t="s">
        <v>304</v>
      </c>
      <c r="BM844" s="25" t="s">
        <v>1750</v>
      </c>
    </row>
    <row r="845" s="12" customFormat="1">
      <c r="B845" s="249"/>
      <c r="C845" s="250"/>
      <c r="D845" s="251" t="s">
        <v>237</v>
      </c>
      <c r="E845" s="252" t="s">
        <v>22</v>
      </c>
      <c r="F845" s="253" t="s">
        <v>1751</v>
      </c>
      <c r="G845" s="250"/>
      <c r="H845" s="254">
        <v>1</v>
      </c>
      <c r="I845" s="255"/>
      <c r="J845" s="250"/>
      <c r="K845" s="250"/>
      <c r="L845" s="256"/>
      <c r="M845" s="257"/>
      <c r="N845" s="258"/>
      <c r="O845" s="258"/>
      <c r="P845" s="258"/>
      <c r="Q845" s="258"/>
      <c r="R845" s="258"/>
      <c r="S845" s="258"/>
      <c r="T845" s="259"/>
      <c r="AT845" s="260" t="s">
        <v>237</v>
      </c>
      <c r="AU845" s="260" t="s">
        <v>87</v>
      </c>
      <c r="AV845" s="12" t="s">
        <v>87</v>
      </c>
      <c r="AW845" s="12" t="s">
        <v>42</v>
      </c>
      <c r="AX845" s="12" t="s">
        <v>24</v>
      </c>
      <c r="AY845" s="260" t="s">
        <v>228</v>
      </c>
    </row>
    <row r="846" s="1" customFormat="1" ht="16.5" customHeight="1">
      <c r="B846" s="47"/>
      <c r="C846" s="237" t="s">
        <v>1752</v>
      </c>
      <c r="D846" s="237" t="s">
        <v>230</v>
      </c>
      <c r="E846" s="238" t="s">
        <v>1753</v>
      </c>
      <c r="F846" s="239" t="s">
        <v>1754</v>
      </c>
      <c r="G846" s="240" t="s">
        <v>356</v>
      </c>
      <c r="H846" s="241">
        <v>163.32300000000001</v>
      </c>
      <c r="I846" s="242"/>
      <c r="J846" s="243">
        <f>ROUND(I846*H846,2)</f>
        <v>0</v>
      </c>
      <c r="K846" s="239" t="s">
        <v>264</v>
      </c>
      <c r="L846" s="73"/>
      <c r="M846" s="244" t="s">
        <v>22</v>
      </c>
      <c r="N846" s="245" t="s">
        <v>50</v>
      </c>
      <c r="O846" s="48"/>
      <c r="P846" s="246">
        <f>O846*H846</f>
        <v>0</v>
      </c>
      <c r="Q846" s="246">
        <v>0</v>
      </c>
      <c r="R846" s="246">
        <f>Q846*H846</f>
        <v>0</v>
      </c>
      <c r="S846" s="246">
        <v>0</v>
      </c>
      <c r="T846" s="247">
        <f>S846*H846</f>
        <v>0</v>
      </c>
      <c r="AR846" s="25" t="s">
        <v>304</v>
      </c>
      <c r="AT846" s="25" t="s">
        <v>230</v>
      </c>
      <c r="AU846" s="25" t="s">
        <v>87</v>
      </c>
      <c r="AY846" s="25" t="s">
        <v>228</v>
      </c>
      <c r="BE846" s="248">
        <f>IF(N846="základní",J846,0)</f>
        <v>0</v>
      </c>
      <c r="BF846" s="248">
        <f>IF(N846="snížená",J846,0)</f>
        <v>0</v>
      </c>
      <c r="BG846" s="248">
        <f>IF(N846="zákl. přenesená",J846,0)</f>
        <v>0</v>
      </c>
      <c r="BH846" s="248">
        <f>IF(N846="sníž. přenesená",J846,0)</f>
        <v>0</v>
      </c>
      <c r="BI846" s="248">
        <f>IF(N846="nulová",J846,0)</f>
        <v>0</v>
      </c>
      <c r="BJ846" s="25" t="s">
        <v>24</v>
      </c>
      <c r="BK846" s="248">
        <f>ROUND(I846*H846,2)</f>
        <v>0</v>
      </c>
      <c r="BL846" s="25" t="s">
        <v>304</v>
      </c>
      <c r="BM846" s="25" t="s">
        <v>1755</v>
      </c>
    </row>
    <row r="847" s="12" customFormat="1">
      <c r="B847" s="249"/>
      <c r="C847" s="250"/>
      <c r="D847" s="251" t="s">
        <v>237</v>
      </c>
      <c r="E847" s="252" t="s">
        <v>22</v>
      </c>
      <c r="F847" s="253" t="s">
        <v>1756</v>
      </c>
      <c r="G847" s="250"/>
      <c r="H847" s="254">
        <v>163.32300000000001</v>
      </c>
      <c r="I847" s="255"/>
      <c r="J847" s="250"/>
      <c r="K847" s="250"/>
      <c r="L847" s="256"/>
      <c r="M847" s="257"/>
      <c r="N847" s="258"/>
      <c r="O847" s="258"/>
      <c r="P847" s="258"/>
      <c r="Q847" s="258"/>
      <c r="R847" s="258"/>
      <c r="S847" s="258"/>
      <c r="T847" s="259"/>
      <c r="AT847" s="260" t="s">
        <v>237</v>
      </c>
      <c r="AU847" s="260" t="s">
        <v>87</v>
      </c>
      <c r="AV847" s="12" t="s">
        <v>87</v>
      </c>
      <c r="AW847" s="12" t="s">
        <v>42</v>
      </c>
      <c r="AX847" s="12" t="s">
        <v>24</v>
      </c>
      <c r="AY847" s="260" t="s">
        <v>228</v>
      </c>
    </row>
    <row r="848" s="1" customFormat="1" ht="25.5" customHeight="1">
      <c r="B848" s="47"/>
      <c r="C848" s="237" t="s">
        <v>1757</v>
      </c>
      <c r="D848" s="237" t="s">
        <v>230</v>
      </c>
      <c r="E848" s="238" t="s">
        <v>1758</v>
      </c>
      <c r="F848" s="239" t="s">
        <v>1759</v>
      </c>
      <c r="G848" s="240" t="s">
        <v>356</v>
      </c>
      <c r="H848" s="241">
        <v>1172.2149999999999</v>
      </c>
      <c r="I848" s="242"/>
      <c r="J848" s="243">
        <f>ROUND(I848*H848,2)</f>
        <v>0</v>
      </c>
      <c r="K848" s="239" t="s">
        <v>264</v>
      </c>
      <c r="L848" s="73"/>
      <c r="M848" s="244" t="s">
        <v>22</v>
      </c>
      <c r="N848" s="245" t="s">
        <v>50</v>
      </c>
      <c r="O848" s="48"/>
      <c r="P848" s="246">
        <f>O848*H848</f>
        <v>0</v>
      </c>
      <c r="Q848" s="246">
        <v>0</v>
      </c>
      <c r="R848" s="246">
        <f>Q848*H848</f>
        <v>0</v>
      </c>
      <c r="S848" s="246">
        <v>0</v>
      </c>
      <c r="T848" s="247">
        <f>S848*H848</f>
        <v>0</v>
      </c>
      <c r="AR848" s="25" t="s">
        <v>304</v>
      </c>
      <c r="AT848" s="25" t="s">
        <v>230</v>
      </c>
      <c r="AU848" s="25" t="s">
        <v>87</v>
      </c>
      <c r="AY848" s="25" t="s">
        <v>228</v>
      </c>
      <c r="BE848" s="248">
        <f>IF(N848="základní",J848,0)</f>
        <v>0</v>
      </c>
      <c r="BF848" s="248">
        <f>IF(N848="snížená",J848,0)</f>
        <v>0</v>
      </c>
      <c r="BG848" s="248">
        <f>IF(N848="zákl. přenesená",J848,0)</f>
        <v>0</v>
      </c>
      <c r="BH848" s="248">
        <f>IF(N848="sníž. přenesená",J848,0)</f>
        <v>0</v>
      </c>
      <c r="BI848" s="248">
        <f>IF(N848="nulová",J848,0)</f>
        <v>0</v>
      </c>
      <c r="BJ848" s="25" t="s">
        <v>24</v>
      </c>
      <c r="BK848" s="248">
        <f>ROUND(I848*H848,2)</f>
        <v>0</v>
      </c>
      <c r="BL848" s="25" t="s">
        <v>304</v>
      </c>
      <c r="BM848" s="25" t="s">
        <v>1760</v>
      </c>
    </row>
    <row r="849" s="12" customFormat="1">
      <c r="B849" s="249"/>
      <c r="C849" s="250"/>
      <c r="D849" s="251" t="s">
        <v>237</v>
      </c>
      <c r="E849" s="252" t="s">
        <v>22</v>
      </c>
      <c r="F849" s="253" t="s">
        <v>1761</v>
      </c>
      <c r="G849" s="250"/>
      <c r="H849" s="254">
        <v>1172.2149999999999</v>
      </c>
      <c r="I849" s="255"/>
      <c r="J849" s="250"/>
      <c r="K849" s="250"/>
      <c r="L849" s="256"/>
      <c r="M849" s="257"/>
      <c r="N849" s="258"/>
      <c r="O849" s="258"/>
      <c r="P849" s="258"/>
      <c r="Q849" s="258"/>
      <c r="R849" s="258"/>
      <c r="S849" s="258"/>
      <c r="T849" s="259"/>
      <c r="AT849" s="260" t="s">
        <v>237</v>
      </c>
      <c r="AU849" s="260" t="s">
        <v>87</v>
      </c>
      <c r="AV849" s="12" t="s">
        <v>87</v>
      </c>
      <c r="AW849" s="12" t="s">
        <v>42</v>
      </c>
      <c r="AX849" s="12" t="s">
        <v>24</v>
      </c>
      <c r="AY849" s="260" t="s">
        <v>228</v>
      </c>
    </row>
    <row r="850" s="1" customFormat="1" ht="25.5" customHeight="1">
      <c r="B850" s="47"/>
      <c r="C850" s="237" t="s">
        <v>1762</v>
      </c>
      <c r="D850" s="237" t="s">
        <v>230</v>
      </c>
      <c r="E850" s="238" t="s">
        <v>1763</v>
      </c>
      <c r="F850" s="239" t="s">
        <v>1764</v>
      </c>
      <c r="G850" s="240" t="s">
        <v>929</v>
      </c>
      <c r="H850" s="241">
        <v>1</v>
      </c>
      <c r="I850" s="242"/>
      <c r="J850" s="243">
        <f>ROUND(I850*H850,2)</f>
        <v>0</v>
      </c>
      <c r="K850" s="239" t="s">
        <v>264</v>
      </c>
      <c r="L850" s="73"/>
      <c r="M850" s="244" t="s">
        <v>22</v>
      </c>
      <c r="N850" s="245" t="s">
        <v>50</v>
      </c>
      <c r="O850" s="48"/>
      <c r="P850" s="246">
        <f>O850*H850</f>
        <v>0</v>
      </c>
      <c r="Q850" s="246">
        <v>0</v>
      </c>
      <c r="R850" s="246">
        <f>Q850*H850</f>
        <v>0</v>
      </c>
      <c r="S850" s="246">
        <v>0</v>
      </c>
      <c r="T850" s="247">
        <f>S850*H850</f>
        <v>0</v>
      </c>
      <c r="AR850" s="25" t="s">
        <v>304</v>
      </c>
      <c r="AT850" s="25" t="s">
        <v>230</v>
      </c>
      <c r="AU850" s="25" t="s">
        <v>87</v>
      </c>
      <c r="AY850" s="25" t="s">
        <v>228</v>
      </c>
      <c r="BE850" s="248">
        <f>IF(N850="základní",J850,0)</f>
        <v>0</v>
      </c>
      <c r="BF850" s="248">
        <f>IF(N850="snížená",J850,0)</f>
        <v>0</v>
      </c>
      <c r="BG850" s="248">
        <f>IF(N850="zákl. přenesená",J850,0)</f>
        <v>0</v>
      </c>
      <c r="BH850" s="248">
        <f>IF(N850="sníž. přenesená",J850,0)</f>
        <v>0</v>
      </c>
      <c r="BI850" s="248">
        <f>IF(N850="nulová",J850,0)</f>
        <v>0</v>
      </c>
      <c r="BJ850" s="25" t="s">
        <v>24</v>
      </c>
      <c r="BK850" s="248">
        <f>ROUND(I850*H850,2)</f>
        <v>0</v>
      </c>
      <c r="BL850" s="25" t="s">
        <v>304</v>
      </c>
      <c r="BM850" s="25" t="s">
        <v>1765</v>
      </c>
    </row>
    <row r="851" s="12" customFormat="1">
      <c r="B851" s="249"/>
      <c r="C851" s="250"/>
      <c r="D851" s="251" t="s">
        <v>237</v>
      </c>
      <c r="E851" s="252" t="s">
        <v>22</v>
      </c>
      <c r="F851" s="253" t="s">
        <v>1766</v>
      </c>
      <c r="G851" s="250"/>
      <c r="H851" s="254">
        <v>1</v>
      </c>
      <c r="I851" s="255"/>
      <c r="J851" s="250"/>
      <c r="K851" s="250"/>
      <c r="L851" s="256"/>
      <c r="M851" s="257"/>
      <c r="N851" s="258"/>
      <c r="O851" s="258"/>
      <c r="P851" s="258"/>
      <c r="Q851" s="258"/>
      <c r="R851" s="258"/>
      <c r="S851" s="258"/>
      <c r="T851" s="259"/>
      <c r="AT851" s="260" t="s">
        <v>237</v>
      </c>
      <c r="AU851" s="260" t="s">
        <v>87</v>
      </c>
      <c r="AV851" s="12" t="s">
        <v>87</v>
      </c>
      <c r="AW851" s="12" t="s">
        <v>42</v>
      </c>
      <c r="AX851" s="12" t="s">
        <v>24</v>
      </c>
      <c r="AY851" s="260" t="s">
        <v>228</v>
      </c>
    </row>
    <row r="852" s="1" customFormat="1" ht="25.5" customHeight="1">
      <c r="B852" s="47"/>
      <c r="C852" s="237" t="s">
        <v>1767</v>
      </c>
      <c r="D852" s="237" t="s">
        <v>230</v>
      </c>
      <c r="E852" s="238" t="s">
        <v>1768</v>
      </c>
      <c r="F852" s="239" t="s">
        <v>1769</v>
      </c>
      <c r="G852" s="240" t="s">
        <v>929</v>
      </c>
      <c r="H852" s="241">
        <v>3</v>
      </c>
      <c r="I852" s="242"/>
      <c r="J852" s="243">
        <f>ROUND(I852*H852,2)</f>
        <v>0</v>
      </c>
      <c r="K852" s="239" t="s">
        <v>264</v>
      </c>
      <c r="L852" s="73"/>
      <c r="M852" s="244" t="s">
        <v>22</v>
      </c>
      <c r="N852" s="245" t="s">
        <v>50</v>
      </c>
      <c r="O852" s="48"/>
      <c r="P852" s="246">
        <f>O852*H852</f>
        <v>0</v>
      </c>
      <c r="Q852" s="246">
        <v>0</v>
      </c>
      <c r="R852" s="246">
        <f>Q852*H852</f>
        <v>0</v>
      </c>
      <c r="S852" s="246">
        <v>0</v>
      </c>
      <c r="T852" s="247">
        <f>S852*H852</f>
        <v>0</v>
      </c>
      <c r="AR852" s="25" t="s">
        <v>304</v>
      </c>
      <c r="AT852" s="25" t="s">
        <v>230</v>
      </c>
      <c r="AU852" s="25" t="s">
        <v>87</v>
      </c>
      <c r="AY852" s="25" t="s">
        <v>228</v>
      </c>
      <c r="BE852" s="248">
        <f>IF(N852="základní",J852,0)</f>
        <v>0</v>
      </c>
      <c r="BF852" s="248">
        <f>IF(N852="snížená",J852,0)</f>
        <v>0</v>
      </c>
      <c r="BG852" s="248">
        <f>IF(N852="zákl. přenesená",J852,0)</f>
        <v>0</v>
      </c>
      <c r="BH852" s="248">
        <f>IF(N852="sníž. přenesená",J852,0)</f>
        <v>0</v>
      </c>
      <c r="BI852" s="248">
        <f>IF(N852="nulová",J852,0)</f>
        <v>0</v>
      </c>
      <c r="BJ852" s="25" t="s">
        <v>24</v>
      </c>
      <c r="BK852" s="248">
        <f>ROUND(I852*H852,2)</f>
        <v>0</v>
      </c>
      <c r="BL852" s="25" t="s">
        <v>304</v>
      </c>
      <c r="BM852" s="25" t="s">
        <v>1770</v>
      </c>
    </row>
    <row r="853" s="12" customFormat="1">
      <c r="B853" s="249"/>
      <c r="C853" s="250"/>
      <c r="D853" s="251" t="s">
        <v>237</v>
      </c>
      <c r="E853" s="252" t="s">
        <v>22</v>
      </c>
      <c r="F853" s="253" t="s">
        <v>1771</v>
      </c>
      <c r="G853" s="250"/>
      <c r="H853" s="254">
        <v>3</v>
      </c>
      <c r="I853" s="255"/>
      <c r="J853" s="250"/>
      <c r="K853" s="250"/>
      <c r="L853" s="256"/>
      <c r="M853" s="257"/>
      <c r="N853" s="258"/>
      <c r="O853" s="258"/>
      <c r="P853" s="258"/>
      <c r="Q853" s="258"/>
      <c r="R853" s="258"/>
      <c r="S853" s="258"/>
      <c r="T853" s="259"/>
      <c r="AT853" s="260" t="s">
        <v>237</v>
      </c>
      <c r="AU853" s="260" t="s">
        <v>87</v>
      </c>
      <c r="AV853" s="12" t="s">
        <v>87</v>
      </c>
      <c r="AW853" s="12" t="s">
        <v>42</v>
      </c>
      <c r="AX853" s="12" t="s">
        <v>24</v>
      </c>
      <c r="AY853" s="260" t="s">
        <v>228</v>
      </c>
    </row>
    <row r="854" s="1" customFormat="1" ht="16.5" customHeight="1">
      <c r="B854" s="47"/>
      <c r="C854" s="237" t="s">
        <v>1772</v>
      </c>
      <c r="D854" s="237" t="s">
        <v>230</v>
      </c>
      <c r="E854" s="238" t="s">
        <v>1773</v>
      </c>
      <c r="F854" s="239" t="s">
        <v>1774</v>
      </c>
      <c r="G854" s="240" t="s">
        <v>356</v>
      </c>
      <c r="H854" s="241">
        <v>66.085999999999999</v>
      </c>
      <c r="I854" s="242"/>
      <c r="J854" s="243">
        <f>ROUND(I854*H854,2)</f>
        <v>0</v>
      </c>
      <c r="K854" s="239" t="s">
        <v>264</v>
      </c>
      <c r="L854" s="73"/>
      <c r="M854" s="244" t="s">
        <v>22</v>
      </c>
      <c r="N854" s="245" t="s">
        <v>50</v>
      </c>
      <c r="O854" s="48"/>
      <c r="P854" s="246">
        <f>O854*H854</f>
        <v>0</v>
      </c>
      <c r="Q854" s="246">
        <v>0</v>
      </c>
      <c r="R854" s="246">
        <f>Q854*H854</f>
        <v>0</v>
      </c>
      <c r="S854" s="246">
        <v>0</v>
      </c>
      <c r="T854" s="247">
        <f>S854*H854</f>
        <v>0</v>
      </c>
      <c r="AR854" s="25" t="s">
        <v>304</v>
      </c>
      <c r="AT854" s="25" t="s">
        <v>230</v>
      </c>
      <c r="AU854" s="25" t="s">
        <v>87</v>
      </c>
      <c r="AY854" s="25" t="s">
        <v>228</v>
      </c>
      <c r="BE854" s="248">
        <f>IF(N854="základní",J854,0)</f>
        <v>0</v>
      </c>
      <c r="BF854" s="248">
        <f>IF(N854="snížená",J854,0)</f>
        <v>0</v>
      </c>
      <c r="BG854" s="248">
        <f>IF(N854="zákl. přenesená",J854,0)</f>
        <v>0</v>
      </c>
      <c r="BH854" s="248">
        <f>IF(N854="sníž. přenesená",J854,0)</f>
        <v>0</v>
      </c>
      <c r="BI854" s="248">
        <f>IF(N854="nulová",J854,0)</f>
        <v>0</v>
      </c>
      <c r="BJ854" s="25" t="s">
        <v>24</v>
      </c>
      <c r="BK854" s="248">
        <f>ROUND(I854*H854,2)</f>
        <v>0</v>
      </c>
      <c r="BL854" s="25" t="s">
        <v>304</v>
      </c>
      <c r="BM854" s="25" t="s">
        <v>1775</v>
      </c>
    </row>
    <row r="855" s="12" customFormat="1">
      <c r="B855" s="249"/>
      <c r="C855" s="250"/>
      <c r="D855" s="251" t="s">
        <v>237</v>
      </c>
      <c r="E855" s="252" t="s">
        <v>22</v>
      </c>
      <c r="F855" s="253" t="s">
        <v>1776</v>
      </c>
      <c r="G855" s="250"/>
      <c r="H855" s="254">
        <v>66.085999999999999</v>
      </c>
      <c r="I855" s="255"/>
      <c r="J855" s="250"/>
      <c r="K855" s="250"/>
      <c r="L855" s="256"/>
      <c r="M855" s="257"/>
      <c r="N855" s="258"/>
      <c r="O855" s="258"/>
      <c r="P855" s="258"/>
      <c r="Q855" s="258"/>
      <c r="R855" s="258"/>
      <c r="S855" s="258"/>
      <c r="T855" s="259"/>
      <c r="AT855" s="260" t="s">
        <v>237</v>
      </c>
      <c r="AU855" s="260" t="s">
        <v>87</v>
      </c>
      <c r="AV855" s="12" t="s">
        <v>87</v>
      </c>
      <c r="AW855" s="12" t="s">
        <v>42</v>
      </c>
      <c r="AX855" s="12" t="s">
        <v>24</v>
      </c>
      <c r="AY855" s="260" t="s">
        <v>228</v>
      </c>
    </row>
    <row r="856" s="1" customFormat="1" ht="25.5" customHeight="1">
      <c r="B856" s="47"/>
      <c r="C856" s="237" t="s">
        <v>1777</v>
      </c>
      <c r="D856" s="237" t="s">
        <v>230</v>
      </c>
      <c r="E856" s="238" t="s">
        <v>1778</v>
      </c>
      <c r="F856" s="239" t="s">
        <v>1779</v>
      </c>
      <c r="G856" s="240" t="s">
        <v>935</v>
      </c>
      <c r="H856" s="241">
        <v>43.549999999999997</v>
      </c>
      <c r="I856" s="242"/>
      <c r="J856" s="243">
        <f>ROUND(I856*H856,2)</f>
        <v>0</v>
      </c>
      <c r="K856" s="239" t="s">
        <v>264</v>
      </c>
      <c r="L856" s="73"/>
      <c r="M856" s="244" t="s">
        <v>22</v>
      </c>
      <c r="N856" s="245" t="s">
        <v>50</v>
      </c>
      <c r="O856" s="48"/>
      <c r="P856" s="246">
        <f>O856*H856</f>
        <v>0</v>
      </c>
      <c r="Q856" s="246">
        <v>0</v>
      </c>
      <c r="R856" s="246">
        <f>Q856*H856</f>
        <v>0</v>
      </c>
      <c r="S856" s="246">
        <v>0</v>
      </c>
      <c r="T856" s="247">
        <f>S856*H856</f>
        <v>0</v>
      </c>
      <c r="AR856" s="25" t="s">
        <v>304</v>
      </c>
      <c r="AT856" s="25" t="s">
        <v>230</v>
      </c>
      <c r="AU856" s="25" t="s">
        <v>87</v>
      </c>
      <c r="AY856" s="25" t="s">
        <v>228</v>
      </c>
      <c r="BE856" s="248">
        <f>IF(N856="základní",J856,0)</f>
        <v>0</v>
      </c>
      <c r="BF856" s="248">
        <f>IF(N856="snížená",J856,0)</f>
        <v>0</v>
      </c>
      <c r="BG856" s="248">
        <f>IF(N856="zákl. přenesená",J856,0)</f>
        <v>0</v>
      </c>
      <c r="BH856" s="248">
        <f>IF(N856="sníž. přenesená",J856,0)</f>
        <v>0</v>
      </c>
      <c r="BI856" s="248">
        <f>IF(N856="nulová",J856,0)</f>
        <v>0</v>
      </c>
      <c r="BJ856" s="25" t="s">
        <v>24</v>
      </c>
      <c r="BK856" s="248">
        <f>ROUND(I856*H856,2)</f>
        <v>0</v>
      </c>
      <c r="BL856" s="25" t="s">
        <v>304</v>
      </c>
      <c r="BM856" s="25" t="s">
        <v>1780</v>
      </c>
    </row>
    <row r="857" s="12" customFormat="1">
      <c r="B857" s="249"/>
      <c r="C857" s="250"/>
      <c r="D857" s="251" t="s">
        <v>237</v>
      </c>
      <c r="E857" s="252" t="s">
        <v>22</v>
      </c>
      <c r="F857" s="253" t="s">
        <v>1781</v>
      </c>
      <c r="G857" s="250"/>
      <c r="H857" s="254">
        <v>43.549999999999997</v>
      </c>
      <c r="I857" s="255"/>
      <c r="J857" s="250"/>
      <c r="K857" s="250"/>
      <c r="L857" s="256"/>
      <c r="M857" s="257"/>
      <c r="N857" s="258"/>
      <c r="O857" s="258"/>
      <c r="P857" s="258"/>
      <c r="Q857" s="258"/>
      <c r="R857" s="258"/>
      <c r="S857" s="258"/>
      <c r="T857" s="259"/>
      <c r="AT857" s="260" t="s">
        <v>237</v>
      </c>
      <c r="AU857" s="260" t="s">
        <v>87</v>
      </c>
      <c r="AV857" s="12" t="s">
        <v>87</v>
      </c>
      <c r="AW857" s="12" t="s">
        <v>42</v>
      </c>
      <c r="AX857" s="12" t="s">
        <v>24</v>
      </c>
      <c r="AY857" s="260" t="s">
        <v>228</v>
      </c>
    </row>
    <row r="858" s="1" customFormat="1" ht="25.5" customHeight="1">
      <c r="B858" s="47"/>
      <c r="C858" s="237" t="s">
        <v>1782</v>
      </c>
      <c r="D858" s="237" t="s">
        <v>230</v>
      </c>
      <c r="E858" s="238" t="s">
        <v>1783</v>
      </c>
      <c r="F858" s="239" t="s">
        <v>1784</v>
      </c>
      <c r="G858" s="240" t="s">
        <v>356</v>
      </c>
      <c r="H858" s="241">
        <v>163.357</v>
      </c>
      <c r="I858" s="242"/>
      <c r="J858" s="243">
        <f>ROUND(I858*H858,2)</f>
        <v>0</v>
      </c>
      <c r="K858" s="239" t="s">
        <v>264</v>
      </c>
      <c r="L858" s="73"/>
      <c r="M858" s="244" t="s">
        <v>22</v>
      </c>
      <c r="N858" s="245" t="s">
        <v>50</v>
      </c>
      <c r="O858" s="48"/>
      <c r="P858" s="246">
        <f>O858*H858</f>
        <v>0</v>
      </c>
      <c r="Q858" s="246">
        <v>0</v>
      </c>
      <c r="R858" s="246">
        <f>Q858*H858</f>
        <v>0</v>
      </c>
      <c r="S858" s="246">
        <v>0</v>
      </c>
      <c r="T858" s="247">
        <f>S858*H858</f>
        <v>0</v>
      </c>
      <c r="AR858" s="25" t="s">
        <v>304</v>
      </c>
      <c r="AT858" s="25" t="s">
        <v>230</v>
      </c>
      <c r="AU858" s="25" t="s">
        <v>87</v>
      </c>
      <c r="AY858" s="25" t="s">
        <v>228</v>
      </c>
      <c r="BE858" s="248">
        <f>IF(N858="základní",J858,0)</f>
        <v>0</v>
      </c>
      <c r="BF858" s="248">
        <f>IF(N858="snížená",J858,0)</f>
        <v>0</v>
      </c>
      <c r="BG858" s="248">
        <f>IF(N858="zákl. přenesená",J858,0)</f>
        <v>0</v>
      </c>
      <c r="BH858" s="248">
        <f>IF(N858="sníž. přenesená",J858,0)</f>
        <v>0</v>
      </c>
      <c r="BI858" s="248">
        <f>IF(N858="nulová",J858,0)</f>
        <v>0</v>
      </c>
      <c r="BJ858" s="25" t="s">
        <v>24</v>
      </c>
      <c r="BK858" s="248">
        <f>ROUND(I858*H858,2)</f>
        <v>0</v>
      </c>
      <c r="BL858" s="25" t="s">
        <v>304</v>
      </c>
      <c r="BM858" s="25" t="s">
        <v>1785</v>
      </c>
    </row>
    <row r="859" s="12" customFormat="1">
      <c r="B859" s="249"/>
      <c r="C859" s="250"/>
      <c r="D859" s="251" t="s">
        <v>237</v>
      </c>
      <c r="E859" s="252" t="s">
        <v>22</v>
      </c>
      <c r="F859" s="253" t="s">
        <v>1786</v>
      </c>
      <c r="G859" s="250"/>
      <c r="H859" s="254">
        <v>50.017000000000003</v>
      </c>
      <c r="I859" s="255"/>
      <c r="J859" s="250"/>
      <c r="K859" s="250"/>
      <c r="L859" s="256"/>
      <c r="M859" s="257"/>
      <c r="N859" s="258"/>
      <c r="O859" s="258"/>
      <c r="P859" s="258"/>
      <c r="Q859" s="258"/>
      <c r="R859" s="258"/>
      <c r="S859" s="258"/>
      <c r="T859" s="259"/>
      <c r="AT859" s="260" t="s">
        <v>237</v>
      </c>
      <c r="AU859" s="260" t="s">
        <v>87</v>
      </c>
      <c r="AV859" s="12" t="s">
        <v>87</v>
      </c>
      <c r="AW859" s="12" t="s">
        <v>42</v>
      </c>
      <c r="AX859" s="12" t="s">
        <v>79</v>
      </c>
      <c r="AY859" s="260" t="s">
        <v>228</v>
      </c>
    </row>
    <row r="860" s="12" customFormat="1">
      <c r="B860" s="249"/>
      <c r="C860" s="250"/>
      <c r="D860" s="251" t="s">
        <v>237</v>
      </c>
      <c r="E860" s="252" t="s">
        <v>22</v>
      </c>
      <c r="F860" s="253" t="s">
        <v>1787</v>
      </c>
      <c r="G860" s="250"/>
      <c r="H860" s="254">
        <v>75.298000000000002</v>
      </c>
      <c r="I860" s="255"/>
      <c r="J860" s="250"/>
      <c r="K860" s="250"/>
      <c r="L860" s="256"/>
      <c r="M860" s="257"/>
      <c r="N860" s="258"/>
      <c r="O860" s="258"/>
      <c r="P860" s="258"/>
      <c r="Q860" s="258"/>
      <c r="R860" s="258"/>
      <c r="S860" s="258"/>
      <c r="T860" s="259"/>
      <c r="AT860" s="260" t="s">
        <v>237</v>
      </c>
      <c r="AU860" s="260" t="s">
        <v>87</v>
      </c>
      <c r="AV860" s="12" t="s">
        <v>87</v>
      </c>
      <c r="AW860" s="12" t="s">
        <v>42</v>
      </c>
      <c r="AX860" s="12" t="s">
        <v>79</v>
      </c>
      <c r="AY860" s="260" t="s">
        <v>228</v>
      </c>
    </row>
    <row r="861" s="12" customFormat="1">
      <c r="B861" s="249"/>
      <c r="C861" s="250"/>
      <c r="D861" s="251" t="s">
        <v>237</v>
      </c>
      <c r="E861" s="252" t="s">
        <v>22</v>
      </c>
      <c r="F861" s="253" t="s">
        <v>1788</v>
      </c>
      <c r="G861" s="250"/>
      <c r="H861" s="254">
        <v>29.393000000000001</v>
      </c>
      <c r="I861" s="255"/>
      <c r="J861" s="250"/>
      <c r="K861" s="250"/>
      <c r="L861" s="256"/>
      <c r="M861" s="257"/>
      <c r="N861" s="258"/>
      <c r="O861" s="258"/>
      <c r="P861" s="258"/>
      <c r="Q861" s="258"/>
      <c r="R861" s="258"/>
      <c r="S861" s="258"/>
      <c r="T861" s="259"/>
      <c r="AT861" s="260" t="s">
        <v>237</v>
      </c>
      <c r="AU861" s="260" t="s">
        <v>87</v>
      </c>
      <c r="AV861" s="12" t="s">
        <v>87</v>
      </c>
      <c r="AW861" s="12" t="s">
        <v>42</v>
      </c>
      <c r="AX861" s="12" t="s">
        <v>79</v>
      </c>
      <c r="AY861" s="260" t="s">
        <v>228</v>
      </c>
    </row>
    <row r="862" s="12" customFormat="1">
      <c r="B862" s="249"/>
      <c r="C862" s="250"/>
      <c r="D862" s="251" t="s">
        <v>237</v>
      </c>
      <c r="E862" s="252" t="s">
        <v>22</v>
      </c>
      <c r="F862" s="253" t="s">
        <v>1789</v>
      </c>
      <c r="G862" s="250"/>
      <c r="H862" s="254">
        <v>8.6489999999999991</v>
      </c>
      <c r="I862" s="255"/>
      <c r="J862" s="250"/>
      <c r="K862" s="250"/>
      <c r="L862" s="256"/>
      <c r="M862" s="257"/>
      <c r="N862" s="258"/>
      <c r="O862" s="258"/>
      <c r="P862" s="258"/>
      <c r="Q862" s="258"/>
      <c r="R862" s="258"/>
      <c r="S862" s="258"/>
      <c r="T862" s="259"/>
      <c r="AT862" s="260" t="s">
        <v>237</v>
      </c>
      <c r="AU862" s="260" t="s">
        <v>87</v>
      </c>
      <c r="AV862" s="12" t="s">
        <v>87</v>
      </c>
      <c r="AW862" s="12" t="s">
        <v>42</v>
      </c>
      <c r="AX862" s="12" t="s">
        <v>79</v>
      </c>
      <c r="AY862" s="260" t="s">
        <v>228</v>
      </c>
    </row>
    <row r="863" s="13" customFormat="1">
      <c r="B863" s="271"/>
      <c r="C863" s="272"/>
      <c r="D863" s="251" t="s">
        <v>237</v>
      </c>
      <c r="E863" s="273" t="s">
        <v>22</v>
      </c>
      <c r="F863" s="274" t="s">
        <v>364</v>
      </c>
      <c r="G863" s="272"/>
      <c r="H863" s="275">
        <v>163.357</v>
      </c>
      <c r="I863" s="276"/>
      <c r="J863" s="272"/>
      <c r="K863" s="272"/>
      <c r="L863" s="277"/>
      <c r="M863" s="278"/>
      <c r="N863" s="279"/>
      <c r="O863" s="279"/>
      <c r="P863" s="279"/>
      <c r="Q863" s="279"/>
      <c r="R863" s="279"/>
      <c r="S863" s="279"/>
      <c r="T863" s="280"/>
      <c r="AT863" s="281" t="s">
        <v>237</v>
      </c>
      <c r="AU863" s="281" t="s">
        <v>87</v>
      </c>
      <c r="AV863" s="13" t="s">
        <v>235</v>
      </c>
      <c r="AW863" s="13" t="s">
        <v>42</v>
      </c>
      <c r="AX863" s="13" t="s">
        <v>24</v>
      </c>
      <c r="AY863" s="281" t="s">
        <v>228</v>
      </c>
    </row>
    <row r="864" s="1" customFormat="1" ht="16.5" customHeight="1">
      <c r="B864" s="47"/>
      <c r="C864" s="237" t="s">
        <v>1790</v>
      </c>
      <c r="D864" s="237" t="s">
        <v>230</v>
      </c>
      <c r="E864" s="238" t="s">
        <v>1791</v>
      </c>
      <c r="F864" s="239" t="s">
        <v>1792</v>
      </c>
      <c r="G864" s="240" t="s">
        <v>263</v>
      </c>
      <c r="H864" s="241">
        <v>5.0999999999999996</v>
      </c>
      <c r="I864" s="242"/>
      <c r="J864" s="243">
        <f>ROUND(I864*H864,2)</f>
        <v>0</v>
      </c>
      <c r="K864" s="239" t="s">
        <v>264</v>
      </c>
      <c r="L864" s="73"/>
      <c r="M864" s="244" t="s">
        <v>22</v>
      </c>
      <c r="N864" s="245" t="s">
        <v>50</v>
      </c>
      <c r="O864" s="48"/>
      <c r="P864" s="246">
        <f>O864*H864</f>
        <v>0</v>
      </c>
      <c r="Q864" s="246">
        <v>0</v>
      </c>
      <c r="R864" s="246">
        <f>Q864*H864</f>
        <v>0</v>
      </c>
      <c r="S864" s="246">
        <v>0</v>
      </c>
      <c r="T864" s="247">
        <f>S864*H864</f>
        <v>0</v>
      </c>
      <c r="AR864" s="25" t="s">
        <v>304</v>
      </c>
      <c r="AT864" s="25" t="s">
        <v>230</v>
      </c>
      <c r="AU864" s="25" t="s">
        <v>87</v>
      </c>
      <c r="AY864" s="25" t="s">
        <v>228</v>
      </c>
      <c r="BE864" s="248">
        <f>IF(N864="základní",J864,0)</f>
        <v>0</v>
      </c>
      <c r="BF864" s="248">
        <f>IF(N864="snížená",J864,0)</f>
        <v>0</v>
      </c>
      <c r="BG864" s="248">
        <f>IF(N864="zákl. přenesená",J864,0)</f>
        <v>0</v>
      </c>
      <c r="BH864" s="248">
        <f>IF(N864="sníž. přenesená",J864,0)</f>
        <v>0</v>
      </c>
      <c r="BI864" s="248">
        <f>IF(N864="nulová",J864,0)</f>
        <v>0</v>
      </c>
      <c r="BJ864" s="25" t="s">
        <v>24</v>
      </c>
      <c r="BK864" s="248">
        <f>ROUND(I864*H864,2)</f>
        <v>0</v>
      </c>
      <c r="BL864" s="25" t="s">
        <v>304</v>
      </c>
      <c r="BM864" s="25" t="s">
        <v>1793</v>
      </c>
    </row>
    <row r="865" s="12" customFormat="1">
      <c r="B865" s="249"/>
      <c r="C865" s="250"/>
      <c r="D865" s="251" t="s">
        <v>237</v>
      </c>
      <c r="E865" s="252" t="s">
        <v>22</v>
      </c>
      <c r="F865" s="253" t="s">
        <v>1794</v>
      </c>
      <c r="G865" s="250"/>
      <c r="H865" s="254">
        <v>5.0999999999999996</v>
      </c>
      <c r="I865" s="255"/>
      <c r="J865" s="250"/>
      <c r="K865" s="250"/>
      <c r="L865" s="256"/>
      <c r="M865" s="257"/>
      <c r="N865" s="258"/>
      <c r="O865" s="258"/>
      <c r="P865" s="258"/>
      <c r="Q865" s="258"/>
      <c r="R865" s="258"/>
      <c r="S865" s="258"/>
      <c r="T865" s="259"/>
      <c r="AT865" s="260" t="s">
        <v>237</v>
      </c>
      <c r="AU865" s="260" t="s">
        <v>87</v>
      </c>
      <c r="AV865" s="12" t="s">
        <v>87</v>
      </c>
      <c r="AW865" s="12" t="s">
        <v>42</v>
      </c>
      <c r="AX865" s="12" t="s">
        <v>24</v>
      </c>
      <c r="AY865" s="260" t="s">
        <v>228</v>
      </c>
    </row>
    <row r="866" s="1" customFormat="1" ht="16.5" customHeight="1">
      <c r="B866" s="47"/>
      <c r="C866" s="237" t="s">
        <v>1795</v>
      </c>
      <c r="D866" s="237" t="s">
        <v>230</v>
      </c>
      <c r="E866" s="238" t="s">
        <v>1796</v>
      </c>
      <c r="F866" s="239" t="s">
        <v>1797</v>
      </c>
      <c r="G866" s="240" t="s">
        <v>929</v>
      </c>
      <c r="H866" s="241">
        <v>3</v>
      </c>
      <c r="I866" s="242"/>
      <c r="J866" s="243">
        <f>ROUND(I866*H866,2)</f>
        <v>0</v>
      </c>
      <c r="K866" s="239" t="s">
        <v>264</v>
      </c>
      <c r="L866" s="73"/>
      <c r="M866" s="244" t="s">
        <v>22</v>
      </c>
      <c r="N866" s="245" t="s">
        <v>50</v>
      </c>
      <c r="O866" s="48"/>
      <c r="P866" s="246">
        <f>O866*H866</f>
        <v>0</v>
      </c>
      <c r="Q866" s="246">
        <v>0</v>
      </c>
      <c r="R866" s="246">
        <f>Q866*H866</f>
        <v>0</v>
      </c>
      <c r="S866" s="246">
        <v>0</v>
      </c>
      <c r="T866" s="247">
        <f>S866*H866</f>
        <v>0</v>
      </c>
      <c r="AR866" s="25" t="s">
        <v>304</v>
      </c>
      <c r="AT866" s="25" t="s">
        <v>230</v>
      </c>
      <c r="AU866" s="25" t="s">
        <v>87</v>
      </c>
      <c r="AY866" s="25" t="s">
        <v>228</v>
      </c>
      <c r="BE866" s="248">
        <f>IF(N866="základní",J866,0)</f>
        <v>0</v>
      </c>
      <c r="BF866" s="248">
        <f>IF(N866="snížená",J866,0)</f>
        <v>0</v>
      </c>
      <c r="BG866" s="248">
        <f>IF(N866="zákl. přenesená",J866,0)</f>
        <v>0</v>
      </c>
      <c r="BH866" s="248">
        <f>IF(N866="sníž. přenesená",J866,0)</f>
        <v>0</v>
      </c>
      <c r="BI866" s="248">
        <f>IF(N866="nulová",J866,0)</f>
        <v>0</v>
      </c>
      <c r="BJ866" s="25" t="s">
        <v>24</v>
      </c>
      <c r="BK866" s="248">
        <f>ROUND(I866*H866,2)</f>
        <v>0</v>
      </c>
      <c r="BL866" s="25" t="s">
        <v>304</v>
      </c>
      <c r="BM866" s="25" t="s">
        <v>1798</v>
      </c>
    </row>
    <row r="867" s="12" customFormat="1">
      <c r="B867" s="249"/>
      <c r="C867" s="250"/>
      <c r="D867" s="251" t="s">
        <v>237</v>
      </c>
      <c r="E867" s="252" t="s">
        <v>22</v>
      </c>
      <c r="F867" s="253" t="s">
        <v>1799</v>
      </c>
      <c r="G867" s="250"/>
      <c r="H867" s="254">
        <v>3</v>
      </c>
      <c r="I867" s="255"/>
      <c r="J867" s="250"/>
      <c r="K867" s="250"/>
      <c r="L867" s="256"/>
      <c r="M867" s="257"/>
      <c r="N867" s="258"/>
      <c r="O867" s="258"/>
      <c r="P867" s="258"/>
      <c r="Q867" s="258"/>
      <c r="R867" s="258"/>
      <c r="S867" s="258"/>
      <c r="T867" s="259"/>
      <c r="AT867" s="260" t="s">
        <v>237</v>
      </c>
      <c r="AU867" s="260" t="s">
        <v>87</v>
      </c>
      <c r="AV867" s="12" t="s">
        <v>87</v>
      </c>
      <c r="AW867" s="12" t="s">
        <v>42</v>
      </c>
      <c r="AX867" s="12" t="s">
        <v>24</v>
      </c>
      <c r="AY867" s="260" t="s">
        <v>228</v>
      </c>
    </row>
    <row r="868" s="1" customFormat="1" ht="25.5" customHeight="1">
      <c r="B868" s="47"/>
      <c r="C868" s="237" t="s">
        <v>1800</v>
      </c>
      <c r="D868" s="237" t="s">
        <v>230</v>
      </c>
      <c r="E868" s="238" t="s">
        <v>1801</v>
      </c>
      <c r="F868" s="239" t="s">
        <v>1802</v>
      </c>
      <c r="G868" s="240" t="s">
        <v>263</v>
      </c>
      <c r="H868" s="241">
        <v>14.359999999999999</v>
      </c>
      <c r="I868" s="242"/>
      <c r="J868" s="243">
        <f>ROUND(I868*H868,2)</f>
        <v>0</v>
      </c>
      <c r="K868" s="239" t="s">
        <v>264</v>
      </c>
      <c r="L868" s="73"/>
      <c r="M868" s="244" t="s">
        <v>22</v>
      </c>
      <c r="N868" s="245" t="s">
        <v>50</v>
      </c>
      <c r="O868" s="48"/>
      <c r="P868" s="246">
        <f>O868*H868</f>
        <v>0</v>
      </c>
      <c r="Q868" s="246">
        <v>0</v>
      </c>
      <c r="R868" s="246">
        <f>Q868*H868</f>
        <v>0</v>
      </c>
      <c r="S868" s="246">
        <v>0</v>
      </c>
      <c r="T868" s="247">
        <f>S868*H868</f>
        <v>0</v>
      </c>
      <c r="AR868" s="25" t="s">
        <v>304</v>
      </c>
      <c r="AT868" s="25" t="s">
        <v>230</v>
      </c>
      <c r="AU868" s="25" t="s">
        <v>87</v>
      </c>
      <c r="AY868" s="25" t="s">
        <v>228</v>
      </c>
      <c r="BE868" s="248">
        <f>IF(N868="základní",J868,0)</f>
        <v>0</v>
      </c>
      <c r="BF868" s="248">
        <f>IF(N868="snížená",J868,0)</f>
        <v>0</v>
      </c>
      <c r="BG868" s="248">
        <f>IF(N868="zákl. přenesená",J868,0)</f>
        <v>0</v>
      </c>
      <c r="BH868" s="248">
        <f>IF(N868="sníž. přenesená",J868,0)</f>
        <v>0</v>
      </c>
      <c r="BI868" s="248">
        <f>IF(N868="nulová",J868,0)</f>
        <v>0</v>
      </c>
      <c r="BJ868" s="25" t="s">
        <v>24</v>
      </c>
      <c r="BK868" s="248">
        <f>ROUND(I868*H868,2)</f>
        <v>0</v>
      </c>
      <c r="BL868" s="25" t="s">
        <v>304</v>
      </c>
      <c r="BM868" s="25" t="s">
        <v>1803</v>
      </c>
    </row>
    <row r="869" s="1" customFormat="1">
      <c r="B869" s="47"/>
      <c r="C869" s="75"/>
      <c r="D869" s="251" t="s">
        <v>624</v>
      </c>
      <c r="E869" s="75"/>
      <c r="F869" s="282" t="s">
        <v>1804</v>
      </c>
      <c r="G869" s="75"/>
      <c r="H869" s="75"/>
      <c r="I869" s="205"/>
      <c r="J869" s="75"/>
      <c r="K869" s="75"/>
      <c r="L869" s="73"/>
      <c r="M869" s="283"/>
      <c r="N869" s="48"/>
      <c r="O869" s="48"/>
      <c r="P869" s="48"/>
      <c r="Q869" s="48"/>
      <c r="R869" s="48"/>
      <c r="S869" s="48"/>
      <c r="T869" s="96"/>
      <c r="AT869" s="25" t="s">
        <v>624</v>
      </c>
      <c r="AU869" s="25" t="s">
        <v>87</v>
      </c>
    </row>
    <row r="870" s="12" customFormat="1">
      <c r="B870" s="249"/>
      <c r="C870" s="250"/>
      <c r="D870" s="251" t="s">
        <v>237</v>
      </c>
      <c r="E870" s="252" t="s">
        <v>22</v>
      </c>
      <c r="F870" s="253" t="s">
        <v>1805</v>
      </c>
      <c r="G870" s="250"/>
      <c r="H870" s="254">
        <v>14.359999999999999</v>
      </c>
      <c r="I870" s="255"/>
      <c r="J870" s="250"/>
      <c r="K870" s="250"/>
      <c r="L870" s="256"/>
      <c r="M870" s="257"/>
      <c r="N870" s="258"/>
      <c r="O870" s="258"/>
      <c r="P870" s="258"/>
      <c r="Q870" s="258"/>
      <c r="R870" s="258"/>
      <c r="S870" s="258"/>
      <c r="T870" s="259"/>
      <c r="AT870" s="260" t="s">
        <v>237</v>
      </c>
      <c r="AU870" s="260" t="s">
        <v>87</v>
      </c>
      <c r="AV870" s="12" t="s">
        <v>87</v>
      </c>
      <c r="AW870" s="12" t="s">
        <v>42</v>
      </c>
      <c r="AX870" s="12" t="s">
        <v>24</v>
      </c>
      <c r="AY870" s="260" t="s">
        <v>228</v>
      </c>
    </row>
    <row r="871" s="1" customFormat="1" ht="25.5" customHeight="1">
      <c r="B871" s="47"/>
      <c r="C871" s="237" t="s">
        <v>1806</v>
      </c>
      <c r="D871" s="237" t="s">
        <v>230</v>
      </c>
      <c r="E871" s="238" t="s">
        <v>1807</v>
      </c>
      <c r="F871" s="239" t="s">
        <v>1808</v>
      </c>
      <c r="G871" s="240" t="s">
        <v>263</v>
      </c>
      <c r="H871" s="241">
        <v>36.072000000000003</v>
      </c>
      <c r="I871" s="242"/>
      <c r="J871" s="243">
        <f>ROUND(I871*H871,2)</f>
        <v>0</v>
      </c>
      <c r="K871" s="239" t="s">
        <v>22</v>
      </c>
      <c r="L871" s="73"/>
      <c r="M871" s="244" t="s">
        <v>22</v>
      </c>
      <c r="N871" s="245" t="s">
        <v>50</v>
      </c>
      <c r="O871" s="48"/>
      <c r="P871" s="246">
        <f>O871*H871</f>
        <v>0</v>
      </c>
      <c r="Q871" s="246">
        <v>0</v>
      </c>
      <c r="R871" s="246">
        <f>Q871*H871</f>
        <v>0</v>
      </c>
      <c r="S871" s="246">
        <v>0</v>
      </c>
      <c r="T871" s="247">
        <f>S871*H871</f>
        <v>0</v>
      </c>
      <c r="AR871" s="25" t="s">
        <v>304</v>
      </c>
      <c r="AT871" s="25" t="s">
        <v>230</v>
      </c>
      <c r="AU871" s="25" t="s">
        <v>87</v>
      </c>
      <c r="AY871" s="25" t="s">
        <v>228</v>
      </c>
      <c r="BE871" s="248">
        <f>IF(N871="základní",J871,0)</f>
        <v>0</v>
      </c>
      <c r="BF871" s="248">
        <f>IF(N871="snížená",J871,0)</f>
        <v>0</v>
      </c>
      <c r="BG871" s="248">
        <f>IF(N871="zákl. přenesená",J871,0)</f>
        <v>0</v>
      </c>
      <c r="BH871" s="248">
        <f>IF(N871="sníž. přenesená",J871,0)</f>
        <v>0</v>
      </c>
      <c r="BI871" s="248">
        <f>IF(N871="nulová",J871,0)</f>
        <v>0</v>
      </c>
      <c r="BJ871" s="25" t="s">
        <v>24</v>
      </c>
      <c r="BK871" s="248">
        <f>ROUND(I871*H871,2)</f>
        <v>0</v>
      </c>
      <c r="BL871" s="25" t="s">
        <v>304</v>
      </c>
      <c r="BM871" s="25" t="s">
        <v>1809</v>
      </c>
    </row>
    <row r="872" s="1" customFormat="1">
      <c r="B872" s="47"/>
      <c r="C872" s="75"/>
      <c r="D872" s="251" t="s">
        <v>624</v>
      </c>
      <c r="E872" s="75"/>
      <c r="F872" s="282" t="s">
        <v>1810</v>
      </c>
      <c r="G872" s="75"/>
      <c r="H872" s="75"/>
      <c r="I872" s="205"/>
      <c r="J872" s="75"/>
      <c r="K872" s="75"/>
      <c r="L872" s="73"/>
      <c r="M872" s="283"/>
      <c r="N872" s="48"/>
      <c r="O872" s="48"/>
      <c r="P872" s="48"/>
      <c r="Q872" s="48"/>
      <c r="R872" s="48"/>
      <c r="S872" s="48"/>
      <c r="T872" s="96"/>
      <c r="AT872" s="25" t="s">
        <v>624</v>
      </c>
      <c r="AU872" s="25" t="s">
        <v>87</v>
      </c>
    </row>
    <row r="873" s="12" customFormat="1">
      <c r="B873" s="249"/>
      <c r="C873" s="250"/>
      <c r="D873" s="251" t="s">
        <v>237</v>
      </c>
      <c r="E873" s="252" t="s">
        <v>22</v>
      </c>
      <c r="F873" s="253" t="s">
        <v>1811</v>
      </c>
      <c r="G873" s="250"/>
      <c r="H873" s="254">
        <v>36.072000000000003</v>
      </c>
      <c r="I873" s="255"/>
      <c r="J873" s="250"/>
      <c r="K873" s="250"/>
      <c r="L873" s="256"/>
      <c r="M873" s="257"/>
      <c r="N873" s="258"/>
      <c r="O873" s="258"/>
      <c r="P873" s="258"/>
      <c r="Q873" s="258"/>
      <c r="R873" s="258"/>
      <c r="S873" s="258"/>
      <c r="T873" s="259"/>
      <c r="AT873" s="260" t="s">
        <v>237</v>
      </c>
      <c r="AU873" s="260" t="s">
        <v>87</v>
      </c>
      <c r="AV873" s="12" t="s">
        <v>87</v>
      </c>
      <c r="AW873" s="12" t="s">
        <v>42</v>
      </c>
      <c r="AX873" s="12" t="s">
        <v>24</v>
      </c>
      <c r="AY873" s="260" t="s">
        <v>228</v>
      </c>
    </row>
    <row r="874" s="1" customFormat="1" ht="25.5" customHeight="1">
      <c r="B874" s="47"/>
      <c r="C874" s="237" t="s">
        <v>1812</v>
      </c>
      <c r="D874" s="237" t="s">
        <v>230</v>
      </c>
      <c r="E874" s="238" t="s">
        <v>1813</v>
      </c>
      <c r="F874" s="239" t="s">
        <v>1814</v>
      </c>
      <c r="G874" s="240" t="s">
        <v>356</v>
      </c>
      <c r="H874" s="241">
        <v>770.96400000000006</v>
      </c>
      <c r="I874" s="242"/>
      <c r="J874" s="243">
        <f>ROUND(I874*H874,2)</f>
        <v>0</v>
      </c>
      <c r="K874" s="239" t="s">
        <v>264</v>
      </c>
      <c r="L874" s="73"/>
      <c r="M874" s="244" t="s">
        <v>22</v>
      </c>
      <c r="N874" s="245" t="s">
        <v>50</v>
      </c>
      <c r="O874" s="48"/>
      <c r="P874" s="246">
        <f>O874*H874</f>
        <v>0</v>
      </c>
      <c r="Q874" s="246">
        <v>0</v>
      </c>
      <c r="R874" s="246">
        <f>Q874*H874</f>
        <v>0</v>
      </c>
      <c r="S874" s="246">
        <v>0</v>
      </c>
      <c r="T874" s="247">
        <f>S874*H874</f>
        <v>0</v>
      </c>
      <c r="AR874" s="25" t="s">
        <v>304</v>
      </c>
      <c r="AT874" s="25" t="s">
        <v>230</v>
      </c>
      <c r="AU874" s="25" t="s">
        <v>87</v>
      </c>
      <c r="AY874" s="25" t="s">
        <v>228</v>
      </c>
      <c r="BE874" s="248">
        <f>IF(N874="základní",J874,0)</f>
        <v>0</v>
      </c>
      <c r="BF874" s="248">
        <f>IF(N874="snížená",J874,0)</f>
        <v>0</v>
      </c>
      <c r="BG874" s="248">
        <f>IF(N874="zákl. přenesená",J874,0)</f>
        <v>0</v>
      </c>
      <c r="BH874" s="248">
        <f>IF(N874="sníž. přenesená",J874,0)</f>
        <v>0</v>
      </c>
      <c r="BI874" s="248">
        <f>IF(N874="nulová",J874,0)</f>
        <v>0</v>
      </c>
      <c r="BJ874" s="25" t="s">
        <v>24</v>
      </c>
      <c r="BK874" s="248">
        <f>ROUND(I874*H874,2)</f>
        <v>0</v>
      </c>
      <c r="BL874" s="25" t="s">
        <v>304</v>
      </c>
      <c r="BM874" s="25" t="s">
        <v>1815</v>
      </c>
    </row>
    <row r="875" s="12" customFormat="1">
      <c r="B875" s="249"/>
      <c r="C875" s="250"/>
      <c r="D875" s="251" t="s">
        <v>237</v>
      </c>
      <c r="E875" s="252" t="s">
        <v>22</v>
      </c>
      <c r="F875" s="253" t="s">
        <v>1816</v>
      </c>
      <c r="G875" s="250"/>
      <c r="H875" s="254">
        <v>770.96400000000006</v>
      </c>
      <c r="I875" s="255"/>
      <c r="J875" s="250"/>
      <c r="K875" s="250"/>
      <c r="L875" s="256"/>
      <c r="M875" s="257"/>
      <c r="N875" s="258"/>
      <c r="O875" s="258"/>
      <c r="P875" s="258"/>
      <c r="Q875" s="258"/>
      <c r="R875" s="258"/>
      <c r="S875" s="258"/>
      <c r="T875" s="259"/>
      <c r="AT875" s="260" t="s">
        <v>237</v>
      </c>
      <c r="AU875" s="260" t="s">
        <v>87</v>
      </c>
      <c r="AV875" s="12" t="s">
        <v>87</v>
      </c>
      <c r="AW875" s="12" t="s">
        <v>42</v>
      </c>
      <c r="AX875" s="12" t="s">
        <v>24</v>
      </c>
      <c r="AY875" s="260" t="s">
        <v>228</v>
      </c>
    </row>
    <row r="876" s="1" customFormat="1" ht="51" customHeight="1">
      <c r="B876" s="47"/>
      <c r="C876" s="237" t="s">
        <v>1817</v>
      </c>
      <c r="D876" s="237" t="s">
        <v>230</v>
      </c>
      <c r="E876" s="238" t="s">
        <v>1818</v>
      </c>
      <c r="F876" s="239" t="s">
        <v>1819</v>
      </c>
      <c r="G876" s="240" t="s">
        <v>356</v>
      </c>
      <c r="H876" s="241">
        <v>1478</v>
      </c>
      <c r="I876" s="242"/>
      <c r="J876" s="243">
        <f>ROUND(I876*H876,2)</f>
        <v>0</v>
      </c>
      <c r="K876" s="239" t="s">
        <v>264</v>
      </c>
      <c r="L876" s="73"/>
      <c r="M876" s="244" t="s">
        <v>22</v>
      </c>
      <c r="N876" s="245" t="s">
        <v>50</v>
      </c>
      <c r="O876" s="48"/>
      <c r="P876" s="246">
        <f>O876*H876</f>
        <v>0</v>
      </c>
      <c r="Q876" s="246">
        <v>0</v>
      </c>
      <c r="R876" s="246">
        <f>Q876*H876</f>
        <v>0</v>
      </c>
      <c r="S876" s="246">
        <v>0</v>
      </c>
      <c r="T876" s="247">
        <f>S876*H876</f>
        <v>0</v>
      </c>
      <c r="AR876" s="25" t="s">
        <v>304</v>
      </c>
      <c r="AT876" s="25" t="s">
        <v>230</v>
      </c>
      <c r="AU876" s="25" t="s">
        <v>87</v>
      </c>
      <c r="AY876" s="25" t="s">
        <v>228</v>
      </c>
      <c r="BE876" s="248">
        <f>IF(N876="základní",J876,0)</f>
        <v>0</v>
      </c>
      <c r="BF876" s="248">
        <f>IF(N876="snížená",J876,0)</f>
        <v>0</v>
      </c>
      <c r="BG876" s="248">
        <f>IF(N876="zákl. přenesená",J876,0)</f>
        <v>0</v>
      </c>
      <c r="BH876" s="248">
        <f>IF(N876="sníž. přenesená",J876,0)</f>
        <v>0</v>
      </c>
      <c r="BI876" s="248">
        <f>IF(N876="nulová",J876,0)</f>
        <v>0</v>
      </c>
      <c r="BJ876" s="25" t="s">
        <v>24</v>
      </c>
      <c r="BK876" s="248">
        <f>ROUND(I876*H876,2)</f>
        <v>0</v>
      </c>
      <c r="BL876" s="25" t="s">
        <v>304</v>
      </c>
      <c r="BM876" s="25" t="s">
        <v>1820</v>
      </c>
    </row>
    <row r="877" s="12" customFormat="1">
      <c r="B877" s="249"/>
      <c r="C877" s="250"/>
      <c r="D877" s="251" t="s">
        <v>237</v>
      </c>
      <c r="E877" s="252" t="s">
        <v>22</v>
      </c>
      <c r="F877" s="253" t="s">
        <v>1821</v>
      </c>
      <c r="G877" s="250"/>
      <c r="H877" s="254">
        <v>1478</v>
      </c>
      <c r="I877" s="255"/>
      <c r="J877" s="250"/>
      <c r="K877" s="250"/>
      <c r="L877" s="256"/>
      <c r="M877" s="257"/>
      <c r="N877" s="258"/>
      <c r="O877" s="258"/>
      <c r="P877" s="258"/>
      <c r="Q877" s="258"/>
      <c r="R877" s="258"/>
      <c r="S877" s="258"/>
      <c r="T877" s="259"/>
      <c r="AT877" s="260" t="s">
        <v>237</v>
      </c>
      <c r="AU877" s="260" t="s">
        <v>87</v>
      </c>
      <c r="AV877" s="12" t="s">
        <v>87</v>
      </c>
      <c r="AW877" s="12" t="s">
        <v>42</v>
      </c>
      <c r="AX877" s="12" t="s">
        <v>24</v>
      </c>
      <c r="AY877" s="260" t="s">
        <v>228</v>
      </c>
    </row>
    <row r="878" s="1" customFormat="1" ht="25.5" customHeight="1">
      <c r="B878" s="47"/>
      <c r="C878" s="237" t="s">
        <v>1822</v>
      </c>
      <c r="D878" s="237" t="s">
        <v>230</v>
      </c>
      <c r="E878" s="238" t="s">
        <v>1823</v>
      </c>
      <c r="F878" s="239" t="s">
        <v>1824</v>
      </c>
      <c r="G878" s="240" t="s">
        <v>929</v>
      </c>
      <c r="H878" s="241">
        <v>9</v>
      </c>
      <c r="I878" s="242"/>
      <c r="J878" s="243">
        <f>ROUND(I878*H878,2)</f>
        <v>0</v>
      </c>
      <c r="K878" s="239" t="s">
        <v>264</v>
      </c>
      <c r="L878" s="73"/>
      <c r="M878" s="244" t="s">
        <v>22</v>
      </c>
      <c r="N878" s="245" t="s">
        <v>50</v>
      </c>
      <c r="O878" s="48"/>
      <c r="P878" s="246">
        <f>O878*H878</f>
        <v>0</v>
      </c>
      <c r="Q878" s="246">
        <v>0</v>
      </c>
      <c r="R878" s="246">
        <f>Q878*H878</f>
        <v>0</v>
      </c>
      <c r="S878" s="246">
        <v>0</v>
      </c>
      <c r="T878" s="247">
        <f>S878*H878</f>
        <v>0</v>
      </c>
      <c r="AR878" s="25" t="s">
        <v>304</v>
      </c>
      <c r="AT878" s="25" t="s">
        <v>230</v>
      </c>
      <c r="AU878" s="25" t="s">
        <v>87</v>
      </c>
      <c r="AY878" s="25" t="s">
        <v>228</v>
      </c>
      <c r="BE878" s="248">
        <f>IF(N878="základní",J878,0)</f>
        <v>0</v>
      </c>
      <c r="BF878" s="248">
        <f>IF(N878="snížená",J878,0)</f>
        <v>0</v>
      </c>
      <c r="BG878" s="248">
        <f>IF(N878="zákl. přenesená",J878,0)</f>
        <v>0</v>
      </c>
      <c r="BH878" s="248">
        <f>IF(N878="sníž. přenesená",J878,0)</f>
        <v>0</v>
      </c>
      <c r="BI878" s="248">
        <f>IF(N878="nulová",J878,0)</f>
        <v>0</v>
      </c>
      <c r="BJ878" s="25" t="s">
        <v>24</v>
      </c>
      <c r="BK878" s="248">
        <f>ROUND(I878*H878,2)</f>
        <v>0</v>
      </c>
      <c r="BL878" s="25" t="s">
        <v>304</v>
      </c>
      <c r="BM878" s="25" t="s">
        <v>1825</v>
      </c>
    </row>
    <row r="879" s="12" customFormat="1">
      <c r="B879" s="249"/>
      <c r="C879" s="250"/>
      <c r="D879" s="251" t="s">
        <v>237</v>
      </c>
      <c r="E879" s="252" t="s">
        <v>22</v>
      </c>
      <c r="F879" s="253" t="s">
        <v>1826</v>
      </c>
      <c r="G879" s="250"/>
      <c r="H879" s="254">
        <v>9</v>
      </c>
      <c r="I879" s="255"/>
      <c r="J879" s="250"/>
      <c r="K879" s="250"/>
      <c r="L879" s="256"/>
      <c r="M879" s="257"/>
      <c r="N879" s="258"/>
      <c r="O879" s="258"/>
      <c r="P879" s="258"/>
      <c r="Q879" s="258"/>
      <c r="R879" s="258"/>
      <c r="S879" s="258"/>
      <c r="T879" s="259"/>
      <c r="AT879" s="260" t="s">
        <v>237</v>
      </c>
      <c r="AU879" s="260" t="s">
        <v>87</v>
      </c>
      <c r="AV879" s="12" t="s">
        <v>87</v>
      </c>
      <c r="AW879" s="12" t="s">
        <v>42</v>
      </c>
      <c r="AX879" s="12" t="s">
        <v>24</v>
      </c>
      <c r="AY879" s="260" t="s">
        <v>228</v>
      </c>
    </row>
    <row r="880" s="1" customFormat="1" ht="16.5" customHeight="1">
      <c r="B880" s="47"/>
      <c r="C880" s="237" t="s">
        <v>1827</v>
      </c>
      <c r="D880" s="237" t="s">
        <v>230</v>
      </c>
      <c r="E880" s="238" t="s">
        <v>1828</v>
      </c>
      <c r="F880" s="239" t="s">
        <v>1829</v>
      </c>
      <c r="G880" s="240" t="s">
        <v>929</v>
      </c>
      <c r="H880" s="241">
        <v>1</v>
      </c>
      <c r="I880" s="242"/>
      <c r="J880" s="243">
        <f>ROUND(I880*H880,2)</f>
        <v>0</v>
      </c>
      <c r="K880" s="239" t="s">
        <v>264</v>
      </c>
      <c r="L880" s="73"/>
      <c r="M880" s="244" t="s">
        <v>22</v>
      </c>
      <c r="N880" s="245" t="s">
        <v>50</v>
      </c>
      <c r="O880" s="48"/>
      <c r="P880" s="246">
        <f>O880*H880</f>
        <v>0</v>
      </c>
      <c r="Q880" s="246">
        <v>0</v>
      </c>
      <c r="R880" s="246">
        <f>Q880*H880</f>
        <v>0</v>
      </c>
      <c r="S880" s="246">
        <v>0</v>
      </c>
      <c r="T880" s="247">
        <f>S880*H880</f>
        <v>0</v>
      </c>
      <c r="AR880" s="25" t="s">
        <v>304</v>
      </c>
      <c r="AT880" s="25" t="s">
        <v>230</v>
      </c>
      <c r="AU880" s="25" t="s">
        <v>87</v>
      </c>
      <c r="AY880" s="25" t="s">
        <v>228</v>
      </c>
      <c r="BE880" s="248">
        <f>IF(N880="základní",J880,0)</f>
        <v>0</v>
      </c>
      <c r="BF880" s="248">
        <f>IF(N880="snížená",J880,0)</f>
        <v>0</v>
      </c>
      <c r="BG880" s="248">
        <f>IF(N880="zákl. přenesená",J880,0)</f>
        <v>0</v>
      </c>
      <c r="BH880" s="248">
        <f>IF(N880="sníž. přenesená",J880,0)</f>
        <v>0</v>
      </c>
      <c r="BI880" s="248">
        <f>IF(N880="nulová",J880,0)</f>
        <v>0</v>
      </c>
      <c r="BJ880" s="25" t="s">
        <v>24</v>
      </c>
      <c r="BK880" s="248">
        <f>ROUND(I880*H880,2)</f>
        <v>0</v>
      </c>
      <c r="BL880" s="25" t="s">
        <v>304</v>
      </c>
      <c r="BM880" s="25" t="s">
        <v>1830</v>
      </c>
    </row>
    <row r="881" s="12" customFormat="1">
      <c r="B881" s="249"/>
      <c r="C881" s="250"/>
      <c r="D881" s="251" t="s">
        <v>237</v>
      </c>
      <c r="E881" s="252" t="s">
        <v>22</v>
      </c>
      <c r="F881" s="253" t="s">
        <v>1831</v>
      </c>
      <c r="G881" s="250"/>
      <c r="H881" s="254">
        <v>1</v>
      </c>
      <c r="I881" s="255"/>
      <c r="J881" s="250"/>
      <c r="K881" s="250"/>
      <c r="L881" s="256"/>
      <c r="M881" s="257"/>
      <c r="N881" s="258"/>
      <c r="O881" s="258"/>
      <c r="P881" s="258"/>
      <c r="Q881" s="258"/>
      <c r="R881" s="258"/>
      <c r="S881" s="258"/>
      <c r="T881" s="259"/>
      <c r="AT881" s="260" t="s">
        <v>237</v>
      </c>
      <c r="AU881" s="260" t="s">
        <v>87</v>
      </c>
      <c r="AV881" s="12" t="s">
        <v>87</v>
      </c>
      <c r="AW881" s="12" t="s">
        <v>42</v>
      </c>
      <c r="AX881" s="12" t="s">
        <v>24</v>
      </c>
      <c r="AY881" s="260" t="s">
        <v>228</v>
      </c>
    </row>
    <row r="882" s="1" customFormat="1" ht="16.5" customHeight="1">
      <c r="B882" s="47"/>
      <c r="C882" s="237" t="s">
        <v>1832</v>
      </c>
      <c r="D882" s="237" t="s">
        <v>230</v>
      </c>
      <c r="E882" s="238" t="s">
        <v>1833</v>
      </c>
      <c r="F882" s="239" t="s">
        <v>1834</v>
      </c>
      <c r="G882" s="240" t="s">
        <v>929</v>
      </c>
      <c r="H882" s="241">
        <v>3</v>
      </c>
      <c r="I882" s="242"/>
      <c r="J882" s="243">
        <f>ROUND(I882*H882,2)</f>
        <v>0</v>
      </c>
      <c r="K882" s="239" t="s">
        <v>264</v>
      </c>
      <c r="L882" s="73"/>
      <c r="M882" s="244" t="s">
        <v>22</v>
      </c>
      <c r="N882" s="245" t="s">
        <v>50</v>
      </c>
      <c r="O882" s="48"/>
      <c r="P882" s="246">
        <f>O882*H882</f>
        <v>0</v>
      </c>
      <c r="Q882" s="246">
        <v>0</v>
      </c>
      <c r="R882" s="246">
        <f>Q882*H882</f>
        <v>0</v>
      </c>
      <c r="S882" s="246">
        <v>0</v>
      </c>
      <c r="T882" s="247">
        <f>S882*H882</f>
        <v>0</v>
      </c>
      <c r="AR882" s="25" t="s">
        <v>304</v>
      </c>
      <c r="AT882" s="25" t="s">
        <v>230</v>
      </c>
      <c r="AU882" s="25" t="s">
        <v>87</v>
      </c>
      <c r="AY882" s="25" t="s">
        <v>228</v>
      </c>
      <c r="BE882" s="248">
        <f>IF(N882="základní",J882,0)</f>
        <v>0</v>
      </c>
      <c r="BF882" s="248">
        <f>IF(N882="snížená",J882,0)</f>
        <v>0</v>
      </c>
      <c r="BG882" s="248">
        <f>IF(N882="zákl. přenesená",J882,0)</f>
        <v>0</v>
      </c>
      <c r="BH882" s="248">
        <f>IF(N882="sníž. přenesená",J882,0)</f>
        <v>0</v>
      </c>
      <c r="BI882" s="248">
        <f>IF(N882="nulová",J882,0)</f>
        <v>0</v>
      </c>
      <c r="BJ882" s="25" t="s">
        <v>24</v>
      </c>
      <c r="BK882" s="248">
        <f>ROUND(I882*H882,2)</f>
        <v>0</v>
      </c>
      <c r="BL882" s="25" t="s">
        <v>304</v>
      </c>
      <c r="BM882" s="25" t="s">
        <v>1835</v>
      </c>
    </row>
    <row r="883" s="12" customFormat="1">
      <c r="B883" s="249"/>
      <c r="C883" s="250"/>
      <c r="D883" s="251" t="s">
        <v>237</v>
      </c>
      <c r="E883" s="252" t="s">
        <v>22</v>
      </c>
      <c r="F883" s="253" t="s">
        <v>1836</v>
      </c>
      <c r="G883" s="250"/>
      <c r="H883" s="254">
        <v>3</v>
      </c>
      <c r="I883" s="255"/>
      <c r="J883" s="250"/>
      <c r="K883" s="250"/>
      <c r="L883" s="256"/>
      <c r="M883" s="257"/>
      <c r="N883" s="258"/>
      <c r="O883" s="258"/>
      <c r="P883" s="258"/>
      <c r="Q883" s="258"/>
      <c r="R883" s="258"/>
      <c r="S883" s="258"/>
      <c r="T883" s="259"/>
      <c r="AT883" s="260" t="s">
        <v>237</v>
      </c>
      <c r="AU883" s="260" t="s">
        <v>87</v>
      </c>
      <c r="AV883" s="12" t="s">
        <v>87</v>
      </c>
      <c r="AW883" s="12" t="s">
        <v>42</v>
      </c>
      <c r="AX883" s="12" t="s">
        <v>24</v>
      </c>
      <c r="AY883" s="260" t="s">
        <v>228</v>
      </c>
    </row>
    <row r="884" s="1" customFormat="1" ht="16.5" customHeight="1">
      <c r="B884" s="47"/>
      <c r="C884" s="237" t="s">
        <v>1837</v>
      </c>
      <c r="D884" s="237" t="s">
        <v>230</v>
      </c>
      <c r="E884" s="238" t="s">
        <v>1838</v>
      </c>
      <c r="F884" s="239" t="s">
        <v>1839</v>
      </c>
      <c r="G884" s="240" t="s">
        <v>929</v>
      </c>
      <c r="H884" s="241">
        <v>24</v>
      </c>
      <c r="I884" s="242"/>
      <c r="J884" s="243">
        <f>ROUND(I884*H884,2)</f>
        <v>0</v>
      </c>
      <c r="K884" s="239" t="s">
        <v>264</v>
      </c>
      <c r="L884" s="73"/>
      <c r="M884" s="244" t="s">
        <v>22</v>
      </c>
      <c r="N884" s="245" t="s">
        <v>50</v>
      </c>
      <c r="O884" s="48"/>
      <c r="P884" s="246">
        <f>O884*H884</f>
        <v>0</v>
      </c>
      <c r="Q884" s="246">
        <v>0</v>
      </c>
      <c r="R884" s="246">
        <f>Q884*H884</f>
        <v>0</v>
      </c>
      <c r="S884" s="246">
        <v>0</v>
      </c>
      <c r="T884" s="247">
        <f>S884*H884</f>
        <v>0</v>
      </c>
      <c r="AR884" s="25" t="s">
        <v>304</v>
      </c>
      <c r="AT884" s="25" t="s">
        <v>230</v>
      </c>
      <c r="AU884" s="25" t="s">
        <v>87</v>
      </c>
      <c r="AY884" s="25" t="s">
        <v>228</v>
      </c>
      <c r="BE884" s="248">
        <f>IF(N884="základní",J884,0)</f>
        <v>0</v>
      </c>
      <c r="BF884" s="248">
        <f>IF(N884="snížená",J884,0)</f>
        <v>0</v>
      </c>
      <c r="BG884" s="248">
        <f>IF(N884="zákl. přenesená",J884,0)</f>
        <v>0</v>
      </c>
      <c r="BH884" s="248">
        <f>IF(N884="sníž. přenesená",J884,0)</f>
        <v>0</v>
      </c>
      <c r="BI884" s="248">
        <f>IF(N884="nulová",J884,0)</f>
        <v>0</v>
      </c>
      <c r="BJ884" s="25" t="s">
        <v>24</v>
      </c>
      <c r="BK884" s="248">
        <f>ROUND(I884*H884,2)</f>
        <v>0</v>
      </c>
      <c r="BL884" s="25" t="s">
        <v>304</v>
      </c>
      <c r="BM884" s="25" t="s">
        <v>1840</v>
      </c>
    </row>
    <row r="885" s="12" customFormat="1">
      <c r="B885" s="249"/>
      <c r="C885" s="250"/>
      <c r="D885" s="251" t="s">
        <v>237</v>
      </c>
      <c r="E885" s="252" t="s">
        <v>22</v>
      </c>
      <c r="F885" s="253" t="s">
        <v>1841</v>
      </c>
      <c r="G885" s="250"/>
      <c r="H885" s="254">
        <v>24</v>
      </c>
      <c r="I885" s="255"/>
      <c r="J885" s="250"/>
      <c r="K885" s="250"/>
      <c r="L885" s="256"/>
      <c r="M885" s="257"/>
      <c r="N885" s="258"/>
      <c r="O885" s="258"/>
      <c r="P885" s="258"/>
      <c r="Q885" s="258"/>
      <c r="R885" s="258"/>
      <c r="S885" s="258"/>
      <c r="T885" s="259"/>
      <c r="AT885" s="260" t="s">
        <v>237</v>
      </c>
      <c r="AU885" s="260" t="s">
        <v>87</v>
      </c>
      <c r="AV885" s="12" t="s">
        <v>87</v>
      </c>
      <c r="AW885" s="12" t="s">
        <v>42</v>
      </c>
      <c r="AX885" s="12" t="s">
        <v>24</v>
      </c>
      <c r="AY885" s="260" t="s">
        <v>228</v>
      </c>
    </row>
    <row r="886" s="1" customFormat="1" ht="16.5" customHeight="1">
      <c r="B886" s="47"/>
      <c r="C886" s="237" t="s">
        <v>1842</v>
      </c>
      <c r="D886" s="237" t="s">
        <v>230</v>
      </c>
      <c r="E886" s="238" t="s">
        <v>1843</v>
      </c>
      <c r="F886" s="239" t="s">
        <v>1844</v>
      </c>
      <c r="G886" s="240" t="s">
        <v>263</v>
      </c>
      <c r="H886" s="241">
        <v>284.34899999999999</v>
      </c>
      <c r="I886" s="242"/>
      <c r="J886" s="243">
        <f>ROUND(I886*H886,2)</f>
        <v>0</v>
      </c>
      <c r="K886" s="239" t="s">
        <v>264</v>
      </c>
      <c r="L886" s="73"/>
      <c r="M886" s="244" t="s">
        <v>22</v>
      </c>
      <c r="N886" s="245" t="s">
        <v>50</v>
      </c>
      <c r="O886" s="48"/>
      <c r="P886" s="246">
        <f>O886*H886</f>
        <v>0</v>
      </c>
      <c r="Q886" s="246">
        <v>0</v>
      </c>
      <c r="R886" s="246">
        <f>Q886*H886</f>
        <v>0</v>
      </c>
      <c r="S886" s="246">
        <v>0</v>
      </c>
      <c r="T886" s="247">
        <f>S886*H886</f>
        <v>0</v>
      </c>
      <c r="AR886" s="25" t="s">
        <v>304</v>
      </c>
      <c r="AT886" s="25" t="s">
        <v>230</v>
      </c>
      <c r="AU886" s="25" t="s">
        <v>87</v>
      </c>
      <c r="AY886" s="25" t="s">
        <v>228</v>
      </c>
      <c r="BE886" s="248">
        <f>IF(N886="základní",J886,0)</f>
        <v>0</v>
      </c>
      <c r="BF886" s="248">
        <f>IF(N886="snížená",J886,0)</f>
        <v>0</v>
      </c>
      <c r="BG886" s="248">
        <f>IF(N886="zákl. přenesená",J886,0)</f>
        <v>0</v>
      </c>
      <c r="BH886" s="248">
        <f>IF(N886="sníž. přenesená",J886,0)</f>
        <v>0</v>
      </c>
      <c r="BI886" s="248">
        <f>IF(N886="nulová",J886,0)</f>
        <v>0</v>
      </c>
      <c r="BJ886" s="25" t="s">
        <v>24</v>
      </c>
      <c r="BK886" s="248">
        <f>ROUND(I886*H886,2)</f>
        <v>0</v>
      </c>
      <c r="BL886" s="25" t="s">
        <v>304</v>
      </c>
      <c r="BM886" s="25" t="s">
        <v>1845</v>
      </c>
    </row>
    <row r="887" s="12" customFormat="1">
      <c r="B887" s="249"/>
      <c r="C887" s="250"/>
      <c r="D887" s="251" t="s">
        <v>237</v>
      </c>
      <c r="E887" s="252" t="s">
        <v>22</v>
      </c>
      <c r="F887" s="253" t="s">
        <v>1846</v>
      </c>
      <c r="G887" s="250"/>
      <c r="H887" s="254">
        <v>284.34899999999999</v>
      </c>
      <c r="I887" s="255"/>
      <c r="J887" s="250"/>
      <c r="K887" s="250"/>
      <c r="L887" s="256"/>
      <c r="M887" s="257"/>
      <c r="N887" s="258"/>
      <c r="O887" s="258"/>
      <c r="P887" s="258"/>
      <c r="Q887" s="258"/>
      <c r="R887" s="258"/>
      <c r="S887" s="258"/>
      <c r="T887" s="259"/>
      <c r="AT887" s="260" t="s">
        <v>237</v>
      </c>
      <c r="AU887" s="260" t="s">
        <v>87</v>
      </c>
      <c r="AV887" s="12" t="s">
        <v>87</v>
      </c>
      <c r="AW887" s="12" t="s">
        <v>42</v>
      </c>
      <c r="AX887" s="12" t="s">
        <v>24</v>
      </c>
      <c r="AY887" s="260" t="s">
        <v>228</v>
      </c>
    </row>
    <row r="888" s="1" customFormat="1" ht="16.5" customHeight="1">
      <c r="B888" s="47"/>
      <c r="C888" s="237" t="s">
        <v>1847</v>
      </c>
      <c r="D888" s="237" t="s">
        <v>230</v>
      </c>
      <c r="E888" s="238" t="s">
        <v>1848</v>
      </c>
      <c r="F888" s="239" t="s">
        <v>1849</v>
      </c>
      <c r="G888" s="240" t="s">
        <v>263</v>
      </c>
      <c r="H888" s="241">
        <v>376.435</v>
      </c>
      <c r="I888" s="242"/>
      <c r="J888" s="243">
        <f>ROUND(I888*H888,2)</f>
        <v>0</v>
      </c>
      <c r="K888" s="239" t="s">
        <v>264</v>
      </c>
      <c r="L888" s="73"/>
      <c r="M888" s="244" t="s">
        <v>22</v>
      </c>
      <c r="N888" s="245" t="s">
        <v>50</v>
      </c>
      <c r="O888" s="48"/>
      <c r="P888" s="246">
        <f>O888*H888</f>
        <v>0</v>
      </c>
      <c r="Q888" s="246">
        <v>0</v>
      </c>
      <c r="R888" s="246">
        <f>Q888*H888</f>
        <v>0</v>
      </c>
      <c r="S888" s="246">
        <v>0</v>
      </c>
      <c r="T888" s="247">
        <f>S888*H888</f>
        <v>0</v>
      </c>
      <c r="AR888" s="25" t="s">
        <v>304</v>
      </c>
      <c r="AT888" s="25" t="s">
        <v>230</v>
      </c>
      <c r="AU888" s="25" t="s">
        <v>87</v>
      </c>
      <c r="AY888" s="25" t="s">
        <v>228</v>
      </c>
      <c r="BE888" s="248">
        <f>IF(N888="základní",J888,0)</f>
        <v>0</v>
      </c>
      <c r="BF888" s="248">
        <f>IF(N888="snížená",J888,0)</f>
        <v>0</v>
      </c>
      <c r="BG888" s="248">
        <f>IF(N888="zákl. přenesená",J888,0)</f>
        <v>0</v>
      </c>
      <c r="BH888" s="248">
        <f>IF(N888="sníž. přenesená",J888,0)</f>
        <v>0</v>
      </c>
      <c r="BI888" s="248">
        <f>IF(N888="nulová",J888,0)</f>
        <v>0</v>
      </c>
      <c r="BJ888" s="25" t="s">
        <v>24</v>
      </c>
      <c r="BK888" s="248">
        <f>ROUND(I888*H888,2)</f>
        <v>0</v>
      </c>
      <c r="BL888" s="25" t="s">
        <v>304</v>
      </c>
      <c r="BM888" s="25" t="s">
        <v>1850</v>
      </c>
    </row>
    <row r="889" s="12" customFormat="1">
      <c r="B889" s="249"/>
      <c r="C889" s="250"/>
      <c r="D889" s="251" t="s">
        <v>237</v>
      </c>
      <c r="E889" s="252" t="s">
        <v>22</v>
      </c>
      <c r="F889" s="253" t="s">
        <v>1851</v>
      </c>
      <c r="G889" s="250"/>
      <c r="H889" s="254">
        <v>376.435</v>
      </c>
      <c r="I889" s="255"/>
      <c r="J889" s="250"/>
      <c r="K889" s="250"/>
      <c r="L889" s="256"/>
      <c r="M889" s="257"/>
      <c r="N889" s="258"/>
      <c r="O889" s="258"/>
      <c r="P889" s="258"/>
      <c r="Q889" s="258"/>
      <c r="R889" s="258"/>
      <c r="S889" s="258"/>
      <c r="T889" s="259"/>
      <c r="AT889" s="260" t="s">
        <v>237</v>
      </c>
      <c r="AU889" s="260" t="s">
        <v>87</v>
      </c>
      <c r="AV889" s="12" t="s">
        <v>87</v>
      </c>
      <c r="AW889" s="12" t="s">
        <v>42</v>
      </c>
      <c r="AX889" s="12" t="s">
        <v>24</v>
      </c>
      <c r="AY889" s="260" t="s">
        <v>228</v>
      </c>
    </row>
    <row r="890" s="1" customFormat="1" ht="25.5" customHeight="1">
      <c r="B890" s="47"/>
      <c r="C890" s="237" t="s">
        <v>1852</v>
      </c>
      <c r="D890" s="237" t="s">
        <v>230</v>
      </c>
      <c r="E890" s="238" t="s">
        <v>1853</v>
      </c>
      <c r="F890" s="239" t="s">
        <v>1854</v>
      </c>
      <c r="G890" s="240" t="s">
        <v>263</v>
      </c>
      <c r="H890" s="241">
        <v>451.60599999999999</v>
      </c>
      <c r="I890" s="242"/>
      <c r="J890" s="243">
        <f>ROUND(I890*H890,2)</f>
        <v>0</v>
      </c>
      <c r="K890" s="239" t="s">
        <v>264</v>
      </c>
      <c r="L890" s="73"/>
      <c r="M890" s="244" t="s">
        <v>22</v>
      </c>
      <c r="N890" s="245" t="s">
        <v>50</v>
      </c>
      <c r="O890" s="48"/>
      <c r="P890" s="246">
        <f>O890*H890</f>
        <v>0</v>
      </c>
      <c r="Q890" s="246">
        <v>0</v>
      </c>
      <c r="R890" s="246">
        <f>Q890*H890</f>
        <v>0</v>
      </c>
      <c r="S890" s="246">
        <v>0</v>
      </c>
      <c r="T890" s="247">
        <f>S890*H890</f>
        <v>0</v>
      </c>
      <c r="AR890" s="25" t="s">
        <v>304</v>
      </c>
      <c r="AT890" s="25" t="s">
        <v>230</v>
      </c>
      <c r="AU890" s="25" t="s">
        <v>87</v>
      </c>
      <c r="AY890" s="25" t="s">
        <v>228</v>
      </c>
      <c r="BE890" s="248">
        <f>IF(N890="základní",J890,0)</f>
        <v>0</v>
      </c>
      <c r="BF890" s="248">
        <f>IF(N890="snížená",J890,0)</f>
        <v>0</v>
      </c>
      <c r="BG890" s="248">
        <f>IF(N890="zákl. přenesená",J890,0)</f>
        <v>0</v>
      </c>
      <c r="BH890" s="248">
        <f>IF(N890="sníž. přenesená",J890,0)</f>
        <v>0</v>
      </c>
      <c r="BI890" s="248">
        <f>IF(N890="nulová",J890,0)</f>
        <v>0</v>
      </c>
      <c r="BJ890" s="25" t="s">
        <v>24</v>
      </c>
      <c r="BK890" s="248">
        <f>ROUND(I890*H890,2)</f>
        <v>0</v>
      </c>
      <c r="BL890" s="25" t="s">
        <v>304</v>
      </c>
      <c r="BM890" s="25" t="s">
        <v>1855</v>
      </c>
    </row>
    <row r="891" s="1" customFormat="1">
      <c r="B891" s="47"/>
      <c r="C891" s="75"/>
      <c r="D891" s="251" t="s">
        <v>624</v>
      </c>
      <c r="E891" s="75"/>
      <c r="F891" s="282" t="s">
        <v>1856</v>
      </c>
      <c r="G891" s="75"/>
      <c r="H891" s="75"/>
      <c r="I891" s="205"/>
      <c r="J891" s="75"/>
      <c r="K891" s="75"/>
      <c r="L891" s="73"/>
      <c r="M891" s="283"/>
      <c r="N891" s="48"/>
      <c r="O891" s="48"/>
      <c r="P891" s="48"/>
      <c r="Q891" s="48"/>
      <c r="R891" s="48"/>
      <c r="S891" s="48"/>
      <c r="T891" s="96"/>
      <c r="AT891" s="25" t="s">
        <v>624</v>
      </c>
      <c r="AU891" s="25" t="s">
        <v>87</v>
      </c>
    </row>
    <row r="892" s="12" customFormat="1">
      <c r="B892" s="249"/>
      <c r="C892" s="250"/>
      <c r="D892" s="251" t="s">
        <v>237</v>
      </c>
      <c r="E892" s="252" t="s">
        <v>22</v>
      </c>
      <c r="F892" s="253" t="s">
        <v>1857</v>
      </c>
      <c r="G892" s="250"/>
      <c r="H892" s="254">
        <v>378.67599999999999</v>
      </c>
      <c r="I892" s="255"/>
      <c r="J892" s="250"/>
      <c r="K892" s="250"/>
      <c r="L892" s="256"/>
      <c r="M892" s="257"/>
      <c r="N892" s="258"/>
      <c r="O892" s="258"/>
      <c r="P892" s="258"/>
      <c r="Q892" s="258"/>
      <c r="R892" s="258"/>
      <c r="S892" s="258"/>
      <c r="T892" s="259"/>
      <c r="AT892" s="260" t="s">
        <v>237</v>
      </c>
      <c r="AU892" s="260" t="s">
        <v>87</v>
      </c>
      <c r="AV892" s="12" t="s">
        <v>87</v>
      </c>
      <c r="AW892" s="12" t="s">
        <v>42</v>
      </c>
      <c r="AX892" s="12" t="s">
        <v>79</v>
      </c>
      <c r="AY892" s="260" t="s">
        <v>228</v>
      </c>
    </row>
    <row r="893" s="12" customFormat="1">
      <c r="B893" s="249"/>
      <c r="C893" s="250"/>
      <c r="D893" s="251" t="s">
        <v>237</v>
      </c>
      <c r="E893" s="252" t="s">
        <v>22</v>
      </c>
      <c r="F893" s="253" t="s">
        <v>1858</v>
      </c>
      <c r="G893" s="250"/>
      <c r="H893" s="254">
        <v>72.930000000000007</v>
      </c>
      <c r="I893" s="255"/>
      <c r="J893" s="250"/>
      <c r="K893" s="250"/>
      <c r="L893" s="256"/>
      <c r="M893" s="257"/>
      <c r="N893" s="258"/>
      <c r="O893" s="258"/>
      <c r="P893" s="258"/>
      <c r="Q893" s="258"/>
      <c r="R893" s="258"/>
      <c r="S893" s="258"/>
      <c r="T893" s="259"/>
      <c r="AT893" s="260" t="s">
        <v>237</v>
      </c>
      <c r="AU893" s="260" t="s">
        <v>87</v>
      </c>
      <c r="AV893" s="12" t="s">
        <v>87</v>
      </c>
      <c r="AW893" s="12" t="s">
        <v>42</v>
      </c>
      <c r="AX893" s="12" t="s">
        <v>79</v>
      </c>
      <c r="AY893" s="260" t="s">
        <v>228</v>
      </c>
    </row>
    <row r="894" s="13" customFormat="1">
      <c r="B894" s="271"/>
      <c r="C894" s="272"/>
      <c r="D894" s="251" t="s">
        <v>237</v>
      </c>
      <c r="E894" s="273" t="s">
        <v>22</v>
      </c>
      <c r="F894" s="274" t="s">
        <v>364</v>
      </c>
      <c r="G894" s="272"/>
      <c r="H894" s="275">
        <v>451.60599999999999</v>
      </c>
      <c r="I894" s="276"/>
      <c r="J894" s="272"/>
      <c r="K894" s="272"/>
      <c r="L894" s="277"/>
      <c r="M894" s="278"/>
      <c r="N894" s="279"/>
      <c r="O894" s="279"/>
      <c r="P894" s="279"/>
      <c r="Q894" s="279"/>
      <c r="R894" s="279"/>
      <c r="S894" s="279"/>
      <c r="T894" s="280"/>
      <c r="AT894" s="281" t="s">
        <v>237</v>
      </c>
      <c r="AU894" s="281" t="s">
        <v>87</v>
      </c>
      <c r="AV894" s="13" t="s">
        <v>235</v>
      </c>
      <c r="AW894" s="13" t="s">
        <v>42</v>
      </c>
      <c r="AX894" s="13" t="s">
        <v>24</v>
      </c>
      <c r="AY894" s="281" t="s">
        <v>228</v>
      </c>
    </row>
    <row r="895" s="1" customFormat="1" ht="25.5" customHeight="1">
      <c r="B895" s="47"/>
      <c r="C895" s="237" t="s">
        <v>1859</v>
      </c>
      <c r="D895" s="237" t="s">
        <v>230</v>
      </c>
      <c r="E895" s="238" t="s">
        <v>1860</v>
      </c>
      <c r="F895" s="239" t="s">
        <v>1861</v>
      </c>
      <c r="G895" s="240" t="s">
        <v>263</v>
      </c>
      <c r="H895" s="241">
        <v>2.2410000000000001</v>
      </c>
      <c r="I895" s="242"/>
      <c r="J895" s="243">
        <f>ROUND(I895*H895,2)</f>
        <v>0</v>
      </c>
      <c r="K895" s="239" t="s">
        <v>264</v>
      </c>
      <c r="L895" s="73"/>
      <c r="M895" s="244" t="s">
        <v>22</v>
      </c>
      <c r="N895" s="245" t="s">
        <v>50</v>
      </c>
      <c r="O895" s="48"/>
      <c r="P895" s="246">
        <f>O895*H895</f>
        <v>0</v>
      </c>
      <c r="Q895" s="246">
        <v>0</v>
      </c>
      <c r="R895" s="246">
        <f>Q895*H895</f>
        <v>0</v>
      </c>
      <c r="S895" s="246">
        <v>0</v>
      </c>
      <c r="T895" s="247">
        <f>S895*H895</f>
        <v>0</v>
      </c>
      <c r="AR895" s="25" t="s">
        <v>304</v>
      </c>
      <c r="AT895" s="25" t="s">
        <v>230</v>
      </c>
      <c r="AU895" s="25" t="s">
        <v>87</v>
      </c>
      <c r="AY895" s="25" t="s">
        <v>228</v>
      </c>
      <c r="BE895" s="248">
        <f>IF(N895="základní",J895,0)</f>
        <v>0</v>
      </c>
      <c r="BF895" s="248">
        <f>IF(N895="snížená",J895,0)</f>
        <v>0</v>
      </c>
      <c r="BG895" s="248">
        <f>IF(N895="zákl. přenesená",J895,0)</f>
        <v>0</v>
      </c>
      <c r="BH895" s="248">
        <f>IF(N895="sníž. přenesená",J895,0)</f>
        <v>0</v>
      </c>
      <c r="BI895" s="248">
        <f>IF(N895="nulová",J895,0)</f>
        <v>0</v>
      </c>
      <c r="BJ895" s="25" t="s">
        <v>24</v>
      </c>
      <c r="BK895" s="248">
        <f>ROUND(I895*H895,2)</f>
        <v>0</v>
      </c>
      <c r="BL895" s="25" t="s">
        <v>304</v>
      </c>
      <c r="BM895" s="25" t="s">
        <v>1862</v>
      </c>
    </row>
    <row r="896" s="1" customFormat="1">
      <c r="B896" s="47"/>
      <c r="C896" s="75"/>
      <c r="D896" s="251" t="s">
        <v>624</v>
      </c>
      <c r="E896" s="75"/>
      <c r="F896" s="282" t="s">
        <v>1856</v>
      </c>
      <c r="G896" s="75"/>
      <c r="H896" s="75"/>
      <c r="I896" s="205"/>
      <c r="J896" s="75"/>
      <c r="K896" s="75"/>
      <c r="L896" s="73"/>
      <c r="M896" s="283"/>
      <c r="N896" s="48"/>
      <c r="O896" s="48"/>
      <c r="P896" s="48"/>
      <c r="Q896" s="48"/>
      <c r="R896" s="48"/>
      <c r="S896" s="48"/>
      <c r="T896" s="96"/>
      <c r="AT896" s="25" t="s">
        <v>624</v>
      </c>
      <c r="AU896" s="25" t="s">
        <v>87</v>
      </c>
    </row>
    <row r="897" s="12" customFormat="1">
      <c r="B897" s="249"/>
      <c r="C897" s="250"/>
      <c r="D897" s="251" t="s">
        <v>237</v>
      </c>
      <c r="E897" s="252" t="s">
        <v>22</v>
      </c>
      <c r="F897" s="253" t="s">
        <v>1863</v>
      </c>
      <c r="G897" s="250"/>
      <c r="H897" s="254">
        <v>2.2410000000000001</v>
      </c>
      <c r="I897" s="255"/>
      <c r="J897" s="250"/>
      <c r="K897" s="250"/>
      <c r="L897" s="256"/>
      <c r="M897" s="257"/>
      <c r="N897" s="258"/>
      <c r="O897" s="258"/>
      <c r="P897" s="258"/>
      <c r="Q897" s="258"/>
      <c r="R897" s="258"/>
      <c r="S897" s="258"/>
      <c r="T897" s="259"/>
      <c r="AT897" s="260" t="s">
        <v>237</v>
      </c>
      <c r="AU897" s="260" t="s">
        <v>87</v>
      </c>
      <c r="AV897" s="12" t="s">
        <v>87</v>
      </c>
      <c r="AW897" s="12" t="s">
        <v>42</v>
      </c>
      <c r="AX897" s="12" t="s">
        <v>24</v>
      </c>
      <c r="AY897" s="260" t="s">
        <v>228</v>
      </c>
    </row>
    <row r="898" s="1" customFormat="1" ht="16.5" customHeight="1">
      <c r="B898" s="47"/>
      <c r="C898" s="237" t="s">
        <v>1864</v>
      </c>
      <c r="D898" s="237" t="s">
        <v>230</v>
      </c>
      <c r="E898" s="238" t="s">
        <v>1865</v>
      </c>
      <c r="F898" s="239" t="s">
        <v>1866</v>
      </c>
      <c r="G898" s="240" t="s">
        <v>356</v>
      </c>
      <c r="H898" s="241">
        <v>928.09900000000005</v>
      </c>
      <c r="I898" s="242"/>
      <c r="J898" s="243">
        <f>ROUND(I898*H898,2)</f>
        <v>0</v>
      </c>
      <c r="K898" s="239" t="s">
        <v>264</v>
      </c>
      <c r="L898" s="73"/>
      <c r="M898" s="244" t="s">
        <v>22</v>
      </c>
      <c r="N898" s="245" t="s">
        <v>50</v>
      </c>
      <c r="O898" s="48"/>
      <c r="P898" s="246">
        <f>O898*H898</f>
        <v>0</v>
      </c>
      <c r="Q898" s="246">
        <v>0</v>
      </c>
      <c r="R898" s="246">
        <f>Q898*H898</f>
        <v>0</v>
      </c>
      <c r="S898" s="246">
        <v>0</v>
      </c>
      <c r="T898" s="247">
        <f>S898*H898</f>
        <v>0</v>
      </c>
      <c r="AR898" s="25" t="s">
        <v>304</v>
      </c>
      <c r="AT898" s="25" t="s">
        <v>230</v>
      </c>
      <c r="AU898" s="25" t="s">
        <v>87</v>
      </c>
      <c r="AY898" s="25" t="s">
        <v>228</v>
      </c>
      <c r="BE898" s="248">
        <f>IF(N898="základní",J898,0)</f>
        <v>0</v>
      </c>
      <c r="BF898" s="248">
        <f>IF(N898="snížená",J898,0)</f>
        <v>0</v>
      </c>
      <c r="BG898" s="248">
        <f>IF(N898="zákl. přenesená",J898,0)</f>
        <v>0</v>
      </c>
      <c r="BH898" s="248">
        <f>IF(N898="sníž. přenesená",J898,0)</f>
        <v>0</v>
      </c>
      <c r="BI898" s="248">
        <f>IF(N898="nulová",J898,0)</f>
        <v>0</v>
      </c>
      <c r="BJ898" s="25" t="s">
        <v>24</v>
      </c>
      <c r="BK898" s="248">
        <f>ROUND(I898*H898,2)</f>
        <v>0</v>
      </c>
      <c r="BL898" s="25" t="s">
        <v>304</v>
      </c>
      <c r="BM898" s="25" t="s">
        <v>1867</v>
      </c>
    </row>
    <row r="899" s="12" customFormat="1">
      <c r="B899" s="249"/>
      <c r="C899" s="250"/>
      <c r="D899" s="251" t="s">
        <v>237</v>
      </c>
      <c r="E899" s="252" t="s">
        <v>22</v>
      </c>
      <c r="F899" s="253" t="s">
        <v>1868</v>
      </c>
      <c r="G899" s="250"/>
      <c r="H899" s="254">
        <v>294.80799999999999</v>
      </c>
      <c r="I899" s="255"/>
      <c r="J899" s="250"/>
      <c r="K899" s="250"/>
      <c r="L899" s="256"/>
      <c r="M899" s="257"/>
      <c r="N899" s="258"/>
      <c r="O899" s="258"/>
      <c r="P899" s="258"/>
      <c r="Q899" s="258"/>
      <c r="R899" s="258"/>
      <c r="S899" s="258"/>
      <c r="T899" s="259"/>
      <c r="AT899" s="260" t="s">
        <v>237</v>
      </c>
      <c r="AU899" s="260" t="s">
        <v>87</v>
      </c>
      <c r="AV899" s="12" t="s">
        <v>87</v>
      </c>
      <c r="AW899" s="12" t="s">
        <v>42</v>
      </c>
      <c r="AX899" s="12" t="s">
        <v>79</v>
      </c>
      <c r="AY899" s="260" t="s">
        <v>228</v>
      </c>
    </row>
    <row r="900" s="12" customFormat="1">
      <c r="B900" s="249"/>
      <c r="C900" s="250"/>
      <c r="D900" s="251" t="s">
        <v>237</v>
      </c>
      <c r="E900" s="252" t="s">
        <v>22</v>
      </c>
      <c r="F900" s="253" t="s">
        <v>1869</v>
      </c>
      <c r="G900" s="250"/>
      <c r="H900" s="254">
        <v>294.80799999999999</v>
      </c>
      <c r="I900" s="255"/>
      <c r="J900" s="250"/>
      <c r="K900" s="250"/>
      <c r="L900" s="256"/>
      <c r="M900" s="257"/>
      <c r="N900" s="258"/>
      <c r="O900" s="258"/>
      <c r="P900" s="258"/>
      <c r="Q900" s="258"/>
      <c r="R900" s="258"/>
      <c r="S900" s="258"/>
      <c r="T900" s="259"/>
      <c r="AT900" s="260" t="s">
        <v>237</v>
      </c>
      <c r="AU900" s="260" t="s">
        <v>87</v>
      </c>
      <c r="AV900" s="12" t="s">
        <v>87</v>
      </c>
      <c r="AW900" s="12" t="s">
        <v>42</v>
      </c>
      <c r="AX900" s="12" t="s">
        <v>79</v>
      </c>
      <c r="AY900" s="260" t="s">
        <v>228</v>
      </c>
    </row>
    <row r="901" s="12" customFormat="1">
      <c r="B901" s="249"/>
      <c r="C901" s="250"/>
      <c r="D901" s="251" t="s">
        <v>237</v>
      </c>
      <c r="E901" s="252" t="s">
        <v>22</v>
      </c>
      <c r="F901" s="253" t="s">
        <v>1870</v>
      </c>
      <c r="G901" s="250"/>
      <c r="H901" s="254">
        <v>338.483</v>
      </c>
      <c r="I901" s="255"/>
      <c r="J901" s="250"/>
      <c r="K901" s="250"/>
      <c r="L901" s="256"/>
      <c r="M901" s="257"/>
      <c r="N901" s="258"/>
      <c r="O901" s="258"/>
      <c r="P901" s="258"/>
      <c r="Q901" s="258"/>
      <c r="R901" s="258"/>
      <c r="S901" s="258"/>
      <c r="T901" s="259"/>
      <c r="AT901" s="260" t="s">
        <v>237</v>
      </c>
      <c r="AU901" s="260" t="s">
        <v>87</v>
      </c>
      <c r="AV901" s="12" t="s">
        <v>87</v>
      </c>
      <c r="AW901" s="12" t="s">
        <v>42</v>
      </c>
      <c r="AX901" s="12" t="s">
        <v>79</v>
      </c>
      <c r="AY901" s="260" t="s">
        <v>228</v>
      </c>
    </row>
    <row r="902" s="13" customFormat="1">
      <c r="B902" s="271"/>
      <c r="C902" s="272"/>
      <c r="D902" s="251" t="s">
        <v>237</v>
      </c>
      <c r="E902" s="273" t="s">
        <v>22</v>
      </c>
      <c r="F902" s="274" t="s">
        <v>364</v>
      </c>
      <c r="G902" s="272"/>
      <c r="H902" s="275">
        <v>928.09900000000005</v>
      </c>
      <c r="I902" s="276"/>
      <c r="J902" s="272"/>
      <c r="K902" s="272"/>
      <c r="L902" s="277"/>
      <c r="M902" s="278"/>
      <c r="N902" s="279"/>
      <c r="O902" s="279"/>
      <c r="P902" s="279"/>
      <c r="Q902" s="279"/>
      <c r="R902" s="279"/>
      <c r="S902" s="279"/>
      <c r="T902" s="280"/>
      <c r="AT902" s="281" t="s">
        <v>237</v>
      </c>
      <c r="AU902" s="281" t="s">
        <v>87</v>
      </c>
      <c r="AV902" s="13" t="s">
        <v>235</v>
      </c>
      <c r="AW902" s="13" t="s">
        <v>42</v>
      </c>
      <c r="AX902" s="13" t="s">
        <v>24</v>
      </c>
      <c r="AY902" s="281" t="s">
        <v>228</v>
      </c>
    </row>
    <row r="903" s="1" customFormat="1" ht="16.5" customHeight="1">
      <c r="B903" s="47"/>
      <c r="C903" s="237" t="s">
        <v>1871</v>
      </c>
      <c r="D903" s="237" t="s">
        <v>230</v>
      </c>
      <c r="E903" s="238" t="s">
        <v>1872</v>
      </c>
      <c r="F903" s="239" t="s">
        <v>1873</v>
      </c>
      <c r="G903" s="240" t="s">
        <v>356</v>
      </c>
      <c r="H903" s="241">
        <v>1275</v>
      </c>
      <c r="I903" s="242"/>
      <c r="J903" s="243">
        <f>ROUND(I903*H903,2)</f>
        <v>0</v>
      </c>
      <c r="K903" s="239" t="s">
        <v>264</v>
      </c>
      <c r="L903" s="73"/>
      <c r="M903" s="244" t="s">
        <v>22</v>
      </c>
      <c r="N903" s="245" t="s">
        <v>50</v>
      </c>
      <c r="O903" s="48"/>
      <c r="P903" s="246">
        <f>O903*H903</f>
        <v>0</v>
      </c>
      <c r="Q903" s="246">
        <v>0</v>
      </c>
      <c r="R903" s="246">
        <f>Q903*H903</f>
        <v>0</v>
      </c>
      <c r="S903" s="246">
        <v>0</v>
      </c>
      <c r="T903" s="247">
        <f>S903*H903</f>
        <v>0</v>
      </c>
      <c r="AR903" s="25" t="s">
        <v>304</v>
      </c>
      <c r="AT903" s="25" t="s">
        <v>230</v>
      </c>
      <c r="AU903" s="25" t="s">
        <v>87</v>
      </c>
      <c r="AY903" s="25" t="s">
        <v>228</v>
      </c>
      <c r="BE903" s="248">
        <f>IF(N903="základní",J903,0)</f>
        <v>0</v>
      </c>
      <c r="BF903" s="248">
        <f>IF(N903="snížená",J903,0)</f>
        <v>0</v>
      </c>
      <c r="BG903" s="248">
        <f>IF(N903="zákl. přenesená",J903,0)</f>
        <v>0</v>
      </c>
      <c r="BH903" s="248">
        <f>IF(N903="sníž. přenesená",J903,0)</f>
        <v>0</v>
      </c>
      <c r="BI903" s="248">
        <f>IF(N903="nulová",J903,0)</f>
        <v>0</v>
      </c>
      <c r="BJ903" s="25" t="s">
        <v>24</v>
      </c>
      <c r="BK903" s="248">
        <f>ROUND(I903*H903,2)</f>
        <v>0</v>
      </c>
      <c r="BL903" s="25" t="s">
        <v>304</v>
      </c>
      <c r="BM903" s="25" t="s">
        <v>1874</v>
      </c>
    </row>
    <row r="904" s="12" customFormat="1">
      <c r="B904" s="249"/>
      <c r="C904" s="250"/>
      <c r="D904" s="251" t="s">
        <v>237</v>
      </c>
      <c r="E904" s="252" t="s">
        <v>22</v>
      </c>
      <c r="F904" s="253" t="s">
        <v>1875</v>
      </c>
      <c r="G904" s="250"/>
      <c r="H904" s="254">
        <v>1275</v>
      </c>
      <c r="I904" s="255"/>
      <c r="J904" s="250"/>
      <c r="K904" s="250"/>
      <c r="L904" s="256"/>
      <c r="M904" s="257"/>
      <c r="N904" s="258"/>
      <c r="O904" s="258"/>
      <c r="P904" s="258"/>
      <c r="Q904" s="258"/>
      <c r="R904" s="258"/>
      <c r="S904" s="258"/>
      <c r="T904" s="259"/>
      <c r="AT904" s="260" t="s">
        <v>237</v>
      </c>
      <c r="AU904" s="260" t="s">
        <v>87</v>
      </c>
      <c r="AV904" s="12" t="s">
        <v>87</v>
      </c>
      <c r="AW904" s="12" t="s">
        <v>42</v>
      </c>
      <c r="AX904" s="12" t="s">
        <v>24</v>
      </c>
      <c r="AY904" s="260" t="s">
        <v>228</v>
      </c>
    </row>
    <row r="905" s="1" customFormat="1" ht="16.5" customHeight="1">
      <c r="B905" s="47"/>
      <c r="C905" s="237" t="s">
        <v>1876</v>
      </c>
      <c r="D905" s="237" t="s">
        <v>230</v>
      </c>
      <c r="E905" s="238" t="s">
        <v>1877</v>
      </c>
      <c r="F905" s="239" t="s">
        <v>1878</v>
      </c>
      <c r="G905" s="240" t="s">
        <v>929</v>
      </c>
      <c r="H905" s="241">
        <v>1</v>
      </c>
      <c r="I905" s="242"/>
      <c r="J905" s="243">
        <f>ROUND(I905*H905,2)</f>
        <v>0</v>
      </c>
      <c r="K905" s="239" t="s">
        <v>264</v>
      </c>
      <c r="L905" s="73"/>
      <c r="M905" s="244" t="s">
        <v>22</v>
      </c>
      <c r="N905" s="245" t="s">
        <v>50</v>
      </c>
      <c r="O905" s="48"/>
      <c r="P905" s="246">
        <f>O905*H905</f>
        <v>0</v>
      </c>
      <c r="Q905" s="246">
        <v>0</v>
      </c>
      <c r="R905" s="246">
        <f>Q905*H905</f>
        <v>0</v>
      </c>
      <c r="S905" s="246">
        <v>0</v>
      </c>
      <c r="T905" s="247">
        <f>S905*H905</f>
        <v>0</v>
      </c>
      <c r="AR905" s="25" t="s">
        <v>304</v>
      </c>
      <c r="AT905" s="25" t="s">
        <v>230</v>
      </c>
      <c r="AU905" s="25" t="s">
        <v>87</v>
      </c>
      <c r="AY905" s="25" t="s">
        <v>228</v>
      </c>
      <c r="BE905" s="248">
        <f>IF(N905="základní",J905,0)</f>
        <v>0</v>
      </c>
      <c r="BF905" s="248">
        <f>IF(N905="snížená",J905,0)</f>
        <v>0</v>
      </c>
      <c r="BG905" s="248">
        <f>IF(N905="zákl. přenesená",J905,0)</f>
        <v>0</v>
      </c>
      <c r="BH905" s="248">
        <f>IF(N905="sníž. přenesená",J905,0)</f>
        <v>0</v>
      </c>
      <c r="BI905" s="248">
        <f>IF(N905="nulová",J905,0)</f>
        <v>0</v>
      </c>
      <c r="BJ905" s="25" t="s">
        <v>24</v>
      </c>
      <c r="BK905" s="248">
        <f>ROUND(I905*H905,2)</f>
        <v>0</v>
      </c>
      <c r="BL905" s="25" t="s">
        <v>304</v>
      </c>
      <c r="BM905" s="25" t="s">
        <v>1879</v>
      </c>
    </row>
    <row r="906" s="1" customFormat="1">
      <c r="B906" s="47"/>
      <c r="C906" s="75"/>
      <c r="D906" s="251" t="s">
        <v>624</v>
      </c>
      <c r="E906" s="75"/>
      <c r="F906" s="282" t="s">
        <v>1880</v>
      </c>
      <c r="G906" s="75"/>
      <c r="H906" s="75"/>
      <c r="I906" s="205"/>
      <c r="J906" s="75"/>
      <c r="K906" s="75"/>
      <c r="L906" s="73"/>
      <c r="M906" s="283"/>
      <c r="N906" s="48"/>
      <c r="O906" s="48"/>
      <c r="P906" s="48"/>
      <c r="Q906" s="48"/>
      <c r="R906" s="48"/>
      <c r="S906" s="48"/>
      <c r="T906" s="96"/>
      <c r="AT906" s="25" t="s">
        <v>624</v>
      </c>
      <c r="AU906" s="25" t="s">
        <v>87</v>
      </c>
    </row>
    <row r="907" s="12" customFormat="1">
      <c r="B907" s="249"/>
      <c r="C907" s="250"/>
      <c r="D907" s="251" t="s">
        <v>237</v>
      </c>
      <c r="E907" s="252" t="s">
        <v>22</v>
      </c>
      <c r="F907" s="253" t="s">
        <v>1881</v>
      </c>
      <c r="G907" s="250"/>
      <c r="H907" s="254">
        <v>1</v>
      </c>
      <c r="I907" s="255"/>
      <c r="J907" s="250"/>
      <c r="K907" s="250"/>
      <c r="L907" s="256"/>
      <c r="M907" s="257"/>
      <c r="N907" s="258"/>
      <c r="O907" s="258"/>
      <c r="P907" s="258"/>
      <c r="Q907" s="258"/>
      <c r="R907" s="258"/>
      <c r="S907" s="258"/>
      <c r="T907" s="259"/>
      <c r="AT907" s="260" t="s">
        <v>237</v>
      </c>
      <c r="AU907" s="260" t="s">
        <v>87</v>
      </c>
      <c r="AV907" s="12" t="s">
        <v>87</v>
      </c>
      <c r="AW907" s="12" t="s">
        <v>42</v>
      </c>
      <c r="AX907" s="12" t="s">
        <v>24</v>
      </c>
      <c r="AY907" s="260" t="s">
        <v>228</v>
      </c>
    </row>
    <row r="908" s="1" customFormat="1" ht="25.5" customHeight="1">
      <c r="B908" s="47"/>
      <c r="C908" s="237" t="s">
        <v>1882</v>
      </c>
      <c r="D908" s="237" t="s">
        <v>230</v>
      </c>
      <c r="E908" s="238" t="s">
        <v>1883</v>
      </c>
      <c r="F908" s="239" t="s">
        <v>1884</v>
      </c>
      <c r="G908" s="240" t="s">
        <v>929</v>
      </c>
      <c r="H908" s="241">
        <v>2</v>
      </c>
      <c r="I908" s="242"/>
      <c r="J908" s="243">
        <f>ROUND(I908*H908,2)</f>
        <v>0</v>
      </c>
      <c r="K908" s="239" t="s">
        <v>264</v>
      </c>
      <c r="L908" s="73"/>
      <c r="M908" s="244" t="s">
        <v>22</v>
      </c>
      <c r="N908" s="245" t="s">
        <v>50</v>
      </c>
      <c r="O908" s="48"/>
      <c r="P908" s="246">
        <f>O908*H908</f>
        <v>0</v>
      </c>
      <c r="Q908" s="246">
        <v>0</v>
      </c>
      <c r="R908" s="246">
        <f>Q908*H908</f>
        <v>0</v>
      </c>
      <c r="S908" s="246">
        <v>0</v>
      </c>
      <c r="T908" s="247">
        <f>S908*H908</f>
        <v>0</v>
      </c>
      <c r="AR908" s="25" t="s">
        <v>304</v>
      </c>
      <c r="AT908" s="25" t="s">
        <v>230</v>
      </c>
      <c r="AU908" s="25" t="s">
        <v>87</v>
      </c>
      <c r="AY908" s="25" t="s">
        <v>228</v>
      </c>
      <c r="BE908" s="248">
        <f>IF(N908="základní",J908,0)</f>
        <v>0</v>
      </c>
      <c r="BF908" s="248">
        <f>IF(N908="snížená",J908,0)</f>
        <v>0</v>
      </c>
      <c r="BG908" s="248">
        <f>IF(N908="zákl. přenesená",J908,0)</f>
        <v>0</v>
      </c>
      <c r="BH908" s="248">
        <f>IF(N908="sníž. přenesená",J908,0)</f>
        <v>0</v>
      </c>
      <c r="BI908" s="248">
        <f>IF(N908="nulová",J908,0)</f>
        <v>0</v>
      </c>
      <c r="BJ908" s="25" t="s">
        <v>24</v>
      </c>
      <c r="BK908" s="248">
        <f>ROUND(I908*H908,2)</f>
        <v>0</v>
      </c>
      <c r="BL908" s="25" t="s">
        <v>304</v>
      </c>
      <c r="BM908" s="25" t="s">
        <v>1885</v>
      </c>
    </row>
    <row r="909" s="12" customFormat="1">
      <c r="B909" s="249"/>
      <c r="C909" s="250"/>
      <c r="D909" s="251" t="s">
        <v>237</v>
      </c>
      <c r="E909" s="252" t="s">
        <v>22</v>
      </c>
      <c r="F909" s="253" t="s">
        <v>1886</v>
      </c>
      <c r="G909" s="250"/>
      <c r="H909" s="254">
        <v>2</v>
      </c>
      <c r="I909" s="255"/>
      <c r="J909" s="250"/>
      <c r="K909" s="250"/>
      <c r="L909" s="256"/>
      <c r="M909" s="257"/>
      <c r="N909" s="258"/>
      <c r="O909" s="258"/>
      <c r="P909" s="258"/>
      <c r="Q909" s="258"/>
      <c r="R909" s="258"/>
      <c r="S909" s="258"/>
      <c r="T909" s="259"/>
      <c r="AT909" s="260" t="s">
        <v>237</v>
      </c>
      <c r="AU909" s="260" t="s">
        <v>87</v>
      </c>
      <c r="AV909" s="12" t="s">
        <v>87</v>
      </c>
      <c r="AW909" s="12" t="s">
        <v>42</v>
      </c>
      <c r="AX909" s="12" t="s">
        <v>24</v>
      </c>
      <c r="AY909" s="260" t="s">
        <v>228</v>
      </c>
    </row>
    <row r="910" s="1" customFormat="1" ht="25.5" customHeight="1">
      <c r="B910" s="47"/>
      <c r="C910" s="237" t="s">
        <v>1887</v>
      </c>
      <c r="D910" s="237" t="s">
        <v>230</v>
      </c>
      <c r="E910" s="238" t="s">
        <v>1888</v>
      </c>
      <c r="F910" s="239" t="s">
        <v>1889</v>
      </c>
      <c r="G910" s="240" t="s">
        <v>263</v>
      </c>
      <c r="H910" s="241">
        <v>37.950000000000003</v>
      </c>
      <c r="I910" s="242"/>
      <c r="J910" s="243">
        <f>ROUND(I910*H910,2)</f>
        <v>0</v>
      </c>
      <c r="K910" s="239" t="s">
        <v>22</v>
      </c>
      <c r="L910" s="73"/>
      <c r="M910" s="244" t="s">
        <v>22</v>
      </c>
      <c r="N910" s="245" t="s">
        <v>50</v>
      </c>
      <c r="O910" s="48"/>
      <c r="P910" s="246">
        <f>O910*H910</f>
        <v>0</v>
      </c>
      <c r="Q910" s="246">
        <v>0</v>
      </c>
      <c r="R910" s="246">
        <f>Q910*H910</f>
        <v>0</v>
      </c>
      <c r="S910" s="246">
        <v>0</v>
      </c>
      <c r="T910" s="247">
        <f>S910*H910</f>
        <v>0</v>
      </c>
      <c r="AR910" s="25" t="s">
        <v>304</v>
      </c>
      <c r="AT910" s="25" t="s">
        <v>230</v>
      </c>
      <c r="AU910" s="25" t="s">
        <v>87</v>
      </c>
      <c r="AY910" s="25" t="s">
        <v>228</v>
      </c>
      <c r="BE910" s="248">
        <f>IF(N910="základní",J910,0)</f>
        <v>0</v>
      </c>
      <c r="BF910" s="248">
        <f>IF(N910="snížená",J910,0)</f>
        <v>0</v>
      </c>
      <c r="BG910" s="248">
        <f>IF(N910="zákl. přenesená",J910,0)</f>
        <v>0</v>
      </c>
      <c r="BH910" s="248">
        <f>IF(N910="sníž. přenesená",J910,0)</f>
        <v>0</v>
      </c>
      <c r="BI910" s="248">
        <f>IF(N910="nulová",J910,0)</f>
        <v>0</v>
      </c>
      <c r="BJ910" s="25" t="s">
        <v>24</v>
      </c>
      <c r="BK910" s="248">
        <f>ROUND(I910*H910,2)</f>
        <v>0</v>
      </c>
      <c r="BL910" s="25" t="s">
        <v>304</v>
      </c>
      <c r="BM910" s="25" t="s">
        <v>1890</v>
      </c>
    </row>
    <row r="911" s="12" customFormat="1">
      <c r="B911" s="249"/>
      <c r="C911" s="250"/>
      <c r="D911" s="251" t="s">
        <v>237</v>
      </c>
      <c r="E911" s="252" t="s">
        <v>22</v>
      </c>
      <c r="F911" s="253" t="s">
        <v>1891</v>
      </c>
      <c r="G911" s="250"/>
      <c r="H911" s="254">
        <v>37.950000000000003</v>
      </c>
      <c r="I911" s="255"/>
      <c r="J911" s="250"/>
      <c r="K911" s="250"/>
      <c r="L911" s="256"/>
      <c r="M911" s="257"/>
      <c r="N911" s="258"/>
      <c r="O911" s="258"/>
      <c r="P911" s="258"/>
      <c r="Q911" s="258"/>
      <c r="R911" s="258"/>
      <c r="S911" s="258"/>
      <c r="T911" s="259"/>
      <c r="AT911" s="260" t="s">
        <v>237</v>
      </c>
      <c r="AU911" s="260" t="s">
        <v>87</v>
      </c>
      <c r="AV911" s="12" t="s">
        <v>87</v>
      </c>
      <c r="AW911" s="12" t="s">
        <v>42</v>
      </c>
      <c r="AX911" s="12" t="s">
        <v>24</v>
      </c>
      <c r="AY911" s="260" t="s">
        <v>228</v>
      </c>
    </row>
    <row r="912" s="1" customFormat="1" ht="51" customHeight="1">
      <c r="B912" s="47"/>
      <c r="C912" s="237" t="s">
        <v>1892</v>
      </c>
      <c r="D912" s="237" t="s">
        <v>230</v>
      </c>
      <c r="E912" s="238" t="s">
        <v>1893</v>
      </c>
      <c r="F912" s="239" t="s">
        <v>1894</v>
      </c>
      <c r="G912" s="240" t="s">
        <v>935</v>
      </c>
      <c r="H912" s="241">
        <v>252.5</v>
      </c>
      <c r="I912" s="242"/>
      <c r="J912" s="243">
        <f>ROUND(I912*H912,2)</f>
        <v>0</v>
      </c>
      <c r="K912" s="239" t="s">
        <v>22</v>
      </c>
      <c r="L912" s="73"/>
      <c r="M912" s="244" t="s">
        <v>22</v>
      </c>
      <c r="N912" s="245" t="s">
        <v>50</v>
      </c>
      <c r="O912" s="48"/>
      <c r="P912" s="246">
        <f>O912*H912</f>
        <v>0</v>
      </c>
      <c r="Q912" s="246">
        <v>0</v>
      </c>
      <c r="R912" s="246">
        <f>Q912*H912</f>
        <v>0</v>
      </c>
      <c r="S912" s="246">
        <v>0</v>
      </c>
      <c r="T912" s="247">
        <f>S912*H912</f>
        <v>0</v>
      </c>
      <c r="AR912" s="25" t="s">
        <v>304</v>
      </c>
      <c r="AT912" s="25" t="s">
        <v>230</v>
      </c>
      <c r="AU912" s="25" t="s">
        <v>87</v>
      </c>
      <c r="AY912" s="25" t="s">
        <v>228</v>
      </c>
      <c r="BE912" s="248">
        <f>IF(N912="základní",J912,0)</f>
        <v>0</v>
      </c>
      <c r="BF912" s="248">
        <f>IF(N912="snížená",J912,0)</f>
        <v>0</v>
      </c>
      <c r="BG912" s="248">
        <f>IF(N912="zákl. přenesená",J912,0)</f>
        <v>0</v>
      </c>
      <c r="BH912" s="248">
        <f>IF(N912="sníž. přenesená",J912,0)</f>
        <v>0</v>
      </c>
      <c r="BI912" s="248">
        <f>IF(N912="nulová",J912,0)</f>
        <v>0</v>
      </c>
      <c r="BJ912" s="25" t="s">
        <v>24</v>
      </c>
      <c r="BK912" s="248">
        <f>ROUND(I912*H912,2)</f>
        <v>0</v>
      </c>
      <c r="BL912" s="25" t="s">
        <v>304</v>
      </c>
      <c r="BM912" s="25" t="s">
        <v>1895</v>
      </c>
    </row>
    <row r="913" s="12" customFormat="1">
      <c r="B913" s="249"/>
      <c r="C913" s="250"/>
      <c r="D913" s="251" t="s">
        <v>237</v>
      </c>
      <c r="E913" s="252" t="s">
        <v>22</v>
      </c>
      <c r="F913" s="253" t="s">
        <v>1896</v>
      </c>
      <c r="G913" s="250"/>
      <c r="H913" s="254">
        <v>252.5</v>
      </c>
      <c r="I913" s="255"/>
      <c r="J913" s="250"/>
      <c r="K913" s="250"/>
      <c r="L913" s="256"/>
      <c r="M913" s="257"/>
      <c r="N913" s="258"/>
      <c r="O913" s="258"/>
      <c r="P913" s="258"/>
      <c r="Q913" s="258"/>
      <c r="R913" s="258"/>
      <c r="S913" s="258"/>
      <c r="T913" s="259"/>
      <c r="AT913" s="260" t="s">
        <v>237</v>
      </c>
      <c r="AU913" s="260" t="s">
        <v>87</v>
      </c>
      <c r="AV913" s="12" t="s">
        <v>87</v>
      </c>
      <c r="AW913" s="12" t="s">
        <v>42</v>
      </c>
      <c r="AX913" s="12" t="s">
        <v>24</v>
      </c>
      <c r="AY913" s="260" t="s">
        <v>228</v>
      </c>
    </row>
    <row r="914" s="1" customFormat="1" ht="76.5" customHeight="1">
      <c r="B914" s="47"/>
      <c r="C914" s="237" t="s">
        <v>1897</v>
      </c>
      <c r="D914" s="237" t="s">
        <v>230</v>
      </c>
      <c r="E914" s="238" t="s">
        <v>1898</v>
      </c>
      <c r="F914" s="239" t="s">
        <v>1899</v>
      </c>
      <c r="G914" s="240" t="s">
        <v>929</v>
      </c>
      <c r="H914" s="241">
        <v>1</v>
      </c>
      <c r="I914" s="242"/>
      <c r="J914" s="243">
        <f>ROUND(I914*H914,2)</f>
        <v>0</v>
      </c>
      <c r="K914" s="239" t="s">
        <v>22</v>
      </c>
      <c r="L914" s="73"/>
      <c r="M914" s="244" t="s">
        <v>22</v>
      </c>
      <c r="N914" s="245" t="s">
        <v>50</v>
      </c>
      <c r="O914" s="48"/>
      <c r="P914" s="246">
        <f>O914*H914</f>
        <v>0</v>
      </c>
      <c r="Q914" s="246">
        <v>0</v>
      </c>
      <c r="R914" s="246">
        <f>Q914*H914</f>
        <v>0</v>
      </c>
      <c r="S914" s="246">
        <v>0</v>
      </c>
      <c r="T914" s="247">
        <f>S914*H914</f>
        <v>0</v>
      </c>
      <c r="AR914" s="25" t="s">
        <v>304</v>
      </c>
      <c r="AT914" s="25" t="s">
        <v>230</v>
      </c>
      <c r="AU914" s="25" t="s">
        <v>87</v>
      </c>
      <c r="AY914" s="25" t="s">
        <v>228</v>
      </c>
      <c r="BE914" s="248">
        <f>IF(N914="základní",J914,0)</f>
        <v>0</v>
      </c>
      <c r="BF914" s="248">
        <f>IF(N914="snížená",J914,0)</f>
        <v>0</v>
      </c>
      <c r="BG914" s="248">
        <f>IF(N914="zákl. přenesená",J914,0)</f>
        <v>0</v>
      </c>
      <c r="BH914" s="248">
        <f>IF(N914="sníž. přenesená",J914,0)</f>
        <v>0</v>
      </c>
      <c r="BI914" s="248">
        <f>IF(N914="nulová",J914,0)</f>
        <v>0</v>
      </c>
      <c r="BJ914" s="25" t="s">
        <v>24</v>
      </c>
      <c r="BK914" s="248">
        <f>ROUND(I914*H914,2)</f>
        <v>0</v>
      </c>
      <c r="BL914" s="25" t="s">
        <v>304</v>
      </c>
      <c r="BM914" s="25" t="s">
        <v>1900</v>
      </c>
    </row>
    <row r="915" s="12" customFormat="1">
      <c r="B915" s="249"/>
      <c r="C915" s="250"/>
      <c r="D915" s="251" t="s">
        <v>237</v>
      </c>
      <c r="E915" s="252" t="s">
        <v>22</v>
      </c>
      <c r="F915" s="253" t="s">
        <v>1901</v>
      </c>
      <c r="G915" s="250"/>
      <c r="H915" s="254">
        <v>1</v>
      </c>
      <c r="I915" s="255"/>
      <c r="J915" s="250"/>
      <c r="K915" s="250"/>
      <c r="L915" s="256"/>
      <c r="M915" s="257"/>
      <c r="N915" s="258"/>
      <c r="O915" s="258"/>
      <c r="P915" s="258"/>
      <c r="Q915" s="258"/>
      <c r="R915" s="258"/>
      <c r="S915" s="258"/>
      <c r="T915" s="259"/>
      <c r="AT915" s="260" t="s">
        <v>237</v>
      </c>
      <c r="AU915" s="260" t="s">
        <v>87</v>
      </c>
      <c r="AV915" s="12" t="s">
        <v>87</v>
      </c>
      <c r="AW915" s="12" t="s">
        <v>42</v>
      </c>
      <c r="AX915" s="12" t="s">
        <v>24</v>
      </c>
      <c r="AY915" s="260" t="s">
        <v>228</v>
      </c>
    </row>
    <row r="916" s="1" customFormat="1" ht="76.5" customHeight="1">
      <c r="B916" s="47"/>
      <c r="C916" s="237" t="s">
        <v>1902</v>
      </c>
      <c r="D916" s="237" t="s">
        <v>230</v>
      </c>
      <c r="E916" s="238" t="s">
        <v>1903</v>
      </c>
      <c r="F916" s="239" t="s">
        <v>1904</v>
      </c>
      <c r="G916" s="240" t="s">
        <v>263</v>
      </c>
      <c r="H916" s="241">
        <v>33.911000000000001</v>
      </c>
      <c r="I916" s="242"/>
      <c r="J916" s="243">
        <f>ROUND(I916*H916,2)</f>
        <v>0</v>
      </c>
      <c r="K916" s="239" t="s">
        <v>22</v>
      </c>
      <c r="L916" s="73"/>
      <c r="M916" s="244" t="s">
        <v>22</v>
      </c>
      <c r="N916" s="245" t="s">
        <v>50</v>
      </c>
      <c r="O916" s="48"/>
      <c r="P916" s="246">
        <f>O916*H916</f>
        <v>0</v>
      </c>
      <c r="Q916" s="246">
        <v>0</v>
      </c>
      <c r="R916" s="246">
        <f>Q916*H916</f>
        <v>0</v>
      </c>
      <c r="S916" s="246">
        <v>0</v>
      </c>
      <c r="T916" s="247">
        <f>S916*H916</f>
        <v>0</v>
      </c>
      <c r="AR916" s="25" t="s">
        <v>304</v>
      </c>
      <c r="AT916" s="25" t="s">
        <v>230</v>
      </c>
      <c r="AU916" s="25" t="s">
        <v>87</v>
      </c>
      <c r="AY916" s="25" t="s">
        <v>228</v>
      </c>
      <c r="BE916" s="248">
        <f>IF(N916="základní",J916,0)</f>
        <v>0</v>
      </c>
      <c r="BF916" s="248">
        <f>IF(N916="snížená",J916,0)</f>
        <v>0</v>
      </c>
      <c r="BG916" s="248">
        <f>IF(N916="zákl. přenesená",J916,0)</f>
        <v>0</v>
      </c>
      <c r="BH916" s="248">
        <f>IF(N916="sníž. přenesená",J916,0)</f>
        <v>0</v>
      </c>
      <c r="BI916" s="248">
        <f>IF(N916="nulová",J916,0)</f>
        <v>0</v>
      </c>
      <c r="BJ916" s="25" t="s">
        <v>24</v>
      </c>
      <c r="BK916" s="248">
        <f>ROUND(I916*H916,2)</f>
        <v>0</v>
      </c>
      <c r="BL916" s="25" t="s">
        <v>304</v>
      </c>
      <c r="BM916" s="25" t="s">
        <v>1905</v>
      </c>
    </row>
    <row r="917" s="12" customFormat="1">
      <c r="B917" s="249"/>
      <c r="C917" s="250"/>
      <c r="D917" s="251" t="s">
        <v>237</v>
      </c>
      <c r="E917" s="252" t="s">
        <v>22</v>
      </c>
      <c r="F917" s="253" t="s">
        <v>1906</v>
      </c>
      <c r="G917" s="250"/>
      <c r="H917" s="254">
        <v>33.911000000000001</v>
      </c>
      <c r="I917" s="255"/>
      <c r="J917" s="250"/>
      <c r="K917" s="250"/>
      <c r="L917" s="256"/>
      <c r="M917" s="257"/>
      <c r="N917" s="258"/>
      <c r="O917" s="258"/>
      <c r="P917" s="258"/>
      <c r="Q917" s="258"/>
      <c r="R917" s="258"/>
      <c r="S917" s="258"/>
      <c r="T917" s="259"/>
      <c r="AT917" s="260" t="s">
        <v>237</v>
      </c>
      <c r="AU917" s="260" t="s">
        <v>87</v>
      </c>
      <c r="AV917" s="12" t="s">
        <v>87</v>
      </c>
      <c r="AW917" s="12" t="s">
        <v>42</v>
      </c>
      <c r="AX917" s="12" t="s">
        <v>24</v>
      </c>
      <c r="AY917" s="260" t="s">
        <v>228</v>
      </c>
    </row>
    <row r="918" s="1" customFormat="1" ht="16.5" customHeight="1">
      <c r="B918" s="47"/>
      <c r="C918" s="237" t="s">
        <v>1907</v>
      </c>
      <c r="D918" s="237" t="s">
        <v>230</v>
      </c>
      <c r="E918" s="238" t="s">
        <v>1908</v>
      </c>
      <c r="F918" s="239" t="s">
        <v>1909</v>
      </c>
      <c r="G918" s="240" t="s">
        <v>929</v>
      </c>
      <c r="H918" s="241">
        <v>23</v>
      </c>
      <c r="I918" s="242"/>
      <c r="J918" s="243">
        <f>ROUND(I918*H918,2)</f>
        <v>0</v>
      </c>
      <c r="K918" s="239" t="s">
        <v>22</v>
      </c>
      <c r="L918" s="73"/>
      <c r="M918" s="244" t="s">
        <v>22</v>
      </c>
      <c r="N918" s="245" t="s">
        <v>50</v>
      </c>
      <c r="O918" s="48"/>
      <c r="P918" s="246">
        <f>O918*H918</f>
        <v>0</v>
      </c>
      <c r="Q918" s="246">
        <v>0</v>
      </c>
      <c r="R918" s="246">
        <f>Q918*H918</f>
        <v>0</v>
      </c>
      <c r="S918" s="246">
        <v>0</v>
      </c>
      <c r="T918" s="247">
        <f>S918*H918</f>
        <v>0</v>
      </c>
      <c r="AR918" s="25" t="s">
        <v>304</v>
      </c>
      <c r="AT918" s="25" t="s">
        <v>230</v>
      </c>
      <c r="AU918" s="25" t="s">
        <v>87</v>
      </c>
      <c r="AY918" s="25" t="s">
        <v>228</v>
      </c>
      <c r="BE918" s="248">
        <f>IF(N918="základní",J918,0)</f>
        <v>0</v>
      </c>
      <c r="BF918" s="248">
        <f>IF(N918="snížená",J918,0)</f>
        <v>0</v>
      </c>
      <c r="BG918" s="248">
        <f>IF(N918="zákl. přenesená",J918,0)</f>
        <v>0</v>
      </c>
      <c r="BH918" s="248">
        <f>IF(N918="sníž. přenesená",J918,0)</f>
        <v>0</v>
      </c>
      <c r="BI918" s="248">
        <f>IF(N918="nulová",J918,0)</f>
        <v>0</v>
      </c>
      <c r="BJ918" s="25" t="s">
        <v>24</v>
      </c>
      <c r="BK918" s="248">
        <f>ROUND(I918*H918,2)</f>
        <v>0</v>
      </c>
      <c r="BL918" s="25" t="s">
        <v>304</v>
      </c>
      <c r="BM918" s="25" t="s">
        <v>1910</v>
      </c>
    </row>
    <row r="919" s="1" customFormat="1" ht="25.5" customHeight="1">
      <c r="B919" s="47"/>
      <c r="C919" s="237" t="s">
        <v>1911</v>
      </c>
      <c r="D919" s="237" t="s">
        <v>230</v>
      </c>
      <c r="E919" s="238" t="s">
        <v>1912</v>
      </c>
      <c r="F919" s="239" t="s">
        <v>1913</v>
      </c>
      <c r="G919" s="240" t="s">
        <v>929</v>
      </c>
      <c r="H919" s="241">
        <v>12</v>
      </c>
      <c r="I919" s="242"/>
      <c r="J919" s="243">
        <f>ROUND(I919*H919,2)</f>
        <v>0</v>
      </c>
      <c r="K919" s="239" t="s">
        <v>22</v>
      </c>
      <c r="L919" s="73"/>
      <c r="M919" s="244" t="s">
        <v>22</v>
      </c>
      <c r="N919" s="245" t="s">
        <v>50</v>
      </c>
      <c r="O919" s="48"/>
      <c r="P919" s="246">
        <f>O919*H919</f>
        <v>0</v>
      </c>
      <c r="Q919" s="246">
        <v>0</v>
      </c>
      <c r="R919" s="246">
        <f>Q919*H919</f>
        <v>0</v>
      </c>
      <c r="S919" s="246">
        <v>0</v>
      </c>
      <c r="T919" s="247">
        <f>S919*H919</f>
        <v>0</v>
      </c>
      <c r="AR919" s="25" t="s">
        <v>304</v>
      </c>
      <c r="AT919" s="25" t="s">
        <v>230</v>
      </c>
      <c r="AU919" s="25" t="s">
        <v>87</v>
      </c>
      <c r="AY919" s="25" t="s">
        <v>228</v>
      </c>
      <c r="BE919" s="248">
        <f>IF(N919="základní",J919,0)</f>
        <v>0</v>
      </c>
      <c r="BF919" s="248">
        <f>IF(N919="snížená",J919,0)</f>
        <v>0</v>
      </c>
      <c r="BG919" s="248">
        <f>IF(N919="zákl. přenesená",J919,0)</f>
        <v>0</v>
      </c>
      <c r="BH919" s="248">
        <f>IF(N919="sníž. přenesená",J919,0)</f>
        <v>0</v>
      </c>
      <c r="BI919" s="248">
        <f>IF(N919="nulová",J919,0)</f>
        <v>0</v>
      </c>
      <c r="BJ919" s="25" t="s">
        <v>24</v>
      </c>
      <c r="BK919" s="248">
        <f>ROUND(I919*H919,2)</f>
        <v>0</v>
      </c>
      <c r="BL919" s="25" t="s">
        <v>304</v>
      </c>
      <c r="BM919" s="25" t="s">
        <v>1914</v>
      </c>
    </row>
    <row r="920" s="1" customFormat="1" ht="25.5" customHeight="1">
      <c r="B920" s="47"/>
      <c r="C920" s="237" t="s">
        <v>1915</v>
      </c>
      <c r="D920" s="237" t="s">
        <v>230</v>
      </c>
      <c r="E920" s="238" t="s">
        <v>1916</v>
      </c>
      <c r="F920" s="239" t="s">
        <v>1917</v>
      </c>
      <c r="G920" s="240" t="s">
        <v>929</v>
      </c>
      <c r="H920" s="241">
        <v>3</v>
      </c>
      <c r="I920" s="242"/>
      <c r="J920" s="243">
        <f>ROUND(I920*H920,2)</f>
        <v>0</v>
      </c>
      <c r="K920" s="239" t="s">
        <v>22</v>
      </c>
      <c r="L920" s="73"/>
      <c r="M920" s="244" t="s">
        <v>22</v>
      </c>
      <c r="N920" s="245" t="s">
        <v>50</v>
      </c>
      <c r="O920" s="48"/>
      <c r="P920" s="246">
        <f>O920*H920</f>
        <v>0</v>
      </c>
      <c r="Q920" s="246">
        <v>0</v>
      </c>
      <c r="R920" s="246">
        <f>Q920*H920</f>
        <v>0</v>
      </c>
      <c r="S920" s="246">
        <v>0</v>
      </c>
      <c r="T920" s="247">
        <f>S920*H920</f>
        <v>0</v>
      </c>
      <c r="AR920" s="25" t="s">
        <v>304</v>
      </c>
      <c r="AT920" s="25" t="s">
        <v>230</v>
      </c>
      <c r="AU920" s="25" t="s">
        <v>87</v>
      </c>
      <c r="AY920" s="25" t="s">
        <v>228</v>
      </c>
      <c r="BE920" s="248">
        <f>IF(N920="základní",J920,0)</f>
        <v>0</v>
      </c>
      <c r="BF920" s="248">
        <f>IF(N920="snížená",J920,0)</f>
        <v>0</v>
      </c>
      <c r="BG920" s="248">
        <f>IF(N920="zákl. přenesená",J920,0)</f>
        <v>0</v>
      </c>
      <c r="BH920" s="248">
        <f>IF(N920="sníž. přenesená",J920,0)</f>
        <v>0</v>
      </c>
      <c r="BI920" s="248">
        <f>IF(N920="nulová",J920,0)</f>
        <v>0</v>
      </c>
      <c r="BJ920" s="25" t="s">
        <v>24</v>
      </c>
      <c r="BK920" s="248">
        <f>ROUND(I920*H920,2)</f>
        <v>0</v>
      </c>
      <c r="BL920" s="25" t="s">
        <v>304</v>
      </c>
      <c r="BM920" s="25" t="s">
        <v>1918</v>
      </c>
    </row>
    <row r="921" s="1" customFormat="1" ht="16.5" customHeight="1">
      <c r="B921" s="47"/>
      <c r="C921" s="237" t="s">
        <v>1919</v>
      </c>
      <c r="D921" s="237" t="s">
        <v>230</v>
      </c>
      <c r="E921" s="238" t="s">
        <v>1920</v>
      </c>
      <c r="F921" s="239" t="s">
        <v>1921</v>
      </c>
      <c r="G921" s="240" t="s">
        <v>913</v>
      </c>
      <c r="H921" s="306"/>
      <c r="I921" s="242"/>
      <c r="J921" s="243">
        <f>ROUND(I921*H921,2)</f>
        <v>0</v>
      </c>
      <c r="K921" s="239" t="s">
        <v>234</v>
      </c>
      <c r="L921" s="73"/>
      <c r="M921" s="244" t="s">
        <v>22</v>
      </c>
      <c r="N921" s="245" t="s">
        <v>50</v>
      </c>
      <c r="O921" s="48"/>
      <c r="P921" s="246">
        <f>O921*H921</f>
        <v>0</v>
      </c>
      <c r="Q921" s="246">
        <v>0</v>
      </c>
      <c r="R921" s="246">
        <f>Q921*H921</f>
        <v>0</v>
      </c>
      <c r="S921" s="246">
        <v>0</v>
      </c>
      <c r="T921" s="247">
        <f>S921*H921</f>
        <v>0</v>
      </c>
      <c r="AR921" s="25" t="s">
        <v>304</v>
      </c>
      <c r="AT921" s="25" t="s">
        <v>230</v>
      </c>
      <c r="AU921" s="25" t="s">
        <v>87</v>
      </c>
      <c r="AY921" s="25" t="s">
        <v>228</v>
      </c>
      <c r="BE921" s="248">
        <f>IF(N921="základní",J921,0)</f>
        <v>0</v>
      </c>
      <c r="BF921" s="248">
        <f>IF(N921="snížená",J921,0)</f>
        <v>0</v>
      </c>
      <c r="BG921" s="248">
        <f>IF(N921="zákl. přenesená",J921,0)</f>
        <v>0</v>
      </c>
      <c r="BH921" s="248">
        <f>IF(N921="sníž. přenesená",J921,0)</f>
        <v>0</v>
      </c>
      <c r="BI921" s="248">
        <f>IF(N921="nulová",J921,0)</f>
        <v>0</v>
      </c>
      <c r="BJ921" s="25" t="s">
        <v>24</v>
      </c>
      <c r="BK921" s="248">
        <f>ROUND(I921*H921,2)</f>
        <v>0</v>
      </c>
      <c r="BL921" s="25" t="s">
        <v>304</v>
      </c>
      <c r="BM921" s="25" t="s">
        <v>1922</v>
      </c>
    </row>
    <row r="922" s="11" customFormat="1" ht="29.88" customHeight="1">
      <c r="B922" s="221"/>
      <c r="C922" s="222"/>
      <c r="D922" s="223" t="s">
        <v>78</v>
      </c>
      <c r="E922" s="235" t="s">
        <v>1923</v>
      </c>
      <c r="F922" s="235" t="s">
        <v>1924</v>
      </c>
      <c r="G922" s="222"/>
      <c r="H922" s="222"/>
      <c r="I922" s="225"/>
      <c r="J922" s="236">
        <f>BK922</f>
        <v>0</v>
      </c>
      <c r="K922" s="222"/>
      <c r="L922" s="227"/>
      <c r="M922" s="228"/>
      <c r="N922" s="229"/>
      <c r="O922" s="229"/>
      <c r="P922" s="230">
        <f>SUM(P923:P1015)</f>
        <v>0</v>
      </c>
      <c r="Q922" s="229"/>
      <c r="R922" s="230">
        <f>SUM(R923:R1015)</f>
        <v>15.387173700000002</v>
      </c>
      <c r="S922" s="229"/>
      <c r="T922" s="231">
        <f>SUM(T923:T1015)</f>
        <v>0</v>
      </c>
      <c r="AR922" s="232" t="s">
        <v>87</v>
      </c>
      <c r="AT922" s="233" t="s">
        <v>78</v>
      </c>
      <c r="AU922" s="233" t="s">
        <v>24</v>
      </c>
      <c r="AY922" s="232" t="s">
        <v>228</v>
      </c>
      <c r="BK922" s="234">
        <f>SUM(BK923:BK1015)</f>
        <v>0</v>
      </c>
    </row>
    <row r="923" s="1" customFormat="1" ht="25.5" customHeight="1">
      <c r="B923" s="47"/>
      <c r="C923" s="237" t="s">
        <v>1925</v>
      </c>
      <c r="D923" s="237" t="s">
        <v>230</v>
      </c>
      <c r="E923" s="238" t="s">
        <v>1926</v>
      </c>
      <c r="F923" s="239" t="s">
        <v>1927</v>
      </c>
      <c r="G923" s="240" t="s">
        <v>328</v>
      </c>
      <c r="H923" s="241">
        <v>78.400000000000006</v>
      </c>
      <c r="I923" s="242"/>
      <c r="J923" s="243">
        <f>ROUND(I923*H923,2)</f>
        <v>0</v>
      </c>
      <c r="K923" s="239" t="s">
        <v>234</v>
      </c>
      <c r="L923" s="73"/>
      <c r="M923" s="244" t="s">
        <v>22</v>
      </c>
      <c r="N923" s="245" t="s">
        <v>50</v>
      </c>
      <c r="O923" s="48"/>
      <c r="P923" s="246">
        <f>O923*H923</f>
        <v>0</v>
      </c>
      <c r="Q923" s="246">
        <v>0.00147</v>
      </c>
      <c r="R923" s="246">
        <f>Q923*H923</f>
        <v>0.115248</v>
      </c>
      <c r="S923" s="246">
        <v>0</v>
      </c>
      <c r="T923" s="247">
        <f>S923*H923</f>
        <v>0</v>
      </c>
      <c r="AR923" s="25" t="s">
        <v>304</v>
      </c>
      <c r="AT923" s="25" t="s">
        <v>230</v>
      </c>
      <c r="AU923" s="25" t="s">
        <v>87</v>
      </c>
      <c r="AY923" s="25" t="s">
        <v>228</v>
      </c>
      <c r="BE923" s="248">
        <f>IF(N923="základní",J923,0)</f>
        <v>0</v>
      </c>
      <c r="BF923" s="248">
        <f>IF(N923="snížená",J923,0)</f>
        <v>0</v>
      </c>
      <c r="BG923" s="248">
        <f>IF(N923="zákl. přenesená",J923,0)</f>
        <v>0</v>
      </c>
      <c r="BH923" s="248">
        <f>IF(N923="sníž. přenesená",J923,0)</f>
        <v>0</v>
      </c>
      <c r="BI923" s="248">
        <f>IF(N923="nulová",J923,0)</f>
        <v>0</v>
      </c>
      <c r="BJ923" s="25" t="s">
        <v>24</v>
      </c>
      <c r="BK923" s="248">
        <f>ROUND(I923*H923,2)</f>
        <v>0</v>
      </c>
      <c r="BL923" s="25" t="s">
        <v>304</v>
      </c>
      <c r="BM923" s="25" t="s">
        <v>1928</v>
      </c>
    </row>
    <row r="924" s="12" customFormat="1">
      <c r="B924" s="249"/>
      <c r="C924" s="250"/>
      <c r="D924" s="251" t="s">
        <v>237</v>
      </c>
      <c r="E924" s="252" t="s">
        <v>22</v>
      </c>
      <c r="F924" s="253" t="s">
        <v>1929</v>
      </c>
      <c r="G924" s="250"/>
      <c r="H924" s="254">
        <v>22.399999999999999</v>
      </c>
      <c r="I924" s="255"/>
      <c r="J924" s="250"/>
      <c r="K924" s="250"/>
      <c r="L924" s="256"/>
      <c r="M924" s="257"/>
      <c r="N924" s="258"/>
      <c r="O924" s="258"/>
      <c r="P924" s="258"/>
      <c r="Q924" s="258"/>
      <c r="R924" s="258"/>
      <c r="S924" s="258"/>
      <c r="T924" s="259"/>
      <c r="AT924" s="260" t="s">
        <v>237</v>
      </c>
      <c r="AU924" s="260" t="s">
        <v>87</v>
      </c>
      <c r="AV924" s="12" t="s">
        <v>87</v>
      </c>
      <c r="AW924" s="12" t="s">
        <v>42</v>
      </c>
      <c r="AX924" s="12" t="s">
        <v>79</v>
      </c>
      <c r="AY924" s="260" t="s">
        <v>228</v>
      </c>
    </row>
    <row r="925" s="12" customFormat="1">
      <c r="B925" s="249"/>
      <c r="C925" s="250"/>
      <c r="D925" s="251" t="s">
        <v>237</v>
      </c>
      <c r="E925" s="252" t="s">
        <v>22</v>
      </c>
      <c r="F925" s="253" t="s">
        <v>1930</v>
      </c>
      <c r="G925" s="250"/>
      <c r="H925" s="254">
        <v>28</v>
      </c>
      <c r="I925" s="255"/>
      <c r="J925" s="250"/>
      <c r="K925" s="250"/>
      <c r="L925" s="256"/>
      <c r="M925" s="257"/>
      <c r="N925" s="258"/>
      <c r="O925" s="258"/>
      <c r="P925" s="258"/>
      <c r="Q925" s="258"/>
      <c r="R925" s="258"/>
      <c r="S925" s="258"/>
      <c r="T925" s="259"/>
      <c r="AT925" s="260" t="s">
        <v>237</v>
      </c>
      <c r="AU925" s="260" t="s">
        <v>87</v>
      </c>
      <c r="AV925" s="12" t="s">
        <v>87</v>
      </c>
      <c r="AW925" s="12" t="s">
        <v>42</v>
      </c>
      <c r="AX925" s="12" t="s">
        <v>79</v>
      </c>
      <c r="AY925" s="260" t="s">
        <v>228</v>
      </c>
    </row>
    <row r="926" s="12" customFormat="1">
      <c r="B926" s="249"/>
      <c r="C926" s="250"/>
      <c r="D926" s="251" t="s">
        <v>237</v>
      </c>
      <c r="E926" s="252" t="s">
        <v>22</v>
      </c>
      <c r="F926" s="253" t="s">
        <v>1931</v>
      </c>
      <c r="G926" s="250"/>
      <c r="H926" s="254">
        <v>28</v>
      </c>
      <c r="I926" s="255"/>
      <c r="J926" s="250"/>
      <c r="K926" s="250"/>
      <c r="L926" s="256"/>
      <c r="M926" s="257"/>
      <c r="N926" s="258"/>
      <c r="O926" s="258"/>
      <c r="P926" s="258"/>
      <c r="Q926" s="258"/>
      <c r="R926" s="258"/>
      <c r="S926" s="258"/>
      <c r="T926" s="259"/>
      <c r="AT926" s="260" t="s">
        <v>237</v>
      </c>
      <c r="AU926" s="260" t="s">
        <v>87</v>
      </c>
      <c r="AV926" s="12" t="s">
        <v>87</v>
      </c>
      <c r="AW926" s="12" t="s">
        <v>42</v>
      </c>
      <c r="AX926" s="12" t="s">
        <v>79</v>
      </c>
      <c r="AY926" s="260" t="s">
        <v>228</v>
      </c>
    </row>
    <row r="927" s="13" customFormat="1">
      <c r="B927" s="271"/>
      <c r="C927" s="272"/>
      <c r="D927" s="251" t="s">
        <v>237</v>
      </c>
      <c r="E927" s="273" t="s">
        <v>22</v>
      </c>
      <c r="F927" s="274" t="s">
        <v>364</v>
      </c>
      <c r="G927" s="272"/>
      <c r="H927" s="275">
        <v>78.400000000000006</v>
      </c>
      <c r="I927" s="276"/>
      <c r="J927" s="272"/>
      <c r="K927" s="272"/>
      <c r="L927" s="277"/>
      <c r="M927" s="278"/>
      <c r="N927" s="279"/>
      <c r="O927" s="279"/>
      <c r="P927" s="279"/>
      <c r="Q927" s="279"/>
      <c r="R927" s="279"/>
      <c r="S927" s="279"/>
      <c r="T927" s="280"/>
      <c r="AT927" s="281" t="s">
        <v>237</v>
      </c>
      <c r="AU927" s="281" t="s">
        <v>87</v>
      </c>
      <c r="AV927" s="13" t="s">
        <v>235</v>
      </c>
      <c r="AW927" s="13" t="s">
        <v>42</v>
      </c>
      <c r="AX927" s="13" t="s">
        <v>24</v>
      </c>
      <c r="AY927" s="281" t="s">
        <v>228</v>
      </c>
    </row>
    <row r="928" s="1" customFormat="1" ht="25.5" customHeight="1">
      <c r="B928" s="47"/>
      <c r="C928" s="237" t="s">
        <v>1932</v>
      </c>
      <c r="D928" s="237" t="s">
        <v>230</v>
      </c>
      <c r="E928" s="238" t="s">
        <v>1933</v>
      </c>
      <c r="F928" s="239" t="s">
        <v>1934</v>
      </c>
      <c r="G928" s="240" t="s">
        <v>328</v>
      </c>
      <c r="H928" s="241">
        <v>122.40000000000001</v>
      </c>
      <c r="I928" s="242"/>
      <c r="J928" s="243">
        <f>ROUND(I928*H928,2)</f>
        <v>0</v>
      </c>
      <c r="K928" s="239" t="s">
        <v>234</v>
      </c>
      <c r="L928" s="73"/>
      <c r="M928" s="244" t="s">
        <v>22</v>
      </c>
      <c r="N928" s="245" t="s">
        <v>50</v>
      </c>
      <c r="O928" s="48"/>
      <c r="P928" s="246">
        <f>O928*H928</f>
        <v>0</v>
      </c>
      <c r="Q928" s="246">
        <v>0.0018</v>
      </c>
      <c r="R928" s="246">
        <f>Q928*H928</f>
        <v>0.22032000000000002</v>
      </c>
      <c r="S928" s="246">
        <v>0</v>
      </c>
      <c r="T928" s="247">
        <f>S928*H928</f>
        <v>0</v>
      </c>
      <c r="AR928" s="25" t="s">
        <v>304</v>
      </c>
      <c r="AT928" s="25" t="s">
        <v>230</v>
      </c>
      <c r="AU928" s="25" t="s">
        <v>87</v>
      </c>
      <c r="AY928" s="25" t="s">
        <v>228</v>
      </c>
      <c r="BE928" s="248">
        <f>IF(N928="základní",J928,0)</f>
        <v>0</v>
      </c>
      <c r="BF928" s="248">
        <f>IF(N928="snížená",J928,0)</f>
        <v>0</v>
      </c>
      <c r="BG928" s="248">
        <f>IF(N928="zákl. přenesená",J928,0)</f>
        <v>0</v>
      </c>
      <c r="BH928" s="248">
        <f>IF(N928="sníž. přenesená",J928,0)</f>
        <v>0</v>
      </c>
      <c r="BI928" s="248">
        <f>IF(N928="nulová",J928,0)</f>
        <v>0</v>
      </c>
      <c r="BJ928" s="25" t="s">
        <v>24</v>
      </c>
      <c r="BK928" s="248">
        <f>ROUND(I928*H928,2)</f>
        <v>0</v>
      </c>
      <c r="BL928" s="25" t="s">
        <v>304</v>
      </c>
      <c r="BM928" s="25" t="s">
        <v>1935</v>
      </c>
    </row>
    <row r="929" s="12" customFormat="1">
      <c r="B929" s="249"/>
      <c r="C929" s="250"/>
      <c r="D929" s="251" t="s">
        <v>237</v>
      </c>
      <c r="E929" s="252" t="s">
        <v>22</v>
      </c>
      <c r="F929" s="253" t="s">
        <v>1936</v>
      </c>
      <c r="G929" s="250"/>
      <c r="H929" s="254">
        <v>40.799999999999997</v>
      </c>
      <c r="I929" s="255"/>
      <c r="J929" s="250"/>
      <c r="K929" s="250"/>
      <c r="L929" s="256"/>
      <c r="M929" s="257"/>
      <c r="N929" s="258"/>
      <c r="O929" s="258"/>
      <c r="P929" s="258"/>
      <c r="Q929" s="258"/>
      <c r="R929" s="258"/>
      <c r="S929" s="258"/>
      <c r="T929" s="259"/>
      <c r="AT929" s="260" t="s">
        <v>237</v>
      </c>
      <c r="AU929" s="260" t="s">
        <v>87</v>
      </c>
      <c r="AV929" s="12" t="s">
        <v>87</v>
      </c>
      <c r="AW929" s="12" t="s">
        <v>42</v>
      </c>
      <c r="AX929" s="12" t="s">
        <v>79</v>
      </c>
      <c r="AY929" s="260" t="s">
        <v>228</v>
      </c>
    </row>
    <row r="930" s="12" customFormat="1">
      <c r="B930" s="249"/>
      <c r="C930" s="250"/>
      <c r="D930" s="251" t="s">
        <v>237</v>
      </c>
      <c r="E930" s="252" t="s">
        <v>22</v>
      </c>
      <c r="F930" s="253" t="s">
        <v>1937</v>
      </c>
      <c r="G930" s="250"/>
      <c r="H930" s="254">
        <v>40.799999999999997</v>
      </c>
      <c r="I930" s="255"/>
      <c r="J930" s="250"/>
      <c r="K930" s="250"/>
      <c r="L930" s="256"/>
      <c r="M930" s="257"/>
      <c r="N930" s="258"/>
      <c r="O930" s="258"/>
      <c r="P930" s="258"/>
      <c r="Q930" s="258"/>
      <c r="R930" s="258"/>
      <c r="S930" s="258"/>
      <c r="T930" s="259"/>
      <c r="AT930" s="260" t="s">
        <v>237</v>
      </c>
      <c r="AU930" s="260" t="s">
        <v>87</v>
      </c>
      <c r="AV930" s="12" t="s">
        <v>87</v>
      </c>
      <c r="AW930" s="12" t="s">
        <v>42</v>
      </c>
      <c r="AX930" s="12" t="s">
        <v>79</v>
      </c>
      <c r="AY930" s="260" t="s">
        <v>228</v>
      </c>
    </row>
    <row r="931" s="12" customFormat="1">
      <c r="B931" s="249"/>
      <c r="C931" s="250"/>
      <c r="D931" s="251" t="s">
        <v>237</v>
      </c>
      <c r="E931" s="252" t="s">
        <v>22</v>
      </c>
      <c r="F931" s="253" t="s">
        <v>1938</v>
      </c>
      <c r="G931" s="250"/>
      <c r="H931" s="254">
        <v>40.799999999999997</v>
      </c>
      <c r="I931" s="255"/>
      <c r="J931" s="250"/>
      <c r="K931" s="250"/>
      <c r="L931" s="256"/>
      <c r="M931" s="257"/>
      <c r="N931" s="258"/>
      <c r="O931" s="258"/>
      <c r="P931" s="258"/>
      <c r="Q931" s="258"/>
      <c r="R931" s="258"/>
      <c r="S931" s="258"/>
      <c r="T931" s="259"/>
      <c r="AT931" s="260" t="s">
        <v>237</v>
      </c>
      <c r="AU931" s="260" t="s">
        <v>87</v>
      </c>
      <c r="AV931" s="12" t="s">
        <v>87</v>
      </c>
      <c r="AW931" s="12" t="s">
        <v>42</v>
      </c>
      <c r="AX931" s="12" t="s">
        <v>79</v>
      </c>
      <c r="AY931" s="260" t="s">
        <v>228</v>
      </c>
    </row>
    <row r="932" s="13" customFormat="1">
      <c r="B932" s="271"/>
      <c r="C932" s="272"/>
      <c r="D932" s="251" t="s">
        <v>237</v>
      </c>
      <c r="E932" s="273" t="s">
        <v>22</v>
      </c>
      <c r="F932" s="274" t="s">
        <v>364</v>
      </c>
      <c r="G932" s="272"/>
      <c r="H932" s="275">
        <v>122.40000000000001</v>
      </c>
      <c r="I932" s="276"/>
      <c r="J932" s="272"/>
      <c r="K932" s="272"/>
      <c r="L932" s="277"/>
      <c r="M932" s="278"/>
      <c r="N932" s="279"/>
      <c r="O932" s="279"/>
      <c r="P932" s="279"/>
      <c r="Q932" s="279"/>
      <c r="R932" s="279"/>
      <c r="S932" s="279"/>
      <c r="T932" s="280"/>
      <c r="AT932" s="281" t="s">
        <v>237</v>
      </c>
      <c r="AU932" s="281" t="s">
        <v>87</v>
      </c>
      <c r="AV932" s="13" t="s">
        <v>235</v>
      </c>
      <c r="AW932" s="13" t="s">
        <v>42</v>
      </c>
      <c r="AX932" s="13" t="s">
        <v>24</v>
      </c>
      <c r="AY932" s="281" t="s">
        <v>228</v>
      </c>
    </row>
    <row r="933" s="1" customFormat="1" ht="16.5" customHeight="1">
      <c r="B933" s="47"/>
      <c r="C933" s="261" t="s">
        <v>1939</v>
      </c>
      <c r="D933" s="261" t="s">
        <v>349</v>
      </c>
      <c r="E933" s="262" t="s">
        <v>1940</v>
      </c>
      <c r="F933" s="263" t="s">
        <v>1941</v>
      </c>
      <c r="G933" s="264" t="s">
        <v>263</v>
      </c>
      <c r="H933" s="265">
        <v>65.024000000000001</v>
      </c>
      <c r="I933" s="266"/>
      <c r="J933" s="267">
        <f>ROUND(I933*H933,2)</f>
        <v>0</v>
      </c>
      <c r="K933" s="263" t="s">
        <v>264</v>
      </c>
      <c r="L933" s="268"/>
      <c r="M933" s="269" t="s">
        <v>22</v>
      </c>
      <c r="N933" s="270" t="s">
        <v>50</v>
      </c>
      <c r="O933" s="48"/>
      <c r="P933" s="246">
        <f>O933*H933</f>
        <v>0</v>
      </c>
      <c r="Q933" s="246">
        <v>0.025000000000000001</v>
      </c>
      <c r="R933" s="246">
        <f>Q933*H933</f>
        <v>1.6256000000000002</v>
      </c>
      <c r="S933" s="246">
        <v>0</v>
      </c>
      <c r="T933" s="247">
        <f>S933*H933</f>
        <v>0</v>
      </c>
      <c r="AR933" s="25" t="s">
        <v>388</v>
      </c>
      <c r="AT933" s="25" t="s">
        <v>349</v>
      </c>
      <c r="AU933" s="25" t="s">
        <v>87</v>
      </c>
      <c r="AY933" s="25" t="s">
        <v>228</v>
      </c>
      <c r="BE933" s="248">
        <f>IF(N933="základní",J933,0)</f>
        <v>0</v>
      </c>
      <c r="BF933" s="248">
        <f>IF(N933="snížená",J933,0)</f>
        <v>0</v>
      </c>
      <c r="BG933" s="248">
        <f>IF(N933="zákl. přenesená",J933,0)</f>
        <v>0</v>
      </c>
      <c r="BH933" s="248">
        <f>IF(N933="sníž. přenesená",J933,0)</f>
        <v>0</v>
      </c>
      <c r="BI933" s="248">
        <f>IF(N933="nulová",J933,0)</f>
        <v>0</v>
      </c>
      <c r="BJ933" s="25" t="s">
        <v>24</v>
      </c>
      <c r="BK933" s="248">
        <f>ROUND(I933*H933,2)</f>
        <v>0</v>
      </c>
      <c r="BL933" s="25" t="s">
        <v>304</v>
      </c>
      <c r="BM933" s="25" t="s">
        <v>1942</v>
      </c>
    </row>
    <row r="934" s="1" customFormat="1">
      <c r="B934" s="47"/>
      <c r="C934" s="75"/>
      <c r="D934" s="251" t="s">
        <v>624</v>
      </c>
      <c r="E934" s="75"/>
      <c r="F934" s="282" t="s">
        <v>1943</v>
      </c>
      <c r="G934" s="75"/>
      <c r="H934" s="75"/>
      <c r="I934" s="205"/>
      <c r="J934" s="75"/>
      <c r="K934" s="75"/>
      <c r="L934" s="73"/>
      <c r="M934" s="283"/>
      <c r="N934" s="48"/>
      <c r="O934" s="48"/>
      <c r="P934" s="48"/>
      <c r="Q934" s="48"/>
      <c r="R934" s="48"/>
      <c r="S934" s="48"/>
      <c r="T934" s="96"/>
      <c r="AT934" s="25" t="s">
        <v>624</v>
      </c>
      <c r="AU934" s="25" t="s">
        <v>87</v>
      </c>
    </row>
    <row r="935" s="12" customFormat="1">
      <c r="B935" s="249"/>
      <c r="C935" s="250"/>
      <c r="D935" s="251" t="s">
        <v>237</v>
      </c>
      <c r="E935" s="252" t="s">
        <v>22</v>
      </c>
      <c r="F935" s="253" t="s">
        <v>1944</v>
      </c>
      <c r="G935" s="250"/>
      <c r="H935" s="254">
        <v>6.6529999999999996</v>
      </c>
      <c r="I935" s="255"/>
      <c r="J935" s="250"/>
      <c r="K935" s="250"/>
      <c r="L935" s="256"/>
      <c r="M935" s="257"/>
      <c r="N935" s="258"/>
      <c r="O935" s="258"/>
      <c r="P935" s="258"/>
      <c r="Q935" s="258"/>
      <c r="R935" s="258"/>
      <c r="S935" s="258"/>
      <c r="T935" s="259"/>
      <c r="AT935" s="260" t="s">
        <v>237</v>
      </c>
      <c r="AU935" s="260" t="s">
        <v>87</v>
      </c>
      <c r="AV935" s="12" t="s">
        <v>87</v>
      </c>
      <c r="AW935" s="12" t="s">
        <v>42</v>
      </c>
      <c r="AX935" s="12" t="s">
        <v>79</v>
      </c>
      <c r="AY935" s="260" t="s">
        <v>228</v>
      </c>
    </row>
    <row r="936" s="12" customFormat="1">
      <c r="B936" s="249"/>
      <c r="C936" s="250"/>
      <c r="D936" s="251" t="s">
        <v>237</v>
      </c>
      <c r="E936" s="252" t="s">
        <v>22</v>
      </c>
      <c r="F936" s="253" t="s">
        <v>1945</v>
      </c>
      <c r="G936" s="250"/>
      <c r="H936" s="254">
        <v>8.3160000000000007</v>
      </c>
      <c r="I936" s="255"/>
      <c r="J936" s="250"/>
      <c r="K936" s="250"/>
      <c r="L936" s="256"/>
      <c r="M936" s="257"/>
      <c r="N936" s="258"/>
      <c r="O936" s="258"/>
      <c r="P936" s="258"/>
      <c r="Q936" s="258"/>
      <c r="R936" s="258"/>
      <c r="S936" s="258"/>
      <c r="T936" s="259"/>
      <c r="AT936" s="260" t="s">
        <v>237</v>
      </c>
      <c r="AU936" s="260" t="s">
        <v>87</v>
      </c>
      <c r="AV936" s="12" t="s">
        <v>87</v>
      </c>
      <c r="AW936" s="12" t="s">
        <v>42</v>
      </c>
      <c r="AX936" s="12" t="s">
        <v>79</v>
      </c>
      <c r="AY936" s="260" t="s">
        <v>228</v>
      </c>
    </row>
    <row r="937" s="12" customFormat="1">
      <c r="B937" s="249"/>
      <c r="C937" s="250"/>
      <c r="D937" s="251" t="s">
        <v>237</v>
      </c>
      <c r="E937" s="252" t="s">
        <v>22</v>
      </c>
      <c r="F937" s="253" t="s">
        <v>1946</v>
      </c>
      <c r="G937" s="250"/>
      <c r="H937" s="254">
        <v>8.3160000000000007</v>
      </c>
      <c r="I937" s="255"/>
      <c r="J937" s="250"/>
      <c r="K937" s="250"/>
      <c r="L937" s="256"/>
      <c r="M937" s="257"/>
      <c r="N937" s="258"/>
      <c r="O937" s="258"/>
      <c r="P937" s="258"/>
      <c r="Q937" s="258"/>
      <c r="R937" s="258"/>
      <c r="S937" s="258"/>
      <c r="T937" s="259"/>
      <c r="AT937" s="260" t="s">
        <v>237</v>
      </c>
      <c r="AU937" s="260" t="s">
        <v>87</v>
      </c>
      <c r="AV937" s="12" t="s">
        <v>87</v>
      </c>
      <c r="AW937" s="12" t="s">
        <v>42</v>
      </c>
      <c r="AX937" s="12" t="s">
        <v>79</v>
      </c>
      <c r="AY937" s="260" t="s">
        <v>228</v>
      </c>
    </row>
    <row r="938" s="12" customFormat="1">
      <c r="B938" s="249"/>
      <c r="C938" s="250"/>
      <c r="D938" s="251" t="s">
        <v>237</v>
      </c>
      <c r="E938" s="252" t="s">
        <v>22</v>
      </c>
      <c r="F938" s="253" t="s">
        <v>1947</v>
      </c>
      <c r="G938" s="250"/>
      <c r="H938" s="254">
        <v>13.913</v>
      </c>
      <c r="I938" s="255"/>
      <c r="J938" s="250"/>
      <c r="K938" s="250"/>
      <c r="L938" s="256"/>
      <c r="M938" s="257"/>
      <c r="N938" s="258"/>
      <c r="O938" s="258"/>
      <c r="P938" s="258"/>
      <c r="Q938" s="258"/>
      <c r="R938" s="258"/>
      <c r="S938" s="258"/>
      <c r="T938" s="259"/>
      <c r="AT938" s="260" t="s">
        <v>237</v>
      </c>
      <c r="AU938" s="260" t="s">
        <v>87</v>
      </c>
      <c r="AV938" s="12" t="s">
        <v>87</v>
      </c>
      <c r="AW938" s="12" t="s">
        <v>42</v>
      </c>
      <c r="AX938" s="12" t="s">
        <v>79</v>
      </c>
      <c r="AY938" s="260" t="s">
        <v>228</v>
      </c>
    </row>
    <row r="939" s="12" customFormat="1">
      <c r="B939" s="249"/>
      <c r="C939" s="250"/>
      <c r="D939" s="251" t="s">
        <v>237</v>
      </c>
      <c r="E939" s="252" t="s">
        <v>22</v>
      </c>
      <c r="F939" s="253" t="s">
        <v>1948</v>
      </c>
      <c r="G939" s="250"/>
      <c r="H939" s="254">
        <v>13.913</v>
      </c>
      <c r="I939" s="255"/>
      <c r="J939" s="250"/>
      <c r="K939" s="250"/>
      <c r="L939" s="256"/>
      <c r="M939" s="257"/>
      <c r="N939" s="258"/>
      <c r="O939" s="258"/>
      <c r="P939" s="258"/>
      <c r="Q939" s="258"/>
      <c r="R939" s="258"/>
      <c r="S939" s="258"/>
      <c r="T939" s="259"/>
      <c r="AT939" s="260" t="s">
        <v>237</v>
      </c>
      <c r="AU939" s="260" t="s">
        <v>87</v>
      </c>
      <c r="AV939" s="12" t="s">
        <v>87</v>
      </c>
      <c r="AW939" s="12" t="s">
        <v>42</v>
      </c>
      <c r="AX939" s="12" t="s">
        <v>79</v>
      </c>
      <c r="AY939" s="260" t="s">
        <v>228</v>
      </c>
    </row>
    <row r="940" s="12" customFormat="1">
      <c r="B940" s="249"/>
      <c r="C940" s="250"/>
      <c r="D940" s="251" t="s">
        <v>237</v>
      </c>
      <c r="E940" s="252" t="s">
        <v>22</v>
      </c>
      <c r="F940" s="253" t="s">
        <v>1949</v>
      </c>
      <c r="G940" s="250"/>
      <c r="H940" s="254">
        <v>13.913</v>
      </c>
      <c r="I940" s="255"/>
      <c r="J940" s="250"/>
      <c r="K940" s="250"/>
      <c r="L940" s="256"/>
      <c r="M940" s="257"/>
      <c r="N940" s="258"/>
      <c r="O940" s="258"/>
      <c r="P940" s="258"/>
      <c r="Q940" s="258"/>
      <c r="R940" s="258"/>
      <c r="S940" s="258"/>
      <c r="T940" s="259"/>
      <c r="AT940" s="260" t="s">
        <v>237</v>
      </c>
      <c r="AU940" s="260" t="s">
        <v>87</v>
      </c>
      <c r="AV940" s="12" t="s">
        <v>87</v>
      </c>
      <c r="AW940" s="12" t="s">
        <v>42</v>
      </c>
      <c r="AX940" s="12" t="s">
        <v>79</v>
      </c>
      <c r="AY940" s="260" t="s">
        <v>228</v>
      </c>
    </row>
    <row r="941" s="13" customFormat="1">
      <c r="B941" s="271"/>
      <c r="C941" s="272"/>
      <c r="D941" s="251" t="s">
        <v>237</v>
      </c>
      <c r="E941" s="273" t="s">
        <v>22</v>
      </c>
      <c r="F941" s="274" t="s">
        <v>364</v>
      </c>
      <c r="G941" s="272"/>
      <c r="H941" s="275">
        <v>65.024000000000001</v>
      </c>
      <c r="I941" s="276"/>
      <c r="J941" s="272"/>
      <c r="K941" s="272"/>
      <c r="L941" s="277"/>
      <c r="M941" s="278"/>
      <c r="N941" s="279"/>
      <c r="O941" s="279"/>
      <c r="P941" s="279"/>
      <c r="Q941" s="279"/>
      <c r="R941" s="279"/>
      <c r="S941" s="279"/>
      <c r="T941" s="280"/>
      <c r="AT941" s="281" t="s">
        <v>237</v>
      </c>
      <c r="AU941" s="281" t="s">
        <v>87</v>
      </c>
      <c r="AV941" s="13" t="s">
        <v>235</v>
      </c>
      <c r="AW941" s="13" t="s">
        <v>42</v>
      </c>
      <c r="AX941" s="13" t="s">
        <v>24</v>
      </c>
      <c r="AY941" s="281" t="s">
        <v>228</v>
      </c>
    </row>
    <row r="942" s="1" customFormat="1" ht="25.5" customHeight="1">
      <c r="B942" s="47"/>
      <c r="C942" s="237" t="s">
        <v>1950</v>
      </c>
      <c r="D942" s="237" t="s">
        <v>230</v>
      </c>
      <c r="E942" s="238" t="s">
        <v>1951</v>
      </c>
      <c r="F942" s="239" t="s">
        <v>1952</v>
      </c>
      <c r="G942" s="240" t="s">
        <v>328</v>
      </c>
      <c r="H942" s="241">
        <v>200.80000000000001</v>
      </c>
      <c r="I942" s="242"/>
      <c r="J942" s="243">
        <f>ROUND(I942*H942,2)</f>
        <v>0</v>
      </c>
      <c r="K942" s="239" t="s">
        <v>234</v>
      </c>
      <c r="L942" s="73"/>
      <c r="M942" s="244" t="s">
        <v>22</v>
      </c>
      <c r="N942" s="245" t="s">
        <v>50</v>
      </c>
      <c r="O942" s="48"/>
      <c r="P942" s="246">
        <f>O942*H942</f>
        <v>0</v>
      </c>
      <c r="Q942" s="246">
        <v>0.00097999999999999997</v>
      </c>
      <c r="R942" s="246">
        <f>Q942*H942</f>
        <v>0.19678400000000001</v>
      </c>
      <c r="S942" s="246">
        <v>0</v>
      </c>
      <c r="T942" s="247">
        <f>S942*H942</f>
        <v>0</v>
      </c>
      <c r="AR942" s="25" t="s">
        <v>304</v>
      </c>
      <c r="AT942" s="25" t="s">
        <v>230</v>
      </c>
      <c r="AU942" s="25" t="s">
        <v>87</v>
      </c>
      <c r="AY942" s="25" t="s">
        <v>228</v>
      </c>
      <c r="BE942" s="248">
        <f>IF(N942="základní",J942,0)</f>
        <v>0</v>
      </c>
      <c r="BF942" s="248">
        <f>IF(N942="snížená",J942,0)</f>
        <v>0</v>
      </c>
      <c r="BG942" s="248">
        <f>IF(N942="zákl. přenesená",J942,0)</f>
        <v>0</v>
      </c>
      <c r="BH942" s="248">
        <f>IF(N942="sníž. přenesená",J942,0)</f>
        <v>0</v>
      </c>
      <c r="BI942" s="248">
        <f>IF(N942="nulová",J942,0)</f>
        <v>0</v>
      </c>
      <c r="BJ942" s="25" t="s">
        <v>24</v>
      </c>
      <c r="BK942" s="248">
        <f>ROUND(I942*H942,2)</f>
        <v>0</v>
      </c>
      <c r="BL942" s="25" t="s">
        <v>304</v>
      </c>
      <c r="BM942" s="25" t="s">
        <v>1953</v>
      </c>
    </row>
    <row r="943" s="12" customFormat="1">
      <c r="B943" s="249"/>
      <c r="C943" s="250"/>
      <c r="D943" s="251" t="s">
        <v>237</v>
      </c>
      <c r="E943" s="252" t="s">
        <v>22</v>
      </c>
      <c r="F943" s="253" t="s">
        <v>1954</v>
      </c>
      <c r="G943" s="250"/>
      <c r="H943" s="254">
        <v>22.399999999999999</v>
      </c>
      <c r="I943" s="255"/>
      <c r="J943" s="250"/>
      <c r="K943" s="250"/>
      <c r="L943" s="256"/>
      <c r="M943" s="257"/>
      <c r="N943" s="258"/>
      <c r="O943" s="258"/>
      <c r="P943" s="258"/>
      <c r="Q943" s="258"/>
      <c r="R943" s="258"/>
      <c r="S943" s="258"/>
      <c r="T943" s="259"/>
      <c r="AT943" s="260" t="s">
        <v>237</v>
      </c>
      <c r="AU943" s="260" t="s">
        <v>87</v>
      </c>
      <c r="AV943" s="12" t="s">
        <v>87</v>
      </c>
      <c r="AW943" s="12" t="s">
        <v>42</v>
      </c>
      <c r="AX943" s="12" t="s">
        <v>79</v>
      </c>
      <c r="AY943" s="260" t="s">
        <v>228</v>
      </c>
    </row>
    <row r="944" s="12" customFormat="1">
      <c r="B944" s="249"/>
      <c r="C944" s="250"/>
      <c r="D944" s="251" t="s">
        <v>237</v>
      </c>
      <c r="E944" s="252" t="s">
        <v>22</v>
      </c>
      <c r="F944" s="253" t="s">
        <v>1936</v>
      </c>
      <c r="G944" s="250"/>
      <c r="H944" s="254">
        <v>40.799999999999997</v>
      </c>
      <c r="I944" s="255"/>
      <c r="J944" s="250"/>
      <c r="K944" s="250"/>
      <c r="L944" s="256"/>
      <c r="M944" s="257"/>
      <c r="N944" s="258"/>
      <c r="O944" s="258"/>
      <c r="P944" s="258"/>
      <c r="Q944" s="258"/>
      <c r="R944" s="258"/>
      <c r="S944" s="258"/>
      <c r="T944" s="259"/>
      <c r="AT944" s="260" t="s">
        <v>237</v>
      </c>
      <c r="AU944" s="260" t="s">
        <v>87</v>
      </c>
      <c r="AV944" s="12" t="s">
        <v>87</v>
      </c>
      <c r="AW944" s="12" t="s">
        <v>42</v>
      </c>
      <c r="AX944" s="12" t="s">
        <v>79</v>
      </c>
      <c r="AY944" s="260" t="s">
        <v>228</v>
      </c>
    </row>
    <row r="945" s="12" customFormat="1">
      <c r="B945" s="249"/>
      <c r="C945" s="250"/>
      <c r="D945" s="251" t="s">
        <v>237</v>
      </c>
      <c r="E945" s="252" t="s">
        <v>22</v>
      </c>
      <c r="F945" s="253" t="s">
        <v>1937</v>
      </c>
      <c r="G945" s="250"/>
      <c r="H945" s="254">
        <v>40.799999999999997</v>
      </c>
      <c r="I945" s="255"/>
      <c r="J945" s="250"/>
      <c r="K945" s="250"/>
      <c r="L945" s="256"/>
      <c r="M945" s="257"/>
      <c r="N945" s="258"/>
      <c r="O945" s="258"/>
      <c r="P945" s="258"/>
      <c r="Q945" s="258"/>
      <c r="R945" s="258"/>
      <c r="S945" s="258"/>
      <c r="T945" s="259"/>
      <c r="AT945" s="260" t="s">
        <v>237</v>
      </c>
      <c r="AU945" s="260" t="s">
        <v>87</v>
      </c>
      <c r="AV945" s="12" t="s">
        <v>87</v>
      </c>
      <c r="AW945" s="12" t="s">
        <v>42</v>
      </c>
      <c r="AX945" s="12" t="s">
        <v>79</v>
      </c>
      <c r="AY945" s="260" t="s">
        <v>228</v>
      </c>
    </row>
    <row r="946" s="12" customFormat="1">
      <c r="B946" s="249"/>
      <c r="C946" s="250"/>
      <c r="D946" s="251" t="s">
        <v>237</v>
      </c>
      <c r="E946" s="252" t="s">
        <v>22</v>
      </c>
      <c r="F946" s="253" t="s">
        <v>1930</v>
      </c>
      <c r="G946" s="250"/>
      <c r="H946" s="254">
        <v>28</v>
      </c>
      <c r="I946" s="255"/>
      <c r="J946" s="250"/>
      <c r="K946" s="250"/>
      <c r="L946" s="256"/>
      <c r="M946" s="257"/>
      <c r="N946" s="258"/>
      <c r="O946" s="258"/>
      <c r="P946" s="258"/>
      <c r="Q946" s="258"/>
      <c r="R946" s="258"/>
      <c r="S946" s="258"/>
      <c r="T946" s="259"/>
      <c r="AT946" s="260" t="s">
        <v>237</v>
      </c>
      <c r="AU946" s="260" t="s">
        <v>87</v>
      </c>
      <c r="AV946" s="12" t="s">
        <v>87</v>
      </c>
      <c r="AW946" s="12" t="s">
        <v>42</v>
      </c>
      <c r="AX946" s="12" t="s">
        <v>79</v>
      </c>
      <c r="AY946" s="260" t="s">
        <v>228</v>
      </c>
    </row>
    <row r="947" s="12" customFormat="1">
      <c r="B947" s="249"/>
      <c r="C947" s="250"/>
      <c r="D947" s="251" t="s">
        <v>237</v>
      </c>
      <c r="E947" s="252" t="s">
        <v>22</v>
      </c>
      <c r="F947" s="253" t="s">
        <v>1931</v>
      </c>
      <c r="G947" s="250"/>
      <c r="H947" s="254">
        <v>28</v>
      </c>
      <c r="I947" s="255"/>
      <c r="J947" s="250"/>
      <c r="K947" s="250"/>
      <c r="L947" s="256"/>
      <c r="M947" s="257"/>
      <c r="N947" s="258"/>
      <c r="O947" s="258"/>
      <c r="P947" s="258"/>
      <c r="Q947" s="258"/>
      <c r="R947" s="258"/>
      <c r="S947" s="258"/>
      <c r="T947" s="259"/>
      <c r="AT947" s="260" t="s">
        <v>237</v>
      </c>
      <c r="AU947" s="260" t="s">
        <v>87</v>
      </c>
      <c r="AV947" s="12" t="s">
        <v>87</v>
      </c>
      <c r="AW947" s="12" t="s">
        <v>42</v>
      </c>
      <c r="AX947" s="12" t="s">
        <v>79</v>
      </c>
      <c r="AY947" s="260" t="s">
        <v>228</v>
      </c>
    </row>
    <row r="948" s="12" customFormat="1">
      <c r="B948" s="249"/>
      <c r="C948" s="250"/>
      <c r="D948" s="251" t="s">
        <v>237</v>
      </c>
      <c r="E948" s="252" t="s">
        <v>22</v>
      </c>
      <c r="F948" s="253" t="s">
        <v>1938</v>
      </c>
      <c r="G948" s="250"/>
      <c r="H948" s="254">
        <v>40.799999999999997</v>
      </c>
      <c r="I948" s="255"/>
      <c r="J948" s="250"/>
      <c r="K948" s="250"/>
      <c r="L948" s="256"/>
      <c r="M948" s="257"/>
      <c r="N948" s="258"/>
      <c r="O948" s="258"/>
      <c r="P948" s="258"/>
      <c r="Q948" s="258"/>
      <c r="R948" s="258"/>
      <c r="S948" s="258"/>
      <c r="T948" s="259"/>
      <c r="AT948" s="260" t="s">
        <v>237</v>
      </c>
      <c r="AU948" s="260" t="s">
        <v>87</v>
      </c>
      <c r="AV948" s="12" t="s">
        <v>87</v>
      </c>
      <c r="AW948" s="12" t="s">
        <v>42</v>
      </c>
      <c r="AX948" s="12" t="s">
        <v>79</v>
      </c>
      <c r="AY948" s="260" t="s">
        <v>228</v>
      </c>
    </row>
    <row r="949" s="13" customFormat="1">
      <c r="B949" s="271"/>
      <c r="C949" s="272"/>
      <c r="D949" s="251" t="s">
        <v>237</v>
      </c>
      <c r="E949" s="273" t="s">
        <v>22</v>
      </c>
      <c r="F949" s="274" t="s">
        <v>364</v>
      </c>
      <c r="G949" s="272"/>
      <c r="H949" s="275">
        <v>200.80000000000001</v>
      </c>
      <c r="I949" s="276"/>
      <c r="J949" s="272"/>
      <c r="K949" s="272"/>
      <c r="L949" s="277"/>
      <c r="M949" s="278"/>
      <c r="N949" s="279"/>
      <c r="O949" s="279"/>
      <c r="P949" s="279"/>
      <c r="Q949" s="279"/>
      <c r="R949" s="279"/>
      <c r="S949" s="279"/>
      <c r="T949" s="280"/>
      <c r="AT949" s="281" t="s">
        <v>237</v>
      </c>
      <c r="AU949" s="281" t="s">
        <v>87</v>
      </c>
      <c r="AV949" s="13" t="s">
        <v>235</v>
      </c>
      <c r="AW949" s="13" t="s">
        <v>42</v>
      </c>
      <c r="AX949" s="13" t="s">
        <v>24</v>
      </c>
      <c r="AY949" s="281" t="s">
        <v>228</v>
      </c>
    </row>
    <row r="950" s="1" customFormat="1" ht="16.5" customHeight="1">
      <c r="B950" s="47"/>
      <c r="C950" s="261" t="s">
        <v>1955</v>
      </c>
      <c r="D950" s="261" t="s">
        <v>349</v>
      </c>
      <c r="E950" s="262" t="s">
        <v>1956</v>
      </c>
      <c r="F950" s="263" t="s">
        <v>1957</v>
      </c>
      <c r="G950" s="264" t="s">
        <v>263</v>
      </c>
      <c r="H950" s="265">
        <v>35.719000000000001</v>
      </c>
      <c r="I950" s="266"/>
      <c r="J950" s="267">
        <f>ROUND(I950*H950,2)</f>
        <v>0</v>
      </c>
      <c r="K950" s="263" t="s">
        <v>264</v>
      </c>
      <c r="L950" s="268"/>
      <c r="M950" s="269" t="s">
        <v>22</v>
      </c>
      <c r="N950" s="270" t="s">
        <v>50</v>
      </c>
      <c r="O950" s="48"/>
      <c r="P950" s="246">
        <f>O950*H950</f>
        <v>0</v>
      </c>
      <c r="Q950" s="246">
        <v>0.017999999999999999</v>
      </c>
      <c r="R950" s="246">
        <f>Q950*H950</f>
        <v>0.64294200000000001</v>
      </c>
      <c r="S950" s="246">
        <v>0</v>
      </c>
      <c r="T950" s="247">
        <f>S950*H950</f>
        <v>0</v>
      </c>
      <c r="AR950" s="25" t="s">
        <v>388</v>
      </c>
      <c r="AT950" s="25" t="s">
        <v>349</v>
      </c>
      <c r="AU950" s="25" t="s">
        <v>87</v>
      </c>
      <c r="AY950" s="25" t="s">
        <v>228</v>
      </c>
      <c r="BE950" s="248">
        <f>IF(N950="základní",J950,0)</f>
        <v>0</v>
      </c>
      <c r="BF950" s="248">
        <f>IF(N950="snížená",J950,0)</f>
        <v>0</v>
      </c>
      <c r="BG950" s="248">
        <f>IF(N950="zákl. přenesená",J950,0)</f>
        <v>0</v>
      </c>
      <c r="BH950" s="248">
        <f>IF(N950="sníž. přenesená",J950,0)</f>
        <v>0</v>
      </c>
      <c r="BI950" s="248">
        <f>IF(N950="nulová",J950,0)</f>
        <v>0</v>
      </c>
      <c r="BJ950" s="25" t="s">
        <v>24</v>
      </c>
      <c r="BK950" s="248">
        <f>ROUND(I950*H950,2)</f>
        <v>0</v>
      </c>
      <c r="BL950" s="25" t="s">
        <v>304</v>
      </c>
      <c r="BM950" s="25" t="s">
        <v>1958</v>
      </c>
    </row>
    <row r="951" s="1" customFormat="1">
      <c r="B951" s="47"/>
      <c r="C951" s="75"/>
      <c r="D951" s="251" t="s">
        <v>624</v>
      </c>
      <c r="E951" s="75"/>
      <c r="F951" s="282" t="s">
        <v>1943</v>
      </c>
      <c r="G951" s="75"/>
      <c r="H951" s="75"/>
      <c r="I951" s="205"/>
      <c r="J951" s="75"/>
      <c r="K951" s="75"/>
      <c r="L951" s="73"/>
      <c r="M951" s="283"/>
      <c r="N951" s="48"/>
      <c r="O951" s="48"/>
      <c r="P951" s="48"/>
      <c r="Q951" s="48"/>
      <c r="R951" s="48"/>
      <c r="S951" s="48"/>
      <c r="T951" s="96"/>
      <c r="AT951" s="25" t="s">
        <v>624</v>
      </c>
      <c r="AU951" s="25" t="s">
        <v>87</v>
      </c>
    </row>
    <row r="952" s="12" customFormat="1">
      <c r="B952" s="249"/>
      <c r="C952" s="250"/>
      <c r="D952" s="251" t="s">
        <v>237</v>
      </c>
      <c r="E952" s="252" t="s">
        <v>22</v>
      </c>
      <c r="F952" s="253" t="s">
        <v>1959</v>
      </c>
      <c r="G952" s="250"/>
      <c r="H952" s="254">
        <v>4.4349999999999996</v>
      </c>
      <c r="I952" s="255"/>
      <c r="J952" s="250"/>
      <c r="K952" s="250"/>
      <c r="L952" s="256"/>
      <c r="M952" s="257"/>
      <c r="N952" s="258"/>
      <c r="O952" s="258"/>
      <c r="P952" s="258"/>
      <c r="Q952" s="258"/>
      <c r="R952" s="258"/>
      <c r="S952" s="258"/>
      <c r="T952" s="259"/>
      <c r="AT952" s="260" t="s">
        <v>237</v>
      </c>
      <c r="AU952" s="260" t="s">
        <v>87</v>
      </c>
      <c r="AV952" s="12" t="s">
        <v>87</v>
      </c>
      <c r="AW952" s="12" t="s">
        <v>42</v>
      </c>
      <c r="AX952" s="12" t="s">
        <v>79</v>
      </c>
      <c r="AY952" s="260" t="s">
        <v>228</v>
      </c>
    </row>
    <row r="953" s="12" customFormat="1">
      <c r="B953" s="249"/>
      <c r="C953" s="250"/>
      <c r="D953" s="251" t="s">
        <v>237</v>
      </c>
      <c r="E953" s="252" t="s">
        <v>22</v>
      </c>
      <c r="F953" s="253" t="s">
        <v>1960</v>
      </c>
      <c r="G953" s="250"/>
      <c r="H953" s="254">
        <v>6.7320000000000002</v>
      </c>
      <c r="I953" s="255"/>
      <c r="J953" s="250"/>
      <c r="K953" s="250"/>
      <c r="L953" s="256"/>
      <c r="M953" s="257"/>
      <c r="N953" s="258"/>
      <c r="O953" s="258"/>
      <c r="P953" s="258"/>
      <c r="Q953" s="258"/>
      <c r="R953" s="258"/>
      <c r="S953" s="258"/>
      <c r="T953" s="259"/>
      <c r="AT953" s="260" t="s">
        <v>237</v>
      </c>
      <c r="AU953" s="260" t="s">
        <v>87</v>
      </c>
      <c r="AV953" s="12" t="s">
        <v>87</v>
      </c>
      <c r="AW953" s="12" t="s">
        <v>42</v>
      </c>
      <c r="AX953" s="12" t="s">
        <v>79</v>
      </c>
      <c r="AY953" s="260" t="s">
        <v>228</v>
      </c>
    </row>
    <row r="954" s="12" customFormat="1">
      <c r="B954" s="249"/>
      <c r="C954" s="250"/>
      <c r="D954" s="251" t="s">
        <v>237</v>
      </c>
      <c r="E954" s="252" t="s">
        <v>22</v>
      </c>
      <c r="F954" s="253" t="s">
        <v>1961</v>
      </c>
      <c r="G954" s="250"/>
      <c r="H954" s="254">
        <v>6.7320000000000002</v>
      </c>
      <c r="I954" s="255"/>
      <c r="J954" s="250"/>
      <c r="K954" s="250"/>
      <c r="L954" s="256"/>
      <c r="M954" s="257"/>
      <c r="N954" s="258"/>
      <c r="O954" s="258"/>
      <c r="P954" s="258"/>
      <c r="Q954" s="258"/>
      <c r="R954" s="258"/>
      <c r="S954" s="258"/>
      <c r="T954" s="259"/>
      <c r="AT954" s="260" t="s">
        <v>237</v>
      </c>
      <c r="AU954" s="260" t="s">
        <v>87</v>
      </c>
      <c r="AV954" s="12" t="s">
        <v>87</v>
      </c>
      <c r="AW954" s="12" t="s">
        <v>42</v>
      </c>
      <c r="AX954" s="12" t="s">
        <v>79</v>
      </c>
      <c r="AY954" s="260" t="s">
        <v>228</v>
      </c>
    </row>
    <row r="955" s="12" customFormat="1">
      <c r="B955" s="249"/>
      <c r="C955" s="250"/>
      <c r="D955" s="251" t="s">
        <v>237</v>
      </c>
      <c r="E955" s="252" t="s">
        <v>22</v>
      </c>
      <c r="F955" s="253" t="s">
        <v>1962</v>
      </c>
      <c r="G955" s="250"/>
      <c r="H955" s="254">
        <v>5.5439999999999996</v>
      </c>
      <c r="I955" s="255"/>
      <c r="J955" s="250"/>
      <c r="K955" s="250"/>
      <c r="L955" s="256"/>
      <c r="M955" s="257"/>
      <c r="N955" s="258"/>
      <c r="O955" s="258"/>
      <c r="P955" s="258"/>
      <c r="Q955" s="258"/>
      <c r="R955" s="258"/>
      <c r="S955" s="258"/>
      <c r="T955" s="259"/>
      <c r="AT955" s="260" t="s">
        <v>237</v>
      </c>
      <c r="AU955" s="260" t="s">
        <v>87</v>
      </c>
      <c r="AV955" s="12" t="s">
        <v>87</v>
      </c>
      <c r="AW955" s="12" t="s">
        <v>42</v>
      </c>
      <c r="AX955" s="12" t="s">
        <v>79</v>
      </c>
      <c r="AY955" s="260" t="s">
        <v>228</v>
      </c>
    </row>
    <row r="956" s="12" customFormat="1">
      <c r="B956" s="249"/>
      <c r="C956" s="250"/>
      <c r="D956" s="251" t="s">
        <v>237</v>
      </c>
      <c r="E956" s="252" t="s">
        <v>22</v>
      </c>
      <c r="F956" s="253" t="s">
        <v>1963</v>
      </c>
      <c r="G956" s="250"/>
      <c r="H956" s="254">
        <v>5.5439999999999996</v>
      </c>
      <c r="I956" s="255"/>
      <c r="J956" s="250"/>
      <c r="K956" s="250"/>
      <c r="L956" s="256"/>
      <c r="M956" s="257"/>
      <c r="N956" s="258"/>
      <c r="O956" s="258"/>
      <c r="P956" s="258"/>
      <c r="Q956" s="258"/>
      <c r="R956" s="258"/>
      <c r="S956" s="258"/>
      <c r="T956" s="259"/>
      <c r="AT956" s="260" t="s">
        <v>237</v>
      </c>
      <c r="AU956" s="260" t="s">
        <v>87</v>
      </c>
      <c r="AV956" s="12" t="s">
        <v>87</v>
      </c>
      <c r="AW956" s="12" t="s">
        <v>42</v>
      </c>
      <c r="AX956" s="12" t="s">
        <v>79</v>
      </c>
      <c r="AY956" s="260" t="s">
        <v>228</v>
      </c>
    </row>
    <row r="957" s="12" customFormat="1">
      <c r="B957" s="249"/>
      <c r="C957" s="250"/>
      <c r="D957" s="251" t="s">
        <v>237</v>
      </c>
      <c r="E957" s="252" t="s">
        <v>22</v>
      </c>
      <c r="F957" s="253" t="s">
        <v>1964</v>
      </c>
      <c r="G957" s="250"/>
      <c r="H957" s="254">
        <v>6.7320000000000002</v>
      </c>
      <c r="I957" s="255"/>
      <c r="J957" s="250"/>
      <c r="K957" s="250"/>
      <c r="L957" s="256"/>
      <c r="M957" s="257"/>
      <c r="N957" s="258"/>
      <c r="O957" s="258"/>
      <c r="P957" s="258"/>
      <c r="Q957" s="258"/>
      <c r="R957" s="258"/>
      <c r="S957" s="258"/>
      <c r="T957" s="259"/>
      <c r="AT957" s="260" t="s">
        <v>237</v>
      </c>
      <c r="AU957" s="260" t="s">
        <v>87</v>
      </c>
      <c r="AV957" s="12" t="s">
        <v>87</v>
      </c>
      <c r="AW957" s="12" t="s">
        <v>42</v>
      </c>
      <c r="AX957" s="12" t="s">
        <v>79</v>
      </c>
      <c r="AY957" s="260" t="s">
        <v>228</v>
      </c>
    </row>
    <row r="958" s="13" customFormat="1">
      <c r="B958" s="271"/>
      <c r="C958" s="272"/>
      <c r="D958" s="251" t="s">
        <v>237</v>
      </c>
      <c r="E958" s="273" t="s">
        <v>22</v>
      </c>
      <c r="F958" s="274" t="s">
        <v>364</v>
      </c>
      <c r="G958" s="272"/>
      <c r="H958" s="275">
        <v>35.719000000000001</v>
      </c>
      <c r="I958" s="276"/>
      <c r="J958" s="272"/>
      <c r="K958" s="272"/>
      <c r="L958" s="277"/>
      <c r="M958" s="278"/>
      <c r="N958" s="279"/>
      <c r="O958" s="279"/>
      <c r="P958" s="279"/>
      <c r="Q958" s="279"/>
      <c r="R958" s="279"/>
      <c r="S958" s="279"/>
      <c r="T958" s="280"/>
      <c r="AT958" s="281" t="s">
        <v>237</v>
      </c>
      <c r="AU958" s="281" t="s">
        <v>87</v>
      </c>
      <c r="AV958" s="13" t="s">
        <v>235</v>
      </c>
      <c r="AW958" s="13" t="s">
        <v>42</v>
      </c>
      <c r="AX958" s="13" t="s">
        <v>24</v>
      </c>
      <c r="AY958" s="281" t="s">
        <v>228</v>
      </c>
    </row>
    <row r="959" s="1" customFormat="1" ht="16.5" customHeight="1">
      <c r="B959" s="47"/>
      <c r="C959" s="237" t="s">
        <v>1965</v>
      </c>
      <c r="D959" s="237" t="s">
        <v>230</v>
      </c>
      <c r="E959" s="238" t="s">
        <v>1966</v>
      </c>
      <c r="F959" s="239" t="s">
        <v>1967</v>
      </c>
      <c r="G959" s="240" t="s">
        <v>328</v>
      </c>
      <c r="H959" s="241">
        <v>19.199999999999999</v>
      </c>
      <c r="I959" s="242"/>
      <c r="J959" s="243">
        <f>ROUND(I959*H959,2)</f>
        <v>0</v>
      </c>
      <c r="K959" s="239" t="s">
        <v>264</v>
      </c>
      <c r="L959" s="73"/>
      <c r="M959" s="244" t="s">
        <v>22</v>
      </c>
      <c r="N959" s="245" t="s">
        <v>50</v>
      </c>
      <c r="O959" s="48"/>
      <c r="P959" s="246">
        <f>O959*H959</f>
        <v>0</v>
      </c>
      <c r="Q959" s="246">
        <v>0.00062</v>
      </c>
      <c r="R959" s="246">
        <f>Q959*H959</f>
        <v>0.011904</v>
      </c>
      <c r="S959" s="246">
        <v>0</v>
      </c>
      <c r="T959" s="247">
        <f>S959*H959</f>
        <v>0</v>
      </c>
      <c r="AR959" s="25" t="s">
        <v>304</v>
      </c>
      <c r="AT959" s="25" t="s">
        <v>230</v>
      </c>
      <c r="AU959" s="25" t="s">
        <v>87</v>
      </c>
      <c r="AY959" s="25" t="s">
        <v>228</v>
      </c>
      <c r="BE959" s="248">
        <f>IF(N959="základní",J959,0)</f>
        <v>0</v>
      </c>
      <c r="BF959" s="248">
        <f>IF(N959="snížená",J959,0)</f>
        <v>0</v>
      </c>
      <c r="BG959" s="248">
        <f>IF(N959="zákl. přenesená",J959,0)</f>
        <v>0</v>
      </c>
      <c r="BH959" s="248">
        <f>IF(N959="sníž. přenesená",J959,0)</f>
        <v>0</v>
      </c>
      <c r="BI959" s="248">
        <f>IF(N959="nulová",J959,0)</f>
        <v>0</v>
      </c>
      <c r="BJ959" s="25" t="s">
        <v>24</v>
      </c>
      <c r="BK959" s="248">
        <f>ROUND(I959*H959,2)</f>
        <v>0</v>
      </c>
      <c r="BL959" s="25" t="s">
        <v>304</v>
      </c>
      <c r="BM959" s="25" t="s">
        <v>1968</v>
      </c>
    </row>
    <row r="960" s="12" customFormat="1">
      <c r="B960" s="249"/>
      <c r="C960" s="250"/>
      <c r="D960" s="251" t="s">
        <v>237</v>
      </c>
      <c r="E960" s="252" t="s">
        <v>22</v>
      </c>
      <c r="F960" s="253" t="s">
        <v>1969</v>
      </c>
      <c r="G960" s="250"/>
      <c r="H960" s="254">
        <v>19.199999999999999</v>
      </c>
      <c r="I960" s="255"/>
      <c r="J960" s="250"/>
      <c r="K960" s="250"/>
      <c r="L960" s="256"/>
      <c r="M960" s="257"/>
      <c r="N960" s="258"/>
      <c r="O960" s="258"/>
      <c r="P960" s="258"/>
      <c r="Q960" s="258"/>
      <c r="R960" s="258"/>
      <c r="S960" s="258"/>
      <c r="T960" s="259"/>
      <c r="AT960" s="260" t="s">
        <v>237</v>
      </c>
      <c r="AU960" s="260" t="s">
        <v>87</v>
      </c>
      <c r="AV960" s="12" t="s">
        <v>87</v>
      </c>
      <c r="AW960" s="12" t="s">
        <v>42</v>
      </c>
      <c r="AX960" s="12" t="s">
        <v>24</v>
      </c>
      <c r="AY960" s="260" t="s">
        <v>228</v>
      </c>
    </row>
    <row r="961" s="1" customFormat="1" ht="16.5" customHeight="1">
      <c r="B961" s="47"/>
      <c r="C961" s="237" t="s">
        <v>1970</v>
      </c>
      <c r="D961" s="237" t="s">
        <v>230</v>
      </c>
      <c r="E961" s="238" t="s">
        <v>1971</v>
      </c>
      <c r="F961" s="239" t="s">
        <v>1972</v>
      </c>
      <c r="G961" s="240" t="s">
        <v>328</v>
      </c>
      <c r="H961" s="241">
        <v>118.64</v>
      </c>
      <c r="I961" s="242"/>
      <c r="J961" s="243">
        <f>ROUND(I961*H961,2)</f>
        <v>0</v>
      </c>
      <c r="K961" s="239" t="s">
        <v>264</v>
      </c>
      <c r="L961" s="73"/>
      <c r="M961" s="244" t="s">
        <v>22</v>
      </c>
      <c r="N961" s="245" t="s">
        <v>50</v>
      </c>
      <c r="O961" s="48"/>
      <c r="P961" s="246">
        <f>O961*H961</f>
        <v>0</v>
      </c>
      <c r="Q961" s="246">
        <v>0.00062</v>
      </c>
      <c r="R961" s="246">
        <f>Q961*H961</f>
        <v>0.073556800000000006</v>
      </c>
      <c r="S961" s="246">
        <v>0</v>
      </c>
      <c r="T961" s="247">
        <f>S961*H961</f>
        <v>0</v>
      </c>
      <c r="AR961" s="25" t="s">
        <v>304</v>
      </c>
      <c r="AT961" s="25" t="s">
        <v>230</v>
      </c>
      <c r="AU961" s="25" t="s">
        <v>87</v>
      </c>
      <c r="AY961" s="25" t="s">
        <v>228</v>
      </c>
      <c r="BE961" s="248">
        <f>IF(N961="základní",J961,0)</f>
        <v>0</v>
      </c>
      <c r="BF961" s="248">
        <f>IF(N961="snížená",J961,0)</f>
        <v>0</v>
      </c>
      <c r="BG961" s="248">
        <f>IF(N961="zákl. přenesená",J961,0)</f>
        <v>0</v>
      </c>
      <c r="BH961" s="248">
        <f>IF(N961="sníž. přenesená",J961,0)</f>
        <v>0</v>
      </c>
      <c r="BI961" s="248">
        <f>IF(N961="nulová",J961,0)</f>
        <v>0</v>
      </c>
      <c r="BJ961" s="25" t="s">
        <v>24</v>
      </c>
      <c r="BK961" s="248">
        <f>ROUND(I961*H961,2)</f>
        <v>0</v>
      </c>
      <c r="BL961" s="25" t="s">
        <v>304</v>
      </c>
      <c r="BM961" s="25" t="s">
        <v>1973</v>
      </c>
    </row>
    <row r="962" s="12" customFormat="1">
      <c r="B962" s="249"/>
      <c r="C962" s="250"/>
      <c r="D962" s="251" t="s">
        <v>237</v>
      </c>
      <c r="E962" s="252" t="s">
        <v>22</v>
      </c>
      <c r="F962" s="253" t="s">
        <v>1974</v>
      </c>
      <c r="G962" s="250"/>
      <c r="H962" s="254">
        <v>14</v>
      </c>
      <c r="I962" s="255"/>
      <c r="J962" s="250"/>
      <c r="K962" s="250"/>
      <c r="L962" s="256"/>
      <c r="M962" s="257"/>
      <c r="N962" s="258"/>
      <c r="O962" s="258"/>
      <c r="P962" s="258"/>
      <c r="Q962" s="258"/>
      <c r="R962" s="258"/>
      <c r="S962" s="258"/>
      <c r="T962" s="259"/>
      <c r="AT962" s="260" t="s">
        <v>237</v>
      </c>
      <c r="AU962" s="260" t="s">
        <v>87</v>
      </c>
      <c r="AV962" s="12" t="s">
        <v>87</v>
      </c>
      <c r="AW962" s="12" t="s">
        <v>42</v>
      </c>
      <c r="AX962" s="12" t="s">
        <v>79</v>
      </c>
      <c r="AY962" s="260" t="s">
        <v>228</v>
      </c>
    </row>
    <row r="963" s="12" customFormat="1">
      <c r="B963" s="249"/>
      <c r="C963" s="250"/>
      <c r="D963" s="251" t="s">
        <v>237</v>
      </c>
      <c r="E963" s="252" t="s">
        <v>22</v>
      </c>
      <c r="F963" s="253" t="s">
        <v>1975</v>
      </c>
      <c r="G963" s="250"/>
      <c r="H963" s="254">
        <v>23.84</v>
      </c>
      <c r="I963" s="255"/>
      <c r="J963" s="250"/>
      <c r="K963" s="250"/>
      <c r="L963" s="256"/>
      <c r="M963" s="257"/>
      <c r="N963" s="258"/>
      <c r="O963" s="258"/>
      <c r="P963" s="258"/>
      <c r="Q963" s="258"/>
      <c r="R963" s="258"/>
      <c r="S963" s="258"/>
      <c r="T963" s="259"/>
      <c r="AT963" s="260" t="s">
        <v>237</v>
      </c>
      <c r="AU963" s="260" t="s">
        <v>87</v>
      </c>
      <c r="AV963" s="12" t="s">
        <v>87</v>
      </c>
      <c r="AW963" s="12" t="s">
        <v>42</v>
      </c>
      <c r="AX963" s="12" t="s">
        <v>79</v>
      </c>
      <c r="AY963" s="260" t="s">
        <v>228</v>
      </c>
    </row>
    <row r="964" s="12" customFormat="1">
      <c r="B964" s="249"/>
      <c r="C964" s="250"/>
      <c r="D964" s="251" t="s">
        <v>237</v>
      </c>
      <c r="E964" s="252" t="s">
        <v>22</v>
      </c>
      <c r="F964" s="253" t="s">
        <v>1976</v>
      </c>
      <c r="G964" s="250"/>
      <c r="H964" s="254">
        <v>14.800000000000001</v>
      </c>
      <c r="I964" s="255"/>
      <c r="J964" s="250"/>
      <c r="K964" s="250"/>
      <c r="L964" s="256"/>
      <c r="M964" s="257"/>
      <c r="N964" s="258"/>
      <c r="O964" s="258"/>
      <c r="P964" s="258"/>
      <c r="Q964" s="258"/>
      <c r="R964" s="258"/>
      <c r="S964" s="258"/>
      <c r="T964" s="259"/>
      <c r="AT964" s="260" t="s">
        <v>237</v>
      </c>
      <c r="AU964" s="260" t="s">
        <v>87</v>
      </c>
      <c r="AV964" s="12" t="s">
        <v>87</v>
      </c>
      <c r="AW964" s="12" t="s">
        <v>42</v>
      </c>
      <c r="AX964" s="12" t="s">
        <v>79</v>
      </c>
      <c r="AY964" s="260" t="s">
        <v>228</v>
      </c>
    </row>
    <row r="965" s="12" customFormat="1">
      <c r="B965" s="249"/>
      <c r="C965" s="250"/>
      <c r="D965" s="251" t="s">
        <v>237</v>
      </c>
      <c r="E965" s="252" t="s">
        <v>22</v>
      </c>
      <c r="F965" s="253" t="s">
        <v>1977</v>
      </c>
      <c r="G965" s="250"/>
      <c r="H965" s="254">
        <v>25.5</v>
      </c>
      <c r="I965" s="255"/>
      <c r="J965" s="250"/>
      <c r="K965" s="250"/>
      <c r="L965" s="256"/>
      <c r="M965" s="257"/>
      <c r="N965" s="258"/>
      <c r="O965" s="258"/>
      <c r="P965" s="258"/>
      <c r="Q965" s="258"/>
      <c r="R965" s="258"/>
      <c r="S965" s="258"/>
      <c r="T965" s="259"/>
      <c r="AT965" s="260" t="s">
        <v>237</v>
      </c>
      <c r="AU965" s="260" t="s">
        <v>87</v>
      </c>
      <c r="AV965" s="12" t="s">
        <v>87</v>
      </c>
      <c r="AW965" s="12" t="s">
        <v>42</v>
      </c>
      <c r="AX965" s="12" t="s">
        <v>79</v>
      </c>
      <c r="AY965" s="260" t="s">
        <v>228</v>
      </c>
    </row>
    <row r="966" s="12" customFormat="1">
      <c r="B966" s="249"/>
      <c r="C966" s="250"/>
      <c r="D966" s="251" t="s">
        <v>237</v>
      </c>
      <c r="E966" s="252" t="s">
        <v>22</v>
      </c>
      <c r="F966" s="253" t="s">
        <v>1978</v>
      </c>
      <c r="G966" s="250"/>
      <c r="H966" s="254">
        <v>25.100000000000001</v>
      </c>
      <c r="I966" s="255"/>
      <c r="J966" s="250"/>
      <c r="K966" s="250"/>
      <c r="L966" s="256"/>
      <c r="M966" s="257"/>
      <c r="N966" s="258"/>
      <c r="O966" s="258"/>
      <c r="P966" s="258"/>
      <c r="Q966" s="258"/>
      <c r="R966" s="258"/>
      <c r="S966" s="258"/>
      <c r="T966" s="259"/>
      <c r="AT966" s="260" t="s">
        <v>237</v>
      </c>
      <c r="AU966" s="260" t="s">
        <v>87</v>
      </c>
      <c r="AV966" s="12" t="s">
        <v>87</v>
      </c>
      <c r="AW966" s="12" t="s">
        <v>42</v>
      </c>
      <c r="AX966" s="12" t="s">
        <v>79</v>
      </c>
      <c r="AY966" s="260" t="s">
        <v>228</v>
      </c>
    </row>
    <row r="967" s="12" customFormat="1">
      <c r="B967" s="249"/>
      <c r="C967" s="250"/>
      <c r="D967" s="251" t="s">
        <v>237</v>
      </c>
      <c r="E967" s="252" t="s">
        <v>22</v>
      </c>
      <c r="F967" s="253" t="s">
        <v>1979</v>
      </c>
      <c r="G967" s="250"/>
      <c r="H967" s="254">
        <v>15.4</v>
      </c>
      <c r="I967" s="255"/>
      <c r="J967" s="250"/>
      <c r="K967" s="250"/>
      <c r="L967" s="256"/>
      <c r="M967" s="257"/>
      <c r="N967" s="258"/>
      <c r="O967" s="258"/>
      <c r="P967" s="258"/>
      <c r="Q967" s="258"/>
      <c r="R967" s="258"/>
      <c r="S967" s="258"/>
      <c r="T967" s="259"/>
      <c r="AT967" s="260" t="s">
        <v>237</v>
      </c>
      <c r="AU967" s="260" t="s">
        <v>87</v>
      </c>
      <c r="AV967" s="12" t="s">
        <v>87</v>
      </c>
      <c r="AW967" s="12" t="s">
        <v>42</v>
      </c>
      <c r="AX967" s="12" t="s">
        <v>79</v>
      </c>
      <c r="AY967" s="260" t="s">
        <v>228</v>
      </c>
    </row>
    <row r="968" s="13" customFormat="1">
      <c r="B968" s="271"/>
      <c r="C968" s="272"/>
      <c r="D968" s="251" t="s">
        <v>237</v>
      </c>
      <c r="E968" s="273" t="s">
        <v>22</v>
      </c>
      <c r="F968" s="274" t="s">
        <v>364</v>
      </c>
      <c r="G968" s="272"/>
      <c r="H968" s="275">
        <v>118.64</v>
      </c>
      <c r="I968" s="276"/>
      <c r="J968" s="272"/>
      <c r="K968" s="272"/>
      <c r="L968" s="277"/>
      <c r="M968" s="278"/>
      <c r="N968" s="279"/>
      <c r="O968" s="279"/>
      <c r="P968" s="279"/>
      <c r="Q968" s="279"/>
      <c r="R968" s="279"/>
      <c r="S968" s="279"/>
      <c r="T968" s="280"/>
      <c r="AT968" s="281" t="s">
        <v>237</v>
      </c>
      <c r="AU968" s="281" t="s">
        <v>87</v>
      </c>
      <c r="AV968" s="13" t="s">
        <v>235</v>
      </c>
      <c r="AW968" s="13" t="s">
        <v>42</v>
      </c>
      <c r="AX968" s="13" t="s">
        <v>24</v>
      </c>
      <c r="AY968" s="281" t="s">
        <v>228</v>
      </c>
    </row>
    <row r="969" s="1" customFormat="1" ht="16.5" customHeight="1">
      <c r="B969" s="47"/>
      <c r="C969" s="237" t="s">
        <v>1980</v>
      </c>
      <c r="D969" s="237" t="s">
        <v>230</v>
      </c>
      <c r="E969" s="238" t="s">
        <v>1981</v>
      </c>
      <c r="F969" s="239" t="s">
        <v>1982</v>
      </c>
      <c r="G969" s="240" t="s">
        <v>328</v>
      </c>
      <c r="H969" s="241">
        <v>130.50399999999999</v>
      </c>
      <c r="I969" s="242"/>
      <c r="J969" s="243">
        <f>ROUND(I969*H969,2)</f>
        <v>0</v>
      </c>
      <c r="K969" s="239" t="s">
        <v>264</v>
      </c>
      <c r="L969" s="73"/>
      <c r="M969" s="244" t="s">
        <v>22</v>
      </c>
      <c r="N969" s="245" t="s">
        <v>50</v>
      </c>
      <c r="O969" s="48"/>
      <c r="P969" s="246">
        <f>O969*H969</f>
        <v>0</v>
      </c>
      <c r="Q969" s="246">
        <v>0</v>
      </c>
      <c r="R969" s="246">
        <f>Q969*H969</f>
        <v>0</v>
      </c>
      <c r="S969" s="246">
        <v>0</v>
      </c>
      <c r="T969" s="247">
        <f>S969*H969</f>
        <v>0</v>
      </c>
      <c r="AR969" s="25" t="s">
        <v>304</v>
      </c>
      <c r="AT969" s="25" t="s">
        <v>230</v>
      </c>
      <c r="AU969" s="25" t="s">
        <v>87</v>
      </c>
      <c r="AY969" s="25" t="s">
        <v>228</v>
      </c>
      <c r="BE969" s="248">
        <f>IF(N969="základní",J969,0)</f>
        <v>0</v>
      </c>
      <c r="BF969" s="248">
        <f>IF(N969="snížená",J969,0)</f>
        <v>0</v>
      </c>
      <c r="BG969" s="248">
        <f>IF(N969="zákl. přenesená",J969,0)</f>
        <v>0</v>
      </c>
      <c r="BH969" s="248">
        <f>IF(N969="sníž. přenesená",J969,0)</f>
        <v>0</v>
      </c>
      <c r="BI969" s="248">
        <f>IF(N969="nulová",J969,0)</f>
        <v>0</v>
      </c>
      <c r="BJ969" s="25" t="s">
        <v>24</v>
      </c>
      <c r="BK969" s="248">
        <f>ROUND(I969*H969,2)</f>
        <v>0</v>
      </c>
      <c r="BL969" s="25" t="s">
        <v>304</v>
      </c>
      <c r="BM969" s="25" t="s">
        <v>1983</v>
      </c>
    </row>
    <row r="970" s="12" customFormat="1">
      <c r="B970" s="249"/>
      <c r="C970" s="250"/>
      <c r="D970" s="251" t="s">
        <v>237</v>
      </c>
      <c r="E970" s="252" t="s">
        <v>22</v>
      </c>
      <c r="F970" s="253" t="s">
        <v>1984</v>
      </c>
      <c r="G970" s="250"/>
      <c r="H970" s="254">
        <v>130.50399999999999</v>
      </c>
      <c r="I970" s="255"/>
      <c r="J970" s="250"/>
      <c r="K970" s="250"/>
      <c r="L970" s="256"/>
      <c r="M970" s="257"/>
      <c r="N970" s="258"/>
      <c r="O970" s="258"/>
      <c r="P970" s="258"/>
      <c r="Q970" s="258"/>
      <c r="R970" s="258"/>
      <c r="S970" s="258"/>
      <c r="T970" s="259"/>
      <c r="AT970" s="260" t="s">
        <v>237</v>
      </c>
      <c r="AU970" s="260" t="s">
        <v>87</v>
      </c>
      <c r="AV970" s="12" t="s">
        <v>87</v>
      </c>
      <c r="AW970" s="12" t="s">
        <v>42</v>
      </c>
      <c r="AX970" s="12" t="s">
        <v>24</v>
      </c>
      <c r="AY970" s="260" t="s">
        <v>228</v>
      </c>
    </row>
    <row r="971" s="1" customFormat="1" ht="25.5" customHeight="1">
      <c r="B971" s="47"/>
      <c r="C971" s="237" t="s">
        <v>1985</v>
      </c>
      <c r="D971" s="237" t="s">
        <v>230</v>
      </c>
      <c r="E971" s="238" t="s">
        <v>1986</v>
      </c>
      <c r="F971" s="239" t="s">
        <v>1987</v>
      </c>
      <c r="G971" s="240" t="s">
        <v>263</v>
      </c>
      <c r="H971" s="241">
        <v>289.65300000000002</v>
      </c>
      <c r="I971" s="242"/>
      <c r="J971" s="243">
        <f>ROUND(I971*H971,2)</f>
        <v>0</v>
      </c>
      <c r="K971" s="239" t="s">
        <v>234</v>
      </c>
      <c r="L971" s="73"/>
      <c r="M971" s="244" t="s">
        <v>22</v>
      </c>
      <c r="N971" s="245" t="s">
        <v>50</v>
      </c>
      <c r="O971" s="48"/>
      <c r="P971" s="246">
        <f>O971*H971</f>
        <v>0</v>
      </c>
      <c r="Q971" s="246">
        <v>0.0089999999999999993</v>
      </c>
      <c r="R971" s="246">
        <f>Q971*H971</f>
        <v>2.6068769999999999</v>
      </c>
      <c r="S971" s="246">
        <v>0</v>
      </c>
      <c r="T971" s="247">
        <f>S971*H971</f>
        <v>0</v>
      </c>
      <c r="AR971" s="25" t="s">
        <v>304</v>
      </c>
      <c r="AT971" s="25" t="s">
        <v>230</v>
      </c>
      <c r="AU971" s="25" t="s">
        <v>87</v>
      </c>
      <c r="AY971" s="25" t="s">
        <v>228</v>
      </c>
      <c r="BE971" s="248">
        <f>IF(N971="základní",J971,0)</f>
        <v>0</v>
      </c>
      <c r="BF971" s="248">
        <f>IF(N971="snížená",J971,0)</f>
        <v>0</v>
      </c>
      <c r="BG971" s="248">
        <f>IF(N971="zákl. přenesená",J971,0)</f>
        <v>0</v>
      </c>
      <c r="BH971" s="248">
        <f>IF(N971="sníž. přenesená",J971,0)</f>
        <v>0</v>
      </c>
      <c r="BI971" s="248">
        <f>IF(N971="nulová",J971,0)</f>
        <v>0</v>
      </c>
      <c r="BJ971" s="25" t="s">
        <v>24</v>
      </c>
      <c r="BK971" s="248">
        <f>ROUND(I971*H971,2)</f>
        <v>0</v>
      </c>
      <c r="BL971" s="25" t="s">
        <v>304</v>
      </c>
      <c r="BM971" s="25" t="s">
        <v>1988</v>
      </c>
    </row>
    <row r="972" s="14" customFormat="1">
      <c r="B972" s="285"/>
      <c r="C972" s="286"/>
      <c r="D972" s="251" t="s">
        <v>237</v>
      </c>
      <c r="E972" s="287" t="s">
        <v>22</v>
      </c>
      <c r="F972" s="288" t="s">
        <v>721</v>
      </c>
      <c r="G972" s="286"/>
      <c r="H972" s="287" t="s">
        <v>22</v>
      </c>
      <c r="I972" s="289"/>
      <c r="J972" s="286"/>
      <c r="K972" s="286"/>
      <c r="L972" s="290"/>
      <c r="M972" s="291"/>
      <c r="N972" s="292"/>
      <c r="O972" s="292"/>
      <c r="P972" s="292"/>
      <c r="Q972" s="292"/>
      <c r="R972" s="292"/>
      <c r="S972" s="292"/>
      <c r="T972" s="293"/>
      <c r="AT972" s="294" t="s">
        <v>237</v>
      </c>
      <c r="AU972" s="294" t="s">
        <v>87</v>
      </c>
      <c r="AV972" s="14" t="s">
        <v>24</v>
      </c>
      <c r="AW972" s="14" t="s">
        <v>42</v>
      </c>
      <c r="AX972" s="14" t="s">
        <v>79</v>
      </c>
      <c r="AY972" s="294" t="s">
        <v>228</v>
      </c>
    </row>
    <row r="973" s="12" customFormat="1">
      <c r="B973" s="249"/>
      <c r="C973" s="250"/>
      <c r="D973" s="251" t="s">
        <v>237</v>
      </c>
      <c r="E973" s="252" t="s">
        <v>22</v>
      </c>
      <c r="F973" s="253" t="s">
        <v>722</v>
      </c>
      <c r="G973" s="250"/>
      <c r="H973" s="254">
        <v>16.489999999999998</v>
      </c>
      <c r="I973" s="255"/>
      <c r="J973" s="250"/>
      <c r="K973" s="250"/>
      <c r="L973" s="256"/>
      <c r="M973" s="257"/>
      <c r="N973" s="258"/>
      <c r="O973" s="258"/>
      <c r="P973" s="258"/>
      <c r="Q973" s="258"/>
      <c r="R973" s="258"/>
      <c r="S973" s="258"/>
      <c r="T973" s="259"/>
      <c r="AT973" s="260" t="s">
        <v>237</v>
      </c>
      <c r="AU973" s="260" t="s">
        <v>87</v>
      </c>
      <c r="AV973" s="12" t="s">
        <v>87</v>
      </c>
      <c r="AW973" s="12" t="s">
        <v>42</v>
      </c>
      <c r="AX973" s="12" t="s">
        <v>79</v>
      </c>
      <c r="AY973" s="260" t="s">
        <v>228</v>
      </c>
    </row>
    <row r="974" s="15" customFormat="1">
      <c r="B974" s="295"/>
      <c r="C974" s="296"/>
      <c r="D974" s="251" t="s">
        <v>237</v>
      </c>
      <c r="E974" s="297" t="s">
        <v>22</v>
      </c>
      <c r="F974" s="298" t="s">
        <v>723</v>
      </c>
      <c r="G974" s="296"/>
      <c r="H974" s="299">
        <v>16.489999999999998</v>
      </c>
      <c r="I974" s="300"/>
      <c r="J974" s="296"/>
      <c r="K974" s="296"/>
      <c r="L974" s="301"/>
      <c r="M974" s="302"/>
      <c r="N974" s="303"/>
      <c r="O974" s="303"/>
      <c r="P974" s="303"/>
      <c r="Q974" s="303"/>
      <c r="R974" s="303"/>
      <c r="S974" s="303"/>
      <c r="T974" s="304"/>
      <c r="AT974" s="305" t="s">
        <v>237</v>
      </c>
      <c r="AU974" s="305" t="s">
        <v>87</v>
      </c>
      <c r="AV974" s="15" t="s">
        <v>101</v>
      </c>
      <c r="AW974" s="15" t="s">
        <v>42</v>
      </c>
      <c r="AX974" s="15" t="s">
        <v>79</v>
      </c>
      <c r="AY974" s="305" t="s">
        <v>228</v>
      </c>
    </row>
    <row r="975" s="12" customFormat="1">
      <c r="B975" s="249"/>
      <c r="C975" s="250"/>
      <c r="D975" s="251" t="s">
        <v>237</v>
      </c>
      <c r="E975" s="252" t="s">
        <v>22</v>
      </c>
      <c r="F975" s="253" t="s">
        <v>724</v>
      </c>
      <c r="G975" s="250"/>
      <c r="H975" s="254">
        <v>53.170000000000002</v>
      </c>
      <c r="I975" s="255"/>
      <c r="J975" s="250"/>
      <c r="K975" s="250"/>
      <c r="L975" s="256"/>
      <c r="M975" s="257"/>
      <c r="N975" s="258"/>
      <c r="O975" s="258"/>
      <c r="P975" s="258"/>
      <c r="Q975" s="258"/>
      <c r="R975" s="258"/>
      <c r="S975" s="258"/>
      <c r="T975" s="259"/>
      <c r="AT975" s="260" t="s">
        <v>237</v>
      </c>
      <c r="AU975" s="260" t="s">
        <v>87</v>
      </c>
      <c r="AV975" s="12" t="s">
        <v>87</v>
      </c>
      <c r="AW975" s="12" t="s">
        <v>42</v>
      </c>
      <c r="AX975" s="12" t="s">
        <v>79</v>
      </c>
      <c r="AY975" s="260" t="s">
        <v>228</v>
      </c>
    </row>
    <row r="976" s="12" customFormat="1">
      <c r="B976" s="249"/>
      <c r="C976" s="250"/>
      <c r="D976" s="251" t="s">
        <v>237</v>
      </c>
      <c r="E976" s="252" t="s">
        <v>22</v>
      </c>
      <c r="F976" s="253" t="s">
        <v>725</v>
      </c>
      <c r="G976" s="250"/>
      <c r="H976" s="254">
        <v>41.270000000000003</v>
      </c>
      <c r="I976" s="255"/>
      <c r="J976" s="250"/>
      <c r="K976" s="250"/>
      <c r="L976" s="256"/>
      <c r="M976" s="257"/>
      <c r="N976" s="258"/>
      <c r="O976" s="258"/>
      <c r="P976" s="258"/>
      <c r="Q976" s="258"/>
      <c r="R976" s="258"/>
      <c r="S976" s="258"/>
      <c r="T976" s="259"/>
      <c r="AT976" s="260" t="s">
        <v>237</v>
      </c>
      <c r="AU976" s="260" t="s">
        <v>87</v>
      </c>
      <c r="AV976" s="12" t="s">
        <v>87</v>
      </c>
      <c r="AW976" s="12" t="s">
        <v>42</v>
      </c>
      <c r="AX976" s="12" t="s">
        <v>79</v>
      </c>
      <c r="AY976" s="260" t="s">
        <v>228</v>
      </c>
    </row>
    <row r="977" s="12" customFormat="1">
      <c r="B977" s="249"/>
      <c r="C977" s="250"/>
      <c r="D977" s="251" t="s">
        <v>237</v>
      </c>
      <c r="E977" s="252" t="s">
        <v>22</v>
      </c>
      <c r="F977" s="253" t="s">
        <v>726</v>
      </c>
      <c r="G977" s="250"/>
      <c r="H977" s="254">
        <v>4.2599999999999998</v>
      </c>
      <c r="I977" s="255"/>
      <c r="J977" s="250"/>
      <c r="K977" s="250"/>
      <c r="L977" s="256"/>
      <c r="M977" s="257"/>
      <c r="N977" s="258"/>
      <c r="O977" s="258"/>
      <c r="P977" s="258"/>
      <c r="Q977" s="258"/>
      <c r="R977" s="258"/>
      <c r="S977" s="258"/>
      <c r="T977" s="259"/>
      <c r="AT977" s="260" t="s">
        <v>237</v>
      </c>
      <c r="AU977" s="260" t="s">
        <v>87</v>
      </c>
      <c r="AV977" s="12" t="s">
        <v>87</v>
      </c>
      <c r="AW977" s="12" t="s">
        <v>42</v>
      </c>
      <c r="AX977" s="12" t="s">
        <v>79</v>
      </c>
      <c r="AY977" s="260" t="s">
        <v>228</v>
      </c>
    </row>
    <row r="978" s="15" customFormat="1">
      <c r="B978" s="295"/>
      <c r="C978" s="296"/>
      <c r="D978" s="251" t="s">
        <v>237</v>
      </c>
      <c r="E978" s="297" t="s">
        <v>22</v>
      </c>
      <c r="F978" s="298" t="s">
        <v>723</v>
      </c>
      <c r="G978" s="296"/>
      <c r="H978" s="299">
        <v>98.700000000000003</v>
      </c>
      <c r="I978" s="300"/>
      <c r="J978" s="296"/>
      <c r="K978" s="296"/>
      <c r="L978" s="301"/>
      <c r="M978" s="302"/>
      <c r="N978" s="303"/>
      <c r="O978" s="303"/>
      <c r="P978" s="303"/>
      <c r="Q978" s="303"/>
      <c r="R978" s="303"/>
      <c r="S978" s="303"/>
      <c r="T978" s="304"/>
      <c r="AT978" s="305" t="s">
        <v>237</v>
      </c>
      <c r="AU978" s="305" t="s">
        <v>87</v>
      </c>
      <c r="AV978" s="15" t="s">
        <v>101</v>
      </c>
      <c r="AW978" s="15" t="s">
        <v>42</v>
      </c>
      <c r="AX978" s="15" t="s">
        <v>79</v>
      </c>
      <c r="AY978" s="305" t="s">
        <v>228</v>
      </c>
    </row>
    <row r="979" s="12" customFormat="1">
      <c r="B979" s="249"/>
      <c r="C979" s="250"/>
      <c r="D979" s="251" t="s">
        <v>237</v>
      </c>
      <c r="E979" s="252" t="s">
        <v>22</v>
      </c>
      <c r="F979" s="253" t="s">
        <v>736</v>
      </c>
      <c r="G979" s="250"/>
      <c r="H979" s="254">
        <v>28.210000000000001</v>
      </c>
      <c r="I979" s="255"/>
      <c r="J979" s="250"/>
      <c r="K979" s="250"/>
      <c r="L979" s="256"/>
      <c r="M979" s="257"/>
      <c r="N979" s="258"/>
      <c r="O979" s="258"/>
      <c r="P979" s="258"/>
      <c r="Q979" s="258"/>
      <c r="R979" s="258"/>
      <c r="S979" s="258"/>
      <c r="T979" s="259"/>
      <c r="AT979" s="260" t="s">
        <v>237</v>
      </c>
      <c r="AU979" s="260" t="s">
        <v>87</v>
      </c>
      <c r="AV979" s="12" t="s">
        <v>87</v>
      </c>
      <c r="AW979" s="12" t="s">
        <v>42</v>
      </c>
      <c r="AX979" s="12" t="s">
        <v>79</v>
      </c>
      <c r="AY979" s="260" t="s">
        <v>228</v>
      </c>
    </row>
    <row r="980" s="15" customFormat="1">
      <c r="B980" s="295"/>
      <c r="C980" s="296"/>
      <c r="D980" s="251" t="s">
        <v>237</v>
      </c>
      <c r="E980" s="297" t="s">
        <v>22</v>
      </c>
      <c r="F980" s="298" t="s">
        <v>723</v>
      </c>
      <c r="G980" s="296"/>
      <c r="H980" s="299">
        <v>28.210000000000001</v>
      </c>
      <c r="I980" s="300"/>
      <c r="J980" s="296"/>
      <c r="K980" s="296"/>
      <c r="L980" s="301"/>
      <c r="M980" s="302"/>
      <c r="N980" s="303"/>
      <c r="O980" s="303"/>
      <c r="P980" s="303"/>
      <c r="Q980" s="303"/>
      <c r="R980" s="303"/>
      <c r="S980" s="303"/>
      <c r="T980" s="304"/>
      <c r="AT980" s="305" t="s">
        <v>237</v>
      </c>
      <c r="AU980" s="305" t="s">
        <v>87</v>
      </c>
      <c r="AV980" s="15" t="s">
        <v>101</v>
      </c>
      <c r="AW980" s="15" t="s">
        <v>42</v>
      </c>
      <c r="AX980" s="15" t="s">
        <v>79</v>
      </c>
      <c r="AY980" s="305" t="s">
        <v>228</v>
      </c>
    </row>
    <row r="981" s="12" customFormat="1">
      <c r="B981" s="249"/>
      <c r="C981" s="250"/>
      <c r="D981" s="251" t="s">
        <v>237</v>
      </c>
      <c r="E981" s="252" t="s">
        <v>22</v>
      </c>
      <c r="F981" s="253" t="s">
        <v>737</v>
      </c>
      <c r="G981" s="250"/>
      <c r="H981" s="254">
        <v>50.090000000000003</v>
      </c>
      <c r="I981" s="255"/>
      <c r="J981" s="250"/>
      <c r="K981" s="250"/>
      <c r="L981" s="256"/>
      <c r="M981" s="257"/>
      <c r="N981" s="258"/>
      <c r="O981" s="258"/>
      <c r="P981" s="258"/>
      <c r="Q981" s="258"/>
      <c r="R981" s="258"/>
      <c r="S981" s="258"/>
      <c r="T981" s="259"/>
      <c r="AT981" s="260" t="s">
        <v>237</v>
      </c>
      <c r="AU981" s="260" t="s">
        <v>87</v>
      </c>
      <c r="AV981" s="12" t="s">
        <v>87</v>
      </c>
      <c r="AW981" s="12" t="s">
        <v>42</v>
      </c>
      <c r="AX981" s="12" t="s">
        <v>79</v>
      </c>
      <c r="AY981" s="260" t="s">
        <v>228</v>
      </c>
    </row>
    <row r="982" s="12" customFormat="1">
      <c r="B982" s="249"/>
      <c r="C982" s="250"/>
      <c r="D982" s="251" t="s">
        <v>237</v>
      </c>
      <c r="E982" s="252" t="s">
        <v>22</v>
      </c>
      <c r="F982" s="253" t="s">
        <v>1989</v>
      </c>
      <c r="G982" s="250"/>
      <c r="H982" s="254">
        <v>59.412999999999997</v>
      </c>
      <c r="I982" s="255"/>
      <c r="J982" s="250"/>
      <c r="K982" s="250"/>
      <c r="L982" s="256"/>
      <c r="M982" s="257"/>
      <c r="N982" s="258"/>
      <c r="O982" s="258"/>
      <c r="P982" s="258"/>
      <c r="Q982" s="258"/>
      <c r="R982" s="258"/>
      <c r="S982" s="258"/>
      <c r="T982" s="259"/>
      <c r="AT982" s="260" t="s">
        <v>237</v>
      </c>
      <c r="AU982" s="260" t="s">
        <v>87</v>
      </c>
      <c r="AV982" s="12" t="s">
        <v>87</v>
      </c>
      <c r="AW982" s="12" t="s">
        <v>42</v>
      </c>
      <c r="AX982" s="12" t="s">
        <v>79</v>
      </c>
      <c r="AY982" s="260" t="s">
        <v>228</v>
      </c>
    </row>
    <row r="983" s="15" customFormat="1">
      <c r="B983" s="295"/>
      <c r="C983" s="296"/>
      <c r="D983" s="251" t="s">
        <v>237</v>
      </c>
      <c r="E983" s="297" t="s">
        <v>22</v>
      </c>
      <c r="F983" s="298" t="s">
        <v>723</v>
      </c>
      <c r="G983" s="296"/>
      <c r="H983" s="299">
        <v>109.503</v>
      </c>
      <c r="I983" s="300"/>
      <c r="J983" s="296"/>
      <c r="K983" s="296"/>
      <c r="L983" s="301"/>
      <c r="M983" s="302"/>
      <c r="N983" s="303"/>
      <c r="O983" s="303"/>
      <c r="P983" s="303"/>
      <c r="Q983" s="303"/>
      <c r="R983" s="303"/>
      <c r="S983" s="303"/>
      <c r="T983" s="304"/>
      <c r="AT983" s="305" t="s">
        <v>237</v>
      </c>
      <c r="AU983" s="305" t="s">
        <v>87</v>
      </c>
      <c r="AV983" s="15" t="s">
        <v>101</v>
      </c>
      <c r="AW983" s="15" t="s">
        <v>42</v>
      </c>
      <c r="AX983" s="15" t="s">
        <v>79</v>
      </c>
      <c r="AY983" s="305" t="s">
        <v>228</v>
      </c>
    </row>
    <row r="984" s="12" customFormat="1">
      <c r="B984" s="249"/>
      <c r="C984" s="250"/>
      <c r="D984" s="251" t="s">
        <v>237</v>
      </c>
      <c r="E984" s="252" t="s">
        <v>22</v>
      </c>
      <c r="F984" s="253" t="s">
        <v>1990</v>
      </c>
      <c r="G984" s="250"/>
      <c r="H984" s="254">
        <v>36.75</v>
      </c>
      <c r="I984" s="255"/>
      <c r="J984" s="250"/>
      <c r="K984" s="250"/>
      <c r="L984" s="256"/>
      <c r="M984" s="257"/>
      <c r="N984" s="258"/>
      <c r="O984" s="258"/>
      <c r="P984" s="258"/>
      <c r="Q984" s="258"/>
      <c r="R984" s="258"/>
      <c r="S984" s="258"/>
      <c r="T984" s="259"/>
      <c r="AT984" s="260" t="s">
        <v>237</v>
      </c>
      <c r="AU984" s="260" t="s">
        <v>87</v>
      </c>
      <c r="AV984" s="12" t="s">
        <v>87</v>
      </c>
      <c r="AW984" s="12" t="s">
        <v>42</v>
      </c>
      <c r="AX984" s="12" t="s">
        <v>79</v>
      </c>
      <c r="AY984" s="260" t="s">
        <v>228</v>
      </c>
    </row>
    <row r="985" s="15" customFormat="1">
      <c r="B985" s="295"/>
      <c r="C985" s="296"/>
      <c r="D985" s="251" t="s">
        <v>237</v>
      </c>
      <c r="E985" s="297" t="s">
        <v>22</v>
      </c>
      <c r="F985" s="298" t="s">
        <v>723</v>
      </c>
      <c r="G985" s="296"/>
      <c r="H985" s="299">
        <v>36.75</v>
      </c>
      <c r="I985" s="300"/>
      <c r="J985" s="296"/>
      <c r="K985" s="296"/>
      <c r="L985" s="301"/>
      <c r="M985" s="302"/>
      <c r="N985" s="303"/>
      <c r="O985" s="303"/>
      <c r="P985" s="303"/>
      <c r="Q985" s="303"/>
      <c r="R985" s="303"/>
      <c r="S985" s="303"/>
      <c r="T985" s="304"/>
      <c r="AT985" s="305" t="s">
        <v>237</v>
      </c>
      <c r="AU985" s="305" t="s">
        <v>87</v>
      </c>
      <c r="AV985" s="15" t="s">
        <v>101</v>
      </c>
      <c r="AW985" s="15" t="s">
        <v>42</v>
      </c>
      <c r="AX985" s="15" t="s">
        <v>79</v>
      </c>
      <c r="AY985" s="305" t="s">
        <v>228</v>
      </c>
    </row>
    <row r="986" s="13" customFormat="1">
      <c r="B986" s="271"/>
      <c r="C986" s="272"/>
      <c r="D986" s="251" t="s">
        <v>237</v>
      </c>
      <c r="E986" s="273" t="s">
        <v>22</v>
      </c>
      <c r="F986" s="274" t="s">
        <v>364</v>
      </c>
      <c r="G986" s="272"/>
      <c r="H986" s="275">
        <v>289.65300000000002</v>
      </c>
      <c r="I986" s="276"/>
      <c r="J986" s="272"/>
      <c r="K986" s="272"/>
      <c r="L986" s="277"/>
      <c r="M986" s="278"/>
      <c r="N986" s="279"/>
      <c r="O986" s="279"/>
      <c r="P986" s="279"/>
      <c r="Q986" s="279"/>
      <c r="R986" s="279"/>
      <c r="S986" s="279"/>
      <c r="T986" s="280"/>
      <c r="AT986" s="281" t="s">
        <v>237</v>
      </c>
      <c r="AU986" s="281" t="s">
        <v>87</v>
      </c>
      <c r="AV986" s="13" t="s">
        <v>235</v>
      </c>
      <c r="AW986" s="13" t="s">
        <v>42</v>
      </c>
      <c r="AX986" s="13" t="s">
        <v>24</v>
      </c>
      <c r="AY986" s="281" t="s">
        <v>228</v>
      </c>
    </row>
    <row r="987" s="1" customFormat="1" ht="16.5" customHeight="1">
      <c r="B987" s="47"/>
      <c r="C987" s="261" t="s">
        <v>1991</v>
      </c>
      <c r="D987" s="261" t="s">
        <v>349</v>
      </c>
      <c r="E987" s="262" t="s">
        <v>1992</v>
      </c>
      <c r="F987" s="263" t="s">
        <v>1993</v>
      </c>
      <c r="G987" s="264" t="s">
        <v>263</v>
      </c>
      <c r="H987" s="265">
        <v>333.101</v>
      </c>
      <c r="I987" s="266"/>
      <c r="J987" s="267">
        <f>ROUND(I987*H987,2)</f>
        <v>0</v>
      </c>
      <c r="K987" s="263" t="s">
        <v>234</v>
      </c>
      <c r="L987" s="268"/>
      <c r="M987" s="269" t="s">
        <v>22</v>
      </c>
      <c r="N987" s="270" t="s">
        <v>50</v>
      </c>
      <c r="O987" s="48"/>
      <c r="P987" s="246">
        <f>O987*H987</f>
        <v>0</v>
      </c>
      <c r="Q987" s="246">
        <v>0.022700000000000001</v>
      </c>
      <c r="R987" s="246">
        <f>Q987*H987</f>
        <v>7.5613927000000007</v>
      </c>
      <c r="S987" s="246">
        <v>0</v>
      </c>
      <c r="T987" s="247">
        <f>S987*H987</f>
        <v>0</v>
      </c>
      <c r="AR987" s="25" t="s">
        <v>388</v>
      </c>
      <c r="AT987" s="25" t="s">
        <v>349</v>
      </c>
      <c r="AU987" s="25" t="s">
        <v>87</v>
      </c>
      <c r="AY987" s="25" t="s">
        <v>228</v>
      </c>
      <c r="BE987" s="248">
        <f>IF(N987="základní",J987,0)</f>
        <v>0</v>
      </c>
      <c r="BF987" s="248">
        <f>IF(N987="snížená",J987,0)</f>
        <v>0</v>
      </c>
      <c r="BG987" s="248">
        <f>IF(N987="zákl. přenesená",J987,0)</f>
        <v>0</v>
      </c>
      <c r="BH987" s="248">
        <f>IF(N987="sníž. přenesená",J987,0)</f>
        <v>0</v>
      </c>
      <c r="BI987" s="248">
        <f>IF(N987="nulová",J987,0)</f>
        <v>0</v>
      </c>
      <c r="BJ987" s="25" t="s">
        <v>24</v>
      </c>
      <c r="BK987" s="248">
        <f>ROUND(I987*H987,2)</f>
        <v>0</v>
      </c>
      <c r="BL987" s="25" t="s">
        <v>304</v>
      </c>
      <c r="BM987" s="25" t="s">
        <v>1994</v>
      </c>
    </row>
    <row r="988" s="1" customFormat="1">
      <c r="B988" s="47"/>
      <c r="C988" s="75"/>
      <c r="D988" s="251" t="s">
        <v>624</v>
      </c>
      <c r="E988" s="75"/>
      <c r="F988" s="282" t="s">
        <v>1943</v>
      </c>
      <c r="G988" s="75"/>
      <c r="H988" s="75"/>
      <c r="I988" s="205"/>
      <c r="J988" s="75"/>
      <c r="K988" s="75"/>
      <c r="L988" s="73"/>
      <c r="M988" s="283"/>
      <c r="N988" s="48"/>
      <c r="O988" s="48"/>
      <c r="P988" s="48"/>
      <c r="Q988" s="48"/>
      <c r="R988" s="48"/>
      <c r="S988" s="48"/>
      <c r="T988" s="96"/>
      <c r="AT988" s="25" t="s">
        <v>624</v>
      </c>
      <c r="AU988" s="25" t="s">
        <v>87</v>
      </c>
    </row>
    <row r="989" s="12" customFormat="1">
      <c r="B989" s="249"/>
      <c r="C989" s="250"/>
      <c r="D989" s="251" t="s">
        <v>237</v>
      </c>
      <c r="E989" s="252" t="s">
        <v>22</v>
      </c>
      <c r="F989" s="253" t="s">
        <v>1995</v>
      </c>
      <c r="G989" s="250"/>
      <c r="H989" s="254">
        <v>333.101</v>
      </c>
      <c r="I989" s="255"/>
      <c r="J989" s="250"/>
      <c r="K989" s="250"/>
      <c r="L989" s="256"/>
      <c r="M989" s="257"/>
      <c r="N989" s="258"/>
      <c r="O989" s="258"/>
      <c r="P989" s="258"/>
      <c r="Q989" s="258"/>
      <c r="R989" s="258"/>
      <c r="S989" s="258"/>
      <c r="T989" s="259"/>
      <c r="AT989" s="260" t="s">
        <v>237</v>
      </c>
      <c r="AU989" s="260" t="s">
        <v>87</v>
      </c>
      <c r="AV989" s="12" t="s">
        <v>87</v>
      </c>
      <c r="AW989" s="12" t="s">
        <v>42</v>
      </c>
      <c r="AX989" s="12" t="s">
        <v>24</v>
      </c>
      <c r="AY989" s="260" t="s">
        <v>228</v>
      </c>
    </row>
    <row r="990" s="1" customFormat="1" ht="16.5" customHeight="1">
      <c r="B990" s="47"/>
      <c r="C990" s="237" t="s">
        <v>1996</v>
      </c>
      <c r="D990" s="237" t="s">
        <v>230</v>
      </c>
      <c r="E990" s="238" t="s">
        <v>1997</v>
      </c>
      <c r="F990" s="239" t="s">
        <v>1998</v>
      </c>
      <c r="G990" s="240" t="s">
        <v>263</v>
      </c>
      <c r="H990" s="241">
        <v>181.06</v>
      </c>
      <c r="I990" s="242"/>
      <c r="J990" s="243">
        <f>ROUND(I990*H990,2)</f>
        <v>0</v>
      </c>
      <c r="K990" s="239" t="s">
        <v>234</v>
      </c>
      <c r="L990" s="73"/>
      <c r="M990" s="244" t="s">
        <v>22</v>
      </c>
      <c r="N990" s="245" t="s">
        <v>50</v>
      </c>
      <c r="O990" s="48"/>
      <c r="P990" s="246">
        <f>O990*H990</f>
        <v>0</v>
      </c>
      <c r="Q990" s="246">
        <v>0</v>
      </c>
      <c r="R990" s="246">
        <f>Q990*H990</f>
        <v>0</v>
      </c>
      <c r="S990" s="246">
        <v>0</v>
      </c>
      <c r="T990" s="247">
        <f>S990*H990</f>
        <v>0</v>
      </c>
      <c r="AR990" s="25" t="s">
        <v>304</v>
      </c>
      <c r="AT990" s="25" t="s">
        <v>230</v>
      </c>
      <c r="AU990" s="25" t="s">
        <v>87</v>
      </c>
      <c r="AY990" s="25" t="s">
        <v>228</v>
      </c>
      <c r="BE990" s="248">
        <f>IF(N990="základní",J990,0)</f>
        <v>0</v>
      </c>
      <c r="BF990" s="248">
        <f>IF(N990="snížená",J990,0)</f>
        <v>0</v>
      </c>
      <c r="BG990" s="248">
        <f>IF(N990="zákl. přenesená",J990,0)</f>
        <v>0</v>
      </c>
      <c r="BH990" s="248">
        <f>IF(N990="sníž. přenesená",J990,0)</f>
        <v>0</v>
      </c>
      <c r="BI990" s="248">
        <f>IF(N990="nulová",J990,0)</f>
        <v>0</v>
      </c>
      <c r="BJ990" s="25" t="s">
        <v>24</v>
      </c>
      <c r="BK990" s="248">
        <f>ROUND(I990*H990,2)</f>
        <v>0</v>
      </c>
      <c r="BL990" s="25" t="s">
        <v>304</v>
      </c>
      <c r="BM990" s="25" t="s">
        <v>1999</v>
      </c>
    </row>
    <row r="991" s="14" customFormat="1">
      <c r="B991" s="285"/>
      <c r="C991" s="286"/>
      <c r="D991" s="251" t="s">
        <v>237</v>
      </c>
      <c r="E991" s="287" t="s">
        <v>22</v>
      </c>
      <c r="F991" s="288" t="s">
        <v>721</v>
      </c>
      <c r="G991" s="286"/>
      <c r="H991" s="287" t="s">
        <v>22</v>
      </c>
      <c r="I991" s="289"/>
      <c r="J991" s="286"/>
      <c r="K991" s="286"/>
      <c r="L991" s="290"/>
      <c r="M991" s="291"/>
      <c r="N991" s="292"/>
      <c r="O991" s="292"/>
      <c r="P991" s="292"/>
      <c r="Q991" s="292"/>
      <c r="R991" s="292"/>
      <c r="S991" s="292"/>
      <c r="T991" s="293"/>
      <c r="AT991" s="294" t="s">
        <v>237</v>
      </c>
      <c r="AU991" s="294" t="s">
        <v>87</v>
      </c>
      <c r="AV991" s="14" t="s">
        <v>24</v>
      </c>
      <c r="AW991" s="14" t="s">
        <v>42</v>
      </c>
      <c r="AX991" s="14" t="s">
        <v>79</v>
      </c>
      <c r="AY991" s="294" t="s">
        <v>228</v>
      </c>
    </row>
    <row r="992" s="12" customFormat="1">
      <c r="B992" s="249"/>
      <c r="C992" s="250"/>
      <c r="D992" s="251" t="s">
        <v>237</v>
      </c>
      <c r="E992" s="252" t="s">
        <v>22</v>
      </c>
      <c r="F992" s="253" t="s">
        <v>2000</v>
      </c>
      <c r="G992" s="250"/>
      <c r="H992" s="254">
        <v>3.7799999999999998</v>
      </c>
      <c r="I992" s="255"/>
      <c r="J992" s="250"/>
      <c r="K992" s="250"/>
      <c r="L992" s="256"/>
      <c r="M992" s="257"/>
      <c r="N992" s="258"/>
      <c r="O992" s="258"/>
      <c r="P992" s="258"/>
      <c r="Q992" s="258"/>
      <c r="R992" s="258"/>
      <c r="S992" s="258"/>
      <c r="T992" s="259"/>
      <c r="AT992" s="260" t="s">
        <v>237</v>
      </c>
      <c r="AU992" s="260" t="s">
        <v>87</v>
      </c>
      <c r="AV992" s="12" t="s">
        <v>87</v>
      </c>
      <c r="AW992" s="12" t="s">
        <v>42</v>
      </c>
      <c r="AX992" s="12" t="s">
        <v>79</v>
      </c>
      <c r="AY992" s="260" t="s">
        <v>228</v>
      </c>
    </row>
    <row r="993" s="15" customFormat="1">
      <c r="B993" s="295"/>
      <c r="C993" s="296"/>
      <c r="D993" s="251" t="s">
        <v>237</v>
      </c>
      <c r="E993" s="297" t="s">
        <v>22</v>
      </c>
      <c r="F993" s="298" t="s">
        <v>723</v>
      </c>
      <c r="G993" s="296"/>
      <c r="H993" s="299">
        <v>3.7799999999999998</v>
      </c>
      <c r="I993" s="300"/>
      <c r="J993" s="296"/>
      <c r="K993" s="296"/>
      <c r="L993" s="301"/>
      <c r="M993" s="302"/>
      <c r="N993" s="303"/>
      <c r="O993" s="303"/>
      <c r="P993" s="303"/>
      <c r="Q993" s="303"/>
      <c r="R993" s="303"/>
      <c r="S993" s="303"/>
      <c r="T993" s="304"/>
      <c r="AT993" s="305" t="s">
        <v>237</v>
      </c>
      <c r="AU993" s="305" t="s">
        <v>87</v>
      </c>
      <c r="AV993" s="15" t="s">
        <v>101</v>
      </c>
      <c r="AW993" s="15" t="s">
        <v>42</v>
      </c>
      <c r="AX993" s="15" t="s">
        <v>79</v>
      </c>
      <c r="AY993" s="305" t="s">
        <v>228</v>
      </c>
    </row>
    <row r="994" s="12" customFormat="1">
      <c r="B994" s="249"/>
      <c r="C994" s="250"/>
      <c r="D994" s="251" t="s">
        <v>237</v>
      </c>
      <c r="E994" s="252" t="s">
        <v>22</v>
      </c>
      <c r="F994" s="253" t="s">
        <v>2001</v>
      </c>
      <c r="G994" s="250"/>
      <c r="H994" s="254">
        <v>39.280000000000001</v>
      </c>
      <c r="I994" s="255"/>
      <c r="J994" s="250"/>
      <c r="K994" s="250"/>
      <c r="L994" s="256"/>
      <c r="M994" s="257"/>
      <c r="N994" s="258"/>
      <c r="O994" s="258"/>
      <c r="P994" s="258"/>
      <c r="Q994" s="258"/>
      <c r="R994" s="258"/>
      <c r="S994" s="258"/>
      <c r="T994" s="259"/>
      <c r="AT994" s="260" t="s">
        <v>237</v>
      </c>
      <c r="AU994" s="260" t="s">
        <v>87</v>
      </c>
      <c r="AV994" s="12" t="s">
        <v>87</v>
      </c>
      <c r="AW994" s="12" t="s">
        <v>42</v>
      </c>
      <c r="AX994" s="12" t="s">
        <v>79</v>
      </c>
      <c r="AY994" s="260" t="s">
        <v>228</v>
      </c>
    </row>
    <row r="995" s="12" customFormat="1">
      <c r="B995" s="249"/>
      <c r="C995" s="250"/>
      <c r="D995" s="251" t="s">
        <v>237</v>
      </c>
      <c r="E995" s="252" t="s">
        <v>22</v>
      </c>
      <c r="F995" s="253" t="s">
        <v>2002</v>
      </c>
      <c r="G995" s="250"/>
      <c r="H995" s="254">
        <v>34.310000000000002</v>
      </c>
      <c r="I995" s="255"/>
      <c r="J995" s="250"/>
      <c r="K995" s="250"/>
      <c r="L995" s="256"/>
      <c r="M995" s="257"/>
      <c r="N995" s="258"/>
      <c r="O995" s="258"/>
      <c r="P995" s="258"/>
      <c r="Q995" s="258"/>
      <c r="R995" s="258"/>
      <c r="S995" s="258"/>
      <c r="T995" s="259"/>
      <c r="AT995" s="260" t="s">
        <v>237</v>
      </c>
      <c r="AU995" s="260" t="s">
        <v>87</v>
      </c>
      <c r="AV995" s="12" t="s">
        <v>87</v>
      </c>
      <c r="AW995" s="12" t="s">
        <v>42</v>
      </c>
      <c r="AX995" s="12" t="s">
        <v>79</v>
      </c>
      <c r="AY995" s="260" t="s">
        <v>228</v>
      </c>
    </row>
    <row r="996" s="12" customFormat="1">
      <c r="B996" s="249"/>
      <c r="C996" s="250"/>
      <c r="D996" s="251" t="s">
        <v>237</v>
      </c>
      <c r="E996" s="252" t="s">
        <v>22</v>
      </c>
      <c r="F996" s="253" t="s">
        <v>726</v>
      </c>
      <c r="G996" s="250"/>
      <c r="H996" s="254">
        <v>4.2599999999999998</v>
      </c>
      <c r="I996" s="255"/>
      <c r="J996" s="250"/>
      <c r="K996" s="250"/>
      <c r="L996" s="256"/>
      <c r="M996" s="257"/>
      <c r="N996" s="258"/>
      <c r="O996" s="258"/>
      <c r="P996" s="258"/>
      <c r="Q996" s="258"/>
      <c r="R996" s="258"/>
      <c r="S996" s="258"/>
      <c r="T996" s="259"/>
      <c r="AT996" s="260" t="s">
        <v>237</v>
      </c>
      <c r="AU996" s="260" t="s">
        <v>87</v>
      </c>
      <c r="AV996" s="12" t="s">
        <v>87</v>
      </c>
      <c r="AW996" s="12" t="s">
        <v>42</v>
      </c>
      <c r="AX996" s="12" t="s">
        <v>79</v>
      </c>
      <c r="AY996" s="260" t="s">
        <v>228</v>
      </c>
    </row>
    <row r="997" s="15" customFormat="1">
      <c r="B997" s="295"/>
      <c r="C997" s="296"/>
      <c r="D997" s="251" t="s">
        <v>237</v>
      </c>
      <c r="E997" s="297" t="s">
        <v>22</v>
      </c>
      <c r="F997" s="298" t="s">
        <v>723</v>
      </c>
      <c r="G997" s="296"/>
      <c r="H997" s="299">
        <v>77.849999999999994</v>
      </c>
      <c r="I997" s="300"/>
      <c r="J997" s="296"/>
      <c r="K997" s="296"/>
      <c r="L997" s="301"/>
      <c r="M997" s="302"/>
      <c r="N997" s="303"/>
      <c r="O997" s="303"/>
      <c r="P997" s="303"/>
      <c r="Q997" s="303"/>
      <c r="R997" s="303"/>
      <c r="S997" s="303"/>
      <c r="T997" s="304"/>
      <c r="AT997" s="305" t="s">
        <v>237</v>
      </c>
      <c r="AU997" s="305" t="s">
        <v>87</v>
      </c>
      <c r="AV997" s="15" t="s">
        <v>101</v>
      </c>
      <c r="AW997" s="15" t="s">
        <v>42</v>
      </c>
      <c r="AX997" s="15" t="s">
        <v>79</v>
      </c>
      <c r="AY997" s="305" t="s">
        <v>228</v>
      </c>
    </row>
    <row r="998" s="12" customFormat="1">
      <c r="B998" s="249"/>
      <c r="C998" s="250"/>
      <c r="D998" s="251" t="s">
        <v>237</v>
      </c>
      <c r="E998" s="252" t="s">
        <v>22</v>
      </c>
      <c r="F998" s="253" t="s">
        <v>2003</v>
      </c>
      <c r="G998" s="250"/>
      <c r="H998" s="254">
        <v>37.390000000000001</v>
      </c>
      <c r="I998" s="255"/>
      <c r="J998" s="250"/>
      <c r="K998" s="250"/>
      <c r="L998" s="256"/>
      <c r="M998" s="257"/>
      <c r="N998" s="258"/>
      <c r="O998" s="258"/>
      <c r="P998" s="258"/>
      <c r="Q998" s="258"/>
      <c r="R998" s="258"/>
      <c r="S998" s="258"/>
      <c r="T998" s="259"/>
      <c r="AT998" s="260" t="s">
        <v>237</v>
      </c>
      <c r="AU998" s="260" t="s">
        <v>87</v>
      </c>
      <c r="AV998" s="12" t="s">
        <v>87</v>
      </c>
      <c r="AW998" s="12" t="s">
        <v>42</v>
      </c>
      <c r="AX998" s="12" t="s">
        <v>79</v>
      </c>
      <c r="AY998" s="260" t="s">
        <v>228</v>
      </c>
    </row>
    <row r="999" s="12" customFormat="1">
      <c r="B999" s="249"/>
      <c r="C999" s="250"/>
      <c r="D999" s="251" t="s">
        <v>237</v>
      </c>
      <c r="E999" s="252" t="s">
        <v>22</v>
      </c>
      <c r="F999" s="253" t="s">
        <v>738</v>
      </c>
      <c r="G999" s="250"/>
      <c r="H999" s="254">
        <v>48.719999999999999</v>
      </c>
      <c r="I999" s="255"/>
      <c r="J999" s="250"/>
      <c r="K999" s="250"/>
      <c r="L999" s="256"/>
      <c r="M999" s="257"/>
      <c r="N999" s="258"/>
      <c r="O999" s="258"/>
      <c r="P999" s="258"/>
      <c r="Q999" s="258"/>
      <c r="R999" s="258"/>
      <c r="S999" s="258"/>
      <c r="T999" s="259"/>
      <c r="AT999" s="260" t="s">
        <v>237</v>
      </c>
      <c r="AU999" s="260" t="s">
        <v>87</v>
      </c>
      <c r="AV999" s="12" t="s">
        <v>87</v>
      </c>
      <c r="AW999" s="12" t="s">
        <v>42</v>
      </c>
      <c r="AX999" s="12" t="s">
        <v>79</v>
      </c>
      <c r="AY999" s="260" t="s">
        <v>228</v>
      </c>
    </row>
    <row r="1000" s="15" customFormat="1">
      <c r="B1000" s="295"/>
      <c r="C1000" s="296"/>
      <c r="D1000" s="251" t="s">
        <v>237</v>
      </c>
      <c r="E1000" s="297" t="s">
        <v>22</v>
      </c>
      <c r="F1000" s="298" t="s">
        <v>723</v>
      </c>
      <c r="G1000" s="296"/>
      <c r="H1000" s="299">
        <v>86.109999999999999</v>
      </c>
      <c r="I1000" s="300"/>
      <c r="J1000" s="296"/>
      <c r="K1000" s="296"/>
      <c r="L1000" s="301"/>
      <c r="M1000" s="302"/>
      <c r="N1000" s="303"/>
      <c r="O1000" s="303"/>
      <c r="P1000" s="303"/>
      <c r="Q1000" s="303"/>
      <c r="R1000" s="303"/>
      <c r="S1000" s="303"/>
      <c r="T1000" s="304"/>
      <c r="AT1000" s="305" t="s">
        <v>237</v>
      </c>
      <c r="AU1000" s="305" t="s">
        <v>87</v>
      </c>
      <c r="AV1000" s="15" t="s">
        <v>101</v>
      </c>
      <c r="AW1000" s="15" t="s">
        <v>42</v>
      </c>
      <c r="AX1000" s="15" t="s">
        <v>79</v>
      </c>
      <c r="AY1000" s="305" t="s">
        <v>228</v>
      </c>
    </row>
    <row r="1001" s="12" customFormat="1">
      <c r="B1001" s="249"/>
      <c r="C1001" s="250"/>
      <c r="D1001" s="251" t="s">
        <v>237</v>
      </c>
      <c r="E1001" s="252" t="s">
        <v>22</v>
      </c>
      <c r="F1001" s="253" t="s">
        <v>2004</v>
      </c>
      <c r="G1001" s="250"/>
      <c r="H1001" s="254">
        <v>13.32</v>
      </c>
      <c r="I1001" s="255"/>
      <c r="J1001" s="250"/>
      <c r="K1001" s="250"/>
      <c r="L1001" s="256"/>
      <c r="M1001" s="257"/>
      <c r="N1001" s="258"/>
      <c r="O1001" s="258"/>
      <c r="P1001" s="258"/>
      <c r="Q1001" s="258"/>
      <c r="R1001" s="258"/>
      <c r="S1001" s="258"/>
      <c r="T1001" s="259"/>
      <c r="AT1001" s="260" t="s">
        <v>237</v>
      </c>
      <c r="AU1001" s="260" t="s">
        <v>87</v>
      </c>
      <c r="AV1001" s="12" t="s">
        <v>87</v>
      </c>
      <c r="AW1001" s="12" t="s">
        <v>42</v>
      </c>
      <c r="AX1001" s="12" t="s">
        <v>79</v>
      </c>
      <c r="AY1001" s="260" t="s">
        <v>228</v>
      </c>
    </row>
    <row r="1002" s="15" customFormat="1">
      <c r="B1002" s="295"/>
      <c r="C1002" s="296"/>
      <c r="D1002" s="251" t="s">
        <v>237</v>
      </c>
      <c r="E1002" s="297" t="s">
        <v>22</v>
      </c>
      <c r="F1002" s="298" t="s">
        <v>723</v>
      </c>
      <c r="G1002" s="296"/>
      <c r="H1002" s="299">
        <v>13.32</v>
      </c>
      <c r="I1002" s="300"/>
      <c r="J1002" s="296"/>
      <c r="K1002" s="296"/>
      <c r="L1002" s="301"/>
      <c r="M1002" s="302"/>
      <c r="N1002" s="303"/>
      <c r="O1002" s="303"/>
      <c r="P1002" s="303"/>
      <c r="Q1002" s="303"/>
      <c r="R1002" s="303"/>
      <c r="S1002" s="303"/>
      <c r="T1002" s="304"/>
      <c r="AT1002" s="305" t="s">
        <v>237</v>
      </c>
      <c r="AU1002" s="305" t="s">
        <v>87</v>
      </c>
      <c r="AV1002" s="15" t="s">
        <v>101</v>
      </c>
      <c r="AW1002" s="15" t="s">
        <v>42</v>
      </c>
      <c r="AX1002" s="15" t="s">
        <v>79</v>
      </c>
      <c r="AY1002" s="305" t="s">
        <v>228</v>
      </c>
    </row>
    <row r="1003" s="13" customFormat="1">
      <c r="B1003" s="271"/>
      <c r="C1003" s="272"/>
      <c r="D1003" s="251" t="s">
        <v>237</v>
      </c>
      <c r="E1003" s="273" t="s">
        <v>22</v>
      </c>
      <c r="F1003" s="274" t="s">
        <v>364</v>
      </c>
      <c r="G1003" s="272"/>
      <c r="H1003" s="275">
        <v>181.06</v>
      </c>
      <c r="I1003" s="276"/>
      <c r="J1003" s="272"/>
      <c r="K1003" s="272"/>
      <c r="L1003" s="277"/>
      <c r="M1003" s="278"/>
      <c r="N1003" s="279"/>
      <c r="O1003" s="279"/>
      <c r="P1003" s="279"/>
      <c r="Q1003" s="279"/>
      <c r="R1003" s="279"/>
      <c r="S1003" s="279"/>
      <c r="T1003" s="280"/>
      <c r="AT1003" s="281" t="s">
        <v>237</v>
      </c>
      <c r="AU1003" s="281" t="s">
        <v>87</v>
      </c>
      <c r="AV1003" s="13" t="s">
        <v>235</v>
      </c>
      <c r="AW1003" s="13" t="s">
        <v>42</v>
      </c>
      <c r="AX1003" s="13" t="s">
        <v>24</v>
      </c>
      <c r="AY1003" s="281" t="s">
        <v>228</v>
      </c>
    </row>
    <row r="1004" s="1" customFormat="1" ht="25.5" customHeight="1">
      <c r="B1004" s="47"/>
      <c r="C1004" s="237" t="s">
        <v>2005</v>
      </c>
      <c r="D1004" s="237" t="s">
        <v>230</v>
      </c>
      <c r="E1004" s="238" t="s">
        <v>2006</v>
      </c>
      <c r="F1004" s="239" t="s">
        <v>2007</v>
      </c>
      <c r="G1004" s="240" t="s">
        <v>263</v>
      </c>
      <c r="H1004" s="241">
        <v>289.65300000000002</v>
      </c>
      <c r="I1004" s="242"/>
      <c r="J1004" s="243">
        <f>ROUND(I1004*H1004,2)</f>
        <v>0</v>
      </c>
      <c r="K1004" s="239" t="s">
        <v>264</v>
      </c>
      <c r="L1004" s="73"/>
      <c r="M1004" s="244" t="s">
        <v>22</v>
      </c>
      <c r="N1004" s="245" t="s">
        <v>50</v>
      </c>
      <c r="O1004" s="48"/>
      <c r="P1004" s="246">
        <f>O1004*H1004</f>
        <v>0</v>
      </c>
      <c r="Q1004" s="246">
        <v>0</v>
      </c>
      <c r="R1004" s="246">
        <f>Q1004*H1004</f>
        <v>0</v>
      </c>
      <c r="S1004" s="246">
        <v>0</v>
      </c>
      <c r="T1004" s="247">
        <f>S1004*H1004</f>
        <v>0</v>
      </c>
      <c r="AR1004" s="25" t="s">
        <v>304</v>
      </c>
      <c r="AT1004" s="25" t="s">
        <v>230</v>
      </c>
      <c r="AU1004" s="25" t="s">
        <v>87</v>
      </c>
      <c r="AY1004" s="25" t="s">
        <v>228</v>
      </c>
      <c r="BE1004" s="248">
        <f>IF(N1004="základní",J1004,0)</f>
        <v>0</v>
      </c>
      <c r="BF1004" s="248">
        <f>IF(N1004="snížená",J1004,0)</f>
        <v>0</v>
      </c>
      <c r="BG1004" s="248">
        <f>IF(N1004="zákl. přenesená",J1004,0)</f>
        <v>0</v>
      </c>
      <c r="BH1004" s="248">
        <f>IF(N1004="sníž. přenesená",J1004,0)</f>
        <v>0</v>
      </c>
      <c r="BI1004" s="248">
        <f>IF(N1004="nulová",J1004,0)</f>
        <v>0</v>
      </c>
      <c r="BJ1004" s="25" t="s">
        <v>24</v>
      </c>
      <c r="BK1004" s="248">
        <f>ROUND(I1004*H1004,2)</f>
        <v>0</v>
      </c>
      <c r="BL1004" s="25" t="s">
        <v>304</v>
      </c>
      <c r="BM1004" s="25" t="s">
        <v>2008</v>
      </c>
    </row>
    <row r="1005" s="1" customFormat="1" ht="16.5" customHeight="1">
      <c r="B1005" s="47"/>
      <c r="C1005" s="237" t="s">
        <v>2009</v>
      </c>
      <c r="D1005" s="237" t="s">
        <v>230</v>
      </c>
      <c r="E1005" s="238" t="s">
        <v>2010</v>
      </c>
      <c r="F1005" s="239" t="s">
        <v>2011</v>
      </c>
      <c r="G1005" s="240" t="s">
        <v>263</v>
      </c>
      <c r="H1005" s="241">
        <v>289.65300000000002</v>
      </c>
      <c r="I1005" s="242"/>
      <c r="J1005" s="243">
        <f>ROUND(I1005*H1005,2)</f>
        <v>0</v>
      </c>
      <c r="K1005" s="239" t="s">
        <v>234</v>
      </c>
      <c r="L1005" s="73"/>
      <c r="M1005" s="244" t="s">
        <v>22</v>
      </c>
      <c r="N1005" s="245" t="s">
        <v>50</v>
      </c>
      <c r="O1005" s="48"/>
      <c r="P1005" s="246">
        <f>O1005*H1005</f>
        <v>0</v>
      </c>
      <c r="Q1005" s="246">
        <v>0.00029999999999999997</v>
      </c>
      <c r="R1005" s="246">
        <f>Q1005*H1005</f>
        <v>0.086895899999999998</v>
      </c>
      <c r="S1005" s="246">
        <v>0</v>
      </c>
      <c r="T1005" s="247">
        <f>S1005*H1005</f>
        <v>0</v>
      </c>
      <c r="AR1005" s="25" t="s">
        <v>304</v>
      </c>
      <c r="AT1005" s="25" t="s">
        <v>230</v>
      </c>
      <c r="AU1005" s="25" t="s">
        <v>87</v>
      </c>
      <c r="AY1005" s="25" t="s">
        <v>228</v>
      </c>
      <c r="BE1005" s="248">
        <f>IF(N1005="základní",J1005,0)</f>
        <v>0</v>
      </c>
      <c r="BF1005" s="248">
        <f>IF(N1005="snížená",J1005,0)</f>
        <v>0</v>
      </c>
      <c r="BG1005" s="248">
        <f>IF(N1005="zákl. přenesená",J1005,0)</f>
        <v>0</v>
      </c>
      <c r="BH1005" s="248">
        <f>IF(N1005="sníž. přenesená",J1005,0)</f>
        <v>0</v>
      </c>
      <c r="BI1005" s="248">
        <f>IF(N1005="nulová",J1005,0)</f>
        <v>0</v>
      </c>
      <c r="BJ1005" s="25" t="s">
        <v>24</v>
      </c>
      <c r="BK1005" s="248">
        <f>ROUND(I1005*H1005,2)</f>
        <v>0</v>
      </c>
      <c r="BL1005" s="25" t="s">
        <v>304</v>
      </c>
      <c r="BM1005" s="25" t="s">
        <v>2012</v>
      </c>
    </row>
    <row r="1006" s="12" customFormat="1">
      <c r="B1006" s="249"/>
      <c r="C1006" s="250"/>
      <c r="D1006" s="251" t="s">
        <v>237</v>
      </c>
      <c r="E1006" s="252" t="s">
        <v>22</v>
      </c>
      <c r="F1006" s="253" t="s">
        <v>2013</v>
      </c>
      <c r="G1006" s="250"/>
      <c r="H1006" s="254">
        <v>289.65300000000002</v>
      </c>
      <c r="I1006" s="255"/>
      <c r="J1006" s="250"/>
      <c r="K1006" s="250"/>
      <c r="L1006" s="256"/>
      <c r="M1006" s="257"/>
      <c r="N1006" s="258"/>
      <c r="O1006" s="258"/>
      <c r="P1006" s="258"/>
      <c r="Q1006" s="258"/>
      <c r="R1006" s="258"/>
      <c r="S1006" s="258"/>
      <c r="T1006" s="259"/>
      <c r="AT1006" s="260" t="s">
        <v>237</v>
      </c>
      <c r="AU1006" s="260" t="s">
        <v>87</v>
      </c>
      <c r="AV1006" s="12" t="s">
        <v>87</v>
      </c>
      <c r="AW1006" s="12" t="s">
        <v>42</v>
      </c>
      <c r="AX1006" s="12" t="s">
        <v>24</v>
      </c>
      <c r="AY1006" s="260" t="s">
        <v>228</v>
      </c>
    </row>
    <row r="1007" s="1" customFormat="1" ht="16.5" customHeight="1">
      <c r="B1007" s="47"/>
      <c r="C1007" s="237" t="s">
        <v>2014</v>
      </c>
      <c r="D1007" s="237" t="s">
        <v>230</v>
      </c>
      <c r="E1007" s="238" t="s">
        <v>2015</v>
      </c>
      <c r="F1007" s="239" t="s">
        <v>2016</v>
      </c>
      <c r="G1007" s="240" t="s">
        <v>328</v>
      </c>
      <c r="H1007" s="241">
        <v>20.16</v>
      </c>
      <c r="I1007" s="242"/>
      <c r="J1007" s="243">
        <f>ROUND(I1007*H1007,2)</f>
        <v>0</v>
      </c>
      <c r="K1007" s="239" t="s">
        <v>234</v>
      </c>
      <c r="L1007" s="73"/>
      <c r="M1007" s="244" t="s">
        <v>22</v>
      </c>
      <c r="N1007" s="245" t="s">
        <v>50</v>
      </c>
      <c r="O1007" s="48"/>
      <c r="P1007" s="246">
        <f>O1007*H1007</f>
        <v>0</v>
      </c>
      <c r="Q1007" s="246">
        <v>3.0000000000000001E-05</v>
      </c>
      <c r="R1007" s="246">
        <f>Q1007*H1007</f>
        <v>0.00060480000000000006</v>
      </c>
      <c r="S1007" s="246">
        <v>0</v>
      </c>
      <c r="T1007" s="247">
        <f>S1007*H1007</f>
        <v>0</v>
      </c>
      <c r="AR1007" s="25" t="s">
        <v>304</v>
      </c>
      <c r="AT1007" s="25" t="s">
        <v>230</v>
      </c>
      <c r="AU1007" s="25" t="s">
        <v>87</v>
      </c>
      <c r="AY1007" s="25" t="s">
        <v>228</v>
      </c>
      <c r="BE1007" s="248">
        <f>IF(N1007="základní",J1007,0)</f>
        <v>0</v>
      </c>
      <c r="BF1007" s="248">
        <f>IF(N1007="snížená",J1007,0)</f>
        <v>0</v>
      </c>
      <c r="BG1007" s="248">
        <f>IF(N1007="zákl. přenesená",J1007,0)</f>
        <v>0</v>
      </c>
      <c r="BH1007" s="248">
        <f>IF(N1007="sníž. přenesená",J1007,0)</f>
        <v>0</v>
      </c>
      <c r="BI1007" s="248">
        <f>IF(N1007="nulová",J1007,0)</f>
        <v>0</v>
      </c>
      <c r="BJ1007" s="25" t="s">
        <v>24</v>
      </c>
      <c r="BK1007" s="248">
        <f>ROUND(I1007*H1007,2)</f>
        <v>0</v>
      </c>
      <c r="BL1007" s="25" t="s">
        <v>304</v>
      </c>
      <c r="BM1007" s="25" t="s">
        <v>2017</v>
      </c>
    </row>
    <row r="1008" s="12" customFormat="1">
      <c r="B1008" s="249"/>
      <c r="C1008" s="250"/>
      <c r="D1008" s="251" t="s">
        <v>237</v>
      </c>
      <c r="E1008" s="252" t="s">
        <v>22</v>
      </c>
      <c r="F1008" s="253" t="s">
        <v>2018</v>
      </c>
      <c r="G1008" s="250"/>
      <c r="H1008" s="254">
        <v>20.16</v>
      </c>
      <c r="I1008" s="255"/>
      <c r="J1008" s="250"/>
      <c r="K1008" s="250"/>
      <c r="L1008" s="256"/>
      <c r="M1008" s="257"/>
      <c r="N1008" s="258"/>
      <c r="O1008" s="258"/>
      <c r="P1008" s="258"/>
      <c r="Q1008" s="258"/>
      <c r="R1008" s="258"/>
      <c r="S1008" s="258"/>
      <c r="T1008" s="259"/>
      <c r="AT1008" s="260" t="s">
        <v>237</v>
      </c>
      <c r="AU1008" s="260" t="s">
        <v>87</v>
      </c>
      <c r="AV1008" s="12" t="s">
        <v>87</v>
      </c>
      <c r="AW1008" s="12" t="s">
        <v>42</v>
      </c>
      <c r="AX1008" s="12" t="s">
        <v>24</v>
      </c>
      <c r="AY1008" s="260" t="s">
        <v>228</v>
      </c>
    </row>
    <row r="1009" s="1" customFormat="1" ht="16.5" customHeight="1">
      <c r="B1009" s="47"/>
      <c r="C1009" s="237" t="s">
        <v>2019</v>
      </c>
      <c r="D1009" s="237" t="s">
        <v>230</v>
      </c>
      <c r="E1009" s="238" t="s">
        <v>2020</v>
      </c>
      <c r="F1009" s="239" t="s">
        <v>2021</v>
      </c>
      <c r="G1009" s="240" t="s">
        <v>328</v>
      </c>
      <c r="H1009" s="241">
        <v>54</v>
      </c>
      <c r="I1009" s="242"/>
      <c r="J1009" s="243">
        <f>ROUND(I1009*H1009,2)</f>
        <v>0</v>
      </c>
      <c r="K1009" s="239" t="s">
        <v>234</v>
      </c>
      <c r="L1009" s="73"/>
      <c r="M1009" s="244" t="s">
        <v>22</v>
      </c>
      <c r="N1009" s="245" t="s">
        <v>50</v>
      </c>
      <c r="O1009" s="48"/>
      <c r="P1009" s="246">
        <f>O1009*H1009</f>
        <v>0</v>
      </c>
      <c r="Q1009" s="246">
        <v>0.00020000000000000001</v>
      </c>
      <c r="R1009" s="246">
        <f>Q1009*H1009</f>
        <v>0.010800000000000001</v>
      </c>
      <c r="S1009" s="246">
        <v>0</v>
      </c>
      <c r="T1009" s="247">
        <f>S1009*H1009</f>
        <v>0</v>
      </c>
      <c r="AR1009" s="25" t="s">
        <v>304</v>
      </c>
      <c r="AT1009" s="25" t="s">
        <v>230</v>
      </c>
      <c r="AU1009" s="25" t="s">
        <v>87</v>
      </c>
      <c r="AY1009" s="25" t="s">
        <v>228</v>
      </c>
      <c r="BE1009" s="248">
        <f>IF(N1009="základní",J1009,0)</f>
        <v>0</v>
      </c>
      <c r="BF1009" s="248">
        <f>IF(N1009="snížená",J1009,0)</f>
        <v>0</v>
      </c>
      <c r="BG1009" s="248">
        <f>IF(N1009="zákl. přenesená",J1009,0)</f>
        <v>0</v>
      </c>
      <c r="BH1009" s="248">
        <f>IF(N1009="sníž. přenesená",J1009,0)</f>
        <v>0</v>
      </c>
      <c r="BI1009" s="248">
        <f>IF(N1009="nulová",J1009,0)</f>
        <v>0</v>
      </c>
      <c r="BJ1009" s="25" t="s">
        <v>24</v>
      </c>
      <c r="BK1009" s="248">
        <f>ROUND(I1009*H1009,2)</f>
        <v>0</v>
      </c>
      <c r="BL1009" s="25" t="s">
        <v>304</v>
      </c>
      <c r="BM1009" s="25" t="s">
        <v>2022</v>
      </c>
    </row>
    <row r="1010" s="12" customFormat="1">
      <c r="B1010" s="249"/>
      <c r="C1010" s="250"/>
      <c r="D1010" s="251" t="s">
        <v>237</v>
      </c>
      <c r="E1010" s="252" t="s">
        <v>22</v>
      </c>
      <c r="F1010" s="253" t="s">
        <v>2023</v>
      </c>
      <c r="G1010" s="250"/>
      <c r="H1010" s="254">
        <v>54</v>
      </c>
      <c r="I1010" s="255"/>
      <c r="J1010" s="250"/>
      <c r="K1010" s="250"/>
      <c r="L1010" s="256"/>
      <c r="M1010" s="257"/>
      <c r="N1010" s="258"/>
      <c r="O1010" s="258"/>
      <c r="P1010" s="258"/>
      <c r="Q1010" s="258"/>
      <c r="R1010" s="258"/>
      <c r="S1010" s="258"/>
      <c r="T1010" s="259"/>
      <c r="AT1010" s="260" t="s">
        <v>237</v>
      </c>
      <c r="AU1010" s="260" t="s">
        <v>87</v>
      </c>
      <c r="AV1010" s="12" t="s">
        <v>87</v>
      </c>
      <c r="AW1010" s="12" t="s">
        <v>42</v>
      </c>
      <c r="AX1010" s="12" t="s">
        <v>24</v>
      </c>
      <c r="AY1010" s="260" t="s">
        <v>228</v>
      </c>
    </row>
    <row r="1011" s="1" customFormat="1" ht="16.5" customHeight="1">
      <c r="B1011" s="47"/>
      <c r="C1011" s="261" t="s">
        <v>2024</v>
      </c>
      <c r="D1011" s="261" t="s">
        <v>349</v>
      </c>
      <c r="E1011" s="262" t="s">
        <v>2025</v>
      </c>
      <c r="F1011" s="263" t="s">
        <v>2026</v>
      </c>
      <c r="G1011" s="264" t="s">
        <v>328</v>
      </c>
      <c r="H1011" s="265">
        <v>65.340000000000003</v>
      </c>
      <c r="I1011" s="266"/>
      <c r="J1011" s="267">
        <f>ROUND(I1011*H1011,2)</f>
        <v>0</v>
      </c>
      <c r="K1011" s="263" t="s">
        <v>234</v>
      </c>
      <c r="L1011" s="268"/>
      <c r="M1011" s="269" t="s">
        <v>22</v>
      </c>
      <c r="N1011" s="270" t="s">
        <v>50</v>
      </c>
      <c r="O1011" s="48"/>
      <c r="P1011" s="246">
        <f>O1011*H1011</f>
        <v>0</v>
      </c>
      <c r="Q1011" s="246">
        <v>6.0000000000000002E-05</v>
      </c>
      <c r="R1011" s="246">
        <f>Q1011*H1011</f>
        <v>0.0039204000000000001</v>
      </c>
      <c r="S1011" s="246">
        <v>0</v>
      </c>
      <c r="T1011" s="247">
        <f>S1011*H1011</f>
        <v>0</v>
      </c>
      <c r="AR1011" s="25" t="s">
        <v>388</v>
      </c>
      <c r="AT1011" s="25" t="s">
        <v>349</v>
      </c>
      <c r="AU1011" s="25" t="s">
        <v>87</v>
      </c>
      <c r="AY1011" s="25" t="s">
        <v>228</v>
      </c>
      <c r="BE1011" s="248">
        <f>IF(N1011="základní",J1011,0)</f>
        <v>0</v>
      </c>
      <c r="BF1011" s="248">
        <f>IF(N1011="snížená",J1011,0)</f>
        <v>0</v>
      </c>
      <c r="BG1011" s="248">
        <f>IF(N1011="zákl. přenesená",J1011,0)</f>
        <v>0</v>
      </c>
      <c r="BH1011" s="248">
        <f>IF(N1011="sníž. přenesená",J1011,0)</f>
        <v>0</v>
      </c>
      <c r="BI1011" s="248">
        <f>IF(N1011="nulová",J1011,0)</f>
        <v>0</v>
      </c>
      <c r="BJ1011" s="25" t="s">
        <v>24</v>
      </c>
      <c r="BK1011" s="248">
        <f>ROUND(I1011*H1011,2)</f>
        <v>0</v>
      </c>
      <c r="BL1011" s="25" t="s">
        <v>304</v>
      </c>
      <c r="BM1011" s="25" t="s">
        <v>2027</v>
      </c>
    </row>
    <row r="1012" s="12" customFormat="1">
      <c r="B1012" s="249"/>
      <c r="C1012" s="250"/>
      <c r="D1012" s="251" t="s">
        <v>237</v>
      </c>
      <c r="E1012" s="252" t="s">
        <v>22</v>
      </c>
      <c r="F1012" s="253" t="s">
        <v>2028</v>
      </c>
      <c r="G1012" s="250"/>
      <c r="H1012" s="254">
        <v>59.399999999999999</v>
      </c>
      <c r="I1012" s="255"/>
      <c r="J1012" s="250"/>
      <c r="K1012" s="250"/>
      <c r="L1012" s="256"/>
      <c r="M1012" s="257"/>
      <c r="N1012" s="258"/>
      <c r="O1012" s="258"/>
      <c r="P1012" s="258"/>
      <c r="Q1012" s="258"/>
      <c r="R1012" s="258"/>
      <c r="S1012" s="258"/>
      <c r="T1012" s="259"/>
      <c r="AT1012" s="260" t="s">
        <v>237</v>
      </c>
      <c r="AU1012" s="260" t="s">
        <v>87</v>
      </c>
      <c r="AV1012" s="12" t="s">
        <v>87</v>
      </c>
      <c r="AW1012" s="12" t="s">
        <v>42</v>
      </c>
      <c r="AX1012" s="12" t="s">
        <v>79</v>
      </c>
      <c r="AY1012" s="260" t="s">
        <v>228</v>
      </c>
    </row>
    <row r="1013" s="12" customFormat="1">
      <c r="B1013" s="249"/>
      <c r="C1013" s="250"/>
      <c r="D1013" s="251" t="s">
        <v>237</v>
      </c>
      <c r="E1013" s="252" t="s">
        <v>22</v>
      </c>
      <c r="F1013" s="253" t="s">
        <v>2029</v>
      </c>
      <c r="G1013" s="250"/>
      <c r="H1013" s="254">
        <v>65.340000000000003</v>
      </c>
      <c r="I1013" s="255"/>
      <c r="J1013" s="250"/>
      <c r="K1013" s="250"/>
      <c r="L1013" s="256"/>
      <c r="M1013" s="257"/>
      <c r="N1013" s="258"/>
      <c r="O1013" s="258"/>
      <c r="P1013" s="258"/>
      <c r="Q1013" s="258"/>
      <c r="R1013" s="258"/>
      <c r="S1013" s="258"/>
      <c r="T1013" s="259"/>
      <c r="AT1013" s="260" t="s">
        <v>237</v>
      </c>
      <c r="AU1013" s="260" t="s">
        <v>87</v>
      </c>
      <c r="AV1013" s="12" t="s">
        <v>87</v>
      </c>
      <c r="AW1013" s="12" t="s">
        <v>42</v>
      </c>
      <c r="AX1013" s="12" t="s">
        <v>24</v>
      </c>
      <c r="AY1013" s="260" t="s">
        <v>228</v>
      </c>
    </row>
    <row r="1014" s="1" customFormat="1" ht="16.5" customHeight="1">
      <c r="B1014" s="47"/>
      <c r="C1014" s="237" t="s">
        <v>2030</v>
      </c>
      <c r="D1014" s="237" t="s">
        <v>230</v>
      </c>
      <c r="E1014" s="238" t="s">
        <v>2031</v>
      </c>
      <c r="F1014" s="239" t="s">
        <v>2032</v>
      </c>
      <c r="G1014" s="240" t="s">
        <v>263</v>
      </c>
      <c r="H1014" s="241">
        <v>289.65300000000002</v>
      </c>
      <c r="I1014" s="242"/>
      <c r="J1014" s="243">
        <f>ROUND(I1014*H1014,2)</f>
        <v>0</v>
      </c>
      <c r="K1014" s="239" t="s">
        <v>234</v>
      </c>
      <c r="L1014" s="73"/>
      <c r="M1014" s="244" t="s">
        <v>22</v>
      </c>
      <c r="N1014" s="245" t="s">
        <v>50</v>
      </c>
      <c r="O1014" s="48"/>
      <c r="P1014" s="246">
        <f>O1014*H1014</f>
        <v>0</v>
      </c>
      <c r="Q1014" s="246">
        <v>0.0077000000000000002</v>
      </c>
      <c r="R1014" s="246">
        <f>Q1014*H1014</f>
        <v>2.2303281000000004</v>
      </c>
      <c r="S1014" s="246">
        <v>0</v>
      </c>
      <c r="T1014" s="247">
        <f>S1014*H1014</f>
        <v>0</v>
      </c>
      <c r="AR1014" s="25" t="s">
        <v>304</v>
      </c>
      <c r="AT1014" s="25" t="s">
        <v>230</v>
      </c>
      <c r="AU1014" s="25" t="s">
        <v>87</v>
      </c>
      <c r="AY1014" s="25" t="s">
        <v>228</v>
      </c>
      <c r="BE1014" s="248">
        <f>IF(N1014="základní",J1014,0)</f>
        <v>0</v>
      </c>
      <c r="BF1014" s="248">
        <f>IF(N1014="snížená",J1014,0)</f>
        <v>0</v>
      </c>
      <c r="BG1014" s="248">
        <f>IF(N1014="zákl. přenesená",J1014,0)</f>
        <v>0</v>
      </c>
      <c r="BH1014" s="248">
        <f>IF(N1014="sníž. přenesená",J1014,0)</f>
        <v>0</v>
      </c>
      <c r="BI1014" s="248">
        <f>IF(N1014="nulová",J1014,0)</f>
        <v>0</v>
      </c>
      <c r="BJ1014" s="25" t="s">
        <v>24</v>
      </c>
      <c r="BK1014" s="248">
        <f>ROUND(I1014*H1014,2)</f>
        <v>0</v>
      </c>
      <c r="BL1014" s="25" t="s">
        <v>304</v>
      </c>
      <c r="BM1014" s="25" t="s">
        <v>2033</v>
      </c>
    </row>
    <row r="1015" s="1" customFormat="1" ht="16.5" customHeight="1">
      <c r="B1015" s="47"/>
      <c r="C1015" s="237" t="s">
        <v>2034</v>
      </c>
      <c r="D1015" s="237" t="s">
        <v>230</v>
      </c>
      <c r="E1015" s="238" t="s">
        <v>2035</v>
      </c>
      <c r="F1015" s="239" t="s">
        <v>2036</v>
      </c>
      <c r="G1015" s="240" t="s">
        <v>913</v>
      </c>
      <c r="H1015" s="306"/>
      <c r="I1015" s="242"/>
      <c r="J1015" s="243">
        <f>ROUND(I1015*H1015,2)</f>
        <v>0</v>
      </c>
      <c r="K1015" s="239" t="s">
        <v>234</v>
      </c>
      <c r="L1015" s="73"/>
      <c r="M1015" s="244" t="s">
        <v>22</v>
      </c>
      <c r="N1015" s="245" t="s">
        <v>50</v>
      </c>
      <c r="O1015" s="48"/>
      <c r="P1015" s="246">
        <f>O1015*H1015</f>
        <v>0</v>
      </c>
      <c r="Q1015" s="246">
        <v>0</v>
      </c>
      <c r="R1015" s="246">
        <f>Q1015*H1015</f>
        <v>0</v>
      </c>
      <c r="S1015" s="246">
        <v>0</v>
      </c>
      <c r="T1015" s="247">
        <f>S1015*H1015</f>
        <v>0</v>
      </c>
      <c r="AR1015" s="25" t="s">
        <v>304</v>
      </c>
      <c r="AT1015" s="25" t="s">
        <v>230</v>
      </c>
      <c r="AU1015" s="25" t="s">
        <v>87</v>
      </c>
      <c r="AY1015" s="25" t="s">
        <v>228</v>
      </c>
      <c r="BE1015" s="248">
        <f>IF(N1015="základní",J1015,0)</f>
        <v>0</v>
      </c>
      <c r="BF1015" s="248">
        <f>IF(N1015="snížená",J1015,0)</f>
        <v>0</v>
      </c>
      <c r="BG1015" s="248">
        <f>IF(N1015="zákl. přenesená",J1015,0)</f>
        <v>0</v>
      </c>
      <c r="BH1015" s="248">
        <f>IF(N1015="sníž. přenesená",J1015,0)</f>
        <v>0</v>
      </c>
      <c r="BI1015" s="248">
        <f>IF(N1015="nulová",J1015,0)</f>
        <v>0</v>
      </c>
      <c r="BJ1015" s="25" t="s">
        <v>24</v>
      </c>
      <c r="BK1015" s="248">
        <f>ROUND(I1015*H1015,2)</f>
        <v>0</v>
      </c>
      <c r="BL1015" s="25" t="s">
        <v>304</v>
      </c>
      <c r="BM1015" s="25" t="s">
        <v>2037</v>
      </c>
    </row>
    <row r="1016" s="11" customFormat="1" ht="29.88" customHeight="1">
      <c r="B1016" s="221"/>
      <c r="C1016" s="222"/>
      <c r="D1016" s="223" t="s">
        <v>78</v>
      </c>
      <c r="E1016" s="235" t="s">
        <v>2038</v>
      </c>
      <c r="F1016" s="235" t="s">
        <v>2039</v>
      </c>
      <c r="G1016" s="222"/>
      <c r="H1016" s="222"/>
      <c r="I1016" s="225"/>
      <c r="J1016" s="236">
        <f>BK1016</f>
        <v>0</v>
      </c>
      <c r="K1016" s="222"/>
      <c r="L1016" s="227"/>
      <c r="M1016" s="228"/>
      <c r="N1016" s="229"/>
      <c r="O1016" s="229"/>
      <c r="P1016" s="230">
        <f>SUM(P1017:P1079)</f>
        <v>0</v>
      </c>
      <c r="Q1016" s="229"/>
      <c r="R1016" s="230">
        <f>SUM(R1017:R1079)</f>
        <v>20.36690647</v>
      </c>
      <c r="S1016" s="229"/>
      <c r="T1016" s="231">
        <f>SUM(T1017:T1079)</f>
        <v>0</v>
      </c>
      <c r="AR1016" s="232" t="s">
        <v>87</v>
      </c>
      <c r="AT1016" s="233" t="s">
        <v>78</v>
      </c>
      <c r="AU1016" s="233" t="s">
        <v>24</v>
      </c>
      <c r="AY1016" s="232" t="s">
        <v>228</v>
      </c>
      <c r="BK1016" s="234">
        <f>SUM(BK1017:BK1079)</f>
        <v>0</v>
      </c>
    </row>
    <row r="1017" s="1" customFormat="1" ht="16.5" customHeight="1">
      <c r="B1017" s="47"/>
      <c r="C1017" s="237" t="s">
        <v>2040</v>
      </c>
      <c r="D1017" s="237" t="s">
        <v>230</v>
      </c>
      <c r="E1017" s="238" t="s">
        <v>2041</v>
      </c>
      <c r="F1017" s="239" t="s">
        <v>2042</v>
      </c>
      <c r="G1017" s="240" t="s">
        <v>328</v>
      </c>
      <c r="H1017" s="241">
        <v>2586.0940000000001</v>
      </c>
      <c r="I1017" s="242"/>
      <c r="J1017" s="243">
        <f>ROUND(I1017*H1017,2)</f>
        <v>0</v>
      </c>
      <c r="K1017" s="239" t="s">
        <v>234</v>
      </c>
      <c r="L1017" s="73"/>
      <c r="M1017" s="244" t="s">
        <v>22</v>
      </c>
      <c r="N1017" s="245" t="s">
        <v>50</v>
      </c>
      <c r="O1017" s="48"/>
      <c r="P1017" s="246">
        <f>O1017*H1017</f>
        <v>0</v>
      </c>
      <c r="Q1017" s="246">
        <v>0.00025000000000000001</v>
      </c>
      <c r="R1017" s="246">
        <f>Q1017*H1017</f>
        <v>0.64652350000000003</v>
      </c>
      <c r="S1017" s="246">
        <v>0</v>
      </c>
      <c r="T1017" s="247">
        <f>S1017*H1017</f>
        <v>0</v>
      </c>
      <c r="AR1017" s="25" t="s">
        <v>304</v>
      </c>
      <c r="AT1017" s="25" t="s">
        <v>230</v>
      </c>
      <c r="AU1017" s="25" t="s">
        <v>87</v>
      </c>
      <c r="AY1017" s="25" t="s">
        <v>228</v>
      </c>
      <c r="BE1017" s="248">
        <f>IF(N1017="základní",J1017,0)</f>
        <v>0</v>
      </c>
      <c r="BF1017" s="248">
        <f>IF(N1017="snížená",J1017,0)</f>
        <v>0</v>
      </c>
      <c r="BG1017" s="248">
        <f>IF(N1017="zákl. přenesená",J1017,0)</f>
        <v>0</v>
      </c>
      <c r="BH1017" s="248">
        <f>IF(N1017="sníž. přenesená",J1017,0)</f>
        <v>0</v>
      </c>
      <c r="BI1017" s="248">
        <f>IF(N1017="nulová",J1017,0)</f>
        <v>0</v>
      </c>
      <c r="BJ1017" s="25" t="s">
        <v>24</v>
      </c>
      <c r="BK1017" s="248">
        <f>ROUND(I1017*H1017,2)</f>
        <v>0</v>
      </c>
      <c r="BL1017" s="25" t="s">
        <v>304</v>
      </c>
      <c r="BM1017" s="25" t="s">
        <v>2043</v>
      </c>
    </row>
    <row r="1018" s="12" customFormat="1">
      <c r="B1018" s="249"/>
      <c r="C1018" s="250"/>
      <c r="D1018" s="251" t="s">
        <v>237</v>
      </c>
      <c r="E1018" s="252" t="s">
        <v>22</v>
      </c>
      <c r="F1018" s="253" t="s">
        <v>2044</v>
      </c>
      <c r="G1018" s="250"/>
      <c r="H1018" s="254">
        <v>2586.0940000000001</v>
      </c>
      <c r="I1018" s="255"/>
      <c r="J1018" s="250"/>
      <c r="K1018" s="250"/>
      <c r="L1018" s="256"/>
      <c r="M1018" s="257"/>
      <c r="N1018" s="258"/>
      <c r="O1018" s="258"/>
      <c r="P1018" s="258"/>
      <c r="Q1018" s="258"/>
      <c r="R1018" s="258"/>
      <c r="S1018" s="258"/>
      <c r="T1018" s="259"/>
      <c r="AT1018" s="260" t="s">
        <v>237</v>
      </c>
      <c r="AU1018" s="260" t="s">
        <v>87</v>
      </c>
      <c r="AV1018" s="12" t="s">
        <v>87</v>
      </c>
      <c r="AW1018" s="12" t="s">
        <v>42</v>
      </c>
      <c r="AX1018" s="12" t="s">
        <v>24</v>
      </c>
      <c r="AY1018" s="260" t="s">
        <v>228</v>
      </c>
    </row>
    <row r="1019" s="1" customFormat="1" ht="25.5" customHeight="1">
      <c r="B1019" s="47"/>
      <c r="C1019" s="261" t="s">
        <v>2045</v>
      </c>
      <c r="D1019" s="261" t="s">
        <v>349</v>
      </c>
      <c r="E1019" s="262" t="s">
        <v>2046</v>
      </c>
      <c r="F1019" s="263" t="s">
        <v>2047</v>
      </c>
      <c r="G1019" s="264" t="s">
        <v>328</v>
      </c>
      <c r="H1019" s="265">
        <v>2974.0079999999998</v>
      </c>
      <c r="I1019" s="266"/>
      <c r="J1019" s="267">
        <f>ROUND(I1019*H1019,2)</f>
        <v>0</v>
      </c>
      <c r="K1019" s="263" t="s">
        <v>264</v>
      </c>
      <c r="L1019" s="268"/>
      <c r="M1019" s="269" t="s">
        <v>22</v>
      </c>
      <c r="N1019" s="270" t="s">
        <v>50</v>
      </c>
      <c r="O1019" s="48"/>
      <c r="P1019" s="246">
        <f>O1019*H1019</f>
        <v>0</v>
      </c>
      <c r="Q1019" s="246">
        <v>0.00038000000000000002</v>
      </c>
      <c r="R1019" s="246">
        <f>Q1019*H1019</f>
        <v>1.13012304</v>
      </c>
      <c r="S1019" s="246">
        <v>0</v>
      </c>
      <c r="T1019" s="247">
        <f>S1019*H1019</f>
        <v>0</v>
      </c>
      <c r="AR1019" s="25" t="s">
        <v>388</v>
      </c>
      <c r="AT1019" s="25" t="s">
        <v>349</v>
      </c>
      <c r="AU1019" s="25" t="s">
        <v>87</v>
      </c>
      <c r="AY1019" s="25" t="s">
        <v>228</v>
      </c>
      <c r="BE1019" s="248">
        <f>IF(N1019="základní",J1019,0)</f>
        <v>0</v>
      </c>
      <c r="BF1019" s="248">
        <f>IF(N1019="snížená",J1019,0)</f>
        <v>0</v>
      </c>
      <c r="BG1019" s="248">
        <f>IF(N1019="zákl. přenesená",J1019,0)</f>
        <v>0</v>
      </c>
      <c r="BH1019" s="248">
        <f>IF(N1019="sníž. přenesená",J1019,0)</f>
        <v>0</v>
      </c>
      <c r="BI1019" s="248">
        <f>IF(N1019="nulová",J1019,0)</f>
        <v>0</v>
      </c>
      <c r="BJ1019" s="25" t="s">
        <v>24</v>
      </c>
      <c r="BK1019" s="248">
        <f>ROUND(I1019*H1019,2)</f>
        <v>0</v>
      </c>
      <c r="BL1019" s="25" t="s">
        <v>304</v>
      </c>
      <c r="BM1019" s="25" t="s">
        <v>2048</v>
      </c>
    </row>
    <row r="1020" s="12" customFormat="1">
      <c r="B1020" s="249"/>
      <c r="C1020" s="250"/>
      <c r="D1020" s="251" t="s">
        <v>237</v>
      </c>
      <c r="E1020" s="252" t="s">
        <v>22</v>
      </c>
      <c r="F1020" s="253" t="s">
        <v>2049</v>
      </c>
      <c r="G1020" s="250"/>
      <c r="H1020" s="254">
        <v>2974.0079999999998</v>
      </c>
      <c r="I1020" s="255"/>
      <c r="J1020" s="250"/>
      <c r="K1020" s="250"/>
      <c r="L1020" s="256"/>
      <c r="M1020" s="257"/>
      <c r="N1020" s="258"/>
      <c r="O1020" s="258"/>
      <c r="P1020" s="258"/>
      <c r="Q1020" s="258"/>
      <c r="R1020" s="258"/>
      <c r="S1020" s="258"/>
      <c r="T1020" s="259"/>
      <c r="AT1020" s="260" t="s">
        <v>237</v>
      </c>
      <c r="AU1020" s="260" t="s">
        <v>87</v>
      </c>
      <c r="AV1020" s="12" t="s">
        <v>87</v>
      </c>
      <c r="AW1020" s="12" t="s">
        <v>42</v>
      </c>
      <c r="AX1020" s="12" t="s">
        <v>24</v>
      </c>
      <c r="AY1020" s="260" t="s">
        <v>228</v>
      </c>
    </row>
    <row r="1021" s="1" customFormat="1" ht="16.5" customHeight="1">
      <c r="B1021" s="47"/>
      <c r="C1021" s="237" t="s">
        <v>2050</v>
      </c>
      <c r="D1021" s="237" t="s">
        <v>230</v>
      </c>
      <c r="E1021" s="238" t="s">
        <v>2051</v>
      </c>
      <c r="F1021" s="239" t="s">
        <v>2052</v>
      </c>
      <c r="G1021" s="240" t="s">
        <v>263</v>
      </c>
      <c r="H1021" s="241">
        <v>2462.9470000000001</v>
      </c>
      <c r="I1021" s="242"/>
      <c r="J1021" s="243">
        <f>ROUND(I1021*H1021,2)</f>
        <v>0</v>
      </c>
      <c r="K1021" s="239" t="s">
        <v>234</v>
      </c>
      <c r="L1021" s="73"/>
      <c r="M1021" s="244" t="s">
        <v>22</v>
      </c>
      <c r="N1021" s="245" t="s">
        <v>50</v>
      </c>
      <c r="O1021" s="48"/>
      <c r="P1021" s="246">
        <f>O1021*H1021</f>
        <v>0</v>
      </c>
      <c r="Q1021" s="246">
        <v>0.00027</v>
      </c>
      <c r="R1021" s="246">
        <f>Q1021*H1021</f>
        <v>0.66499569000000003</v>
      </c>
      <c r="S1021" s="246">
        <v>0</v>
      </c>
      <c r="T1021" s="247">
        <f>S1021*H1021</f>
        <v>0</v>
      </c>
      <c r="AR1021" s="25" t="s">
        <v>304</v>
      </c>
      <c r="AT1021" s="25" t="s">
        <v>230</v>
      </c>
      <c r="AU1021" s="25" t="s">
        <v>87</v>
      </c>
      <c r="AY1021" s="25" t="s">
        <v>228</v>
      </c>
      <c r="BE1021" s="248">
        <f>IF(N1021="základní",J1021,0)</f>
        <v>0</v>
      </c>
      <c r="BF1021" s="248">
        <f>IF(N1021="snížená",J1021,0)</f>
        <v>0</v>
      </c>
      <c r="BG1021" s="248">
        <f>IF(N1021="zákl. přenesená",J1021,0)</f>
        <v>0</v>
      </c>
      <c r="BH1021" s="248">
        <f>IF(N1021="sníž. přenesená",J1021,0)</f>
        <v>0</v>
      </c>
      <c r="BI1021" s="248">
        <f>IF(N1021="nulová",J1021,0)</f>
        <v>0</v>
      </c>
      <c r="BJ1021" s="25" t="s">
        <v>24</v>
      </c>
      <c r="BK1021" s="248">
        <f>ROUND(I1021*H1021,2)</f>
        <v>0</v>
      </c>
      <c r="BL1021" s="25" t="s">
        <v>304</v>
      </c>
      <c r="BM1021" s="25" t="s">
        <v>2053</v>
      </c>
    </row>
    <row r="1022" s="14" customFormat="1">
      <c r="B1022" s="285"/>
      <c r="C1022" s="286"/>
      <c r="D1022" s="251" t="s">
        <v>237</v>
      </c>
      <c r="E1022" s="287" t="s">
        <v>22</v>
      </c>
      <c r="F1022" s="288" t="s">
        <v>2054</v>
      </c>
      <c r="G1022" s="286"/>
      <c r="H1022" s="287" t="s">
        <v>22</v>
      </c>
      <c r="I1022" s="289"/>
      <c r="J1022" s="286"/>
      <c r="K1022" s="286"/>
      <c r="L1022" s="290"/>
      <c r="M1022" s="291"/>
      <c r="N1022" s="292"/>
      <c r="O1022" s="292"/>
      <c r="P1022" s="292"/>
      <c r="Q1022" s="292"/>
      <c r="R1022" s="292"/>
      <c r="S1022" s="292"/>
      <c r="T1022" s="293"/>
      <c r="AT1022" s="294" t="s">
        <v>237</v>
      </c>
      <c r="AU1022" s="294" t="s">
        <v>87</v>
      </c>
      <c r="AV1022" s="14" t="s">
        <v>24</v>
      </c>
      <c r="AW1022" s="14" t="s">
        <v>42</v>
      </c>
      <c r="AX1022" s="14" t="s">
        <v>79</v>
      </c>
      <c r="AY1022" s="294" t="s">
        <v>228</v>
      </c>
    </row>
    <row r="1023" s="12" customFormat="1">
      <c r="B1023" s="249"/>
      <c r="C1023" s="250"/>
      <c r="D1023" s="251" t="s">
        <v>237</v>
      </c>
      <c r="E1023" s="252" t="s">
        <v>22</v>
      </c>
      <c r="F1023" s="253" t="s">
        <v>2055</v>
      </c>
      <c r="G1023" s="250"/>
      <c r="H1023" s="254">
        <v>262.89699999999999</v>
      </c>
      <c r="I1023" s="255"/>
      <c r="J1023" s="250"/>
      <c r="K1023" s="250"/>
      <c r="L1023" s="256"/>
      <c r="M1023" s="257"/>
      <c r="N1023" s="258"/>
      <c r="O1023" s="258"/>
      <c r="P1023" s="258"/>
      <c r="Q1023" s="258"/>
      <c r="R1023" s="258"/>
      <c r="S1023" s="258"/>
      <c r="T1023" s="259"/>
      <c r="AT1023" s="260" t="s">
        <v>237</v>
      </c>
      <c r="AU1023" s="260" t="s">
        <v>87</v>
      </c>
      <c r="AV1023" s="12" t="s">
        <v>87</v>
      </c>
      <c r="AW1023" s="12" t="s">
        <v>42</v>
      </c>
      <c r="AX1023" s="12" t="s">
        <v>79</v>
      </c>
      <c r="AY1023" s="260" t="s">
        <v>228</v>
      </c>
    </row>
    <row r="1024" s="12" customFormat="1">
      <c r="B1024" s="249"/>
      <c r="C1024" s="250"/>
      <c r="D1024" s="251" t="s">
        <v>237</v>
      </c>
      <c r="E1024" s="252" t="s">
        <v>22</v>
      </c>
      <c r="F1024" s="253" t="s">
        <v>2056</v>
      </c>
      <c r="G1024" s="250"/>
      <c r="H1024" s="254">
        <v>270.26999999999998</v>
      </c>
      <c r="I1024" s="255"/>
      <c r="J1024" s="250"/>
      <c r="K1024" s="250"/>
      <c r="L1024" s="256"/>
      <c r="M1024" s="257"/>
      <c r="N1024" s="258"/>
      <c r="O1024" s="258"/>
      <c r="P1024" s="258"/>
      <c r="Q1024" s="258"/>
      <c r="R1024" s="258"/>
      <c r="S1024" s="258"/>
      <c r="T1024" s="259"/>
      <c r="AT1024" s="260" t="s">
        <v>237</v>
      </c>
      <c r="AU1024" s="260" t="s">
        <v>87</v>
      </c>
      <c r="AV1024" s="12" t="s">
        <v>87</v>
      </c>
      <c r="AW1024" s="12" t="s">
        <v>42</v>
      </c>
      <c r="AX1024" s="12" t="s">
        <v>79</v>
      </c>
      <c r="AY1024" s="260" t="s">
        <v>228</v>
      </c>
    </row>
    <row r="1025" s="12" customFormat="1">
      <c r="B1025" s="249"/>
      <c r="C1025" s="250"/>
      <c r="D1025" s="251" t="s">
        <v>237</v>
      </c>
      <c r="E1025" s="252" t="s">
        <v>22</v>
      </c>
      <c r="F1025" s="253" t="s">
        <v>2057</v>
      </c>
      <c r="G1025" s="250"/>
      <c r="H1025" s="254">
        <v>294.38999999999999</v>
      </c>
      <c r="I1025" s="255"/>
      <c r="J1025" s="250"/>
      <c r="K1025" s="250"/>
      <c r="L1025" s="256"/>
      <c r="M1025" s="257"/>
      <c r="N1025" s="258"/>
      <c r="O1025" s="258"/>
      <c r="P1025" s="258"/>
      <c r="Q1025" s="258"/>
      <c r="R1025" s="258"/>
      <c r="S1025" s="258"/>
      <c r="T1025" s="259"/>
      <c r="AT1025" s="260" t="s">
        <v>237</v>
      </c>
      <c r="AU1025" s="260" t="s">
        <v>87</v>
      </c>
      <c r="AV1025" s="12" t="s">
        <v>87</v>
      </c>
      <c r="AW1025" s="12" t="s">
        <v>42</v>
      </c>
      <c r="AX1025" s="12" t="s">
        <v>79</v>
      </c>
      <c r="AY1025" s="260" t="s">
        <v>228</v>
      </c>
    </row>
    <row r="1026" s="12" customFormat="1">
      <c r="B1026" s="249"/>
      <c r="C1026" s="250"/>
      <c r="D1026" s="251" t="s">
        <v>237</v>
      </c>
      <c r="E1026" s="252" t="s">
        <v>22</v>
      </c>
      <c r="F1026" s="253" t="s">
        <v>2058</v>
      </c>
      <c r="G1026" s="250"/>
      <c r="H1026" s="254">
        <v>95.390000000000001</v>
      </c>
      <c r="I1026" s="255"/>
      <c r="J1026" s="250"/>
      <c r="K1026" s="250"/>
      <c r="L1026" s="256"/>
      <c r="M1026" s="257"/>
      <c r="N1026" s="258"/>
      <c r="O1026" s="258"/>
      <c r="P1026" s="258"/>
      <c r="Q1026" s="258"/>
      <c r="R1026" s="258"/>
      <c r="S1026" s="258"/>
      <c r="T1026" s="259"/>
      <c r="AT1026" s="260" t="s">
        <v>237</v>
      </c>
      <c r="AU1026" s="260" t="s">
        <v>87</v>
      </c>
      <c r="AV1026" s="12" t="s">
        <v>87</v>
      </c>
      <c r="AW1026" s="12" t="s">
        <v>42</v>
      </c>
      <c r="AX1026" s="12" t="s">
        <v>79</v>
      </c>
      <c r="AY1026" s="260" t="s">
        <v>228</v>
      </c>
    </row>
    <row r="1027" s="15" customFormat="1">
      <c r="B1027" s="295"/>
      <c r="C1027" s="296"/>
      <c r="D1027" s="251" t="s">
        <v>237</v>
      </c>
      <c r="E1027" s="297" t="s">
        <v>22</v>
      </c>
      <c r="F1027" s="298" t="s">
        <v>723</v>
      </c>
      <c r="G1027" s="296"/>
      <c r="H1027" s="299">
        <v>922.947</v>
      </c>
      <c r="I1027" s="300"/>
      <c r="J1027" s="296"/>
      <c r="K1027" s="296"/>
      <c r="L1027" s="301"/>
      <c r="M1027" s="302"/>
      <c r="N1027" s="303"/>
      <c r="O1027" s="303"/>
      <c r="P1027" s="303"/>
      <c r="Q1027" s="303"/>
      <c r="R1027" s="303"/>
      <c r="S1027" s="303"/>
      <c r="T1027" s="304"/>
      <c r="AT1027" s="305" t="s">
        <v>237</v>
      </c>
      <c r="AU1027" s="305" t="s">
        <v>87</v>
      </c>
      <c r="AV1027" s="15" t="s">
        <v>101</v>
      </c>
      <c r="AW1027" s="15" t="s">
        <v>42</v>
      </c>
      <c r="AX1027" s="15" t="s">
        <v>79</v>
      </c>
      <c r="AY1027" s="305" t="s">
        <v>228</v>
      </c>
    </row>
    <row r="1028" s="14" customFormat="1">
      <c r="B1028" s="285"/>
      <c r="C1028" s="286"/>
      <c r="D1028" s="251" t="s">
        <v>237</v>
      </c>
      <c r="E1028" s="287" t="s">
        <v>22</v>
      </c>
      <c r="F1028" s="288" t="s">
        <v>2059</v>
      </c>
      <c r="G1028" s="286"/>
      <c r="H1028" s="287" t="s">
        <v>22</v>
      </c>
      <c r="I1028" s="289"/>
      <c r="J1028" s="286"/>
      <c r="K1028" s="286"/>
      <c r="L1028" s="290"/>
      <c r="M1028" s="291"/>
      <c r="N1028" s="292"/>
      <c r="O1028" s="292"/>
      <c r="P1028" s="292"/>
      <c r="Q1028" s="292"/>
      <c r="R1028" s="292"/>
      <c r="S1028" s="292"/>
      <c r="T1028" s="293"/>
      <c r="AT1028" s="294" t="s">
        <v>237</v>
      </c>
      <c r="AU1028" s="294" t="s">
        <v>87</v>
      </c>
      <c r="AV1028" s="14" t="s">
        <v>24</v>
      </c>
      <c r="AW1028" s="14" t="s">
        <v>42</v>
      </c>
      <c r="AX1028" s="14" t="s">
        <v>79</v>
      </c>
      <c r="AY1028" s="294" t="s">
        <v>228</v>
      </c>
    </row>
    <row r="1029" s="12" customFormat="1">
      <c r="B1029" s="249"/>
      <c r="C1029" s="250"/>
      <c r="D1029" s="251" t="s">
        <v>237</v>
      </c>
      <c r="E1029" s="252" t="s">
        <v>22</v>
      </c>
      <c r="F1029" s="253" t="s">
        <v>2060</v>
      </c>
      <c r="G1029" s="250"/>
      <c r="H1029" s="254">
        <v>185.56</v>
      </c>
      <c r="I1029" s="255"/>
      <c r="J1029" s="250"/>
      <c r="K1029" s="250"/>
      <c r="L1029" s="256"/>
      <c r="M1029" s="257"/>
      <c r="N1029" s="258"/>
      <c r="O1029" s="258"/>
      <c r="P1029" s="258"/>
      <c r="Q1029" s="258"/>
      <c r="R1029" s="258"/>
      <c r="S1029" s="258"/>
      <c r="T1029" s="259"/>
      <c r="AT1029" s="260" t="s">
        <v>237</v>
      </c>
      <c r="AU1029" s="260" t="s">
        <v>87</v>
      </c>
      <c r="AV1029" s="12" t="s">
        <v>87</v>
      </c>
      <c r="AW1029" s="12" t="s">
        <v>42</v>
      </c>
      <c r="AX1029" s="12" t="s">
        <v>79</v>
      </c>
      <c r="AY1029" s="260" t="s">
        <v>228</v>
      </c>
    </row>
    <row r="1030" s="12" customFormat="1">
      <c r="B1030" s="249"/>
      <c r="C1030" s="250"/>
      <c r="D1030" s="251" t="s">
        <v>237</v>
      </c>
      <c r="E1030" s="252" t="s">
        <v>22</v>
      </c>
      <c r="F1030" s="253" t="s">
        <v>2061</v>
      </c>
      <c r="G1030" s="250"/>
      <c r="H1030" s="254">
        <v>270.94999999999999</v>
      </c>
      <c r="I1030" s="255"/>
      <c r="J1030" s="250"/>
      <c r="K1030" s="250"/>
      <c r="L1030" s="256"/>
      <c r="M1030" s="257"/>
      <c r="N1030" s="258"/>
      <c r="O1030" s="258"/>
      <c r="P1030" s="258"/>
      <c r="Q1030" s="258"/>
      <c r="R1030" s="258"/>
      <c r="S1030" s="258"/>
      <c r="T1030" s="259"/>
      <c r="AT1030" s="260" t="s">
        <v>237</v>
      </c>
      <c r="AU1030" s="260" t="s">
        <v>87</v>
      </c>
      <c r="AV1030" s="12" t="s">
        <v>87</v>
      </c>
      <c r="AW1030" s="12" t="s">
        <v>42</v>
      </c>
      <c r="AX1030" s="12" t="s">
        <v>79</v>
      </c>
      <c r="AY1030" s="260" t="s">
        <v>228</v>
      </c>
    </row>
    <row r="1031" s="12" customFormat="1">
      <c r="B1031" s="249"/>
      <c r="C1031" s="250"/>
      <c r="D1031" s="251" t="s">
        <v>237</v>
      </c>
      <c r="E1031" s="252" t="s">
        <v>22</v>
      </c>
      <c r="F1031" s="253" t="s">
        <v>2062</v>
      </c>
      <c r="G1031" s="250"/>
      <c r="H1031" s="254">
        <v>201.44</v>
      </c>
      <c r="I1031" s="255"/>
      <c r="J1031" s="250"/>
      <c r="K1031" s="250"/>
      <c r="L1031" s="256"/>
      <c r="M1031" s="257"/>
      <c r="N1031" s="258"/>
      <c r="O1031" s="258"/>
      <c r="P1031" s="258"/>
      <c r="Q1031" s="258"/>
      <c r="R1031" s="258"/>
      <c r="S1031" s="258"/>
      <c r="T1031" s="259"/>
      <c r="AT1031" s="260" t="s">
        <v>237</v>
      </c>
      <c r="AU1031" s="260" t="s">
        <v>87</v>
      </c>
      <c r="AV1031" s="12" t="s">
        <v>87</v>
      </c>
      <c r="AW1031" s="12" t="s">
        <v>42</v>
      </c>
      <c r="AX1031" s="12" t="s">
        <v>79</v>
      </c>
      <c r="AY1031" s="260" t="s">
        <v>228</v>
      </c>
    </row>
    <row r="1032" s="12" customFormat="1">
      <c r="B1032" s="249"/>
      <c r="C1032" s="250"/>
      <c r="D1032" s="251" t="s">
        <v>237</v>
      </c>
      <c r="E1032" s="252" t="s">
        <v>22</v>
      </c>
      <c r="F1032" s="253" t="s">
        <v>2063</v>
      </c>
      <c r="G1032" s="250"/>
      <c r="H1032" s="254">
        <v>294.20999999999998</v>
      </c>
      <c r="I1032" s="255"/>
      <c r="J1032" s="250"/>
      <c r="K1032" s="250"/>
      <c r="L1032" s="256"/>
      <c r="M1032" s="257"/>
      <c r="N1032" s="258"/>
      <c r="O1032" s="258"/>
      <c r="P1032" s="258"/>
      <c r="Q1032" s="258"/>
      <c r="R1032" s="258"/>
      <c r="S1032" s="258"/>
      <c r="T1032" s="259"/>
      <c r="AT1032" s="260" t="s">
        <v>237</v>
      </c>
      <c r="AU1032" s="260" t="s">
        <v>87</v>
      </c>
      <c r="AV1032" s="12" t="s">
        <v>87</v>
      </c>
      <c r="AW1032" s="12" t="s">
        <v>42</v>
      </c>
      <c r="AX1032" s="12" t="s">
        <v>79</v>
      </c>
      <c r="AY1032" s="260" t="s">
        <v>228</v>
      </c>
    </row>
    <row r="1033" s="12" customFormat="1">
      <c r="B1033" s="249"/>
      <c r="C1033" s="250"/>
      <c r="D1033" s="251" t="s">
        <v>237</v>
      </c>
      <c r="E1033" s="252" t="s">
        <v>22</v>
      </c>
      <c r="F1033" s="253" t="s">
        <v>2064</v>
      </c>
      <c r="G1033" s="250"/>
      <c r="H1033" s="254">
        <v>328.47000000000003</v>
      </c>
      <c r="I1033" s="255"/>
      <c r="J1033" s="250"/>
      <c r="K1033" s="250"/>
      <c r="L1033" s="256"/>
      <c r="M1033" s="257"/>
      <c r="N1033" s="258"/>
      <c r="O1033" s="258"/>
      <c r="P1033" s="258"/>
      <c r="Q1033" s="258"/>
      <c r="R1033" s="258"/>
      <c r="S1033" s="258"/>
      <c r="T1033" s="259"/>
      <c r="AT1033" s="260" t="s">
        <v>237</v>
      </c>
      <c r="AU1033" s="260" t="s">
        <v>87</v>
      </c>
      <c r="AV1033" s="12" t="s">
        <v>87</v>
      </c>
      <c r="AW1033" s="12" t="s">
        <v>42</v>
      </c>
      <c r="AX1033" s="12" t="s">
        <v>79</v>
      </c>
      <c r="AY1033" s="260" t="s">
        <v>228</v>
      </c>
    </row>
    <row r="1034" s="12" customFormat="1">
      <c r="B1034" s="249"/>
      <c r="C1034" s="250"/>
      <c r="D1034" s="251" t="s">
        <v>237</v>
      </c>
      <c r="E1034" s="252" t="s">
        <v>22</v>
      </c>
      <c r="F1034" s="253" t="s">
        <v>2065</v>
      </c>
      <c r="G1034" s="250"/>
      <c r="H1034" s="254">
        <v>259.37</v>
      </c>
      <c r="I1034" s="255"/>
      <c r="J1034" s="250"/>
      <c r="K1034" s="250"/>
      <c r="L1034" s="256"/>
      <c r="M1034" s="257"/>
      <c r="N1034" s="258"/>
      <c r="O1034" s="258"/>
      <c r="P1034" s="258"/>
      <c r="Q1034" s="258"/>
      <c r="R1034" s="258"/>
      <c r="S1034" s="258"/>
      <c r="T1034" s="259"/>
      <c r="AT1034" s="260" t="s">
        <v>237</v>
      </c>
      <c r="AU1034" s="260" t="s">
        <v>87</v>
      </c>
      <c r="AV1034" s="12" t="s">
        <v>87</v>
      </c>
      <c r="AW1034" s="12" t="s">
        <v>42</v>
      </c>
      <c r="AX1034" s="12" t="s">
        <v>79</v>
      </c>
      <c r="AY1034" s="260" t="s">
        <v>228</v>
      </c>
    </row>
    <row r="1035" s="15" customFormat="1">
      <c r="B1035" s="295"/>
      <c r="C1035" s="296"/>
      <c r="D1035" s="251" t="s">
        <v>237</v>
      </c>
      <c r="E1035" s="297" t="s">
        <v>22</v>
      </c>
      <c r="F1035" s="298" t="s">
        <v>723</v>
      </c>
      <c r="G1035" s="296"/>
      <c r="H1035" s="299">
        <v>1540</v>
      </c>
      <c r="I1035" s="300"/>
      <c r="J1035" s="296"/>
      <c r="K1035" s="296"/>
      <c r="L1035" s="301"/>
      <c r="M1035" s="302"/>
      <c r="N1035" s="303"/>
      <c r="O1035" s="303"/>
      <c r="P1035" s="303"/>
      <c r="Q1035" s="303"/>
      <c r="R1035" s="303"/>
      <c r="S1035" s="303"/>
      <c r="T1035" s="304"/>
      <c r="AT1035" s="305" t="s">
        <v>237</v>
      </c>
      <c r="AU1035" s="305" t="s">
        <v>87</v>
      </c>
      <c r="AV1035" s="15" t="s">
        <v>101</v>
      </c>
      <c r="AW1035" s="15" t="s">
        <v>42</v>
      </c>
      <c r="AX1035" s="15" t="s">
        <v>79</v>
      </c>
      <c r="AY1035" s="305" t="s">
        <v>228</v>
      </c>
    </row>
    <row r="1036" s="13" customFormat="1">
      <c r="B1036" s="271"/>
      <c r="C1036" s="272"/>
      <c r="D1036" s="251" t="s">
        <v>237</v>
      </c>
      <c r="E1036" s="273" t="s">
        <v>22</v>
      </c>
      <c r="F1036" s="274" t="s">
        <v>364</v>
      </c>
      <c r="G1036" s="272"/>
      <c r="H1036" s="275">
        <v>2462.9470000000001</v>
      </c>
      <c r="I1036" s="276"/>
      <c r="J1036" s="272"/>
      <c r="K1036" s="272"/>
      <c r="L1036" s="277"/>
      <c r="M1036" s="278"/>
      <c r="N1036" s="279"/>
      <c r="O1036" s="279"/>
      <c r="P1036" s="279"/>
      <c r="Q1036" s="279"/>
      <c r="R1036" s="279"/>
      <c r="S1036" s="279"/>
      <c r="T1036" s="280"/>
      <c r="AT1036" s="281" t="s">
        <v>237</v>
      </c>
      <c r="AU1036" s="281" t="s">
        <v>87</v>
      </c>
      <c r="AV1036" s="13" t="s">
        <v>235</v>
      </c>
      <c r="AW1036" s="13" t="s">
        <v>42</v>
      </c>
      <c r="AX1036" s="13" t="s">
        <v>24</v>
      </c>
      <c r="AY1036" s="281" t="s">
        <v>228</v>
      </c>
    </row>
    <row r="1037" s="1" customFormat="1" ht="25.5" customHeight="1">
      <c r="B1037" s="47"/>
      <c r="C1037" s="261" t="s">
        <v>2066</v>
      </c>
      <c r="D1037" s="261" t="s">
        <v>349</v>
      </c>
      <c r="E1037" s="262" t="s">
        <v>2067</v>
      </c>
      <c r="F1037" s="263" t="s">
        <v>2068</v>
      </c>
      <c r="G1037" s="264" t="s">
        <v>263</v>
      </c>
      <c r="H1037" s="265">
        <v>802.58199999999999</v>
      </c>
      <c r="I1037" s="266"/>
      <c r="J1037" s="267">
        <f>ROUND(I1037*H1037,2)</f>
        <v>0</v>
      </c>
      <c r="K1037" s="263" t="s">
        <v>264</v>
      </c>
      <c r="L1037" s="268"/>
      <c r="M1037" s="269" t="s">
        <v>22</v>
      </c>
      <c r="N1037" s="270" t="s">
        <v>50</v>
      </c>
      <c r="O1037" s="48"/>
      <c r="P1037" s="246">
        <f>O1037*H1037</f>
        <v>0</v>
      </c>
      <c r="Q1037" s="246">
        <v>0.0042900000000000004</v>
      </c>
      <c r="R1037" s="246">
        <f>Q1037*H1037</f>
        <v>3.4430767800000002</v>
      </c>
      <c r="S1037" s="246">
        <v>0</v>
      </c>
      <c r="T1037" s="247">
        <f>S1037*H1037</f>
        <v>0</v>
      </c>
      <c r="AR1037" s="25" t="s">
        <v>388</v>
      </c>
      <c r="AT1037" s="25" t="s">
        <v>349</v>
      </c>
      <c r="AU1037" s="25" t="s">
        <v>87</v>
      </c>
      <c r="AY1037" s="25" t="s">
        <v>228</v>
      </c>
      <c r="BE1037" s="248">
        <f>IF(N1037="základní",J1037,0)</f>
        <v>0</v>
      </c>
      <c r="BF1037" s="248">
        <f>IF(N1037="snížená",J1037,0)</f>
        <v>0</v>
      </c>
      <c r="BG1037" s="248">
        <f>IF(N1037="zákl. přenesená",J1037,0)</f>
        <v>0</v>
      </c>
      <c r="BH1037" s="248">
        <f>IF(N1037="sníž. přenesená",J1037,0)</f>
        <v>0</v>
      </c>
      <c r="BI1037" s="248">
        <f>IF(N1037="nulová",J1037,0)</f>
        <v>0</v>
      </c>
      <c r="BJ1037" s="25" t="s">
        <v>24</v>
      </c>
      <c r="BK1037" s="248">
        <f>ROUND(I1037*H1037,2)</f>
        <v>0</v>
      </c>
      <c r="BL1037" s="25" t="s">
        <v>304</v>
      </c>
      <c r="BM1037" s="25" t="s">
        <v>2069</v>
      </c>
    </row>
    <row r="1038" s="1" customFormat="1">
      <c r="B1038" s="47"/>
      <c r="C1038" s="75"/>
      <c r="D1038" s="251" t="s">
        <v>624</v>
      </c>
      <c r="E1038" s="75"/>
      <c r="F1038" s="282" t="s">
        <v>2070</v>
      </c>
      <c r="G1038" s="75"/>
      <c r="H1038" s="75"/>
      <c r="I1038" s="205"/>
      <c r="J1038" s="75"/>
      <c r="K1038" s="75"/>
      <c r="L1038" s="73"/>
      <c r="M1038" s="283"/>
      <c r="N1038" s="48"/>
      <c r="O1038" s="48"/>
      <c r="P1038" s="48"/>
      <c r="Q1038" s="48"/>
      <c r="R1038" s="48"/>
      <c r="S1038" s="48"/>
      <c r="T1038" s="96"/>
      <c r="AT1038" s="25" t="s">
        <v>624</v>
      </c>
      <c r="AU1038" s="25" t="s">
        <v>87</v>
      </c>
    </row>
    <row r="1039" s="14" customFormat="1">
      <c r="B1039" s="285"/>
      <c r="C1039" s="286"/>
      <c r="D1039" s="251" t="s">
        <v>237</v>
      </c>
      <c r="E1039" s="287" t="s">
        <v>22</v>
      </c>
      <c r="F1039" s="288" t="s">
        <v>2071</v>
      </c>
      <c r="G1039" s="286"/>
      <c r="H1039" s="287" t="s">
        <v>22</v>
      </c>
      <c r="I1039" s="289"/>
      <c r="J1039" s="286"/>
      <c r="K1039" s="286"/>
      <c r="L1039" s="290"/>
      <c r="M1039" s="291"/>
      <c r="N1039" s="292"/>
      <c r="O1039" s="292"/>
      <c r="P1039" s="292"/>
      <c r="Q1039" s="292"/>
      <c r="R1039" s="292"/>
      <c r="S1039" s="292"/>
      <c r="T1039" s="293"/>
      <c r="AT1039" s="294" t="s">
        <v>237</v>
      </c>
      <c r="AU1039" s="294" t="s">
        <v>87</v>
      </c>
      <c r="AV1039" s="14" t="s">
        <v>24</v>
      </c>
      <c r="AW1039" s="14" t="s">
        <v>42</v>
      </c>
      <c r="AX1039" s="14" t="s">
        <v>79</v>
      </c>
      <c r="AY1039" s="294" t="s">
        <v>228</v>
      </c>
    </row>
    <row r="1040" s="12" customFormat="1">
      <c r="B1040" s="249"/>
      <c r="C1040" s="250"/>
      <c r="D1040" s="251" t="s">
        <v>237</v>
      </c>
      <c r="E1040" s="252" t="s">
        <v>22</v>
      </c>
      <c r="F1040" s="253" t="s">
        <v>2072</v>
      </c>
      <c r="G1040" s="250"/>
      <c r="H1040" s="254">
        <v>352.67700000000002</v>
      </c>
      <c r="I1040" s="255"/>
      <c r="J1040" s="250"/>
      <c r="K1040" s="250"/>
      <c r="L1040" s="256"/>
      <c r="M1040" s="257"/>
      <c r="N1040" s="258"/>
      <c r="O1040" s="258"/>
      <c r="P1040" s="258"/>
      <c r="Q1040" s="258"/>
      <c r="R1040" s="258"/>
      <c r="S1040" s="258"/>
      <c r="T1040" s="259"/>
      <c r="AT1040" s="260" t="s">
        <v>237</v>
      </c>
      <c r="AU1040" s="260" t="s">
        <v>87</v>
      </c>
      <c r="AV1040" s="12" t="s">
        <v>87</v>
      </c>
      <c r="AW1040" s="12" t="s">
        <v>42</v>
      </c>
      <c r="AX1040" s="12" t="s">
        <v>79</v>
      </c>
      <c r="AY1040" s="260" t="s">
        <v>228</v>
      </c>
    </row>
    <row r="1041" s="12" customFormat="1">
      <c r="B1041" s="249"/>
      <c r="C1041" s="250"/>
      <c r="D1041" s="251" t="s">
        <v>237</v>
      </c>
      <c r="E1041" s="252" t="s">
        <v>22</v>
      </c>
      <c r="F1041" s="253" t="s">
        <v>2073</v>
      </c>
      <c r="G1041" s="250"/>
      <c r="H1041" s="254">
        <v>161.77000000000001</v>
      </c>
      <c r="I1041" s="255"/>
      <c r="J1041" s="250"/>
      <c r="K1041" s="250"/>
      <c r="L1041" s="256"/>
      <c r="M1041" s="257"/>
      <c r="N1041" s="258"/>
      <c r="O1041" s="258"/>
      <c r="P1041" s="258"/>
      <c r="Q1041" s="258"/>
      <c r="R1041" s="258"/>
      <c r="S1041" s="258"/>
      <c r="T1041" s="259"/>
      <c r="AT1041" s="260" t="s">
        <v>237</v>
      </c>
      <c r="AU1041" s="260" t="s">
        <v>87</v>
      </c>
      <c r="AV1041" s="12" t="s">
        <v>87</v>
      </c>
      <c r="AW1041" s="12" t="s">
        <v>42</v>
      </c>
      <c r="AX1041" s="12" t="s">
        <v>79</v>
      </c>
      <c r="AY1041" s="260" t="s">
        <v>228</v>
      </c>
    </row>
    <row r="1042" s="12" customFormat="1">
      <c r="B1042" s="249"/>
      <c r="C1042" s="250"/>
      <c r="D1042" s="251" t="s">
        <v>237</v>
      </c>
      <c r="E1042" s="252" t="s">
        <v>22</v>
      </c>
      <c r="F1042" s="253" t="s">
        <v>2074</v>
      </c>
      <c r="G1042" s="250"/>
      <c r="H1042" s="254">
        <v>183.44999999999999</v>
      </c>
      <c r="I1042" s="255"/>
      <c r="J1042" s="250"/>
      <c r="K1042" s="250"/>
      <c r="L1042" s="256"/>
      <c r="M1042" s="257"/>
      <c r="N1042" s="258"/>
      <c r="O1042" s="258"/>
      <c r="P1042" s="258"/>
      <c r="Q1042" s="258"/>
      <c r="R1042" s="258"/>
      <c r="S1042" s="258"/>
      <c r="T1042" s="259"/>
      <c r="AT1042" s="260" t="s">
        <v>237</v>
      </c>
      <c r="AU1042" s="260" t="s">
        <v>87</v>
      </c>
      <c r="AV1042" s="12" t="s">
        <v>87</v>
      </c>
      <c r="AW1042" s="12" t="s">
        <v>42</v>
      </c>
      <c r="AX1042" s="12" t="s">
        <v>79</v>
      </c>
      <c r="AY1042" s="260" t="s">
        <v>228</v>
      </c>
    </row>
    <row r="1043" s="15" customFormat="1">
      <c r="B1043" s="295"/>
      <c r="C1043" s="296"/>
      <c r="D1043" s="251" t="s">
        <v>237</v>
      </c>
      <c r="E1043" s="297" t="s">
        <v>22</v>
      </c>
      <c r="F1043" s="298" t="s">
        <v>723</v>
      </c>
      <c r="G1043" s="296"/>
      <c r="H1043" s="299">
        <v>697.89700000000005</v>
      </c>
      <c r="I1043" s="300"/>
      <c r="J1043" s="296"/>
      <c r="K1043" s="296"/>
      <c r="L1043" s="301"/>
      <c r="M1043" s="302"/>
      <c r="N1043" s="303"/>
      <c r="O1043" s="303"/>
      <c r="P1043" s="303"/>
      <c r="Q1043" s="303"/>
      <c r="R1043" s="303"/>
      <c r="S1043" s="303"/>
      <c r="T1043" s="304"/>
      <c r="AT1043" s="305" t="s">
        <v>237</v>
      </c>
      <c r="AU1043" s="305" t="s">
        <v>87</v>
      </c>
      <c r="AV1043" s="15" t="s">
        <v>101</v>
      </c>
      <c r="AW1043" s="15" t="s">
        <v>42</v>
      </c>
      <c r="AX1043" s="15" t="s">
        <v>79</v>
      </c>
      <c r="AY1043" s="305" t="s">
        <v>228</v>
      </c>
    </row>
    <row r="1044" s="12" customFormat="1">
      <c r="B1044" s="249"/>
      <c r="C1044" s="250"/>
      <c r="D1044" s="251" t="s">
        <v>237</v>
      </c>
      <c r="E1044" s="252" t="s">
        <v>22</v>
      </c>
      <c r="F1044" s="253" t="s">
        <v>2075</v>
      </c>
      <c r="G1044" s="250"/>
      <c r="H1044" s="254">
        <v>802.58199999999999</v>
      </c>
      <c r="I1044" s="255"/>
      <c r="J1044" s="250"/>
      <c r="K1044" s="250"/>
      <c r="L1044" s="256"/>
      <c r="M1044" s="257"/>
      <c r="N1044" s="258"/>
      <c r="O1044" s="258"/>
      <c r="P1044" s="258"/>
      <c r="Q1044" s="258"/>
      <c r="R1044" s="258"/>
      <c r="S1044" s="258"/>
      <c r="T1044" s="259"/>
      <c r="AT1044" s="260" t="s">
        <v>237</v>
      </c>
      <c r="AU1044" s="260" t="s">
        <v>87</v>
      </c>
      <c r="AV1044" s="12" t="s">
        <v>87</v>
      </c>
      <c r="AW1044" s="12" t="s">
        <v>42</v>
      </c>
      <c r="AX1044" s="12" t="s">
        <v>24</v>
      </c>
      <c r="AY1044" s="260" t="s">
        <v>228</v>
      </c>
    </row>
    <row r="1045" s="1" customFormat="1" ht="16.5" customHeight="1">
      <c r="B1045" s="47"/>
      <c r="C1045" s="261" t="s">
        <v>2076</v>
      </c>
      <c r="D1045" s="261" t="s">
        <v>349</v>
      </c>
      <c r="E1045" s="262" t="s">
        <v>2077</v>
      </c>
      <c r="F1045" s="263" t="s">
        <v>2078</v>
      </c>
      <c r="G1045" s="264" t="s">
        <v>2079</v>
      </c>
      <c r="H1045" s="265">
        <v>771.995</v>
      </c>
      <c r="I1045" s="266"/>
      <c r="J1045" s="267">
        <f>ROUND(I1045*H1045,2)</f>
        <v>0</v>
      </c>
      <c r="K1045" s="263" t="s">
        <v>264</v>
      </c>
      <c r="L1045" s="268"/>
      <c r="M1045" s="269" t="s">
        <v>22</v>
      </c>
      <c r="N1045" s="270" t="s">
        <v>50</v>
      </c>
      <c r="O1045" s="48"/>
      <c r="P1045" s="246">
        <f>O1045*H1045</f>
        <v>0</v>
      </c>
      <c r="Q1045" s="246">
        <v>0</v>
      </c>
      <c r="R1045" s="246">
        <f>Q1045*H1045</f>
        <v>0</v>
      </c>
      <c r="S1045" s="246">
        <v>0</v>
      </c>
      <c r="T1045" s="247">
        <f>S1045*H1045</f>
        <v>0</v>
      </c>
      <c r="AR1045" s="25" t="s">
        <v>388</v>
      </c>
      <c r="AT1045" s="25" t="s">
        <v>349</v>
      </c>
      <c r="AU1045" s="25" t="s">
        <v>87</v>
      </c>
      <c r="AY1045" s="25" t="s">
        <v>228</v>
      </c>
      <c r="BE1045" s="248">
        <f>IF(N1045="základní",J1045,0)</f>
        <v>0</v>
      </c>
      <c r="BF1045" s="248">
        <f>IF(N1045="snížená",J1045,0)</f>
        <v>0</v>
      </c>
      <c r="BG1045" s="248">
        <f>IF(N1045="zákl. přenesená",J1045,0)</f>
        <v>0</v>
      </c>
      <c r="BH1045" s="248">
        <f>IF(N1045="sníž. přenesená",J1045,0)</f>
        <v>0</v>
      </c>
      <c r="BI1045" s="248">
        <f>IF(N1045="nulová",J1045,0)</f>
        <v>0</v>
      </c>
      <c r="BJ1045" s="25" t="s">
        <v>24</v>
      </c>
      <c r="BK1045" s="248">
        <f>ROUND(I1045*H1045,2)</f>
        <v>0</v>
      </c>
      <c r="BL1045" s="25" t="s">
        <v>304</v>
      </c>
      <c r="BM1045" s="25" t="s">
        <v>2080</v>
      </c>
    </row>
    <row r="1046" s="1" customFormat="1">
      <c r="B1046" s="47"/>
      <c r="C1046" s="75"/>
      <c r="D1046" s="251" t="s">
        <v>624</v>
      </c>
      <c r="E1046" s="75"/>
      <c r="F1046" s="282" t="s">
        <v>2081</v>
      </c>
      <c r="G1046" s="75"/>
      <c r="H1046" s="75"/>
      <c r="I1046" s="205"/>
      <c r="J1046" s="75"/>
      <c r="K1046" s="75"/>
      <c r="L1046" s="73"/>
      <c r="M1046" s="283"/>
      <c r="N1046" s="48"/>
      <c r="O1046" s="48"/>
      <c r="P1046" s="48"/>
      <c r="Q1046" s="48"/>
      <c r="R1046" s="48"/>
      <c r="S1046" s="48"/>
      <c r="T1046" s="96"/>
      <c r="AT1046" s="25" t="s">
        <v>624</v>
      </c>
      <c r="AU1046" s="25" t="s">
        <v>87</v>
      </c>
    </row>
    <row r="1047" s="14" customFormat="1">
      <c r="B1047" s="285"/>
      <c r="C1047" s="286"/>
      <c r="D1047" s="251" t="s">
        <v>237</v>
      </c>
      <c r="E1047" s="287" t="s">
        <v>22</v>
      </c>
      <c r="F1047" s="288" t="s">
        <v>2082</v>
      </c>
      <c r="G1047" s="286"/>
      <c r="H1047" s="287" t="s">
        <v>22</v>
      </c>
      <c r="I1047" s="289"/>
      <c r="J1047" s="286"/>
      <c r="K1047" s="286"/>
      <c r="L1047" s="290"/>
      <c r="M1047" s="291"/>
      <c r="N1047" s="292"/>
      <c r="O1047" s="292"/>
      <c r="P1047" s="292"/>
      <c r="Q1047" s="292"/>
      <c r="R1047" s="292"/>
      <c r="S1047" s="292"/>
      <c r="T1047" s="293"/>
      <c r="AT1047" s="294" t="s">
        <v>237</v>
      </c>
      <c r="AU1047" s="294" t="s">
        <v>87</v>
      </c>
      <c r="AV1047" s="14" t="s">
        <v>24</v>
      </c>
      <c r="AW1047" s="14" t="s">
        <v>42</v>
      </c>
      <c r="AX1047" s="14" t="s">
        <v>79</v>
      </c>
      <c r="AY1047" s="294" t="s">
        <v>228</v>
      </c>
    </row>
    <row r="1048" s="12" customFormat="1">
      <c r="B1048" s="249"/>
      <c r="C1048" s="250"/>
      <c r="D1048" s="251" t="s">
        <v>237</v>
      </c>
      <c r="E1048" s="252" t="s">
        <v>22</v>
      </c>
      <c r="F1048" s="253" t="s">
        <v>2083</v>
      </c>
      <c r="G1048" s="250"/>
      <c r="H1048" s="254">
        <v>196.31999999999999</v>
      </c>
      <c r="I1048" s="255"/>
      <c r="J1048" s="250"/>
      <c r="K1048" s="250"/>
      <c r="L1048" s="256"/>
      <c r="M1048" s="257"/>
      <c r="N1048" s="258"/>
      <c r="O1048" s="258"/>
      <c r="P1048" s="258"/>
      <c r="Q1048" s="258"/>
      <c r="R1048" s="258"/>
      <c r="S1048" s="258"/>
      <c r="T1048" s="259"/>
      <c r="AT1048" s="260" t="s">
        <v>237</v>
      </c>
      <c r="AU1048" s="260" t="s">
        <v>87</v>
      </c>
      <c r="AV1048" s="12" t="s">
        <v>87</v>
      </c>
      <c r="AW1048" s="12" t="s">
        <v>42</v>
      </c>
      <c r="AX1048" s="12" t="s">
        <v>79</v>
      </c>
      <c r="AY1048" s="260" t="s">
        <v>228</v>
      </c>
    </row>
    <row r="1049" s="12" customFormat="1">
      <c r="B1049" s="249"/>
      <c r="C1049" s="250"/>
      <c r="D1049" s="251" t="s">
        <v>237</v>
      </c>
      <c r="E1049" s="252" t="s">
        <v>22</v>
      </c>
      <c r="F1049" s="253" t="s">
        <v>2084</v>
      </c>
      <c r="G1049" s="250"/>
      <c r="H1049" s="254">
        <v>186.63999999999999</v>
      </c>
      <c r="I1049" s="255"/>
      <c r="J1049" s="250"/>
      <c r="K1049" s="250"/>
      <c r="L1049" s="256"/>
      <c r="M1049" s="257"/>
      <c r="N1049" s="258"/>
      <c r="O1049" s="258"/>
      <c r="P1049" s="258"/>
      <c r="Q1049" s="258"/>
      <c r="R1049" s="258"/>
      <c r="S1049" s="258"/>
      <c r="T1049" s="259"/>
      <c r="AT1049" s="260" t="s">
        <v>237</v>
      </c>
      <c r="AU1049" s="260" t="s">
        <v>87</v>
      </c>
      <c r="AV1049" s="12" t="s">
        <v>87</v>
      </c>
      <c r="AW1049" s="12" t="s">
        <v>42</v>
      </c>
      <c r="AX1049" s="12" t="s">
        <v>79</v>
      </c>
      <c r="AY1049" s="260" t="s">
        <v>228</v>
      </c>
    </row>
    <row r="1050" s="12" customFormat="1">
      <c r="B1050" s="249"/>
      <c r="C1050" s="250"/>
      <c r="D1050" s="251" t="s">
        <v>237</v>
      </c>
      <c r="E1050" s="252" t="s">
        <v>22</v>
      </c>
      <c r="F1050" s="253" t="s">
        <v>2085</v>
      </c>
      <c r="G1050" s="250"/>
      <c r="H1050" s="254">
        <v>288.33999999999997</v>
      </c>
      <c r="I1050" s="255"/>
      <c r="J1050" s="250"/>
      <c r="K1050" s="250"/>
      <c r="L1050" s="256"/>
      <c r="M1050" s="257"/>
      <c r="N1050" s="258"/>
      <c r="O1050" s="258"/>
      <c r="P1050" s="258"/>
      <c r="Q1050" s="258"/>
      <c r="R1050" s="258"/>
      <c r="S1050" s="258"/>
      <c r="T1050" s="259"/>
      <c r="AT1050" s="260" t="s">
        <v>237</v>
      </c>
      <c r="AU1050" s="260" t="s">
        <v>87</v>
      </c>
      <c r="AV1050" s="12" t="s">
        <v>87</v>
      </c>
      <c r="AW1050" s="12" t="s">
        <v>42</v>
      </c>
      <c r="AX1050" s="12" t="s">
        <v>79</v>
      </c>
      <c r="AY1050" s="260" t="s">
        <v>228</v>
      </c>
    </row>
    <row r="1051" s="15" customFormat="1">
      <c r="B1051" s="295"/>
      <c r="C1051" s="296"/>
      <c r="D1051" s="251" t="s">
        <v>237</v>
      </c>
      <c r="E1051" s="297" t="s">
        <v>22</v>
      </c>
      <c r="F1051" s="298" t="s">
        <v>723</v>
      </c>
      <c r="G1051" s="296"/>
      <c r="H1051" s="299">
        <v>671.29999999999995</v>
      </c>
      <c r="I1051" s="300"/>
      <c r="J1051" s="296"/>
      <c r="K1051" s="296"/>
      <c r="L1051" s="301"/>
      <c r="M1051" s="302"/>
      <c r="N1051" s="303"/>
      <c r="O1051" s="303"/>
      <c r="P1051" s="303"/>
      <c r="Q1051" s="303"/>
      <c r="R1051" s="303"/>
      <c r="S1051" s="303"/>
      <c r="T1051" s="304"/>
      <c r="AT1051" s="305" t="s">
        <v>237</v>
      </c>
      <c r="AU1051" s="305" t="s">
        <v>87</v>
      </c>
      <c r="AV1051" s="15" t="s">
        <v>101</v>
      </c>
      <c r="AW1051" s="15" t="s">
        <v>42</v>
      </c>
      <c r="AX1051" s="15" t="s">
        <v>79</v>
      </c>
      <c r="AY1051" s="305" t="s">
        <v>228</v>
      </c>
    </row>
    <row r="1052" s="12" customFormat="1">
      <c r="B1052" s="249"/>
      <c r="C1052" s="250"/>
      <c r="D1052" s="251" t="s">
        <v>237</v>
      </c>
      <c r="E1052" s="252" t="s">
        <v>22</v>
      </c>
      <c r="F1052" s="253" t="s">
        <v>2086</v>
      </c>
      <c r="G1052" s="250"/>
      <c r="H1052" s="254">
        <v>771.995</v>
      </c>
      <c r="I1052" s="255"/>
      <c r="J1052" s="250"/>
      <c r="K1052" s="250"/>
      <c r="L1052" s="256"/>
      <c r="M1052" s="257"/>
      <c r="N1052" s="258"/>
      <c r="O1052" s="258"/>
      <c r="P1052" s="258"/>
      <c r="Q1052" s="258"/>
      <c r="R1052" s="258"/>
      <c r="S1052" s="258"/>
      <c r="T1052" s="259"/>
      <c r="AT1052" s="260" t="s">
        <v>237</v>
      </c>
      <c r="AU1052" s="260" t="s">
        <v>87</v>
      </c>
      <c r="AV1052" s="12" t="s">
        <v>87</v>
      </c>
      <c r="AW1052" s="12" t="s">
        <v>42</v>
      </c>
      <c r="AX1052" s="12" t="s">
        <v>24</v>
      </c>
      <c r="AY1052" s="260" t="s">
        <v>228</v>
      </c>
    </row>
    <row r="1053" s="1" customFormat="1" ht="16.5" customHeight="1">
      <c r="B1053" s="47"/>
      <c r="C1053" s="261" t="s">
        <v>2087</v>
      </c>
      <c r="D1053" s="261" t="s">
        <v>349</v>
      </c>
      <c r="E1053" s="262" t="s">
        <v>2088</v>
      </c>
      <c r="F1053" s="263" t="s">
        <v>2089</v>
      </c>
      <c r="G1053" s="264" t="s">
        <v>263</v>
      </c>
      <c r="H1053" s="265">
        <v>1063.29</v>
      </c>
      <c r="I1053" s="266"/>
      <c r="J1053" s="267">
        <f>ROUND(I1053*H1053,2)</f>
        <v>0</v>
      </c>
      <c r="K1053" s="263" t="s">
        <v>264</v>
      </c>
      <c r="L1053" s="268"/>
      <c r="M1053" s="269" t="s">
        <v>22</v>
      </c>
      <c r="N1053" s="270" t="s">
        <v>50</v>
      </c>
      <c r="O1053" s="48"/>
      <c r="P1053" s="246">
        <f>O1053*H1053</f>
        <v>0</v>
      </c>
      <c r="Q1053" s="246">
        <v>0</v>
      </c>
      <c r="R1053" s="246">
        <f>Q1053*H1053</f>
        <v>0</v>
      </c>
      <c r="S1053" s="246">
        <v>0</v>
      </c>
      <c r="T1053" s="247">
        <f>S1053*H1053</f>
        <v>0</v>
      </c>
      <c r="AR1053" s="25" t="s">
        <v>388</v>
      </c>
      <c r="AT1053" s="25" t="s">
        <v>349</v>
      </c>
      <c r="AU1053" s="25" t="s">
        <v>87</v>
      </c>
      <c r="AY1053" s="25" t="s">
        <v>228</v>
      </c>
      <c r="BE1053" s="248">
        <f>IF(N1053="základní",J1053,0)</f>
        <v>0</v>
      </c>
      <c r="BF1053" s="248">
        <f>IF(N1053="snížená",J1053,0)</f>
        <v>0</v>
      </c>
      <c r="BG1053" s="248">
        <f>IF(N1053="zákl. přenesená",J1053,0)</f>
        <v>0</v>
      </c>
      <c r="BH1053" s="248">
        <f>IF(N1053="sníž. přenesená",J1053,0)</f>
        <v>0</v>
      </c>
      <c r="BI1053" s="248">
        <f>IF(N1053="nulová",J1053,0)</f>
        <v>0</v>
      </c>
      <c r="BJ1053" s="25" t="s">
        <v>24</v>
      </c>
      <c r="BK1053" s="248">
        <f>ROUND(I1053*H1053,2)</f>
        <v>0</v>
      </c>
      <c r="BL1053" s="25" t="s">
        <v>304</v>
      </c>
      <c r="BM1053" s="25" t="s">
        <v>2090</v>
      </c>
    </row>
    <row r="1054" s="1" customFormat="1">
      <c r="B1054" s="47"/>
      <c r="C1054" s="75"/>
      <c r="D1054" s="251" t="s">
        <v>624</v>
      </c>
      <c r="E1054" s="75"/>
      <c r="F1054" s="282" t="s">
        <v>2091</v>
      </c>
      <c r="G1054" s="75"/>
      <c r="H1054" s="75"/>
      <c r="I1054" s="205"/>
      <c r="J1054" s="75"/>
      <c r="K1054" s="75"/>
      <c r="L1054" s="73"/>
      <c r="M1054" s="283"/>
      <c r="N1054" s="48"/>
      <c r="O1054" s="48"/>
      <c r="P1054" s="48"/>
      <c r="Q1054" s="48"/>
      <c r="R1054" s="48"/>
      <c r="S1054" s="48"/>
      <c r="T1054" s="96"/>
      <c r="AT1054" s="25" t="s">
        <v>624</v>
      </c>
      <c r="AU1054" s="25" t="s">
        <v>87</v>
      </c>
    </row>
    <row r="1055" s="14" customFormat="1">
      <c r="B1055" s="285"/>
      <c r="C1055" s="286"/>
      <c r="D1055" s="251" t="s">
        <v>237</v>
      </c>
      <c r="E1055" s="287" t="s">
        <v>22</v>
      </c>
      <c r="F1055" s="288" t="s">
        <v>2092</v>
      </c>
      <c r="G1055" s="286"/>
      <c r="H1055" s="287" t="s">
        <v>22</v>
      </c>
      <c r="I1055" s="289"/>
      <c r="J1055" s="286"/>
      <c r="K1055" s="286"/>
      <c r="L1055" s="290"/>
      <c r="M1055" s="291"/>
      <c r="N1055" s="292"/>
      <c r="O1055" s="292"/>
      <c r="P1055" s="292"/>
      <c r="Q1055" s="292"/>
      <c r="R1055" s="292"/>
      <c r="S1055" s="292"/>
      <c r="T1055" s="293"/>
      <c r="AT1055" s="294" t="s">
        <v>237</v>
      </c>
      <c r="AU1055" s="294" t="s">
        <v>87</v>
      </c>
      <c r="AV1055" s="14" t="s">
        <v>24</v>
      </c>
      <c r="AW1055" s="14" t="s">
        <v>42</v>
      </c>
      <c r="AX1055" s="14" t="s">
        <v>79</v>
      </c>
      <c r="AY1055" s="294" t="s">
        <v>228</v>
      </c>
    </row>
    <row r="1056" s="12" customFormat="1">
      <c r="B1056" s="249"/>
      <c r="C1056" s="250"/>
      <c r="D1056" s="251" t="s">
        <v>237</v>
      </c>
      <c r="E1056" s="252" t="s">
        <v>22</v>
      </c>
      <c r="F1056" s="253" t="s">
        <v>2093</v>
      </c>
      <c r="G1056" s="250"/>
      <c r="H1056" s="254">
        <v>249.88999999999999</v>
      </c>
      <c r="I1056" s="255"/>
      <c r="J1056" s="250"/>
      <c r="K1056" s="250"/>
      <c r="L1056" s="256"/>
      <c r="M1056" s="257"/>
      <c r="N1056" s="258"/>
      <c r="O1056" s="258"/>
      <c r="P1056" s="258"/>
      <c r="Q1056" s="258"/>
      <c r="R1056" s="258"/>
      <c r="S1056" s="258"/>
      <c r="T1056" s="259"/>
      <c r="AT1056" s="260" t="s">
        <v>237</v>
      </c>
      <c r="AU1056" s="260" t="s">
        <v>87</v>
      </c>
      <c r="AV1056" s="12" t="s">
        <v>87</v>
      </c>
      <c r="AW1056" s="12" t="s">
        <v>42</v>
      </c>
      <c r="AX1056" s="12" t="s">
        <v>79</v>
      </c>
      <c r="AY1056" s="260" t="s">
        <v>228</v>
      </c>
    </row>
    <row r="1057" s="12" customFormat="1">
      <c r="B1057" s="249"/>
      <c r="C1057" s="250"/>
      <c r="D1057" s="251" t="s">
        <v>237</v>
      </c>
      <c r="E1057" s="252" t="s">
        <v>22</v>
      </c>
      <c r="F1057" s="253" t="s">
        <v>2094</v>
      </c>
      <c r="G1057" s="250"/>
      <c r="H1057" s="254">
        <v>65.700000000000003</v>
      </c>
      <c r="I1057" s="255"/>
      <c r="J1057" s="250"/>
      <c r="K1057" s="250"/>
      <c r="L1057" s="256"/>
      <c r="M1057" s="257"/>
      <c r="N1057" s="258"/>
      <c r="O1057" s="258"/>
      <c r="P1057" s="258"/>
      <c r="Q1057" s="258"/>
      <c r="R1057" s="258"/>
      <c r="S1057" s="258"/>
      <c r="T1057" s="259"/>
      <c r="AT1057" s="260" t="s">
        <v>237</v>
      </c>
      <c r="AU1057" s="260" t="s">
        <v>87</v>
      </c>
      <c r="AV1057" s="12" t="s">
        <v>87</v>
      </c>
      <c r="AW1057" s="12" t="s">
        <v>42</v>
      </c>
      <c r="AX1057" s="12" t="s">
        <v>79</v>
      </c>
      <c r="AY1057" s="260" t="s">
        <v>228</v>
      </c>
    </row>
    <row r="1058" s="12" customFormat="1">
      <c r="B1058" s="249"/>
      <c r="C1058" s="250"/>
      <c r="D1058" s="251" t="s">
        <v>237</v>
      </c>
      <c r="E1058" s="252" t="s">
        <v>22</v>
      </c>
      <c r="F1058" s="253" t="s">
        <v>2095</v>
      </c>
      <c r="G1058" s="250"/>
      <c r="H1058" s="254">
        <v>185.56</v>
      </c>
      <c r="I1058" s="255"/>
      <c r="J1058" s="250"/>
      <c r="K1058" s="250"/>
      <c r="L1058" s="256"/>
      <c r="M1058" s="257"/>
      <c r="N1058" s="258"/>
      <c r="O1058" s="258"/>
      <c r="P1058" s="258"/>
      <c r="Q1058" s="258"/>
      <c r="R1058" s="258"/>
      <c r="S1058" s="258"/>
      <c r="T1058" s="259"/>
      <c r="AT1058" s="260" t="s">
        <v>237</v>
      </c>
      <c r="AU1058" s="260" t="s">
        <v>87</v>
      </c>
      <c r="AV1058" s="12" t="s">
        <v>87</v>
      </c>
      <c r="AW1058" s="12" t="s">
        <v>42</v>
      </c>
      <c r="AX1058" s="12" t="s">
        <v>79</v>
      </c>
      <c r="AY1058" s="260" t="s">
        <v>228</v>
      </c>
    </row>
    <row r="1059" s="12" customFormat="1">
      <c r="B1059" s="249"/>
      <c r="C1059" s="250"/>
      <c r="D1059" s="251" t="s">
        <v>237</v>
      </c>
      <c r="E1059" s="252" t="s">
        <v>22</v>
      </c>
      <c r="F1059" s="253" t="s">
        <v>2096</v>
      </c>
      <c r="G1059" s="250"/>
      <c r="H1059" s="254">
        <v>68.640000000000001</v>
      </c>
      <c r="I1059" s="255"/>
      <c r="J1059" s="250"/>
      <c r="K1059" s="250"/>
      <c r="L1059" s="256"/>
      <c r="M1059" s="257"/>
      <c r="N1059" s="258"/>
      <c r="O1059" s="258"/>
      <c r="P1059" s="258"/>
      <c r="Q1059" s="258"/>
      <c r="R1059" s="258"/>
      <c r="S1059" s="258"/>
      <c r="T1059" s="259"/>
      <c r="AT1059" s="260" t="s">
        <v>237</v>
      </c>
      <c r="AU1059" s="260" t="s">
        <v>87</v>
      </c>
      <c r="AV1059" s="12" t="s">
        <v>87</v>
      </c>
      <c r="AW1059" s="12" t="s">
        <v>42</v>
      </c>
      <c r="AX1059" s="12" t="s">
        <v>79</v>
      </c>
      <c r="AY1059" s="260" t="s">
        <v>228</v>
      </c>
    </row>
    <row r="1060" s="12" customFormat="1">
      <c r="B1060" s="249"/>
      <c r="C1060" s="250"/>
      <c r="D1060" s="251" t="s">
        <v>237</v>
      </c>
      <c r="E1060" s="252" t="s">
        <v>22</v>
      </c>
      <c r="F1060" s="253" t="s">
        <v>2097</v>
      </c>
      <c r="G1060" s="250"/>
      <c r="H1060" s="254">
        <v>280.44999999999999</v>
      </c>
      <c r="I1060" s="255"/>
      <c r="J1060" s="250"/>
      <c r="K1060" s="250"/>
      <c r="L1060" s="256"/>
      <c r="M1060" s="257"/>
      <c r="N1060" s="258"/>
      <c r="O1060" s="258"/>
      <c r="P1060" s="258"/>
      <c r="Q1060" s="258"/>
      <c r="R1060" s="258"/>
      <c r="S1060" s="258"/>
      <c r="T1060" s="259"/>
      <c r="AT1060" s="260" t="s">
        <v>237</v>
      </c>
      <c r="AU1060" s="260" t="s">
        <v>87</v>
      </c>
      <c r="AV1060" s="12" t="s">
        <v>87</v>
      </c>
      <c r="AW1060" s="12" t="s">
        <v>42</v>
      </c>
      <c r="AX1060" s="12" t="s">
        <v>79</v>
      </c>
      <c r="AY1060" s="260" t="s">
        <v>228</v>
      </c>
    </row>
    <row r="1061" s="12" customFormat="1">
      <c r="B1061" s="249"/>
      <c r="C1061" s="250"/>
      <c r="D1061" s="251" t="s">
        <v>237</v>
      </c>
      <c r="E1061" s="252" t="s">
        <v>22</v>
      </c>
      <c r="F1061" s="253" t="s">
        <v>2098</v>
      </c>
      <c r="G1061" s="250"/>
      <c r="H1061" s="254">
        <v>74.359999999999999</v>
      </c>
      <c r="I1061" s="255"/>
      <c r="J1061" s="250"/>
      <c r="K1061" s="250"/>
      <c r="L1061" s="256"/>
      <c r="M1061" s="257"/>
      <c r="N1061" s="258"/>
      <c r="O1061" s="258"/>
      <c r="P1061" s="258"/>
      <c r="Q1061" s="258"/>
      <c r="R1061" s="258"/>
      <c r="S1061" s="258"/>
      <c r="T1061" s="259"/>
      <c r="AT1061" s="260" t="s">
        <v>237</v>
      </c>
      <c r="AU1061" s="260" t="s">
        <v>87</v>
      </c>
      <c r="AV1061" s="12" t="s">
        <v>87</v>
      </c>
      <c r="AW1061" s="12" t="s">
        <v>42</v>
      </c>
      <c r="AX1061" s="12" t="s">
        <v>79</v>
      </c>
      <c r="AY1061" s="260" t="s">
        <v>228</v>
      </c>
    </row>
    <row r="1062" s="15" customFormat="1">
      <c r="B1062" s="295"/>
      <c r="C1062" s="296"/>
      <c r="D1062" s="251" t="s">
        <v>237</v>
      </c>
      <c r="E1062" s="297" t="s">
        <v>22</v>
      </c>
      <c r="F1062" s="298" t="s">
        <v>723</v>
      </c>
      <c r="G1062" s="296"/>
      <c r="H1062" s="299">
        <v>924.60000000000002</v>
      </c>
      <c r="I1062" s="300"/>
      <c r="J1062" s="296"/>
      <c r="K1062" s="296"/>
      <c r="L1062" s="301"/>
      <c r="M1062" s="302"/>
      <c r="N1062" s="303"/>
      <c r="O1062" s="303"/>
      <c r="P1062" s="303"/>
      <c r="Q1062" s="303"/>
      <c r="R1062" s="303"/>
      <c r="S1062" s="303"/>
      <c r="T1062" s="304"/>
      <c r="AT1062" s="305" t="s">
        <v>237</v>
      </c>
      <c r="AU1062" s="305" t="s">
        <v>87</v>
      </c>
      <c r="AV1062" s="15" t="s">
        <v>101</v>
      </c>
      <c r="AW1062" s="15" t="s">
        <v>42</v>
      </c>
      <c r="AX1062" s="15" t="s">
        <v>79</v>
      </c>
      <c r="AY1062" s="305" t="s">
        <v>228</v>
      </c>
    </row>
    <row r="1063" s="12" customFormat="1">
      <c r="B1063" s="249"/>
      <c r="C1063" s="250"/>
      <c r="D1063" s="251" t="s">
        <v>237</v>
      </c>
      <c r="E1063" s="252" t="s">
        <v>22</v>
      </c>
      <c r="F1063" s="253" t="s">
        <v>2099</v>
      </c>
      <c r="G1063" s="250"/>
      <c r="H1063" s="254">
        <v>1063.29</v>
      </c>
      <c r="I1063" s="255"/>
      <c r="J1063" s="250"/>
      <c r="K1063" s="250"/>
      <c r="L1063" s="256"/>
      <c r="M1063" s="257"/>
      <c r="N1063" s="258"/>
      <c r="O1063" s="258"/>
      <c r="P1063" s="258"/>
      <c r="Q1063" s="258"/>
      <c r="R1063" s="258"/>
      <c r="S1063" s="258"/>
      <c r="T1063" s="259"/>
      <c r="AT1063" s="260" t="s">
        <v>237</v>
      </c>
      <c r="AU1063" s="260" t="s">
        <v>87</v>
      </c>
      <c r="AV1063" s="12" t="s">
        <v>87</v>
      </c>
      <c r="AW1063" s="12" t="s">
        <v>42</v>
      </c>
      <c r="AX1063" s="12" t="s">
        <v>24</v>
      </c>
      <c r="AY1063" s="260" t="s">
        <v>228</v>
      </c>
    </row>
    <row r="1064" s="1" customFormat="1" ht="16.5" customHeight="1">
      <c r="B1064" s="47"/>
      <c r="C1064" s="261" t="s">
        <v>2100</v>
      </c>
      <c r="D1064" s="261" t="s">
        <v>349</v>
      </c>
      <c r="E1064" s="262" t="s">
        <v>2101</v>
      </c>
      <c r="F1064" s="263" t="s">
        <v>2102</v>
      </c>
      <c r="G1064" s="264" t="s">
        <v>263</v>
      </c>
      <c r="H1064" s="265">
        <v>194.523</v>
      </c>
      <c r="I1064" s="266"/>
      <c r="J1064" s="267">
        <f>ROUND(I1064*H1064,2)</f>
        <v>0</v>
      </c>
      <c r="K1064" s="263" t="s">
        <v>264</v>
      </c>
      <c r="L1064" s="268"/>
      <c r="M1064" s="269" t="s">
        <v>22</v>
      </c>
      <c r="N1064" s="270" t="s">
        <v>50</v>
      </c>
      <c r="O1064" s="48"/>
      <c r="P1064" s="246">
        <f>O1064*H1064</f>
        <v>0</v>
      </c>
      <c r="Q1064" s="246">
        <v>0</v>
      </c>
      <c r="R1064" s="246">
        <f>Q1064*H1064</f>
        <v>0</v>
      </c>
      <c r="S1064" s="246">
        <v>0</v>
      </c>
      <c r="T1064" s="247">
        <f>S1064*H1064</f>
        <v>0</v>
      </c>
      <c r="AR1064" s="25" t="s">
        <v>388</v>
      </c>
      <c r="AT1064" s="25" t="s">
        <v>349</v>
      </c>
      <c r="AU1064" s="25" t="s">
        <v>87</v>
      </c>
      <c r="AY1064" s="25" t="s">
        <v>228</v>
      </c>
      <c r="BE1064" s="248">
        <f>IF(N1064="základní",J1064,0)</f>
        <v>0</v>
      </c>
      <c r="BF1064" s="248">
        <f>IF(N1064="snížená",J1064,0)</f>
        <v>0</v>
      </c>
      <c r="BG1064" s="248">
        <f>IF(N1064="zákl. přenesená",J1064,0)</f>
        <v>0</v>
      </c>
      <c r="BH1064" s="248">
        <f>IF(N1064="sníž. přenesená",J1064,0)</f>
        <v>0</v>
      </c>
      <c r="BI1064" s="248">
        <f>IF(N1064="nulová",J1064,0)</f>
        <v>0</v>
      </c>
      <c r="BJ1064" s="25" t="s">
        <v>24</v>
      </c>
      <c r="BK1064" s="248">
        <f>ROUND(I1064*H1064,2)</f>
        <v>0</v>
      </c>
      <c r="BL1064" s="25" t="s">
        <v>304</v>
      </c>
      <c r="BM1064" s="25" t="s">
        <v>2103</v>
      </c>
    </row>
    <row r="1065" s="1" customFormat="1">
      <c r="B1065" s="47"/>
      <c r="C1065" s="75"/>
      <c r="D1065" s="251" t="s">
        <v>624</v>
      </c>
      <c r="E1065" s="75"/>
      <c r="F1065" s="282" t="s">
        <v>2104</v>
      </c>
      <c r="G1065" s="75"/>
      <c r="H1065" s="75"/>
      <c r="I1065" s="205"/>
      <c r="J1065" s="75"/>
      <c r="K1065" s="75"/>
      <c r="L1065" s="73"/>
      <c r="M1065" s="283"/>
      <c r="N1065" s="48"/>
      <c r="O1065" s="48"/>
      <c r="P1065" s="48"/>
      <c r="Q1065" s="48"/>
      <c r="R1065" s="48"/>
      <c r="S1065" s="48"/>
      <c r="T1065" s="96"/>
      <c r="AT1065" s="25" t="s">
        <v>624</v>
      </c>
      <c r="AU1065" s="25" t="s">
        <v>87</v>
      </c>
    </row>
    <row r="1066" s="14" customFormat="1">
      <c r="B1066" s="285"/>
      <c r="C1066" s="286"/>
      <c r="D1066" s="251" t="s">
        <v>237</v>
      </c>
      <c r="E1066" s="287" t="s">
        <v>22</v>
      </c>
      <c r="F1066" s="288" t="s">
        <v>2105</v>
      </c>
      <c r="G1066" s="286"/>
      <c r="H1066" s="287" t="s">
        <v>22</v>
      </c>
      <c r="I1066" s="289"/>
      <c r="J1066" s="286"/>
      <c r="K1066" s="286"/>
      <c r="L1066" s="290"/>
      <c r="M1066" s="291"/>
      <c r="N1066" s="292"/>
      <c r="O1066" s="292"/>
      <c r="P1066" s="292"/>
      <c r="Q1066" s="292"/>
      <c r="R1066" s="292"/>
      <c r="S1066" s="292"/>
      <c r="T1066" s="293"/>
      <c r="AT1066" s="294" t="s">
        <v>237</v>
      </c>
      <c r="AU1066" s="294" t="s">
        <v>87</v>
      </c>
      <c r="AV1066" s="14" t="s">
        <v>24</v>
      </c>
      <c r="AW1066" s="14" t="s">
        <v>42</v>
      </c>
      <c r="AX1066" s="14" t="s">
        <v>79</v>
      </c>
      <c r="AY1066" s="294" t="s">
        <v>228</v>
      </c>
    </row>
    <row r="1067" s="12" customFormat="1">
      <c r="B1067" s="249"/>
      <c r="C1067" s="250"/>
      <c r="D1067" s="251" t="s">
        <v>237</v>
      </c>
      <c r="E1067" s="252" t="s">
        <v>22</v>
      </c>
      <c r="F1067" s="253" t="s">
        <v>2106</v>
      </c>
      <c r="G1067" s="250"/>
      <c r="H1067" s="254">
        <v>57.359999999999999</v>
      </c>
      <c r="I1067" s="255"/>
      <c r="J1067" s="250"/>
      <c r="K1067" s="250"/>
      <c r="L1067" s="256"/>
      <c r="M1067" s="257"/>
      <c r="N1067" s="258"/>
      <c r="O1067" s="258"/>
      <c r="P1067" s="258"/>
      <c r="Q1067" s="258"/>
      <c r="R1067" s="258"/>
      <c r="S1067" s="258"/>
      <c r="T1067" s="259"/>
      <c r="AT1067" s="260" t="s">
        <v>237</v>
      </c>
      <c r="AU1067" s="260" t="s">
        <v>87</v>
      </c>
      <c r="AV1067" s="12" t="s">
        <v>87</v>
      </c>
      <c r="AW1067" s="12" t="s">
        <v>42</v>
      </c>
      <c r="AX1067" s="12" t="s">
        <v>79</v>
      </c>
      <c r="AY1067" s="260" t="s">
        <v>228</v>
      </c>
    </row>
    <row r="1068" s="12" customFormat="1">
      <c r="B1068" s="249"/>
      <c r="C1068" s="250"/>
      <c r="D1068" s="251" t="s">
        <v>237</v>
      </c>
      <c r="E1068" s="252" t="s">
        <v>22</v>
      </c>
      <c r="F1068" s="253" t="s">
        <v>2107</v>
      </c>
      <c r="G1068" s="250"/>
      <c r="H1068" s="254">
        <v>55.340000000000003</v>
      </c>
      <c r="I1068" s="255"/>
      <c r="J1068" s="250"/>
      <c r="K1068" s="250"/>
      <c r="L1068" s="256"/>
      <c r="M1068" s="257"/>
      <c r="N1068" s="258"/>
      <c r="O1068" s="258"/>
      <c r="P1068" s="258"/>
      <c r="Q1068" s="258"/>
      <c r="R1068" s="258"/>
      <c r="S1068" s="258"/>
      <c r="T1068" s="259"/>
      <c r="AT1068" s="260" t="s">
        <v>237</v>
      </c>
      <c r="AU1068" s="260" t="s">
        <v>87</v>
      </c>
      <c r="AV1068" s="12" t="s">
        <v>87</v>
      </c>
      <c r="AW1068" s="12" t="s">
        <v>42</v>
      </c>
      <c r="AX1068" s="12" t="s">
        <v>79</v>
      </c>
      <c r="AY1068" s="260" t="s">
        <v>228</v>
      </c>
    </row>
    <row r="1069" s="12" customFormat="1">
      <c r="B1069" s="249"/>
      <c r="C1069" s="250"/>
      <c r="D1069" s="251" t="s">
        <v>237</v>
      </c>
      <c r="E1069" s="252" t="s">
        <v>22</v>
      </c>
      <c r="F1069" s="253" t="s">
        <v>2108</v>
      </c>
      <c r="G1069" s="250"/>
      <c r="H1069" s="254">
        <v>56.450000000000003</v>
      </c>
      <c r="I1069" s="255"/>
      <c r="J1069" s="250"/>
      <c r="K1069" s="250"/>
      <c r="L1069" s="256"/>
      <c r="M1069" s="257"/>
      <c r="N1069" s="258"/>
      <c r="O1069" s="258"/>
      <c r="P1069" s="258"/>
      <c r="Q1069" s="258"/>
      <c r="R1069" s="258"/>
      <c r="S1069" s="258"/>
      <c r="T1069" s="259"/>
      <c r="AT1069" s="260" t="s">
        <v>237</v>
      </c>
      <c r="AU1069" s="260" t="s">
        <v>87</v>
      </c>
      <c r="AV1069" s="12" t="s">
        <v>87</v>
      </c>
      <c r="AW1069" s="12" t="s">
        <v>42</v>
      </c>
      <c r="AX1069" s="12" t="s">
        <v>79</v>
      </c>
      <c r="AY1069" s="260" t="s">
        <v>228</v>
      </c>
    </row>
    <row r="1070" s="15" customFormat="1">
      <c r="B1070" s="295"/>
      <c r="C1070" s="296"/>
      <c r="D1070" s="251" t="s">
        <v>237</v>
      </c>
      <c r="E1070" s="297" t="s">
        <v>22</v>
      </c>
      <c r="F1070" s="298" t="s">
        <v>723</v>
      </c>
      <c r="G1070" s="296"/>
      <c r="H1070" s="299">
        <v>169.15000000000001</v>
      </c>
      <c r="I1070" s="300"/>
      <c r="J1070" s="296"/>
      <c r="K1070" s="296"/>
      <c r="L1070" s="301"/>
      <c r="M1070" s="302"/>
      <c r="N1070" s="303"/>
      <c r="O1070" s="303"/>
      <c r="P1070" s="303"/>
      <c r="Q1070" s="303"/>
      <c r="R1070" s="303"/>
      <c r="S1070" s="303"/>
      <c r="T1070" s="304"/>
      <c r="AT1070" s="305" t="s">
        <v>237</v>
      </c>
      <c r="AU1070" s="305" t="s">
        <v>87</v>
      </c>
      <c r="AV1070" s="15" t="s">
        <v>101</v>
      </c>
      <c r="AW1070" s="15" t="s">
        <v>42</v>
      </c>
      <c r="AX1070" s="15" t="s">
        <v>79</v>
      </c>
      <c r="AY1070" s="305" t="s">
        <v>228</v>
      </c>
    </row>
    <row r="1071" s="12" customFormat="1">
      <c r="B1071" s="249"/>
      <c r="C1071" s="250"/>
      <c r="D1071" s="251" t="s">
        <v>237</v>
      </c>
      <c r="E1071" s="252" t="s">
        <v>22</v>
      </c>
      <c r="F1071" s="253" t="s">
        <v>2109</v>
      </c>
      <c r="G1071" s="250"/>
      <c r="H1071" s="254">
        <v>194.523</v>
      </c>
      <c r="I1071" s="255"/>
      <c r="J1071" s="250"/>
      <c r="K1071" s="250"/>
      <c r="L1071" s="256"/>
      <c r="M1071" s="257"/>
      <c r="N1071" s="258"/>
      <c r="O1071" s="258"/>
      <c r="P1071" s="258"/>
      <c r="Q1071" s="258"/>
      <c r="R1071" s="258"/>
      <c r="S1071" s="258"/>
      <c r="T1071" s="259"/>
      <c r="AT1071" s="260" t="s">
        <v>237</v>
      </c>
      <c r="AU1071" s="260" t="s">
        <v>87</v>
      </c>
      <c r="AV1071" s="12" t="s">
        <v>87</v>
      </c>
      <c r="AW1071" s="12" t="s">
        <v>42</v>
      </c>
      <c r="AX1071" s="12" t="s">
        <v>24</v>
      </c>
      <c r="AY1071" s="260" t="s">
        <v>228</v>
      </c>
    </row>
    <row r="1072" s="1" customFormat="1" ht="16.5" customHeight="1">
      <c r="B1072" s="47"/>
      <c r="C1072" s="237" t="s">
        <v>2110</v>
      </c>
      <c r="D1072" s="237" t="s">
        <v>230</v>
      </c>
      <c r="E1072" s="238" t="s">
        <v>2111</v>
      </c>
      <c r="F1072" s="239" t="s">
        <v>2112</v>
      </c>
      <c r="G1072" s="240" t="s">
        <v>328</v>
      </c>
      <c r="H1072" s="241">
        <v>1724.0699999999999</v>
      </c>
      <c r="I1072" s="242"/>
      <c r="J1072" s="243">
        <f>ROUND(I1072*H1072,2)</f>
        <v>0</v>
      </c>
      <c r="K1072" s="239" t="s">
        <v>234</v>
      </c>
      <c r="L1072" s="73"/>
      <c r="M1072" s="244" t="s">
        <v>22</v>
      </c>
      <c r="N1072" s="245" t="s">
        <v>50</v>
      </c>
      <c r="O1072" s="48"/>
      <c r="P1072" s="246">
        <f>O1072*H1072</f>
        <v>0</v>
      </c>
      <c r="Q1072" s="246">
        <v>0</v>
      </c>
      <c r="R1072" s="246">
        <f>Q1072*H1072</f>
        <v>0</v>
      </c>
      <c r="S1072" s="246">
        <v>0</v>
      </c>
      <c r="T1072" s="247">
        <f>S1072*H1072</f>
        <v>0</v>
      </c>
      <c r="AR1072" s="25" t="s">
        <v>304</v>
      </c>
      <c r="AT1072" s="25" t="s">
        <v>230</v>
      </c>
      <c r="AU1072" s="25" t="s">
        <v>87</v>
      </c>
      <c r="AY1072" s="25" t="s">
        <v>228</v>
      </c>
      <c r="BE1072" s="248">
        <f>IF(N1072="základní",J1072,0)</f>
        <v>0</v>
      </c>
      <c r="BF1072" s="248">
        <f>IF(N1072="snížená",J1072,0)</f>
        <v>0</v>
      </c>
      <c r="BG1072" s="248">
        <f>IF(N1072="zákl. přenesená",J1072,0)</f>
        <v>0</v>
      </c>
      <c r="BH1072" s="248">
        <f>IF(N1072="sníž. přenesená",J1072,0)</f>
        <v>0</v>
      </c>
      <c r="BI1072" s="248">
        <f>IF(N1072="nulová",J1072,0)</f>
        <v>0</v>
      </c>
      <c r="BJ1072" s="25" t="s">
        <v>24</v>
      </c>
      <c r="BK1072" s="248">
        <f>ROUND(I1072*H1072,2)</f>
        <v>0</v>
      </c>
      <c r="BL1072" s="25" t="s">
        <v>304</v>
      </c>
      <c r="BM1072" s="25" t="s">
        <v>2113</v>
      </c>
    </row>
    <row r="1073" s="12" customFormat="1">
      <c r="B1073" s="249"/>
      <c r="C1073" s="250"/>
      <c r="D1073" s="251" t="s">
        <v>237</v>
      </c>
      <c r="E1073" s="252" t="s">
        <v>22</v>
      </c>
      <c r="F1073" s="253" t="s">
        <v>2114</v>
      </c>
      <c r="G1073" s="250"/>
      <c r="H1073" s="254">
        <v>1724.0699999999999</v>
      </c>
      <c r="I1073" s="255"/>
      <c r="J1073" s="250"/>
      <c r="K1073" s="250"/>
      <c r="L1073" s="256"/>
      <c r="M1073" s="257"/>
      <c r="N1073" s="258"/>
      <c r="O1073" s="258"/>
      <c r="P1073" s="258"/>
      <c r="Q1073" s="258"/>
      <c r="R1073" s="258"/>
      <c r="S1073" s="258"/>
      <c r="T1073" s="259"/>
      <c r="AT1073" s="260" t="s">
        <v>237</v>
      </c>
      <c r="AU1073" s="260" t="s">
        <v>87</v>
      </c>
      <c r="AV1073" s="12" t="s">
        <v>87</v>
      </c>
      <c r="AW1073" s="12" t="s">
        <v>42</v>
      </c>
      <c r="AX1073" s="12" t="s">
        <v>24</v>
      </c>
      <c r="AY1073" s="260" t="s">
        <v>228</v>
      </c>
    </row>
    <row r="1074" s="1" customFormat="1" ht="16.5" customHeight="1">
      <c r="B1074" s="47"/>
      <c r="C1074" s="237" t="s">
        <v>2115</v>
      </c>
      <c r="D1074" s="237" t="s">
        <v>230</v>
      </c>
      <c r="E1074" s="238" t="s">
        <v>2116</v>
      </c>
      <c r="F1074" s="239" t="s">
        <v>2117</v>
      </c>
      <c r="G1074" s="240" t="s">
        <v>263</v>
      </c>
      <c r="H1074" s="241">
        <v>2462.9569999999999</v>
      </c>
      <c r="I1074" s="242"/>
      <c r="J1074" s="243">
        <f>ROUND(I1074*H1074,2)</f>
        <v>0</v>
      </c>
      <c r="K1074" s="239" t="s">
        <v>234</v>
      </c>
      <c r="L1074" s="73"/>
      <c r="M1074" s="244" t="s">
        <v>22</v>
      </c>
      <c r="N1074" s="245" t="s">
        <v>50</v>
      </c>
      <c r="O1074" s="48"/>
      <c r="P1074" s="246">
        <f>O1074*H1074</f>
        <v>0</v>
      </c>
      <c r="Q1074" s="246">
        <v>0</v>
      </c>
      <c r="R1074" s="246">
        <f>Q1074*H1074</f>
        <v>0</v>
      </c>
      <c r="S1074" s="246">
        <v>0</v>
      </c>
      <c r="T1074" s="247">
        <f>S1074*H1074</f>
        <v>0</v>
      </c>
      <c r="AR1074" s="25" t="s">
        <v>304</v>
      </c>
      <c r="AT1074" s="25" t="s">
        <v>230</v>
      </c>
      <c r="AU1074" s="25" t="s">
        <v>87</v>
      </c>
      <c r="AY1074" s="25" t="s">
        <v>228</v>
      </c>
      <c r="BE1074" s="248">
        <f>IF(N1074="základní",J1074,0)</f>
        <v>0</v>
      </c>
      <c r="BF1074" s="248">
        <f>IF(N1074="snížená",J1074,0)</f>
        <v>0</v>
      </c>
      <c r="BG1074" s="248">
        <f>IF(N1074="zákl. přenesená",J1074,0)</f>
        <v>0</v>
      </c>
      <c r="BH1074" s="248">
        <f>IF(N1074="sníž. přenesená",J1074,0)</f>
        <v>0</v>
      </c>
      <c r="BI1074" s="248">
        <f>IF(N1074="nulová",J1074,0)</f>
        <v>0</v>
      </c>
      <c r="BJ1074" s="25" t="s">
        <v>24</v>
      </c>
      <c r="BK1074" s="248">
        <f>ROUND(I1074*H1074,2)</f>
        <v>0</v>
      </c>
      <c r="BL1074" s="25" t="s">
        <v>304</v>
      </c>
      <c r="BM1074" s="25" t="s">
        <v>2118</v>
      </c>
    </row>
    <row r="1075" s="1" customFormat="1" ht="16.5" customHeight="1">
      <c r="B1075" s="47"/>
      <c r="C1075" s="237" t="s">
        <v>2119</v>
      </c>
      <c r="D1075" s="237" t="s">
        <v>230</v>
      </c>
      <c r="E1075" s="238" t="s">
        <v>2120</v>
      </c>
      <c r="F1075" s="239" t="s">
        <v>2121</v>
      </c>
      <c r="G1075" s="240" t="s">
        <v>263</v>
      </c>
      <c r="H1075" s="241">
        <v>2462.9569999999999</v>
      </c>
      <c r="I1075" s="242"/>
      <c r="J1075" s="243">
        <f>ROUND(I1075*H1075,2)</f>
        <v>0</v>
      </c>
      <c r="K1075" s="239" t="s">
        <v>234</v>
      </c>
      <c r="L1075" s="73"/>
      <c r="M1075" s="244" t="s">
        <v>22</v>
      </c>
      <c r="N1075" s="245" t="s">
        <v>50</v>
      </c>
      <c r="O1075" s="48"/>
      <c r="P1075" s="246">
        <f>O1075*H1075</f>
        <v>0</v>
      </c>
      <c r="Q1075" s="246">
        <v>0</v>
      </c>
      <c r="R1075" s="246">
        <f>Q1075*H1075</f>
        <v>0</v>
      </c>
      <c r="S1075" s="246">
        <v>0</v>
      </c>
      <c r="T1075" s="247">
        <f>S1075*H1075</f>
        <v>0</v>
      </c>
      <c r="AR1075" s="25" t="s">
        <v>304</v>
      </c>
      <c r="AT1075" s="25" t="s">
        <v>230</v>
      </c>
      <c r="AU1075" s="25" t="s">
        <v>87</v>
      </c>
      <c r="AY1075" s="25" t="s">
        <v>228</v>
      </c>
      <c r="BE1075" s="248">
        <f>IF(N1075="základní",J1075,0)</f>
        <v>0</v>
      </c>
      <c r="BF1075" s="248">
        <f>IF(N1075="snížená",J1075,0)</f>
        <v>0</v>
      </c>
      <c r="BG1075" s="248">
        <f>IF(N1075="zákl. přenesená",J1075,0)</f>
        <v>0</v>
      </c>
      <c r="BH1075" s="248">
        <f>IF(N1075="sníž. přenesená",J1075,0)</f>
        <v>0</v>
      </c>
      <c r="BI1075" s="248">
        <f>IF(N1075="nulová",J1075,0)</f>
        <v>0</v>
      </c>
      <c r="BJ1075" s="25" t="s">
        <v>24</v>
      </c>
      <c r="BK1075" s="248">
        <f>ROUND(I1075*H1075,2)</f>
        <v>0</v>
      </c>
      <c r="BL1075" s="25" t="s">
        <v>304</v>
      </c>
      <c r="BM1075" s="25" t="s">
        <v>2122</v>
      </c>
    </row>
    <row r="1076" s="1" customFormat="1" ht="16.5" customHeight="1">
      <c r="B1076" s="47"/>
      <c r="C1076" s="261" t="s">
        <v>2123</v>
      </c>
      <c r="D1076" s="261" t="s">
        <v>349</v>
      </c>
      <c r="E1076" s="262" t="s">
        <v>2124</v>
      </c>
      <c r="F1076" s="263" t="s">
        <v>2125</v>
      </c>
      <c r="G1076" s="264" t="s">
        <v>356</v>
      </c>
      <c r="H1076" s="265">
        <v>246.29599999999999</v>
      </c>
      <c r="I1076" s="266"/>
      <c r="J1076" s="267">
        <f>ROUND(I1076*H1076,2)</f>
        <v>0</v>
      </c>
      <c r="K1076" s="263" t="s">
        <v>234</v>
      </c>
      <c r="L1076" s="268"/>
      <c r="M1076" s="269" t="s">
        <v>22</v>
      </c>
      <c r="N1076" s="270" t="s">
        <v>50</v>
      </c>
      <c r="O1076" s="48"/>
      <c r="P1076" s="246">
        <f>O1076*H1076</f>
        <v>0</v>
      </c>
      <c r="Q1076" s="246">
        <v>0.001</v>
      </c>
      <c r="R1076" s="246">
        <f>Q1076*H1076</f>
        <v>0.24629599999999999</v>
      </c>
      <c r="S1076" s="246">
        <v>0</v>
      </c>
      <c r="T1076" s="247">
        <f>S1076*H1076</f>
        <v>0</v>
      </c>
      <c r="AR1076" s="25" t="s">
        <v>388</v>
      </c>
      <c r="AT1076" s="25" t="s">
        <v>349</v>
      </c>
      <c r="AU1076" s="25" t="s">
        <v>87</v>
      </c>
      <c r="AY1076" s="25" t="s">
        <v>228</v>
      </c>
      <c r="BE1076" s="248">
        <f>IF(N1076="základní",J1076,0)</f>
        <v>0</v>
      </c>
      <c r="BF1076" s="248">
        <f>IF(N1076="snížená",J1076,0)</f>
        <v>0</v>
      </c>
      <c r="BG1076" s="248">
        <f>IF(N1076="zákl. přenesená",J1076,0)</f>
        <v>0</v>
      </c>
      <c r="BH1076" s="248">
        <f>IF(N1076="sníž. přenesená",J1076,0)</f>
        <v>0</v>
      </c>
      <c r="BI1076" s="248">
        <f>IF(N1076="nulová",J1076,0)</f>
        <v>0</v>
      </c>
      <c r="BJ1076" s="25" t="s">
        <v>24</v>
      </c>
      <c r="BK1076" s="248">
        <f>ROUND(I1076*H1076,2)</f>
        <v>0</v>
      </c>
      <c r="BL1076" s="25" t="s">
        <v>304</v>
      </c>
      <c r="BM1076" s="25" t="s">
        <v>2126</v>
      </c>
    </row>
    <row r="1077" s="1" customFormat="1" ht="16.5" customHeight="1">
      <c r="B1077" s="47"/>
      <c r="C1077" s="237" t="s">
        <v>2127</v>
      </c>
      <c r="D1077" s="237" t="s">
        <v>230</v>
      </c>
      <c r="E1077" s="238" t="s">
        <v>2128</v>
      </c>
      <c r="F1077" s="239" t="s">
        <v>2129</v>
      </c>
      <c r="G1077" s="240" t="s">
        <v>263</v>
      </c>
      <c r="H1077" s="241">
        <v>2462.9569999999999</v>
      </c>
      <c r="I1077" s="242"/>
      <c r="J1077" s="243">
        <f>ROUND(I1077*H1077,2)</f>
        <v>0</v>
      </c>
      <c r="K1077" s="239" t="s">
        <v>234</v>
      </c>
      <c r="L1077" s="73"/>
      <c r="M1077" s="244" t="s">
        <v>22</v>
      </c>
      <c r="N1077" s="245" t="s">
        <v>50</v>
      </c>
      <c r="O1077" s="48"/>
      <c r="P1077" s="246">
        <f>O1077*H1077</f>
        <v>0</v>
      </c>
      <c r="Q1077" s="246">
        <v>0.0057800000000000004</v>
      </c>
      <c r="R1077" s="246">
        <f>Q1077*H1077</f>
        <v>14.23589146</v>
      </c>
      <c r="S1077" s="246">
        <v>0</v>
      </c>
      <c r="T1077" s="247">
        <f>S1077*H1077</f>
        <v>0</v>
      </c>
      <c r="AR1077" s="25" t="s">
        <v>304</v>
      </c>
      <c r="AT1077" s="25" t="s">
        <v>230</v>
      </c>
      <c r="AU1077" s="25" t="s">
        <v>87</v>
      </c>
      <c r="AY1077" s="25" t="s">
        <v>228</v>
      </c>
      <c r="BE1077" s="248">
        <f>IF(N1077="základní",J1077,0)</f>
        <v>0</v>
      </c>
      <c r="BF1077" s="248">
        <f>IF(N1077="snížená",J1077,0)</f>
        <v>0</v>
      </c>
      <c r="BG1077" s="248">
        <f>IF(N1077="zákl. přenesená",J1077,0)</f>
        <v>0</v>
      </c>
      <c r="BH1077" s="248">
        <f>IF(N1077="sníž. přenesená",J1077,0)</f>
        <v>0</v>
      </c>
      <c r="BI1077" s="248">
        <f>IF(N1077="nulová",J1077,0)</f>
        <v>0</v>
      </c>
      <c r="BJ1077" s="25" t="s">
        <v>24</v>
      </c>
      <c r="BK1077" s="248">
        <f>ROUND(I1077*H1077,2)</f>
        <v>0</v>
      </c>
      <c r="BL1077" s="25" t="s">
        <v>304</v>
      </c>
      <c r="BM1077" s="25" t="s">
        <v>2130</v>
      </c>
    </row>
    <row r="1078" s="12" customFormat="1">
      <c r="B1078" s="249"/>
      <c r="C1078" s="250"/>
      <c r="D1078" s="251" t="s">
        <v>237</v>
      </c>
      <c r="E1078" s="252" t="s">
        <v>22</v>
      </c>
      <c r="F1078" s="253" t="s">
        <v>2131</v>
      </c>
      <c r="G1078" s="250"/>
      <c r="H1078" s="254">
        <v>2462.9569999999999</v>
      </c>
      <c r="I1078" s="255"/>
      <c r="J1078" s="250"/>
      <c r="K1078" s="250"/>
      <c r="L1078" s="256"/>
      <c r="M1078" s="257"/>
      <c r="N1078" s="258"/>
      <c r="O1078" s="258"/>
      <c r="P1078" s="258"/>
      <c r="Q1078" s="258"/>
      <c r="R1078" s="258"/>
      <c r="S1078" s="258"/>
      <c r="T1078" s="259"/>
      <c r="AT1078" s="260" t="s">
        <v>237</v>
      </c>
      <c r="AU1078" s="260" t="s">
        <v>87</v>
      </c>
      <c r="AV1078" s="12" t="s">
        <v>87</v>
      </c>
      <c r="AW1078" s="12" t="s">
        <v>42</v>
      </c>
      <c r="AX1078" s="12" t="s">
        <v>24</v>
      </c>
      <c r="AY1078" s="260" t="s">
        <v>228</v>
      </c>
    </row>
    <row r="1079" s="1" customFormat="1" ht="16.5" customHeight="1">
      <c r="B1079" s="47"/>
      <c r="C1079" s="237" t="s">
        <v>2132</v>
      </c>
      <c r="D1079" s="237" t="s">
        <v>230</v>
      </c>
      <c r="E1079" s="238" t="s">
        <v>2133</v>
      </c>
      <c r="F1079" s="239" t="s">
        <v>2134</v>
      </c>
      <c r="G1079" s="240" t="s">
        <v>913</v>
      </c>
      <c r="H1079" s="306"/>
      <c r="I1079" s="242"/>
      <c r="J1079" s="243">
        <f>ROUND(I1079*H1079,2)</f>
        <v>0</v>
      </c>
      <c r="K1079" s="239" t="s">
        <v>234</v>
      </c>
      <c r="L1079" s="73"/>
      <c r="M1079" s="244" t="s">
        <v>22</v>
      </c>
      <c r="N1079" s="245" t="s">
        <v>50</v>
      </c>
      <c r="O1079" s="48"/>
      <c r="P1079" s="246">
        <f>O1079*H1079</f>
        <v>0</v>
      </c>
      <c r="Q1079" s="246">
        <v>0</v>
      </c>
      <c r="R1079" s="246">
        <f>Q1079*H1079</f>
        <v>0</v>
      </c>
      <c r="S1079" s="246">
        <v>0</v>
      </c>
      <c r="T1079" s="247">
        <f>S1079*H1079</f>
        <v>0</v>
      </c>
      <c r="AR1079" s="25" t="s">
        <v>304</v>
      </c>
      <c r="AT1079" s="25" t="s">
        <v>230</v>
      </c>
      <c r="AU1079" s="25" t="s">
        <v>87</v>
      </c>
      <c r="AY1079" s="25" t="s">
        <v>228</v>
      </c>
      <c r="BE1079" s="248">
        <f>IF(N1079="základní",J1079,0)</f>
        <v>0</v>
      </c>
      <c r="BF1079" s="248">
        <f>IF(N1079="snížená",J1079,0)</f>
        <v>0</v>
      </c>
      <c r="BG1079" s="248">
        <f>IF(N1079="zákl. přenesená",J1079,0)</f>
        <v>0</v>
      </c>
      <c r="BH1079" s="248">
        <f>IF(N1079="sníž. přenesená",J1079,0)</f>
        <v>0</v>
      </c>
      <c r="BI1079" s="248">
        <f>IF(N1079="nulová",J1079,0)</f>
        <v>0</v>
      </c>
      <c r="BJ1079" s="25" t="s">
        <v>24</v>
      </c>
      <c r="BK1079" s="248">
        <f>ROUND(I1079*H1079,2)</f>
        <v>0</v>
      </c>
      <c r="BL1079" s="25" t="s">
        <v>304</v>
      </c>
      <c r="BM1079" s="25" t="s">
        <v>2135</v>
      </c>
    </row>
    <row r="1080" s="11" customFormat="1" ht="29.88" customHeight="1">
      <c r="B1080" s="221"/>
      <c r="C1080" s="222"/>
      <c r="D1080" s="223" t="s">
        <v>78</v>
      </c>
      <c r="E1080" s="235" t="s">
        <v>2136</v>
      </c>
      <c r="F1080" s="235" t="s">
        <v>2137</v>
      </c>
      <c r="G1080" s="222"/>
      <c r="H1080" s="222"/>
      <c r="I1080" s="225"/>
      <c r="J1080" s="236">
        <f>BK1080</f>
        <v>0</v>
      </c>
      <c r="K1080" s="222"/>
      <c r="L1080" s="227"/>
      <c r="M1080" s="228"/>
      <c r="N1080" s="229"/>
      <c r="O1080" s="229"/>
      <c r="P1080" s="230">
        <f>SUM(P1081:P1212)</f>
        <v>0</v>
      </c>
      <c r="Q1080" s="229"/>
      <c r="R1080" s="230">
        <f>SUM(R1081:R1212)</f>
        <v>15.987450049999998</v>
      </c>
      <c r="S1080" s="229"/>
      <c r="T1080" s="231">
        <f>SUM(T1081:T1212)</f>
        <v>0</v>
      </c>
      <c r="AR1080" s="232" t="s">
        <v>87</v>
      </c>
      <c r="AT1080" s="233" t="s">
        <v>78</v>
      </c>
      <c r="AU1080" s="233" t="s">
        <v>24</v>
      </c>
      <c r="AY1080" s="232" t="s">
        <v>228</v>
      </c>
      <c r="BK1080" s="234">
        <f>SUM(BK1081:BK1212)</f>
        <v>0</v>
      </c>
    </row>
    <row r="1081" s="1" customFormat="1" ht="25.5" customHeight="1">
      <c r="B1081" s="47"/>
      <c r="C1081" s="237" t="s">
        <v>2138</v>
      </c>
      <c r="D1081" s="237" t="s">
        <v>230</v>
      </c>
      <c r="E1081" s="238" t="s">
        <v>2139</v>
      </c>
      <c r="F1081" s="239" t="s">
        <v>2140</v>
      </c>
      <c r="G1081" s="240" t="s">
        <v>263</v>
      </c>
      <c r="H1081" s="241">
        <v>1454.9469999999999</v>
      </c>
      <c r="I1081" s="242"/>
      <c r="J1081" s="243">
        <f>ROUND(I1081*H1081,2)</f>
        <v>0</v>
      </c>
      <c r="K1081" s="239" t="s">
        <v>234</v>
      </c>
      <c r="L1081" s="73"/>
      <c r="M1081" s="244" t="s">
        <v>22</v>
      </c>
      <c r="N1081" s="245" t="s">
        <v>50</v>
      </c>
      <c r="O1081" s="48"/>
      <c r="P1081" s="246">
        <f>O1081*H1081</f>
        <v>0</v>
      </c>
      <c r="Q1081" s="246">
        <v>0.0035999999999999999</v>
      </c>
      <c r="R1081" s="246">
        <f>Q1081*H1081</f>
        <v>5.2378091999999992</v>
      </c>
      <c r="S1081" s="246">
        <v>0</v>
      </c>
      <c r="T1081" s="247">
        <f>S1081*H1081</f>
        <v>0</v>
      </c>
      <c r="AR1081" s="25" t="s">
        <v>304</v>
      </c>
      <c r="AT1081" s="25" t="s">
        <v>230</v>
      </c>
      <c r="AU1081" s="25" t="s">
        <v>87</v>
      </c>
      <c r="AY1081" s="25" t="s">
        <v>228</v>
      </c>
      <c r="BE1081" s="248">
        <f>IF(N1081="základní",J1081,0)</f>
        <v>0</v>
      </c>
      <c r="BF1081" s="248">
        <f>IF(N1081="snížená",J1081,0)</f>
        <v>0</v>
      </c>
      <c r="BG1081" s="248">
        <f>IF(N1081="zákl. přenesená",J1081,0)</f>
        <v>0</v>
      </c>
      <c r="BH1081" s="248">
        <f>IF(N1081="sníž. přenesená",J1081,0)</f>
        <v>0</v>
      </c>
      <c r="BI1081" s="248">
        <f>IF(N1081="nulová",J1081,0)</f>
        <v>0</v>
      </c>
      <c r="BJ1081" s="25" t="s">
        <v>24</v>
      </c>
      <c r="BK1081" s="248">
        <f>ROUND(I1081*H1081,2)</f>
        <v>0</v>
      </c>
      <c r="BL1081" s="25" t="s">
        <v>304</v>
      </c>
      <c r="BM1081" s="25" t="s">
        <v>2141</v>
      </c>
    </row>
    <row r="1082" s="14" customFormat="1">
      <c r="B1082" s="285"/>
      <c r="C1082" s="286"/>
      <c r="D1082" s="251" t="s">
        <v>237</v>
      </c>
      <c r="E1082" s="287" t="s">
        <v>22</v>
      </c>
      <c r="F1082" s="288" t="s">
        <v>885</v>
      </c>
      <c r="G1082" s="286"/>
      <c r="H1082" s="287" t="s">
        <v>22</v>
      </c>
      <c r="I1082" s="289"/>
      <c r="J1082" s="286"/>
      <c r="K1082" s="286"/>
      <c r="L1082" s="290"/>
      <c r="M1082" s="291"/>
      <c r="N1082" s="292"/>
      <c r="O1082" s="292"/>
      <c r="P1082" s="292"/>
      <c r="Q1082" s="292"/>
      <c r="R1082" s="292"/>
      <c r="S1082" s="292"/>
      <c r="T1082" s="293"/>
      <c r="AT1082" s="294" t="s">
        <v>237</v>
      </c>
      <c r="AU1082" s="294" t="s">
        <v>87</v>
      </c>
      <c r="AV1082" s="14" t="s">
        <v>24</v>
      </c>
      <c r="AW1082" s="14" t="s">
        <v>42</v>
      </c>
      <c r="AX1082" s="14" t="s">
        <v>79</v>
      </c>
      <c r="AY1082" s="294" t="s">
        <v>228</v>
      </c>
    </row>
    <row r="1083" s="12" customFormat="1">
      <c r="B1083" s="249"/>
      <c r="C1083" s="250"/>
      <c r="D1083" s="251" t="s">
        <v>237</v>
      </c>
      <c r="E1083" s="252" t="s">
        <v>22</v>
      </c>
      <c r="F1083" s="253" t="s">
        <v>2142</v>
      </c>
      <c r="G1083" s="250"/>
      <c r="H1083" s="254">
        <v>12.661</v>
      </c>
      <c r="I1083" s="255"/>
      <c r="J1083" s="250"/>
      <c r="K1083" s="250"/>
      <c r="L1083" s="256"/>
      <c r="M1083" s="257"/>
      <c r="N1083" s="258"/>
      <c r="O1083" s="258"/>
      <c r="P1083" s="258"/>
      <c r="Q1083" s="258"/>
      <c r="R1083" s="258"/>
      <c r="S1083" s="258"/>
      <c r="T1083" s="259"/>
      <c r="AT1083" s="260" t="s">
        <v>237</v>
      </c>
      <c r="AU1083" s="260" t="s">
        <v>87</v>
      </c>
      <c r="AV1083" s="12" t="s">
        <v>87</v>
      </c>
      <c r="AW1083" s="12" t="s">
        <v>42</v>
      </c>
      <c r="AX1083" s="12" t="s">
        <v>79</v>
      </c>
      <c r="AY1083" s="260" t="s">
        <v>228</v>
      </c>
    </row>
    <row r="1084" s="12" customFormat="1">
      <c r="B1084" s="249"/>
      <c r="C1084" s="250"/>
      <c r="D1084" s="251" t="s">
        <v>237</v>
      </c>
      <c r="E1084" s="252" t="s">
        <v>22</v>
      </c>
      <c r="F1084" s="253" t="s">
        <v>2143</v>
      </c>
      <c r="G1084" s="250"/>
      <c r="H1084" s="254">
        <v>27.385999999999999</v>
      </c>
      <c r="I1084" s="255"/>
      <c r="J1084" s="250"/>
      <c r="K1084" s="250"/>
      <c r="L1084" s="256"/>
      <c r="M1084" s="257"/>
      <c r="N1084" s="258"/>
      <c r="O1084" s="258"/>
      <c r="P1084" s="258"/>
      <c r="Q1084" s="258"/>
      <c r="R1084" s="258"/>
      <c r="S1084" s="258"/>
      <c r="T1084" s="259"/>
      <c r="AT1084" s="260" t="s">
        <v>237</v>
      </c>
      <c r="AU1084" s="260" t="s">
        <v>87</v>
      </c>
      <c r="AV1084" s="12" t="s">
        <v>87</v>
      </c>
      <c r="AW1084" s="12" t="s">
        <v>42</v>
      </c>
      <c r="AX1084" s="12" t="s">
        <v>79</v>
      </c>
      <c r="AY1084" s="260" t="s">
        <v>228</v>
      </c>
    </row>
    <row r="1085" s="12" customFormat="1">
      <c r="B1085" s="249"/>
      <c r="C1085" s="250"/>
      <c r="D1085" s="251" t="s">
        <v>237</v>
      </c>
      <c r="E1085" s="252" t="s">
        <v>22</v>
      </c>
      <c r="F1085" s="253" t="s">
        <v>2144</v>
      </c>
      <c r="G1085" s="250"/>
      <c r="H1085" s="254">
        <v>11.621</v>
      </c>
      <c r="I1085" s="255"/>
      <c r="J1085" s="250"/>
      <c r="K1085" s="250"/>
      <c r="L1085" s="256"/>
      <c r="M1085" s="257"/>
      <c r="N1085" s="258"/>
      <c r="O1085" s="258"/>
      <c r="P1085" s="258"/>
      <c r="Q1085" s="258"/>
      <c r="R1085" s="258"/>
      <c r="S1085" s="258"/>
      <c r="T1085" s="259"/>
      <c r="AT1085" s="260" t="s">
        <v>237</v>
      </c>
      <c r="AU1085" s="260" t="s">
        <v>87</v>
      </c>
      <c r="AV1085" s="12" t="s">
        <v>87</v>
      </c>
      <c r="AW1085" s="12" t="s">
        <v>42</v>
      </c>
      <c r="AX1085" s="12" t="s">
        <v>79</v>
      </c>
      <c r="AY1085" s="260" t="s">
        <v>228</v>
      </c>
    </row>
    <row r="1086" s="12" customFormat="1">
      <c r="B1086" s="249"/>
      <c r="C1086" s="250"/>
      <c r="D1086" s="251" t="s">
        <v>237</v>
      </c>
      <c r="E1086" s="252" t="s">
        <v>22</v>
      </c>
      <c r="F1086" s="253" t="s">
        <v>2145</v>
      </c>
      <c r="G1086" s="250"/>
      <c r="H1086" s="254">
        <v>14.741</v>
      </c>
      <c r="I1086" s="255"/>
      <c r="J1086" s="250"/>
      <c r="K1086" s="250"/>
      <c r="L1086" s="256"/>
      <c r="M1086" s="257"/>
      <c r="N1086" s="258"/>
      <c r="O1086" s="258"/>
      <c r="P1086" s="258"/>
      <c r="Q1086" s="258"/>
      <c r="R1086" s="258"/>
      <c r="S1086" s="258"/>
      <c r="T1086" s="259"/>
      <c r="AT1086" s="260" t="s">
        <v>237</v>
      </c>
      <c r="AU1086" s="260" t="s">
        <v>87</v>
      </c>
      <c r="AV1086" s="12" t="s">
        <v>87</v>
      </c>
      <c r="AW1086" s="12" t="s">
        <v>42</v>
      </c>
      <c r="AX1086" s="12" t="s">
        <v>79</v>
      </c>
      <c r="AY1086" s="260" t="s">
        <v>228</v>
      </c>
    </row>
    <row r="1087" s="12" customFormat="1">
      <c r="B1087" s="249"/>
      <c r="C1087" s="250"/>
      <c r="D1087" s="251" t="s">
        <v>237</v>
      </c>
      <c r="E1087" s="252" t="s">
        <v>22</v>
      </c>
      <c r="F1087" s="253" t="s">
        <v>2146</v>
      </c>
      <c r="G1087" s="250"/>
      <c r="H1087" s="254">
        <v>18.704000000000001</v>
      </c>
      <c r="I1087" s="255"/>
      <c r="J1087" s="250"/>
      <c r="K1087" s="250"/>
      <c r="L1087" s="256"/>
      <c r="M1087" s="257"/>
      <c r="N1087" s="258"/>
      <c r="O1087" s="258"/>
      <c r="P1087" s="258"/>
      <c r="Q1087" s="258"/>
      <c r="R1087" s="258"/>
      <c r="S1087" s="258"/>
      <c r="T1087" s="259"/>
      <c r="AT1087" s="260" t="s">
        <v>237</v>
      </c>
      <c r="AU1087" s="260" t="s">
        <v>87</v>
      </c>
      <c r="AV1087" s="12" t="s">
        <v>87</v>
      </c>
      <c r="AW1087" s="12" t="s">
        <v>42</v>
      </c>
      <c r="AX1087" s="12" t="s">
        <v>79</v>
      </c>
      <c r="AY1087" s="260" t="s">
        <v>228</v>
      </c>
    </row>
    <row r="1088" s="12" customFormat="1">
      <c r="B1088" s="249"/>
      <c r="C1088" s="250"/>
      <c r="D1088" s="251" t="s">
        <v>237</v>
      </c>
      <c r="E1088" s="252" t="s">
        <v>22</v>
      </c>
      <c r="F1088" s="253" t="s">
        <v>2147</v>
      </c>
      <c r="G1088" s="250"/>
      <c r="H1088" s="254">
        <v>34.512</v>
      </c>
      <c r="I1088" s="255"/>
      <c r="J1088" s="250"/>
      <c r="K1088" s="250"/>
      <c r="L1088" s="256"/>
      <c r="M1088" s="257"/>
      <c r="N1088" s="258"/>
      <c r="O1088" s="258"/>
      <c r="P1088" s="258"/>
      <c r="Q1088" s="258"/>
      <c r="R1088" s="258"/>
      <c r="S1088" s="258"/>
      <c r="T1088" s="259"/>
      <c r="AT1088" s="260" t="s">
        <v>237</v>
      </c>
      <c r="AU1088" s="260" t="s">
        <v>87</v>
      </c>
      <c r="AV1088" s="12" t="s">
        <v>87</v>
      </c>
      <c r="AW1088" s="12" t="s">
        <v>42</v>
      </c>
      <c r="AX1088" s="12" t="s">
        <v>79</v>
      </c>
      <c r="AY1088" s="260" t="s">
        <v>228</v>
      </c>
    </row>
    <row r="1089" s="12" customFormat="1">
      <c r="B1089" s="249"/>
      <c r="C1089" s="250"/>
      <c r="D1089" s="251" t="s">
        <v>237</v>
      </c>
      <c r="E1089" s="252" t="s">
        <v>22</v>
      </c>
      <c r="F1089" s="253" t="s">
        <v>2148</v>
      </c>
      <c r="G1089" s="250"/>
      <c r="H1089" s="254">
        <v>28.536000000000001</v>
      </c>
      <c r="I1089" s="255"/>
      <c r="J1089" s="250"/>
      <c r="K1089" s="250"/>
      <c r="L1089" s="256"/>
      <c r="M1089" s="257"/>
      <c r="N1089" s="258"/>
      <c r="O1089" s="258"/>
      <c r="P1089" s="258"/>
      <c r="Q1089" s="258"/>
      <c r="R1089" s="258"/>
      <c r="S1089" s="258"/>
      <c r="T1089" s="259"/>
      <c r="AT1089" s="260" t="s">
        <v>237</v>
      </c>
      <c r="AU1089" s="260" t="s">
        <v>87</v>
      </c>
      <c r="AV1089" s="12" t="s">
        <v>87</v>
      </c>
      <c r="AW1089" s="12" t="s">
        <v>42</v>
      </c>
      <c r="AX1089" s="12" t="s">
        <v>79</v>
      </c>
      <c r="AY1089" s="260" t="s">
        <v>228</v>
      </c>
    </row>
    <row r="1090" s="12" customFormat="1">
      <c r="B1090" s="249"/>
      <c r="C1090" s="250"/>
      <c r="D1090" s="251" t="s">
        <v>237</v>
      </c>
      <c r="E1090" s="252" t="s">
        <v>22</v>
      </c>
      <c r="F1090" s="253" t="s">
        <v>2149</v>
      </c>
      <c r="G1090" s="250"/>
      <c r="H1090" s="254">
        <v>28.93</v>
      </c>
      <c r="I1090" s="255"/>
      <c r="J1090" s="250"/>
      <c r="K1090" s="250"/>
      <c r="L1090" s="256"/>
      <c r="M1090" s="257"/>
      <c r="N1090" s="258"/>
      <c r="O1090" s="258"/>
      <c r="P1090" s="258"/>
      <c r="Q1090" s="258"/>
      <c r="R1090" s="258"/>
      <c r="S1090" s="258"/>
      <c r="T1090" s="259"/>
      <c r="AT1090" s="260" t="s">
        <v>237</v>
      </c>
      <c r="AU1090" s="260" t="s">
        <v>87</v>
      </c>
      <c r="AV1090" s="12" t="s">
        <v>87</v>
      </c>
      <c r="AW1090" s="12" t="s">
        <v>42</v>
      </c>
      <c r="AX1090" s="12" t="s">
        <v>79</v>
      </c>
      <c r="AY1090" s="260" t="s">
        <v>228</v>
      </c>
    </row>
    <row r="1091" s="12" customFormat="1">
      <c r="B1091" s="249"/>
      <c r="C1091" s="250"/>
      <c r="D1091" s="251" t="s">
        <v>237</v>
      </c>
      <c r="E1091" s="252" t="s">
        <v>22</v>
      </c>
      <c r="F1091" s="253" t="s">
        <v>2150</v>
      </c>
      <c r="G1091" s="250"/>
      <c r="H1091" s="254">
        <v>22.771999999999998</v>
      </c>
      <c r="I1091" s="255"/>
      <c r="J1091" s="250"/>
      <c r="K1091" s="250"/>
      <c r="L1091" s="256"/>
      <c r="M1091" s="257"/>
      <c r="N1091" s="258"/>
      <c r="O1091" s="258"/>
      <c r="P1091" s="258"/>
      <c r="Q1091" s="258"/>
      <c r="R1091" s="258"/>
      <c r="S1091" s="258"/>
      <c r="T1091" s="259"/>
      <c r="AT1091" s="260" t="s">
        <v>237</v>
      </c>
      <c r="AU1091" s="260" t="s">
        <v>87</v>
      </c>
      <c r="AV1091" s="12" t="s">
        <v>87</v>
      </c>
      <c r="AW1091" s="12" t="s">
        <v>42</v>
      </c>
      <c r="AX1091" s="12" t="s">
        <v>79</v>
      </c>
      <c r="AY1091" s="260" t="s">
        <v>228</v>
      </c>
    </row>
    <row r="1092" s="12" customFormat="1">
      <c r="B1092" s="249"/>
      <c r="C1092" s="250"/>
      <c r="D1092" s="251" t="s">
        <v>237</v>
      </c>
      <c r="E1092" s="252" t="s">
        <v>22</v>
      </c>
      <c r="F1092" s="253" t="s">
        <v>2151</v>
      </c>
      <c r="G1092" s="250"/>
      <c r="H1092" s="254">
        <v>32.639000000000003</v>
      </c>
      <c r="I1092" s="255"/>
      <c r="J1092" s="250"/>
      <c r="K1092" s="250"/>
      <c r="L1092" s="256"/>
      <c r="M1092" s="257"/>
      <c r="N1092" s="258"/>
      <c r="O1092" s="258"/>
      <c r="P1092" s="258"/>
      <c r="Q1092" s="258"/>
      <c r="R1092" s="258"/>
      <c r="S1092" s="258"/>
      <c r="T1092" s="259"/>
      <c r="AT1092" s="260" t="s">
        <v>237</v>
      </c>
      <c r="AU1092" s="260" t="s">
        <v>87</v>
      </c>
      <c r="AV1092" s="12" t="s">
        <v>87</v>
      </c>
      <c r="AW1092" s="12" t="s">
        <v>42</v>
      </c>
      <c r="AX1092" s="12" t="s">
        <v>79</v>
      </c>
      <c r="AY1092" s="260" t="s">
        <v>228</v>
      </c>
    </row>
    <row r="1093" s="12" customFormat="1">
      <c r="B1093" s="249"/>
      <c r="C1093" s="250"/>
      <c r="D1093" s="251" t="s">
        <v>237</v>
      </c>
      <c r="E1093" s="252" t="s">
        <v>22</v>
      </c>
      <c r="F1093" s="253" t="s">
        <v>2152</v>
      </c>
      <c r="G1093" s="250"/>
      <c r="H1093" s="254">
        <v>1.5600000000000001</v>
      </c>
      <c r="I1093" s="255"/>
      <c r="J1093" s="250"/>
      <c r="K1093" s="250"/>
      <c r="L1093" s="256"/>
      <c r="M1093" s="257"/>
      <c r="N1093" s="258"/>
      <c r="O1093" s="258"/>
      <c r="P1093" s="258"/>
      <c r="Q1093" s="258"/>
      <c r="R1093" s="258"/>
      <c r="S1093" s="258"/>
      <c r="T1093" s="259"/>
      <c r="AT1093" s="260" t="s">
        <v>237</v>
      </c>
      <c r="AU1093" s="260" t="s">
        <v>87</v>
      </c>
      <c r="AV1093" s="12" t="s">
        <v>87</v>
      </c>
      <c r="AW1093" s="12" t="s">
        <v>42</v>
      </c>
      <c r="AX1093" s="12" t="s">
        <v>79</v>
      </c>
      <c r="AY1093" s="260" t="s">
        <v>228</v>
      </c>
    </row>
    <row r="1094" s="12" customFormat="1">
      <c r="B1094" s="249"/>
      <c r="C1094" s="250"/>
      <c r="D1094" s="251" t="s">
        <v>237</v>
      </c>
      <c r="E1094" s="252" t="s">
        <v>22</v>
      </c>
      <c r="F1094" s="253" t="s">
        <v>2153</v>
      </c>
      <c r="G1094" s="250"/>
      <c r="H1094" s="254">
        <v>19.286999999999999</v>
      </c>
      <c r="I1094" s="255"/>
      <c r="J1094" s="250"/>
      <c r="K1094" s="250"/>
      <c r="L1094" s="256"/>
      <c r="M1094" s="257"/>
      <c r="N1094" s="258"/>
      <c r="O1094" s="258"/>
      <c r="P1094" s="258"/>
      <c r="Q1094" s="258"/>
      <c r="R1094" s="258"/>
      <c r="S1094" s="258"/>
      <c r="T1094" s="259"/>
      <c r="AT1094" s="260" t="s">
        <v>237</v>
      </c>
      <c r="AU1094" s="260" t="s">
        <v>87</v>
      </c>
      <c r="AV1094" s="12" t="s">
        <v>87</v>
      </c>
      <c r="AW1094" s="12" t="s">
        <v>42</v>
      </c>
      <c r="AX1094" s="12" t="s">
        <v>79</v>
      </c>
      <c r="AY1094" s="260" t="s">
        <v>228</v>
      </c>
    </row>
    <row r="1095" s="12" customFormat="1">
      <c r="B1095" s="249"/>
      <c r="C1095" s="250"/>
      <c r="D1095" s="251" t="s">
        <v>237</v>
      </c>
      <c r="E1095" s="252" t="s">
        <v>22</v>
      </c>
      <c r="F1095" s="253" t="s">
        <v>2154</v>
      </c>
      <c r="G1095" s="250"/>
      <c r="H1095" s="254">
        <v>22.812000000000001</v>
      </c>
      <c r="I1095" s="255"/>
      <c r="J1095" s="250"/>
      <c r="K1095" s="250"/>
      <c r="L1095" s="256"/>
      <c r="M1095" s="257"/>
      <c r="N1095" s="258"/>
      <c r="O1095" s="258"/>
      <c r="P1095" s="258"/>
      <c r="Q1095" s="258"/>
      <c r="R1095" s="258"/>
      <c r="S1095" s="258"/>
      <c r="T1095" s="259"/>
      <c r="AT1095" s="260" t="s">
        <v>237</v>
      </c>
      <c r="AU1095" s="260" t="s">
        <v>87</v>
      </c>
      <c r="AV1095" s="12" t="s">
        <v>87</v>
      </c>
      <c r="AW1095" s="12" t="s">
        <v>42</v>
      </c>
      <c r="AX1095" s="12" t="s">
        <v>79</v>
      </c>
      <c r="AY1095" s="260" t="s">
        <v>228</v>
      </c>
    </row>
    <row r="1096" s="12" customFormat="1">
      <c r="B1096" s="249"/>
      <c r="C1096" s="250"/>
      <c r="D1096" s="251" t="s">
        <v>237</v>
      </c>
      <c r="E1096" s="252" t="s">
        <v>22</v>
      </c>
      <c r="F1096" s="253" t="s">
        <v>2155</v>
      </c>
      <c r="G1096" s="250"/>
      <c r="H1096" s="254">
        <v>13.102</v>
      </c>
      <c r="I1096" s="255"/>
      <c r="J1096" s="250"/>
      <c r="K1096" s="250"/>
      <c r="L1096" s="256"/>
      <c r="M1096" s="257"/>
      <c r="N1096" s="258"/>
      <c r="O1096" s="258"/>
      <c r="P1096" s="258"/>
      <c r="Q1096" s="258"/>
      <c r="R1096" s="258"/>
      <c r="S1096" s="258"/>
      <c r="T1096" s="259"/>
      <c r="AT1096" s="260" t="s">
        <v>237</v>
      </c>
      <c r="AU1096" s="260" t="s">
        <v>87</v>
      </c>
      <c r="AV1096" s="12" t="s">
        <v>87</v>
      </c>
      <c r="AW1096" s="12" t="s">
        <v>42</v>
      </c>
      <c r="AX1096" s="12" t="s">
        <v>79</v>
      </c>
      <c r="AY1096" s="260" t="s">
        <v>228</v>
      </c>
    </row>
    <row r="1097" s="12" customFormat="1">
      <c r="B1097" s="249"/>
      <c r="C1097" s="250"/>
      <c r="D1097" s="251" t="s">
        <v>237</v>
      </c>
      <c r="E1097" s="252" t="s">
        <v>22</v>
      </c>
      <c r="F1097" s="253" t="s">
        <v>2156</v>
      </c>
      <c r="G1097" s="250"/>
      <c r="H1097" s="254">
        <v>13.701000000000001</v>
      </c>
      <c r="I1097" s="255"/>
      <c r="J1097" s="250"/>
      <c r="K1097" s="250"/>
      <c r="L1097" s="256"/>
      <c r="M1097" s="257"/>
      <c r="N1097" s="258"/>
      <c r="O1097" s="258"/>
      <c r="P1097" s="258"/>
      <c r="Q1097" s="258"/>
      <c r="R1097" s="258"/>
      <c r="S1097" s="258"/>
      <c r="T1097" s="259"/>
      <c r="AT1097" s="260" t="s">
        <v>237</v>
      </c>
      <c r="AU1097" s="260" t="s">
        <v>87</v>
      </c>
      <c r="AV1097" s="12" t="s">
        <v>87</v>
      </c>
      <c r="AW1097" s="12" t="s">
        <v>42</v>
      </c>
      <c r="AX1097" s="12" t="s">
        <v>79</v>
      </c>
      <c r="AY1097" s="260" t="s">
        <v>228</v>
      </c>
    </row>
    <row r="1098" s="12" customFormat="1">
      <c r="B1098" s="249"/>
      <c r="C1098" s="250"/>
      <c r="D1098" s="251" t="s">
        <v>237</v>
      </c>
      <c r="E1098" s="252" t="s">
        <v>22</v>
      </c>
      <c r="F1098" s="253" t="s">
        <v>2157</v>
      </c>
      <c r="G1098" s="250"/>
      <c r="H1098" s="254">
        <v>22.241</v>
      </c>
      <c r="I1098" s="255"/>
      <c r="J1098" s="250"/>
      <c r="K1098" s="250"/>
      <c r="L1098" s="256"/>
      <c r="M1098" s="257"/>
      <c r="N1098" s="258"/>
      <c r="O1098" s="258"/>
      <c r="P1098" s="258"/>
      <c r="Q1098" s="258"/>
      <c r="R1098" s="258"/>
      <c r="S1098" s="258"/>
      <c r="T1098" s="259"/>
      <c r="AT1098" s="260" t="s">
        <v>237</v>
      </c>
      <c r="AU1098" s="260" t="s">
        <v>87</v>
      </c>
      <c r="AV1098" s="12" t="s">
        <v>87</v>
      </c>
      <c r="AW1098" s="12" t="s">
        <v>42</v>
      </c>
      <c r="AX1098" s="12" t="s">
        <v>79</v>
      </c>
      <c r="AY1098" s="260" t="s">
        <v>228</v>
      </c>
    </row>
    <row r="1099" s="12" customFormat="1">
      <c r="B1099" s="249"/>
      <c r="C1099" s="250"/>
      <c r="D1099" s="251" t="s">
        <v>237</v>
      </c>
      <c r="E1099" s="252" t="s">
        <v>22</v>
      </c>
      <c r="F1099" s="253" t="s">
        <v>2158</v>
      </c>
      <c r="G1099" s="250"/>
      <c r="H1099" s="254">
        <v>15.6</v>
      </c>
      <c r="I1099" s="255"/>
      <c r="J1099" s="250"/>
      <c r="K1099" s="250"/>
      <c r="L1099" s="256"/>
      <c r="M1099" s="257"/>
      <c r="N1099" s="258"/>
      <c r="O1099" s="258"/>
      <c r="P1099" s="258"/>
      <c r="Q1099" s="258"/>
      <c r="R1099" s="258"/>
      <c r="S1099" s="258"/>
      <c r="T1099" s="259"/>
      <c r="AT1099" s="260" t="s">
        <v>237</v>
      </c>
      <c r="AU1099" s="260" t="s">
        <v>87</v>
      </c>
      <c r="AV1099" s="12" t="s">
        <v>87</v>
      </c>
      <c r="AW1099" s="12" t="s">
        <v>42</v>
      </c>
      <c r="AX1099" s="12" t="s">
        <v>79</v>
      </c>
      <c r="AY1099" s="260" t="s">
        <v>228</v>
      </c>
    </row>
    <row r="1100" s="12" customFormat="1">
      <c r="B1100" s="249"/>
      <c r="C1100" s="250"/>
      <c r="D1100" s="251" t="s">
        <v>237</v>
      </c>
      <c r="E1100" s="252" t="s">
        <v>22</v>
      </c>
      <c r="F1100" s="253" t="s">
        <v>2159</v>
      </c>
      <c r="G1100" s="250"/>
      <c r="H1100" s="254">
        <v>28.001999999999999</v>
      </c>
      <c r="I1100" s="255"/>
      <c r="J1100" s="250"/>
      <c r="K1100" s="250"/>
      <c r="L1100" s="256"/>
      <c r="M1100" s="257"/>
      <c r="N1100" s="258"/>
      <c r="O1100" s="258"/>
      <c r="P1100" s="258"/>
      <c r="Q1100" s="258"/>
      <c r="R1100" s="258"/>
      <c r="S1100" s="258"/>
      <c r="T1100" s="259"/>
      <c r="AT1100" s="260" t="s">
        <v>237</v>
      </c>
      <c r="AU1100" s="260" t="s">
        <v>87</v>
      </c>
      <c r="AV1100" s="12" t="s">
        <v>87</v>
      </c>
      <c r="AW1100" s="12" t="s">
        <v>42</v>
      </c>
      <c r="AX1100" s="12" t="s">
        <v>79</v>
      </c>
      <c r="AY1100" s="260" t="s">
        <v>228</v>
      </c>
    </row>
    <row r="1101" s="12" customFormat="1">
      <c r="B1101" s="249"/>
      <c r="C1101" s="250"/>
      <c r="D1101" s="251" t="s">
        <v>237</v>
      </c>
      <c r="E1101" s="252" t="s">
        <v>22</v>
      </c>
      <c r="F1101" s="253" t="s">
        <v>2160</v>
      </c>
      <c r="G1101" s="250"/>
      <c r="H1101" s="254">
        <v>22.515000000000001</v>
      </c>
      <c r="I1101" s="255"/>
      <c r="J1101" s="250"/>
      <c r="K1101" s="250"/>
      <c r="L1101" s="256"/>
      <c r="M1101" s="257"/>
      <c r="N1101" s="258"/>
      <c r="O1101" s="258"/>
      <c r="P1101" s="258"/>
      <c r="Q1101" s="258"/>
      <c r="R1101" s="258"/>
      <c r="S1101" s="258"/>
      <c r="T1101" s="259"/>
      <c r="AT1101" s="260" t="s">
        <v>237</v>
      </c>
      <c r="AU1101" s="260" t="s">
        <v>87</v>
      </c>
      <c r="AV1101" s="12" t="s">
        <v>87</v>
      </c>
      <c r="AW1101" s="12" t="s">
        <v>42</v>
      </c>
      <c r="AX1101" s="12" t="s">
        <v>79</v>
      </c>
      <c r="AY1101" s="260" t="s">
        <v>228</v>
      </c>
    </row>
    <row r="1102" s="12" customFormat="1">
      <c r="B1102" s="249"/>
      <c r="C1102" s="250"/>
      <c r="D1102" s="251" t="s">
        <v>237</v>
      </c>
      <c r="E1102" s="252" t="s">
        <v>22</v>
      </c>
      <c r="F1102" s="253" t="s">
        <v>2161</v>
      </c>
      <c r="G1102" s="250"/>
      <c r="H1102" s="254">
        <v>19.286999999999999</v>
      </c>
      <c r="I1102" s="255"/>
      <c r="J1102" s="250"/>
      <c r="K1102" s="250"/>
      <c r="L1102" s="256"/>
      <c r="M1102" s="257"/>
      <c r="N1102" s="258"/>
      <c r="O1102" s="258"/>
      <c r="P1102" s="258"/>
      <c r="Q1102" s="258"/>
      <c r="R1102" s="258"/>
      <c r="S1102" s="258"/>
      <c r="T1102" s="259"/>
      <c r="AT1102" s="260" t="s">
        <v>237</v>
      </c>
      <c r="AU1102" s="260" t="s">
        <v>87</v>
      </c>
      <c r="AV1102" s="12" t="s">
        <v>87</v>
      </c>
      <c r="AW1102" s="12" t="s">
        <v>42</v>
      </c>
      <c r="AX1102" s="12" t="s">
        <v>79</v>
      </c>
      <c r="AY1102" s="260" t="s">
        <v>228</v>
      </c>
    </row>
    <row r="1103" s="12" customFormat="1">
      <c r="B1103" s="249"/>
      <c r="C1103" s="250"/>
      <c r="D1103" s="251" t="s">
        <v>237</v>
      </c>
      <c r="E1103" s="252" t="s">
        <v>22</v>
      </c>
      <c r="F1103" s="253" t="s">
        <v>2162</v>
      </c>
      <c r="G1103" s="250"/>
      <c r="H1103" s="254">
        <v>38.689999999999998</v>
      </c>
      <c r="I1103" s="255"/>
      <c r="J1103" s="250"/>
      <c r="K1103" s="250"/>
      <c r="L1103" s="256"/>
      <c r="M1103" s="257"/>
      <c r="N1103" s="258"/>
      <c r="O1103" s="258"/>
      <c r="P1103" s="258"/>
      <c r="Q1103" s="258"/>
      <c r="R1103" s="258"/>
      <c r="S1103" s="258"/>
      <c r="T1103" s="259"/>
      <c r="AT1103" s="260" t="s">
        <v>237</v>
      </c>
      <c r="AU1103" s="260" t="s">
        <v>87</v>
      </c>
      <c r="AV1103" s="12" t="s">
        <v>87</v>
      </c>
      <c r="AW1103" s="12" t="s">
        <v>42</v>
      </c>
      <c r="AX1103" s="12" t="s">
        <v>79</v>
      </c>
      <c r="AY1103" s="260" t="s">
        <v>228</v>
      </c>
    </row>
    <row r="1104" s="12" customFormat="1">
      <c r="B1104" s="249"/>
      <c r="C1104" s="250"/>
      <c r="D1104" s="251" t="s">
        <v>237</v>
      </c>
      <c r="E1104" s="252" t="s">
        <v>22</v>
      </c>
      <c r="F1104" s="253" t="s">
        <v>2163</v>
      </c>
      <c r="G1104" s="250"/>
      <c r="H1104" s="254">
        <v>17.774000000000001</v>
      </c>
      <c r="I1104" s="255"/>
      <c r="J1104" s="250"/>
      <c r="K1104" s="250"/>
      <c r="L1104" s="256"/>
      <c r="M1104" s="257"/>
      <c r="N1104" s="258"/>
      <c r="O1104" s="258"/>
      <c r="P1104" s="258"/>
      <c r="Q1104" s="258"/>
      <c r="R1104" s="258"/>
      <c r="S1104" s="258"/>
      <c r="T1104" s="259"/>
      <c r="AT1104" s="260" t="s">
        <v>237</v>
      </c>
      <c r="AU1104" s="260" t="s">
        <v>87</v>
      </c>
      <c r="AV1104" s="12" t="s">
        <v>87</v>
      </c>
      <c r="AW1104" s="12" t="s">
        <v>42</v>
      </c>
      <c r="AX1104" s="12" t="s">
        <v>79</v>
      </c>
      <c r="AY1104" s="260" t="s">
        <v>228</v>
      </c>
    </row>
    <row r="1105" s="12" customFormat="1">
      <c r="B1105" s="249"/>
      <c r="C1105" s="250"/>
      <c r="D1105" s="251" t="s">
        <v>237</v>
      </c>
      <c r="E1105" s="252" t="s">
        <v>22</v>
      </c>
      <c r="F1105" s="253" t="s">
        <v>2164</v>
      </c>
      <c r="G1105" s="250"/>
      <c r="H1105" s="254">
        <v>28.898</v>
      </c>
      <c r="I1105" s="255"/>
      <c r="J1105" s="250"/>
      <c r="K1105" s="250"/>
      <c r="L1105" s="256"/>
      <c r="M1105" s="257"/>
      <c r="N1105" s="258"/>
      <c r="O1105" s="258"/>
      <c r="P1105" s="258"/>
      <c r="Q1105" s="258"/>
      <c r="R1105" s="258"/>
      <c r="S1105" s="258"/>
      <c r="T1105" s="259"/>
      <c r="AT1105" s="260" t="s">
        <v>237</v>
      </c>
      <c r="AU1105" s="260" t="s">
        <v>87</v>
      </c>
      <c r="AV1105" s="12" t="s">
        <v>87</v>
      </c>
      <c r="AW1105" s="12" t="s">
        <v>42</v>
      </c>
      <c r="AX1105" s="12" t="s">
        <v>79</v>
      </c>
      <c r="AY1105" s="260" t="s">
        <v>228</v>
      </c>
    </row>
    <row r="1106" s="12" customFormat="1">
      <c r="B1106" s="249"/>
      <c r="C1106" s="250"/>
      <c r="D1106" s="251" t="s">
        <v>237</v>
      </c>
      <c r="E1106" s="252" t="s">
        <v>22</v>
      </c>
      <c r="F1106" s="253" t="s">
        <v>2165</v>
      </c>
      <c r="G1106" s="250"/>
      <c r="H1106" s="254">
        <v>13.708</v>
      </c>
      <c r="I1106" s="255"/>
      <c r="J1106" s="250"/>
      <c r="K1106" s="250"/>
      <c r="L1106" s="256"/>
      <c r="M1106" s="257"/>
      <c r="N1106" s="258"/>
      <c r="O1106" s="258"/>
      <c r="P1106" s="258"/>
      <c r="Q1106" s="258"/>
      <c r="R1106" s="258"/>
      <c r="S1106" s="258"/>
      <c r="T1106" s="259"/>
      <c r="AT1106" s="260" t="s">
        <v>237</v>
      </c>
      <c r="AU1106" s="260" t="s">
        <v>87</v>
      </c>
      <c r="AV1106" s="12" t="s">
        <v>87</v>
      </c>
      <c r="AW1106" s="12" t="s">
        <v>42</v>
      </c>
      <c r="AX1106" s="12" t="s">
        <v>79</v>
      </c>
      <c r="AY1106" s="260" t="s">
        <v>228</v>
      </c>
    </row>
    <row r="1107" s="12" customFormat="1">
      <c r="B1107" s="249"/>
      <c r="C1107" s="250"/>
      <c r="D1107" s="251" t="s">
        <v>237</v>
      </c>
      <c r="E1107" s="252" t="s">
        <v>22</v>
      </c>
      <c r="F1107" s="253" t="s">
        <v>2166</v>
      </c>
      <c r="G1107" s="250"/>
      <c r="H1107" s="254">
        <v>48.564</v>
      </c>
      <c r="I1107" s="255"/>
      <c r="J1107" s="250"/>
      <c r="K1107" s="250"/>
      <c r="L1107" s="256"/>
      <c r="M1107" s="257"/>
      <c r="N1107" s="258"/>
      <c r="O1107" s="258"/>
      <c r="P1107" s="258"/>
      <c r="Q1107" s="258"/>
      <c r="R1107" s="258"/>
      <c r="S1107" s="258"/>
      <c r="T1107" s="259"/>
      <c r="AT1107" s="260" t="s">
        <v>237</v>
      </c>
      <c r="AU1107" s="260" t="s">
        <v>87</v>
      </c>
      <c r="AV1107" s="12" t="s">
        <v>87</v>
      </c>
      <c r="AW1107" s="12" t="s">
        <v>42</v>
      </c>
      <c r="AX1107" s="12" t="s">
        <v>79</v>
      </c>
      <c r="AY1107" s="260" t="s">
        <v>228</v>
      </c>
    </row>
    <row r="1108" s="12" customFormat="1">
      <c r="B1108" s="249"/>
      <c r="C1108" s="250"/>
      <c r="D1108" s="251" t="s">
        <v>237</v>
      </c>
      <c r="E1108" s="252" t="s">
        <v>22</v>
      </c>
      <c r="F1108" s="253" t="s">
        <v>2167</v>
      </c>
      <c r="G1108" s="250"/>
      <c r="H1108" s="254">
        <v>20.981000000000002</v>
      </c>
      <c r="I1108" s="255"/>
      <c r="J1108" s="250"/>
      <c r="K1108" s="250"/>
      <c r="L1108" s="256"/>
      <c r="M1108" s="257"/>
      <c r="N1108" s="258"/>
      <c r="O1108" s="258"/>
      <c r="P1108" s="258"/>
      <c r="Q1108" s="258"/>
      <c r="R1108" s="258"/>
      <c r="S1108" s="258"/>
      <c r="T1108" s="259"/>
      <c r="AT1108" s="260" t="s">
        <v>237</v>
      </c>
      <c r="AU1108" s="260" t="s">
        <v>87</v>
      </c>
      <c r="AV1108" s="12" t="s">
        <v>87</v>
      </c>
      <c r="AW1108" s="12" t="s">
        <v>42</v>
      </c>
      <c r="AX1108" s="12" t="s">
        <v>79</v>
      </c>
      <c r="AY1108" s="260" t="s">
        <v>228</v>
      </c>
    </row>
    <row r="1109" s="12" customFormat="1">
      <c r="B1109" s="249"/>
      <c r="C1109" s="250"/>
      <c r="D1109" s="251" t="s">
        <v>237</v>
      </c>
      <c r="E1109" s="252" t="s">
        <v>22</v>
      </c>
      <c r="F1109" s="253" t="s">
        <v>2168</v>
      </c>
      <c r="G1109" s="250"/>
      <c r="H1109" s="254">
        <v>20.067</v>
      </c>
      <c r="I1109" s="255"/>
      <c r="J1109" s="250"/>
      <c r="K1109" s="250"/>
      <c r="L1109" s="256"/>
      <c r="M1109" s="257"/>
      <c r="N1109" s="258"/>
      <c r="O1109" s="258"/>
      <c r="P1109" s="258"/>
      <c r="Q1109" s="258"/>
      <c r="R1109" s="258"/>
      <c r="S1109" s="258"/>
      <c r="T1109" s="259"/>
      <c r="AT1109" s="260" t="s">
        <v>237</v>
      </c>
      <c r="AU1109" s="260" t="s">
        <v>87</v>
      </c>
      <c r="AV1109" s="12" t="s">
        <v>87</v>
      </c>
      <c r="AW1109" s="12" t="s">
        <v>42</v>
      </c>
      <c r="AX1109" s="12" t="s">
        <v>79</v>
      </c>
      <c r="AY1109" s="260" t="s">
        <v>228</v>
      </c>
    </row>
    <row r="1110" s="12" customFormat="1">
      <c r="B1110" s="249"/>
      <c r="C1110" s="250"/>
      <c r="D1110" s="251" t="s">
        <v>237</v>
      </c>
      <c r="E1110" s="252" t="s">
        <v>22</v>
      </c>
      <c r="F1110" s="253" t="s">
        <v>2169</v>
      </c>
      <c r="G1110" s="250"/>
      <c r="H1110" s="254">
        <v>44</v>
      </c>
      <c r="I1110" s="255"/>
      <c r="J1110" s="250"/>
      <c r="K1110" s="250"/>
      <c r="L1110" s="256"/>
      <c r="M1110" s="257"/>
      <c r="N1110" s="258"/>
      <c r="O1110" s="258"/>
      <c r="P1110" s="258"/>
      <c r="Q1110" s="258"/>
      <c r="R1110" s="258"/>
      <c r="S1110" s="258"/>
      <c r="T1110" s="259"/>
      <c r="AT1110" s="260" t="s">
        <v>237</v>
      </c>
      <c r="AU1110" s="260" t="s">
        <v>87</v>
      </c>
      <c r="AV1110" s="12" t="s">
        <v>87</v>
      </c>
      <c r="AW1110" s="12" t="s">
        <v>42</v>
      </c>
      <c r="AX1110" s="12" t="s">
        <v>79</v>
      </c>
      <c r="AY1110" s="260" t="s">
        <v>228</v>
      </c>
    </row>
    <row r="1111" s="14" customFormat="1">
      <c r="B1111" s="285"/>
      <c r="C1111" s="286"/>
      <c r="D1111" s="251" t="s">
        <v>237</v>
      </c>
      <c r="E1111" s="287" t="s">
        <v>22</v>
      </c>
      <c r="F1111" s="288" t="s">
        <v>2170</v>
      </c>
      <c r="G1111" s="286"/>
      <c r="H1111" s="287" t="s">
        <v>22</v>
      </c>
      <c r="I1111" s="289"/>
      <c r="J1111" s="286"/>
      <c r="K1111" s="286"/>
      <c r="L1111" s="290"/>
      <c r="M1111" s="291"/>
      <c r="N1111" s="292"/>
      <c r="O1111" s="292"/>
      <c r="P1111" s="292"/>
      <c r="Q1111" s="292"/>
      <c r="R1111" s="292"/>
      <c r="S1111" s="292"/>
      <c r="T1111" s="293"/>
      <c r="AT1111" s="294" t="s">
        <v>237</v>
      </c>
      <c r="AU1111" s="294" t="s">
        <v>87</v>
      </c>
      <c r="AV1111" s="14" t="s">
        <v>24</v>
      </c>
      <c r="AW1111" s="14" t="s">
        <v>42</v>
      </c>
      <c r="AX1111" s="14" t="s">
        <v>79</v>
      </c>
      <c r="AY1111" s="294" t="s">
        <v>228</v>
      </c>
    </row>
    <row r="1112" s="12" customFormat="1">
      <c r="B1112" s="249"/>
      <c r="C1112" s="250"/>
      <c r="D1112" s="251" t="s">
        <v>237</v>
      </c>
      <c r="E1112" s="252" t="s">
        <v>22</v>
      </c>
      <c r="F1112" s="253" t="s">
        <v>2171</v>
      </c>
      <c r="G1112" s="250"/>
      <c r="H1112" s="254">
        <v>94.355000000000004</v>
      </c>
      <c r="I1112" s="255"/>
      <c r="J1112" s="250"/>
      <c r="K1112" s="250"/>
      <c r="L1112" s="256"/>
      <c r="M1112" s="257"/>
      <c r="N1112" s="258"/>
      <c r="O1112" s="258"/>
      <c r="P1112" s="258"/>
      <c r="Q1112" s="258"/>
      <c r="R1112" s="258"/>
      <c r="S1112" s="258"/>
      <c r="T1112" s="259"/>
      <c r="AT1112" s="260" t="s">
        <v>237</v>
      </c>
      <c r="AU1112" s="260" t="s">
        <v>87</v>
      </c>
      <c r="AV1112" s="12" t="s">
        <v>87</v>
      </c>
      <c r="AW1112" s="12" t="s">
        <v>42</v>
      </c>
      <c r="AX1112" s="12" t="s">
        <v>79</v>
      </c>
      <c r="AY1112" s="260" t="s">
        <v>228</v>
      </c>
    </row>
    <row r="1113" s="12" customFormat="1">
      <c r="B1113" s="249"/>
      <c r="C1113" s="250"/>
      <c r="D1113" s="251" t="s">
        <v>237</v>
      </c>
      <c r="E1113" s="252" t="s">
        <v>22</v>
      </c>
      <c r="F1113" s="253" t="s">
        <v>2172</v>
      </c>
      <c r="G1113" s="250"/>
      <c r="H1113" s="254">
        <v>94.355000000000004</v>
      </c>
      <c r="I1113" s="255"/>
      <c r="J1113" s="250"/>
      <c r="K1113" s="250"/>
      <c r="L1113" s="256"/>
      <c r="M1113" s="257"/>
      <c r="N1113" s="258"/>
      <c r="O1113" s="258"/>
      <c r="P1113" s="258"/>
      <c r="Q1113" s="258"/>
      <c r="R1113" s="258"/>
      <c r="S1113" s="258"/>
      <c r="T1113" s="259"/>
      <c r="AT1113" s="260" t="s">
        <v>237</v>
      </c>
      <c r="AU1113" s="260" t="s">
        <v>87</v>
      </c>
      <c r="AV1113" s="12" t="s">
        <v>87</v>
      </c>
      <c r="AW1113" s="12" t="s">
        <v>42</v>
      </c>
      <c r="AX1113" s="12" t="s">
        <v>79</v>
      </c>
      <c r="AY1113" s="260" t="s">
        <v>228</v>
      </c>
    </row>
    <row r="1114" s="12" customFormat="1">
      <c r="B1114" s="249"/>
      <c r="C1114" s="250"/>
      <c r="D1114" s="251" t="s">
        <v>237</v>
      </c>
      <c r="E1114" s="252" t="s">
        <v>22</v>
      </c>
      <c r="F1114" s="253" t="s">
        <v>2173</v>
      </c>
      <c r="G1114" s="250"/>
      <c r="H1114" s="254">
        <v>33.810000000000002</v>
      </c>
      <c r="I1114" s="255"/>
      <c r="J1114" s="250"/>
      <c r="K1114" s="250"/>
      <c r="L1114" s="256"/>
      <c r="M1114" s="257"/>
      <c r="N1114" s="258"/>
      <c r="O1114" s="258"/>
      <c r="P1114" s="258"/>
      <c r="Q1114" s="258"/>
      <c r="R1114" s="258"/>
      <c r="S1114" s="258"/>
      <c r="T1114" s="259"/>
      <c r="AT1114" s="260" t="s">
        <v>237</v>
      </c>
      <c r="AU1114" s="260" t="s">
        <v>87</v>
      </c>
      <c r="AV1114" s="12" t="s">
        <v>87</v>
      </c>
      <c r="AW1114" s="12" t="s">
        <v>42</v>
      </c>
      <c r="AX1114" s="12" t="s">
        <v>79</v>
      </c>
      <c r="AY1114" s="260" t="s">
        <v>228</v>
      </c>
    </row>
    <row r="1115" s="12" customFormat="1">
      <c r="B1115" s="249"/>
      <c r="C1115" s="250"/>
      <c r="D1115" s="251" t="s">
        <v>237</v>
      </c>
      <c r="E1115" s="252" t="s">
        <v>22</v>
      </c>
      <c r="F1115" s="253" t="s">
        <v>2174</v>
      </c>
      <c r="G1115" s="250"/>
      <c r="H1115" s="254">
        <v>50.225999999999999</v>
      </c>
      <c r="I1115" s="255"/>
      <c r="J1115" s="250"/>
      <c r="K1115" s="250"/>
      <c r="L1115" s="256"/>
      <c r="M1115" s="257"/>
      <c r="N1115" s="258"/>
      <c r="O1115" s="258"/>
      <c r="P1115" s="258"/>
      <c r="Q1115" s="258"/>
      <c r="R1115" s="258"/>
      <c r="S1115" s="258"/>
      <c r="T1115" s="259"/>
      <c r="AT1115" s="260" t="s">
        <v>237</v>
      </c>
      <c r="AU1115" s="260" t="s">
        <v>87</v>
      </c>
      <c r="AV1115" s="12" t="s">
        <v>87</v>
      </c>
      <c r="AW1115" s="12" t="s">
        <v>42</v>
      </c>
      <c r="AX1115" s="12" t="s">
        <v>79</v>
      </c>
      <c r="AY1115" s="260" t="s">
        <v>228</v>
      </c>
    </row>
    <row r="1116" s="12" customFormat="1">
      <c r="B1116" s="249"/>
      <c r="C1116" s="250"/>
      <c r="D1116" s="251" t="s">
        <v>237</v>
      </c>
      <c r="E1116" s="252" t="s">
        <v>22</v>
      </c>
      <c r="F1116" s="253" t="s">
        <v>2175</v>
      </c>
      <c r="G1116" s="250"/>
      <c r="H1116" s="254">
        <v>25.204000000000001</v>
      </c>
      <c r="I1116" s="255"/>
      <c r="J1116" s="250"/>
      <c r="K1116" s="250"/>
      <c r="L1116" s="256"/>
      <c r="M1116" s="257"/>
      <c r="N1116" s="258"/>
      <c r="O1116" s="258"/>
      <c r="P1116" s="258"/>
      <c r="Q1116" s="258"/>
      <c r="R1116" s="258"/>
      <c r="S1116" s="258"/>
      <c r="T1116" s="259"/>
      <c r="AT1116" s="260" t="s">
        <v>237</v>
      </c>
      <c r="AU1116" s="260" t="s">
        <v>87</v>
      </c>
      <c r="AV1116" s="12" t="s">
        <v>87</v>
      </c>
      <c r="AW1116" s="12" t="s">
        <v>42</v>
      </c>
      <c r="AX1116" s="12" t="s">
        <v>79</v>
      </c>
      <c r="AY1116" s="260" t="s">
        <v>228</v>
      </c>
    </row>
    <row r="1117" s="12" customFormat="1">
      <c r="B1117" s="249"/>
      <c r="C1117" s="250"/>
      <c r="D1117" s="251" t="s">
        <v>237</v>
      </c>
      <c r="E1117" s="252" t="s">
        <v>22</v>
      </c>
      <c r="F1117" s="253" t="s">
        <v>2176</v>
      </c>
      <c r="G1117" s="250"/>
      <c r="H1117" s="254">
        <v>30.274000000000001</v>
      </c>
      <c r="I1117" s="255"/>
      <c r="J1117" s="250"/>
      <c r="K1117" s="250"/>
      <c r="L1117" s="256"/>
      <c r="M1117" s="257"/>
      <c r="N1117" s="258"/>
      <c r="O1117" s="258"/>
      <c r="P1117" s="258"/>
      <c r="Q1117" s="258"/>
      <c r="R1117" s="258"/>
      <c r="S1117" s="258"/>
      <c r="T1117" s="259"/>
      <c r="AT1117" s="260" t="s">
        <v>237</v>
      </c>
      <c r="AU1117" s="260" t="s">
        <v>87</v>
      </c>
      <c r="AV1117" s="12" t="s">
        <v>87</v>
      </c>
      <c r="AW1117" s="12" t="s">
        <v>42</v>
      </c>
      <c r="AX1117" s="12" t="s">
        <v>79</v>
      </c>
      <c r="AY1117" s="260" t="s">
        <v>228</v>
      </c>
    </row>
    <row r="1118" s="12" customFormat="1">
      <c r="B1118" s="249"/>
      <c r="C1118" s="250"/>
      <c r="D1118" s="251" t="s">
        <v>237</v>
      </c>
      <c r="E1118" s="252" t="s">
        <v>22</v>
      </c>
      <c r="F1118" s="253" t="s">
        <v>2177</v>
      </c>
      <c r="G1118" s="250"/>
      <c r="H1118" s="254">
        <v>44.136000000000003</v>
      </c>
      <c r="I1118" s="255"/>
      <c r="J1118" s="250"/>
      <c r="K1118" s="250"/>
      <c r="L1118" s="256"/>
      <c r="M1118" s="257"/>
      <c r="N1118" s="258"/>
      <c r="O1118" s="258"/>
      <c r="P1118" s="258"/>
      <c r="Q1118" s="258"/>
      <c r="R1118" s="258"/>
      <c r="S1118" s="258"/>
      <c r="T1118" s="259"/>
      <c r="AT1118" s="260" t="s">
        <v>237</v>
      </c>
      <c r="AU1118" s="260" t="s">
        <v>87</v>
      </c>
      <c r="AV1118" s="12" t="s">
        <v>87</v>
      </c>
      <c r="AW1118" s="12" t="s">
        <v>42</v>
      </c>
      <c r="AX1118" s="12" t="s">
        <v>79</v>
      </c>
      <c r="AY1118" s="260" t="s">
        <v>228</v>
      </c>
    </row>
    <row r="1119" s="12" customFormat="1">
      <c r="B1119" s="249"/>
      <c r="C1119" s="250"/>
      <c r="D1119" s="251" t="s">
        <v>237</v>
      </c>
      <c r="E1119" s="252" t="s">
        <v>22</v>
      </c>
      <c r="F1119" s="253" t="s">
        <v>2178</v>
      </c>
      <c r="G1119" s="250"/>
      <c r="H1119" s="254">
        <v>0.26000000000000001</v>
      </c>
      <c r="I1119" s="255"/>
      <c r="J1119" s="250"/>
      <c r="K1119" s="250"/>
      <c r="L1119" s="256"/>
      <c r="M1119" s="257"/>
      <c r="N1119" s="258"/>
      <c r="O1119" s="258"/>
      <c r="P1119" s="258"/>
      <c r="Q1119" s="258"/>
      <c r="R1119" s="258"/>
      <c r="S1119" s="258"/>
      <c r="T1119" s="259"/>
      <c r="AT1119" s="260" t="s">
        <v>237</v>
      </c>
      <c r="AU1119" s="260" t="s">
        <v>87</v>
      </c>
      <c r="AV1119" s="12" t="s">
        <v>87</v>
      </c>
      <c r="AW1119" s="12" t="s">
        <v>42</v>
      </c>
      <c r="AX1119" s="12" t="s">
        <v>79</v>
      </c>
      <c r="AY1119" s="260" t="s">
        <v>228</v>
      </c>
    </row>
    <row r="1120" s="12" customFormat="1">
      <c r="B1120" s="249"/>
      <c r="C1120" s="250"/>
      <c r="D1120" s="251" t="s">
        <v>237</v>
      </c>
      <c r="E1120" s="252" t="s">
        <v>22</v>
      </c>
      <c r="F1120" s="253" t="s">
        <v>2179</v>
      </c>
      <c r="G1120" s="250"/>
      <c r="H1120" s="254">
        <v>12</v>
      </c>
      <c r="I1120" s="255"/>
      <c r="J1120" s="250"/>
      <c r="K1120" s="250"/>
      <c r="L1120" s="256"/>
      <c r="M1120" s="257"/>
      <c r="N1120" s="258"/>
      <c r="O1120" s="258"/>
      <c r="P1120" s="258"/>
      <c r="Q1120" s="258"/>
      <c r="R1120" s="258"/>
      <c r="S1120" s="258"/>
      <c r="T1120" s="259"/>
      <c r="AT1120" s="260" t="s">
        <v>237</v>
      </c>
      <c r="AU1120" s="260" t="s">
        <v>87</v>
      </c>
      <c r="AV1120" s="12" t="s">
        <v>87</v>
      </c>
      <c r="AW1120" s="12" t="s">
        <v>42</v>
      </c>
      <c r="AX1120" s="12" t="s">
        <v>79</v>
      </c>
      <c r="AY1120" s="260" t="s">
        <v>228</v>
      </c>
    </row>
    <row r="1121" s="14" customFormat="1">
      <c r="B1121" s="285"/>
      <c r="C1121" s="286"/>
      <c r="D1121" s="251" t="s">
        <v>237</v>
      </c>
      <c r="E1121" s="287" t="s">
        <v>22</v>
      </c>
      <c r="F1121" s="288" t="s">
        <v>876</v>
      </c>
      <c r="G1121" s="286"/>
      <c r="H1121" s="287" t="s">
        <v>22</v>
      </c>
      <c r="I1121" s="289"/>
      <c r="J1121" s="286"/>
      <c r="K1121" s="286"/>
      <c r="L1121" s="290"/>
      <c r="M1121" s="291"/>
      <c r="N1121" s="292"/>
      <c r="O1121" s="292"/>
      <c r="P1121" s="292"/>
      <c r="Q1121" s="292"/>
      <c r="R1121" s="292"/>
      <c r="S1121" s="292"/>
      <c r="T1121" s="293"/>
      <c r="AT1121" s="294" t="s">
        <v>237</v>
      </c>
      <c r="AU1121" s="294" t="s">
        <v>87</v>
      </c>
      <c r="AV1121" s="14" t="s">
        <v>24</v>
      </c>
      <c r="AW1121" s="14" t="s">
        <v>42</v>
      </c>
      <c r="AX1121" s="14" t="s">
        <v>79</v>
      </c>
      <c r="AY1121" s="294" t="s">
        <v>228</v>
      </c>
    </row>
    <row r="1122" s="12" customFormat="1">
      <c r="B1122" s="249"/>
      <c r="C1122" s="250"/>
      <c r="D1122" s="251" t="s">
        <v>237</v>
      </c>
      <c r="E1122" s="252" t="s">
        <v>22</v>
      </c>
      <c r="F1122" s="253" t="s">
        <v>2180</v>
      </c>
      <c r="G1122" s="250"/>
      <c r="H1122" s="254">
        <v>169.839</v>
      </c>
      <c r="I1122" s="255"/>
      <c r="J1122" s="250"/>
      <c r="K1122" s="250"/>
      <c r="L1122" s="256"/>
      <c r="M1122" s="257"/>
      <c r="N1122" s="258"/>
      <c r="O1122" s="258"/>
      <c r="P1122" s="258"/>
      <c r="Q1122" s="258"/>
      <c r="R1122" s="258"/>
      <c r="S1122" s="258"/>
      <c r="T1122" s="259"/>
      <c r="AT1122" s="260" t="s">
        <v>237</v>
      </c>
      <c r="AU1122" s="260" t="s">
        <v>87</v>
      </c>
      <c r="AV1122" s="12" t="s">
        <v>87</v>
      </c>
      <c r="AW1122" s="12" t="s">
        <v>42</v>
      </c>
      <c r="AX1122" s="12" t="s">
        <v>79</v>
      </c>
      <c r="AY1122" s="260" t="s">
        <v>228</v>
      </c>
    </row>
    <row r="1123" s="12" customFormat="1">
      <c r="B1123" s="249"/>
      <c r="C1123" s="250"/>
      <c r="D1123" s="251" t="s">
        <v>237</v>
      </c>
      <c r="E1123" s="252" t="s">
        <v>22</v>
      </c>
      <c r="F1123" s="253" t="s">
        <v>2181</v>
      </c>
      <c r="G1123" s="250"/>
      <c r="H1123" s="254">
        <v>75.483999999999995</v>
      </c>
      <c r="I1123" s="255"/>
      <c r="J1123" s="250"/>
      <c r="K1123" s="250"/>
      <c r="L1123" s="256"/>
      <c r="M1123" s="257"/>
      <c r="N1123" s="258"/>
      <c r="O1123" s="258"/>
      <c r="P1123" s="258"/>
      <c r="Q1123" s="258"/>
      <c r="R1123" s="258"/>
      <c r="S1123" s="258"/>
      <c r="T1123" s="259"/>
      <c r="AT1123" s="260" t="s">
        <v>237</v>
      </c>
      <c r="AU1123" s="260" t="s">
        <v>87</v>
      </c>
      <c r="AV1123" s="12" t="s">
        <v>87</v>
      </c>
      <c r="AW1123" s="12" t="s">
        <v>42</v>
      </c>
      <c r="AX1123" s="12" t="s">
        <v>79</v>
      </c>
      <c r="AY1123" s="260" t="s">
        <v>228</v>
      </c>
    </row>
    <row r="1124" s="12" customFormat="1">
      <c r="B1124" s="249"/>
      <c r="C1124" s="250"/>
      <c r="D1124" s="251" t="s">
        <v>237</v>
      </c>
      <c r="E1124" s="252" t="s">
        <v>22</v>
      </c>
      <c r="F1124" s="253" t="s">
        <v>2182</v>
      </c>
      <c r="G1124" s="250"/>
      <c r="H1124" s="254">
        <v>37.253999999999998</v>
      </c>
      <c r="I1124" s="255"/>
      <c r="J1124" s="250"/>
      <c r="K1124" s="250"/>
      <c r="L1124" s="256"/>
      <c r="M1124" s="257"/>
      <c r="N1124" s="258"/>
      <c r="O1124" s="258"/>
      <c r="P1124" s="258"/>
      <c r="Q1124" s="258"/>
      <c r="R1124" s="258"/>
      <c r="S1124" s="258"/>
      <c r="T1124" s="259"/>
      <c r="AT1124" s="260" t="s">
        <v>237</v>
      </c>
      <c r="AU1124" s="260" t="s">
        <v>87</v>
      </c>
      <c r="AV1124" s="12" t="s">
        <v>87</v>
      </c>
      <c r="AW1124" s="12" t="s">
        <v>42</v>
      </c>
      <c r="AX1124" s="12" t="s">
        <v>79</v>
      </c>
      <c r="AY1124" s="260" t="s">
        <v>228</v>
      </c>
    </row>
    <row r="1125" s="12" customFormat="1">
      <c r="B1125" s="249"/>
      <c r="C1125" s="250"/>
      <c r="D1125" s="251" t="s">
        <v>237</v>
      </c>
      <c r="E1125" s="252" t="s">
        <v>22</v>
      </c>
      <c r="F1125" s="253" t="s">
        <v>2183</v>
      </c>
      <c r="G1125" s="250"/>
      <c r="H1125" s="254">
        <v>49.966000000000001</v>
      </c>
      <c r="I1125" s="255"/>
      <c r="J1125" s="250"/>
      <c r="K1125" s="250"/>
      <c r="L1125" s="256"/>
      <c r="M1125" s="257"/>
      <c r="N1125" s="258"/>
      <c r="O1125" s="258"/>
      <c r="P1125" s="258"/>
      <c r="Q1125" s="258"/>
      <c r="R1125" s="258"/>
      <c r="S1125" s="258"/>
      <c r="T1125" s="259"/>
      <c r="AT1125" s="260" t="s">
        <v>237</v>
      </c>
      <c r="AU1125" s="260" t="s">
        <v>87</v>
      </c>
      <c r="AV1125" s="12" t="s">
        <v>87</v>
      </c>
      <c r="AW1125" s="12" t="s">
        <v>42</v>
      </c>
      <c r="AX1125" s="12" t="s">
        <v>79</v>
      </c>
      <c r="AY1125" s="260" t="s">
        <v>228</v>
      </c>
    </row>
    <row r="1126" s="12" customFormat="1">
      <c r="B1126" s="249"/>
      <c r="C1126" s="250"/>
      <c r="D1126" s="251" t="s">
        <v>237</v>
      </c>
      <c r="E1126" s="252" t="s">
        <v>22</v>
      </c>
      <c r="F1126" s="253" t="s">
        <v>2184</v>
      </c>
      <c r="G1126" s="250"/>
      <c r="H1126" s="254">
        <v>27.207000000000001</v>
      </c>
      <c r="I1126" s="255"/>
      <c r="J1126" s="250"/>
      <c r="K1126" s="250"/>
      <c r="L1126" s="256"/>
      <c r="M1126" s="257"/>
      <c r="N1126" s="258"/>
      <c r="O1126" s="258"/>
      <c r="P1126" s="258"/>
      <c r="Q1126" s="258"/>
      <c r="R1126" s="258"/>
      <c r="S1126" s="258"/>
      <c r="T1126" s="259"/>
      <c r="AT1126" s="260" t="s">
        <v>237</v>
      </c>
      <c r="AU1126" s="260" t="s">
        <v>87</v>
      </c>
      <c r="AV1126" s="12" t="s">
        <v>87</v>
      </c>
      <c r="AW1126" s="12" t="s">
        <v>42</v>
      </c>
      <c r="AX1126" s="12" t="s">
        <v>79</v>
      </c>
      <c r="AY1126" s="260" t="s">
        <v>228</v>
      </c>
    </row>
    <row r="1127" s="12" customFormat="1">
      <c r="B1127" s="249"/>
      <c r="C1127" s="250"/>
      <c r="D1127" s="251" t="s">
        <v>237</v>
      </c>
      <c r="E1127" s="252" t="s">
        <v>22</v>
      </c>
      <c r="F1127" s="253" t="s">
        <v>2185</v>
      </c>
      <c r="G1127" s="250"/>
      <c r="H1127" s="254">
        <v>43.026000000000003</v>
      </c>
      <c r="I1127" s="255"/>
      <c r="J1127" s="250"/>
      <c r="K1127" s="250"/>
      <c r="L1127" s="256"/>
      <c r="M1127" s="257"/>
      <c r="N1127" s="258"/>
      <c r="O1127" s="258"/>
      <c r="P1127" s="258"/>
      <c r="Q1127" s="258"/>
      <c r="R1127" s="258"/>
      <c r="S1127" s="258"/>
      <c r="T1127" s="259"/>
      <c r="AT1127" s="260" t="s">
        <v>237</v>
      </c>
      <c r="AU1127" s="260" t="s">
        <v>87</v>
      </c>
      <c r="AV1127" s="12" t="s">
        <v>87</v>
      </c>
      <c r="AW1127" s="12" t="s">
        <v>42</v>
      </c>
      <c r="AX1127" s="12" t="s">
        <v>79</v>
      </c>
      <c r="AY1127" s="260" t="s">
        <v>228</v>
      </c>
    </row>
    <row r="1128" s="12" customFormat="1">
      <c r="B1128" s="249"/>
      <c r="C1128" s="250"/>
      <c r="D1128" s="251" t="s">
        <v>237</v>
      </c>
      <c r="E1128" s="252" t="s">
        <v>22</v>
      </c>
      <c r="F1128" s="253" t="s">
        <v>2186</v>
      </c>
      <c r="G1128" s="250"/>
      <c r="H1128" s="254">
        <v>0.26000000000000001</v>
      </c>
      <c r="I1128" s="255"/>
      <c r="J1128" s="250"/>
      <c r="K1128" s="250"/>
      <c r="L1128" s="256"/>
      <c r="M1128" s="257"/>
      <c r="N1128" s="258"/>
      <c r="O1128" s="258"/>
      <c r="P1128" s="258"/>
      <c r="Q1128" s="258"/>
      <c r="R1128" s="258"/>
      <c r="S1128" s="258"/>
      <c r="T1128" s="259"/>
      <c r="AT1128" s="260" t="s">
        <v>237</v>
      </c>
      <c r="AU1128" s="260" t="s">
        <v>87</v>
      </c>
      <c r="AV1128" s="12" t="s">
        <v>87</v>
      </c>
      <c r="AW1128" s="12" t="s">
        <v>42</v>
      </c>
      <c r="AX1128" s="12" t="s">
        <v>79</v>
      </c>
      <c r="AY1128" s="260" t="s">
        <v>228</v>
      </c>
    </row>
    <row r="1129" s="12" customFormat="1">
      <c r="B1129" s="249"/>
      <c r="C1129" s="250"/>
      <c r="D1129" s="251" t="s">
        <v>237</v>
      </c>
      <c r="E1129" s="252" t="s">
        <v>22</v>
      </c>
      <c r="F1129" s="253" t="s">
        <v>2187</v>
      </c>
      <c r="G1129" s="250"/>
      <c r="H1129" s="254">
        <v>24</v>
      </c>
      <c r="I1129" s="255"/>
      <c r="J1129" s="250"/>
      <c r="K1129" s="250"/>
      <c r="L1129" s="256"/>
      <c r="M1129" s="257"/>
      <c r="N1129" s="258"/>
      <c r="O1129" s="258"/>
      <c r="P1129" s="258"/>
      <c r="Q1129" s="258"/>
      <c r="R1129" s="258"/>
      <c r="S1129" s="258"/>
      <c r="T1129" s="259"/>
      <c r="AT1129" s="260" t="s">
        <v>237</v>
      </c>
      <c r="AU1129" s="260" t="s">
        <v>87</v>
      </c>
      <c r="AV1129" s="12" t="s">
        <v>87</v>
      </c>
      <c r="AW1129" s="12" t="s">
        <v>42</v>
      </c>
      <c r="AX1129" s="12" t="s">
        <v>79</v>
      </c>
      <c r="AY1129" s="260" t="s">
        <v>228</v>
      </c>
    </row>
    <row r="1130" s="13" customFormat="1">
      <c r="B1130" s="271"/>
      <c r="C1130" s="272"/>
      <c r="D1130" s="251" t="s">
        <v>237</v>
      </c>
      <c r="E1130" s="273" t="s">
        <v>22</v>
      </c>
      <c r="F1130" s="274" t="s">
        <v>364</v>
      </c>
      <c r="G1130" s="272"/>
      <c r="H1130" s="275">
        <v>1454.9469999999999</v>
      </c>
      <c r="I1130" s="276"/>
      <c r="J1130" s="272"/>
      <c r="K1130" s="272"/>
      <c r="L1130" s="277"/>
      <c r="M1130" s="278"/>
      <c r="N1130" s="279"/>
      <c r="O1130" s="279"/>
      <c r="P1130" s="279"/>
      <c r="Q1130" s="279"/>
      <c r="R1130" s="279"/>
      <c r="S1130" s="279"/>
      <c r="T1130" s="280"/>
      <c r="AT1130" s="281" t="s">
        <v>237</v>
      </c>
      <c r="AU1130" s="281" t="s">
        <v>87</v>
      </c>
      <c r="AV1130" s="13" t="s">
        <v>235</v>
      </c>
      <c r="AW1130" s="13" t="s">
        <v>42</v>
      </c>
      <c r="AX1130" s="13" t="s">
        <v>24</v>
      </c>
      <c r="AY1130" s="281" t="s">
        <v>228</v>
      </c>
    </row>
    <row r="1131" s="1" customFormat="1" ht="16.5" customHeight="1">
      <c r="B1131" s="47"/>
      <c r="C1131" s="261" t="s">
        <v>2188</v>
      </c>
      <c r="D1131" s="261" t="s">
        <v>349</v>
      </c>
      <c r="E1131" s="262" t="s">
        <v>2189</v>
      </c>
      <c r="F1131" s="263" t="s">
        <v>2190</v>
      </c>
      <c r="G1131" s="264" t="s">
        <v>263</v>
      </c>
      <c r="H1131" s="265">
        <v>501.89999999999998</v>
      </c>
      <c r="I1131" s="266"/>
      <c r="J1131" s="267">
        <f>ROUND(I1131*H1131,2)</f>
        <v>0</v>
      </c>
      <c r="K1131" s="263" t="s">
        <v>234</v>
      </c>
      <c r="L1131" s="268"/>
      <c r="M1131" s="269" t="s">
        <v>22</v>
      </c>
      <c r="N1131" s="270" t="s">
        <v>50</v>
      </c>
      <c r="O1131" s="48"/>
      <c r="P1131" s="246">
        <f>O1131*H1131</f>
        <v>0</v>
      </c>
      <c r="Q1131" s="246">
        <v>0.02</v>
      </c>
      <c r="R1131" s="246">
        <f>Q1131*H1131</f>
        <v>10.038</v>
      </c>
      <c r="S1131" s="246">
        <v>0</v>
      </c>
      <c r="T1131" s="247">
        <f>S1131*H1131</f>
        <v>0</v>
      </c>
      <c r="AR1131" s="25" t="s">
        <v>388</v>
      </c>
      <c r="AT1131" s="25" t="s">
        <v>349</v>
      </c>
      <c r="AU1131" s="25" t="s">
        <v>87</v>
      </c>
      <c r="AY1131" s="25" t="s">
        <v>228</v>
      </c>
      <c r="BE1131" s="248">
        <f>IF(N1131="základní",J1131,0)</f>
        <v>0</v>
      </c>
      <c r="BF1131" s="248">
        <f>IF(N1131="snížená",J1131,0)</f>
        <v>0</v>
      </c>
      <c r="BG1131" s="248">
        <f>IF(N1131="zákl. přenesená",J1131,0)</f>
        <v>0</v>
      </c>
      <c r="BH1131" s="248">
        <f>IF(N1131="sníž. přenesená",J1131,0)</f>
        <v>0</v>
      </c>
      <c r="BI1131" s="248">
        <f>IF(N1131="nulová",J1131,0)</f>
        <v>0</v>
      </c>
      <c r="BJ1131" s="25" t="s">
        <v>24</v>
      </c>
      <c r="BK1131" s="248">
        <f>ROUND(I1131*H1131,2)</f>
        <v>0</v>
      </c>
      <c r="BL1131" s="25" t="s">
        <v>304</v>
      </c>
      <c r="BM1131" s="25" t="s">
        <v>2191</v>
      </c>
    </row>
    <row r="1132" s="1" customFormat="1">
      <c r="B1132" s="47"/>
      <c r="C1132" s="75"/>
      <c r="D1132" s="251" t="s">
        <v>624</v>
      </c>
      <c r="E1132" s="75"/>
      <c r="F1132" s="282" t="s">
        <v>1943</v>
      </c>
      <c r="G1132" s="75"/>
      <c r="H1132" s="75"/>
      <c r="I1132" s="205"/>
      <c r="J1132" s="75"/>
      <c r="K1132" s="75"/>
      <c r="L1132" s="73"/>
      <c r="M1132" s="283"/>
      <c r="N1132" s="48"/>
      <c r="O1132" s="48"/>
      <c r="P1132" s="48"/>
      <c r="Q1132" s="48"/>
      <c r="R1132" s="48"/>
      <c r="S1132" s="48"/>
      <c r="T1132" s="96"/>
      <c r="AT1132" s="25" t="s">
        <v>624</v>
      </c>
      <c r="AU1132" s="25" t="s">
        <v>87</v>
      </c>
    </row>
    <row r="1133" s="12" customFormat="1">
      <c r="B1133" s="249"/>
      <c r="C1133" s="250"/>
      <c r="D1133" s="251" t="s">
        <v>237</v>
      </c>
      <c r="E1133" s="252" t="s">
        <v>22</v>
      </c>
      <c r="F1133" s="253" t="s">
        <v>2192</v>
      </c>
      <c r="G1133" s="250"/>
      <c r="H1133" s="254">
        <v>501.89999999999998</v>
      </c>
      <c r="I1133" s="255"/>
      <c r="J1133" s="250"/>
      <c r="K1133" s="250"/>
      <c r="L1133" s="256"/>
      <c r="M1133" s="257"/>
      <c r="N1133" s="258"/>
      <c r="O1133" s="258"/>
      <c r="P1133" s="258"/>
      <c r="Q1133" s="258"/>
      <c r="R1133" s="258"/>
      <c r="S1133" s="258"/>
      <c r="T1133" s="259"/>
      <c r="AT1133" s="260" t="s">
        <v>237</v>
      </c>
      <c r="AU1133" s="260" t="s">
        <v>87</v>
      </c>
      <c r="AV1133" s="12" t="s">
        <v>87</v>
      </c>
      <c r="AW1133" s="12" t="s">
        <v>42</v>
      </c>
      <c r="AX1133" s="12" t="s">
        <v>24</v>
      </c>
      <c r="AY1133" s="260" t="s">
        <v>228</v>
      </c>
    </row>
    <row r="1134" s="1" customFormat="1" ht="16.5" customHeight="1">
      <c r="B1134" s="47"/>
      <c r="C1134" s="261" t="s">
        <v>2193</v>
      </c>
      <c r="D1134" s="261" t="s">
        <v>349</v>
      </c>
      <c r="E1134" s="262" t="s">
        <v>2194</v>
      </c>
      <c r="F1134" s="263" t="s">
        <v>2195</v>
      </c>
      <c r="G1134" s="264" t="s">
        <v>263</v>
      </c>
      <c r="H1134" s="265">
        <v>1083</v>
      </c>
      <c r="I1134" s="266"/>
      <c r="J1134" s="267">
        <f>ROUND(I1134*H1134,2)</f>
        <v>0</v>
      </c>
      <c r="K1134" s="263" t="s">
        <v>264</v>
      </c>
      <c r="L1134" s="268"/>
      <c r="M1134" s="269" t="s">
        <v>22</v>
      </c>
      <c r="N1134" s="270" t="s">
        <v>50</v>
      </c>
      <c r="O1134" s="48"/>
      <c r="P1134" s="246">
        <f>O1134*H1134</f>
        <v>0</v>
      </c>
      <c r="Q1134" s="246">
        <v>0</v>
      </c>
      <c r="R1134" s="246">
        <f>Q1134*H1134</f>
        <v>0</v>
      </c>
      <c r="S1134" s="246">
        <v>0</v>
      </c>
      <c r="T1134" s="247">
        <f>S1134*H1134</f>
        <v>0</v>
      </c>
      <c r="AR1134" s="25" t="s">
        <v>388</v>
      </c>
      <c r="AT1134" s="25" t="s">
        <v>349</v>
      </c>
      <c r="AU1134" s="25" t="s">
        <v>87</v>
      </c>
      <c r="AY1134" s="25" t="s">
        <v>228</v>
      </c>
      <c r="BE1134" s="248">
        <f>IF(N1134="základní",J1134,0)</f>
        <v>0</v>
      </c>
      <c r="BF1134" s="248">
        <f>IF(N1134="snížená",J1134,0)</f>
        <v>0</v>
      </c>
      <c r="BG1134" s="248">
        <f>IF(N1134="zákl. přenesená",J1134,0)</f>
        <v>0</v>
      </c>
      <c r="BH1134" s="248">
        <f>IF(N1134="sníž. přenesená",J1134,0)</f>
        <v>0</v>
      </c>
      <c r="BI1134" s="248">
        <f>IF(N1134="nulová",J1134,0)</f>
        <v>0</v>
      </c>
      <c r="BJ1134" s="25" t="s">
        <v>24</v>
      </c>
      <c r="BK1134" s="248">
        <f>ROUND(I1134*H1134,2)</f>
        <v>0</v>
      </c>
      <c r="BL1134" s="25" t="s">
        <v>304</v>
      </c>
      <c r="BM1134" s="25" t="s">
        <v>2196</v>
      </c>
    </row>
    <row r="1135" s="1" customFormat="1">
      <c r="B1135" s="47"/>
      <c r="C1135" s="75"/>
      <c r="D1135" s="251" t="s">
        <v>624</v>
      </c>
      <c r="E1135" s="75"/>
      <c r="F1135" s="282" t="s">
        <v>2197</v>
      </c>
      <c r="G1135" s="75"/>
      <c r="H1135" s="75"/>
      <c r="I1135" s="205"/>
      <c r="J1135" s="75"/>
      <c r="K1135" s="75"/>
      <c r="L1135" s="73"/>
      <c r="M1135" s="283"/>
      <c r="N1135" s="48"/>
      <c r="O1135" s="48"/>
      <c r="P1135" s="48"/>
      <c r="Q1135" s="48"/>
      <c r="R1135" s="48"/>
      <c r="S1135" s="48"/>
      <c r="T1135" s="96"/>
      <c r="AT1135" s="25" t="s">
        <v>624</v>
      </c>
      <c r="AU1135" s="25" t="s">
        <v>87</v>
      </c>
    </row>
    <row r="1136" s="1" customFormat="1" ht="25.5" customHeight="1">
      <c r="B1136" s="47"/>
      <c r="C1136" s="237" t="s">
        <v>2198</v>
      </c>
      <c r="D1136" s="237" t="s">
        <v>230</v>
      </c>
      <c r="E1136" s="238" t="s">
        <v>2199</v>
      </c>
      <c r="F1136" s="239" t="s">
        <v>2200</v>
      </c>
      <c r="G1136" s="240" t="s">
        <v>263</v>
      </c>
      <c r="H1136" s="241">
        <v>1454.9469999999999</v>
      </c>
      <c r="I1136" s="242"/>
      <c r="J1136" s="243">
        <f>ROUND(I1136*H1136,2)</f>
        <v>0</v>
      </c>
      <c r="K1136" s="239" t="s">
        <v>264</v>
      </c>
      <c r="L1136" s="73"/>
      <c r="M1136" s="244" t="s">
        <v>22</v>
      </c>
      <c r="N1136" s="245" t="s">
        <v>50</v>
      </c>
      <c r="O1136" s="48"/>
      <c r="P1136" s="246">
        <f>O1136*H1136</f>
        <v>0</v>
      </c>
      <c r="Q1136" s="246">
        <v>0</v>
      </c>
      <c r="R1136" s="246">
        <f>Q1136*H1136</f>
        <v>0</v>
      </c>
      <c r="S1136" s="246">
        <v>0</v>
      </c>
      <c r="T1136" s="247">
        <f>S1136*H1136</f>
        <v>0</v>
      </c>
      <c r="AR1136" s="25" t="s">
        <v>304</v>
      </c>
      <c r="AT1136" s="25" t="s">
        <v>230</v>
      </c>
      <c r="AU1136" s="25" t="s">
        <v>87</v>
      </c>
      <c r="AY1136" s="25" t="s">
        <v>228</v>
      </c>
      <c r="BE1136" s="248">
        <f>IF(N1136="základní",J1136,0)</f>
        <v>0</v>
      </c>
      <c r="BF1136" s="248">
        <f>IF(N1136="snížená",J1136,0)</f>
        <v>0</v>
      </c>
      <c r="BG1136" s="248">
        <f>IF(N1136="zákl. přenesená",J1136,0)</f>
        <v>0</v>
      </c>
      <c r="BH1136" s="248">
        <f>IF(N1136="sníž. přenesená",J1136,0)</f>
        <v>0</v>
      </c>
      <c r="BI1136" s="248">
        <f>IF(N1136="nulová",J1136,0)</f>
        <v>0</v>
      </c>
      <c r="BJ1136" s="25" t="s">
        <v>24</v>
      </c>
      <c r="BK1136" s="248">
        <f>ROUND(I1136*H1136,2)</f>
        <v>0</v>
      </c>
      <c r="BL1136" s="25" t="s">
        <v>304</v>
      </c>
      <c r="BM1136" s="25" t="s">
        <v>2201</v>
      </c>
    </row>
    <row r="1137" s="1" customFormat="1" ht="16.5" customHeight="1">
      <c r="B1137" s="47"/>
      <c r="C1137" s="237" t="s">
        <v>2202</v>
      </c>
      <c r="D1137" s="237" t="s">
        <v>230</v>
      </c>
      <c r="E1137" s="238" t="s">
        <v>2203</v>
      </c>
      <c r="F1137" s="239" t="s">
        <v>2204</v>
      </c>
      <c r="G1137" s="240" t="s">
        <v>328</v>
      </c>
      <c r="H1137" s="241">
        <v>451.05500000000001</v>
      </c>
      <c r="I1137" s="242"/>
      <c r="J1137" s="243">
        <f>ROUND(I1137*H1137,2)</f>
        <v>0</v>
      </c>
      <c r="K1137" s="239" t="s">
        <v>264</v>
      </c>
      <c r="L1137" s="73"/>
      <c r="M1137" s="244" t="s">
        <v>22</v>
      </c>
      <c r="N1137" s="245" t="s">
        <v>50</v>
      </c>
      <c r="O1137" s="48"/>
      <c r="P1137" s="246">
        <f>O1137*H1137</f>
        <v>0</v>
      </c>
      <c r="Q1137" s="246">
        <v>0.00031</v>
      </c>
      <c r="R1137" s="246">
        <f>Q1137*H1137</f>
        <v>0.13982705000000001</v>
      </c>
      <c r="S1137" s="246">
        <v>0</v>
      </c>
      <c r="T1137" s="247">
        <f>S1137*H1137</f>
        <v>0</v>
      </c>
      <c r="AR1137" s="25" t="s">
        <v>304</v>
      </c>
      <c r="AT1137" s="25" t="s">
        <v>230</v>
      </c>
      <c r="AU1137" s="25" t="s">
        <v>87</v>
      </c>
      <c r="AY1137" s="25" t="s">
        <v>228</v>
      </c>
      <c r="BE1137" s="248">
        <f>IF(N1137="základní",J1137,0)</f>
        <v>0</v>
      </c>
      <c r="BF1137" s="248">
        <f>IF(N1137="snížená",J1137,0)</f>
        <v>0</v>
      </c>
      <c r="BG1137" s="248">
        <f>IF(N1137="zákl. přenesená",J1137,0)</f>
        <v>0</v>
      </c>
      <c r="BH1137" s="248">
        <f>IF(N1137="sníž. přenesená",J1137,0)</f>
        <v>0</v>
      </c>
      <c r="BI1137" s="248">
        <f>IF(N1137="nulová",J1137,0)</f>
        <v>0</v>
      </c>
      <c r="BJ1137" s="25" t="s">
        <v>24</v>
      </c>
      <c r="BK1137" s="248">
        <f>ROUND(I1137*H1137,2)</f>
        <v>0</v>
      </c>
      <c r="BL1137" s="25" t="s">
        <v>304</v>
      </c>
      <c r="BM1137" s="25" t="s">
        <v>2205</v>
      </c>
    </row>
    <row r="1138" s="14" customFormat="1">
      <c r="B1138" s="285"/>
      <c r="C1138" s="286"/>
      <c r="D1138" s="251" t="s">
        <v>237</v>
      </c>
      <c r="E1138" s="287" t="s">
        <v>22</v>
      </c>
      <c r="F1138" s="288" t="s">
        <v>885</v>
      </c>
      <c r="G1138" s="286"/>
      <c r="H1138" s="287" t="s">
        <v>22</v>
      </c>
      <c r="I1138" s="289"/>
      <c r="J1138" s="286"/>
      <c r="K1138" s="286"/>
      <c r="L1138" s="290"/>
      <c r="M1138" s="291"/>
      <c r="N1138" s="292"/>
      <c r="O1138" s="292"/>
      <c r="P1138" s="292"/>
      <c r="Q1138" s="292"/>
      <c r="R1138" s="292"/>
      <c r="S1138" s="292"/>
      <c r="T1138" s="293"/>
      <c r="AT1138" s="294" t="s">
        <v>237</v>
      </c>
      <c r="AU1138" s="294" t="s">
        <v>87</v>
      </c>
      <c r="AV1138" s="14" t="s">
        <v>24</v>
      </c>
      <c r="AW1138" s="14" t="s">
        <v>42</v>
      </c>
      <c r="AX1138" s="14" t="s">
        <v>79</v>
      </c>
      <c r="AY1138" s="294" t="s">
        <v>228</v>
      </c>
    </row>
    <row r="1139" s="12" customFormat="1">
      <c r="B1139" s="249"/>
      <c r="C1139" s="250"/>
      <c r="D1139" s="251" t="s">
        <v>237</v>
      </c>
      <c r="E1139" s="252" t="s">
        <v>22</v>
      </c>
      <c r="F1139" s="253" t="s">
        <v>2206</v>
      </c>
      <c r="G1139" s="250"/>
      <c r="H1139" s="254">
        <v>2.7000000000000002</v>
      </c>
      <c r="I1139" s="255"/>
      <c r="J1139" s="250"/>
      <c r="K1139" s="250"/>
      <c r="L1139" s="256"/>
      <c r="M1139" s="257"/>
      <c r="N1139" s="258"/>
      <c r="O1139" s="258"/>
      <c r="P1139" s="258"/>
      <c r="Q1139" s="258"/>
      <c r="R1139" s="258"/>
      <c r="S1139" s="258"/>
      <c r="T1139" s="259"/>
      <c r="AT1139" s="260" t="s">
        <v>237</v>
      </c>
      <c r="AU1139" s="260" t="s">
        <v>87</v>
      </c>
      <c r="AV1139" s="12" t="s">
        <v>87</v>
      </c>
      <c r="AW1139" s="12" t="s">
        <v>42</v>
      </c>
      <c r="AX1139" s="12" t="s">
        <v>79</v>
      </c>
      <c r="AY1139" s="260" t="s">
        <v>228</v>
      </c>
    </row>
    <row r="1140" s="12" customFormat="1">
      <c r="B1140" s="249"/>
      <c r="C1140" s="250"/>
      <c r="D1140" s="251" t="s">
        <v>237</v>
      </c>
      <c r="E1140" s="252" t="s">
        <v>22</v>
      </c>
      <c r="F1140" s="253" t="s">
        <v>2207</v>
      </c>
      <c r="G1140" s="250"/>
      <c r="H1140" s="254">
        <v>6.5999999999999996</v>
      </c>
      <c r="I1140" s="255"/>
      <c r="J1140" s="250"/>
      <c r="K1140" s="250"/>
      <c r="L1140" s="256"/>
      <c r="M1140" s="257"/>
      <c r="N1140" s="258"/>
      <c r="O1140" s="258"/>
      <c r="P1140" s="258"/>
      <c r="Q1140" s="258"/>
      <c r="R1140" s="258"/>
      <c r="S1140" s="258"/>
      <c r="T1140" s="259"/>
      <c r="AT1140" s="260" t="s">
        <v>237</v>
      </c>
      <c r="AU1140" s="260" t="s">
        <v>87</v>
      </c>
      <c r="AV1140" s="12" t="s">
        <v>87</v>
      </c>
      <c r="AW1140" s="12" t="s">
        <v>42</v>
      </c>
      <c r="AX1140" s="12" t="s">
        <v>79</v>
      </c>
      <c r="AY1140" s="260" t="s">
        <v>228</v>
      </c>
    </row>
    <row r="1141" s="12" customFormat="1">
      <c r="B1141" s="249"/>
      <c r="C1141" s="250"/>
      <c r="D1141" s="251" t="s">
        <v>237</v>
      </c>
      <c r="E1141" s="252" t="s">
        <v>22</v>
      </c>
      <c r="F1141" s="253" t="s">
        <v>2208</v>
      </c>
      <c r="G1141" s="250"/>
      <c r="H1141" s="254">
        <v>21.399999999999999</v>
      </c>
      <c r="I1141" s="255"/>
      <c r="J1141" s="250"/>
      <c r="K1141" s="250"/>
      <c r="L1141" s="256"/>
      <c r="M1141" s="257"/>
      <c r="N1141" s="258"/>
      <c r="O1141" s="258"/>
      <c r="P1141" s="258"/>
      <c r="Q1141" s="258"/>
      <c r="R1141" s="258"/>
      <c r="S1141" s="258"/>
      <c r="T1141" s="259"/>
      <c r="AT1141" s="260" t="s">
        <v>237</v>
      </c>
      <c r="AU1141" s="260" t="s">
        <v>87</v>
      </c>
      <c r="AV1141" s="12" t="s">
        <v>87</v>
      </c>
      <c r="AW1141" s="12" t="s">
        <v>42</v>
      </c>
      <c r="AX1141" s="12" t="s">
        <v>79</v>
      </c>
      <c r="AY1141" s="260" t="s">
        <v>228</v>
      </c>
    </row>
    <row r="1142" s="12" customFormat="1">
      <c r="B1142" s="249"/>
      <c r="C1142" s="250"/>
      <c r="D1142" s="251" t="s">
        <v>237</v>
      </c>
      <c r="E1142" s="252" t="s">
        <v>22</v>
      </c>
      <c r="F1142" s="253" t="s">
        <v>2209</v>
      </c>
      <c r="G1142" s="250"/>
      <c r="H1142" s="254">
        <v>2.8999999999999999</v>
      </c>
      <c r="I1142" s="255"/>
      <c r="J1142" s="250"/>
      <c r="K1142" s="250"/>
      <c r="L1142" s="256"/>
      <c r="M1142" s="257"/>
      <c r="N1142" s="258"/>
      <c r="O1142" s="258"/>
      <c r="P1142" s="258"/>
      <c r="Q1142" s="258"/>
      <c r="R1142" s="258"/>
      <c r="S1142" s="258"/>
      <c r="T1142" s="259"/>
      <c r="AT1142" s="260" t="s">
        <v>237</v>
      </c>
      <c r="AU1142" s="260" t="s">
        <v>87</v>
      </c>
      <c r="AV1142" s="12" t="s">
        <v>87</v>
      </c>
      <c r="AW1142" s="12" t="s">
        <v>42</v>
      </c>
      <c r="AX1142" s="12" t="s">
        <v>79</v>
      </c>
      <c r="AY1142" s="260" t="s">
        <v>228</v>
      </c>
    </row>
    <row r="1143" s="12" customFormat="1">
      <c r="B1143" s="249"/>
      <c r="C1143" s="250"/>
      <c r="D1143" s="251" t="s">
        <v>237</v>
      </c>
      <c r="E1143" s="252" t="s">
        <v>22</v>
      </c>
      <c r="F1143" s="253" t="s">
        <v>2210</v>
      </c>
      <c r="G1143" s="250"/>
      <c r="H1143" s="254">
        <v>4.9050000000000002</v>
      </c>
      <c r="I1143" s="255"/>
      <c r="J1143" s="250"/>
      <c r="K1143" s="250"/>
      <c r="L1143" s="256"/>
      <c r="M1143" s="257"/>
      <c r="N1143" s="258"/>
      <c r="O1143" s="258"/>
      <c r="P1143" s="258"/>
      <c r="Q1143" s="258"/>
      <c r="R1143" s="258"/>
      <c r="S1143" s="258"/>
      <c r="T1143" s="259"/>
      <c r="AT1143" s="260" t="s">
        <v>237</v>
      </c>
      <c r="AU1143" s="260" t="s">
        <v>87</v>
      </c>
      <c r="AV1143" s="12" t="s">
        <v>87</v>
      </c>
      <c r="AW1143" s="12" t="s">
        <v>42</v>
      </c>
      <c r="AX1143" s="12" t="s">
        <v>79</v>
      </c>
      <c r="AY1143" s="260" t="s">
        <v>228</v>
      </c>
    </row>
    <row r="1144" s="12" customFormat="1">
      <c r="B1144" s="249"/>
      <c r="C1144" s="250"/>
      <c r="D1144" s="251" t="s">
        <v>237</v>
      </c>
      <c r="E1144" s="252" t="s">
        <v>22</v>
      </c>
      <c r="F1144" s="253" t="s">
        <v>2211</v>
      </c>
      <c r="G1144" s="250"/>
      <c r="H1144" s="254">
        <v>13</v>
      </c>
      <c r="I1144" s="255"/>
      <c r="J1144" s="250"/>
      <c r="K1144" s="250"/>
      <c r="L1144" s="256"/>
      <c r="M1144" s="257"/>
      <c r="N1144" s="258"/>
      <c r="O1144" s="258"/>
      <c r="P1144" s="258"/>
      <c r="Q1144" s="258"/>
      <c r="R1144" s="258"/>
      <c r="S1144" s="258"/>
      <c r="T1144" s="259"/>
      <c r="AT1144" s="260" t="s">
        <v>237</v>
      </c>
      <c r="AU1144" s="260" t="s">
        <v>87</v>
      </c>
      <c r="AV1144" s="12" t="s">
        <v>87</v>
      </c>
      <c r="AW1144" s="12" t="s">
        <v>42</v>
      </c>
      <c r="AX1144" s="12" t="s">
        <v>79</v>
      </c>
      <c r="AY1144" s="260" t="s">
        <v>228</v>
      </c>
    </row>
    <row r="1145" s="12" customFormat="1">
      <c r="B1145" s="249"/>
      <c r="C1145" s="250"/>
      <c r="D1145" s="251" t="s">
        <v>237</v>
      </c>
      <c r="E1145" s="252" t="s">
        <v>22</v>
      </c>
      <c r="F1145" s="253" t="s">
        <v>2212</v>
      </c>
      <c r="G1145" s="250"/>
      <c r="H1145" s="254">
        <v>4.7000000000000002</v>
      </c>
      <c r="I1145" s="255"/>
      <c r="J1145" s="250"/>
      <c r="K1145" s="250"/>
      <c r="L1145" s="256"/>
      <c r="M1145" s="257"/>
      <c r="N1145" s="258"/>
      <c r="O1145" s="258"/>
      <c r="P1145" s="258"/>
      <c r="Q1145" s="258"/>
      <c r="R1145" s="258"/>
      <c r="S1145" s="258"/>
      <c r="T1145" s="259"/>
      <c r="AT1145" s="260" t="s">
        <v>237</v>
      </c>
      <c r="AU1145" s="260" t="s">
        <v>87</v>
      </c>
      <c r="AV1145" s="12" t="s">
        <v>87</v>
      </c>
      <c r="AW1145" s="12" t="s">
        <v>42</v>
      </c>
      <c r="AX1145" s="12" t="s">
        <v>79</v>
      </c>
      <c r="AY1145" s="260" t="s">
        <v>228</v>
      </c>
    </row>
    <row r="1146" s="12" customFormat="1">
      <c r="B1146" s="249"/>
      <c r="C1146" s="250"/>
      <c r="D1146" s="251" t="s">
        <v>237</v>
      </c>
      <c r="E1146" s="252" t="s">
        <v>22</v>
      </c>
      <c r="F1146" s="253" t="s">
        <v>2213</v>
      </c>
      <c r="G1146" s="250"/>
      <c r="H1146" s="254">
        <v>4.0999999999999996</v>
      </c>
      <c r="I1146" s="255"/>
      <c r="J1146" s="250"/>
      <c r="K1146" s="250"/>
      <c r="L1146" s="256"/>
      <c r="M1146" s="257"/>
      <c r="N1146" s="258"/>
      <c r="O1146" s="258"/>
      <c r="P1146" s="258"/>
      <c r="Q1146" s="258"/>
      <c r="R1146" s="258"/>
      <c r="S1146" s="258"/>
      <c r="T1146" s="259"/>
      <c r="AT1146" s="260" t="s">
        <v>237</v>
      </c>
      <c r="AU1146" s="260" t="s">
        <v>87</v>
      </c>
      <c r="AV1146" s="12" t="s">
        <v>87</v>
      </c>
      <c r="AW1146" s="12" t="s">
        <v>42</v>
      </c>
      <c r="AX1146" s="12" t="s">
        <v>79</v>
      </c>
      <c r="AY1146" s="260" t="s">
        <v>228</v>
      </c>
    </row>
    <row r="1147" s="12" customFormat="1">
      <c r="B1147" s="249"/>
      <c r="C1147" s="250"/>
      <c r="D1147" s="251" t="s">
        <v>237</v>
      </c>
      <c r="E1147" s="252" t="s">
        <v>22</v>
      </c>
      <c r="F1147" s="253" t="s">
        <v>2214</v>
      </c>
      <c r="G1147" s="250"/>
      <c r="H1147" s="254">
        <v>27.5</v>
      </c>
      <c r="I1147" s="255"/>
      <c r="J1147" s="250"/>
      <c r="K1147" s="250"/>
      <c r="L1147" s="256"/>
      <c r="M1147" s="257"/>
      <c r="N1147" s="258"/>
      <c r="O1147" s="258"/>
      <c r="P1147" s="258"/>
      <c r="Q1147" s="258"/>
      <c r="R1147" s="258"/>
      <c r="S1147" s="258"/>
      <c r="T1147" s="259"/>
      <c r="AT1147" s="260" t="s">
        <v>237</v>
      </c>
      <c r="AU1147" s="260" t="s">
        <v>87</v>
      </c>
      <c r="AV1147" s="12" t="s">
        <v>87</v>
      </c>
      <c r="AW1147" s="12" t="s">
        <v>42</v>
      </c>
      <c r="AX1147" s="12" t="s">
        <v>79</v>
      </c>
      <c r="AY1147" s="260" t="s">
        <v>228</v>
      </c>
    </row>
    <row r="1148" s="14" customFormat="1">
      <c r="B1148" s="285"/>
      <c r="C1148" s="286"/>
      <c r="D1148" s="251" t="s">
        <v>237</v>
      </c>
      <c r="E1148" s="287" t="s">
        <v>22</v>
      </c>
      <c r="F1148" s="288" t="s">
        <v>872</v>
      </c>
      <c r="G1148" s="286"/>
      <c r="H1148" s="287" t="s">
        <v>22</v>
      </c>
      <c r="I1148" s="289"/>
      <c r="J1148" s="286"/>
      <c r="K1148" s="286"/>
      <c r="L1148" s="290"/>
      <c r="M1148" s="291"/>
      <c r="N1148" s="292"/>
      <c r="O1148" s="292"/>
      <c r="P1148" s="292"/>
      <c r="Q1148" s="292"/>
      <c r="R1148" s="292"/>
      <c r="S1148" s="292"/>
      <c r="T1148" s="293"/>
      <c r="AT1148" s="294" t="s">
        <v>237</v>
      </c>
      <c r="AU1148" s="294" t="s">
        <v>87</v>
      </c>
      <c r="AV1148" s="14" t="s">
        <v>24</v>
      </c>
      <c r="AW1148" s="14" t="s">
        <v>42</v>
      </c>
      <c r="AX1148" s="14" t="s">
        <v>79</v>
      </c>
      <c r="AY1148" s="294" t="s">
        <v>228</v>
      </c>
    </row>
    <row r="1149" s="12" customFormat="1">
      <c r="B1149" s="249"/>
      <c r="C1149" s="250"/>
      <c r="D1149" s="251" t="s">
        <v>237</v>
      </c>
      <c r="E1149" s="252" t="s">
        <v>22</v>
      </c>
      <c r="F1149" s="253" t="s">
        <v>2215</v>
      </c>
      <c r="G1149" s="250"/>
      <c r="H1149" s="254">
        <v>65</v>
      </c>
      <c r="I1149" s="255"/>
      <c r="J1149" s="250"/>
      <c r="K1149" s="250"/>
      <c r="L1149" s="256"/>
      <c r="M1149" s="257"/>
      <c r="N1149" s="258"/>
      <c r="O1149" s="258"/>
      <c r="P1149" s="258"/>
      <c r="Q1149" s="258"/>
      <c r="R1149" s="258"/>
      <c r="S1149" s="258"/>
      <c r="T1149" s="259"/>
      <c r="AT1149" s="260" t="s">
        <v>237</v>
      </c>
      <c r="AU1149" s="260" t="s">
        <v>87</v>
      </c>
      <c r="AV1149" s="12" t="s">
        <v>87</v>
      </c>
      <c r="AW1149" s="12" t="s">
        <v>42</v>
      </c>
      <c r="AX1149" s="12" t="s">
        <v>79</v>
      </c>
      <c r="AY1149" s="260" t="s">
        <v>228</v>
      </c>
    </row>
    <row r="1150" s="12" customFormat="1">
      <c r="B1150" s="249"/>
      <c r="C1150" s="250"/>
      <c r="D1150" s="251" t="s">
        <v>237</v>
      </c>
      <c r="E1150" s="252" t="s">
        <v>22</v>
      </c>
      <c r="F1150" s="253" t="s">
        <v>2216</v>
      </c>
      <c r="G1150" s="250"/>
      <c r="H1150" s="254">
        <v>65</v>
      </c>
      <c r="I1150" s="255"/>
      <c r="J1150" s="250"/>
      <c r="K1150" s="250"/>
      <c r="L1150" s="256"/>
      <c r="M1150" s="257"/>
      <c r="N1150" s="258"/>
      <c r="O1150" s="258"/>
      <c r="P1150" s="258"/>
      <c r="Q1150" s="258"/>
      <c r="R1150" s="258"/>
      <c r="S1150" s="258"/>
      <c r="T1150" s="259"/>
      <c r="AT1150" s="260" t="s">
        <v>237</v>
      </c>
      <c r="AU1150" s="260" t="s">
        <v>87</v>
      </c>
      <c r="AV1150" s="12" t="s">
        <v>87</v>
      </c>
      <c r="AW1150" s="12" t="s">
        <v>42</v>
      </c>
      <c r="AX1150" s="12" t="s">
        <v>79</v>
      </c>
      <c r="AY1150" s="260" t="s">
        <v>228</v>
      </c>
    </row>
    <row r="1151" s="12" customFormat="1">
      <c r="B1151" s="249"/>
      <c r="C1151" s="250"/>
      <c r="D1151" s="251" t="s">
        <v>237</v>
      </c>
      <c r="E1151" s="252" t="s">
        <v>22</v>
      </c>
      <c r="F1151" s="253" t="s">
        <v>2217</v>
      </c>
      <c r="G1151" s="250"/>
      <c r="H1151" s="254">
        <v>7.7999999999999998</v>
      </c>
      <c r="I1151" s="255"/>
      <c r="J1151" s="250"/>
      <c r="K1151" s="250"/>
      <c r="L1151" s="256"/>
      <c r="M1151" s="257"/>
      <c r="N1151" s="258"/>
      <c r="O1151" s="258"/>
      <c r="P1151" s="258"/>
      <c r="Q1151" s="258"/>
      <c r="R1151" s="258"/>
      <c r="S1151" s="258"/>
      <c r="T1151" s="259"/>
      <c r="AT1151" s="260" t="s">
        <v>237</v>
      </c>
      <c r="AU1151" s="260" t="s">
        <v>87</v>
      </c>
      <c r="AV1151" s="12" t="s">
        <v>87</v>
      </c>
      <c r="AW1151" s="12" t="s">
        <v>42</v>
      </c>
      <c r="AX1151" s="12" t="s">
        <v>79</v>
      </c>
      <c r="AY1151" s="260" t="s">
        <v>228</v>
      </c>
    </row>
    <row r="1152" s="12" customFormat="1">
      <c r="B1152" s="249"/>
      <c r="C1152" s="250"/>
      <c r="D1152" s="251" t="s">
        <v>237</v>
      </c>
      <c r="E1152" s="252" t="s">
        <v>22</v>
      </c>
      <c r="F1152" s="253" t="s">
        <v>2218</v>
      </c>
      <c r="G1152" s="250"/>
      <c r="H1152" s="254">
        <v>1.7</v>
      </c>
      <c r="I1152" s="255"/>
      <c r="J1152" s="250"/>
      <c r="K1152" s="250"/>
      <c r="L1152" s="256"/>
      <c r="M1152" s="257"/>
      <c r="N1152" s="258"/>
      <c r="O1152" s="258"/>
      <c r="P1152" s="258"/>
      <c r="Q1152" s="258"/>
      <c r="R1152" s="258"/>
      <c r="S1152" s="258"/>
      <c r="T1152" s="259"/>
      <c r="AT1152" s="260" t="s">
        <v>237</v>
      </c>
      <c r="AU1152" s="260" t="s">
        <v>87</v>
      </c>
      <c r="AV1152" s="12" t="s">
        <v>87</v>
      </c>
      <c r="AW1152" s="12" t="s">
        <v>42</v>
      </c>
      <c r="AX1152" s="12" t="s">
        <v>79</v>
      </c>
      <c r="AY1152" s="260" t="s">
        <v>228</v>
      </c>
    </row>
    <row r="1153" s="12" customFormat="1">
      <c r="B1153" s="249"/>
      <c r="C1153" s="250"/>
      <c r="D1153" s="251" t="s">
        <v>237</v>
      </c>
      <c r="E1153" s="252" t="s">
        <v>22</v>
      </c>
      <c r="F1153" s="253" t="s">
        <v>2219</v>
      </c>
      <c r="G1153" s="250"/>
      <c r="H1153" s="254">
        <v>5.2999999999999998</v>
      </c>
      <c r="I1153" s="255"/>
      <c r="J1153" s="250"/>
      <c r="K1153" s="250"/>
      <c r="L1153" s="256"/>
      <c r="M1153" s="257"/>
      <c r="N1153" s="258"/>
      <c r="O1153" s="258"/>
      <c r="P1153" s="258"/>
      <c r="Q1153" s="258"/>
      <c r="R1153" s="258"/>
      <c r="S1153" s="258"/>
      <c r="T1153" s="259"/>
      <c r="AT1153" s="260" t="s">
        <v>237</v>
      </c>
      <c r="AU1153" s="260" t="s">
        <v>87</v>
      </c>
      <c r="AV1153" s="12" t="s">
        <v>87</v>
      </c>
      <c r="AW1153" s="12" t="s">
        <v>42</v>
      </c>
      <c r="AX1153" s="12" t="s">
        <v>79</v>
      </c>
      <c r="AY1153" s="260" t="s">
        <v>228</v>
      </c>
    </row>
    <row r="1154" s="12" customFormat="1">
      <c r="B1154" s="249"/>
      <c r="C1154" s="250"/>
      <c r="D1154" s="251" t="s">
        <v>237</v>
      </c>
      <c r="E1154" s="252" t="s">
        <v>22</v>
      </c>
      <c r="F1154" s="253" t="s">
        <v>2220</v>
      </c>
      <c r="G1154" s="250"/>
      <c r="H1154" s="254">
        <v>5.7000000000000002</v>
      </c>
      <c r="I1154" s="255"/>
      <c r="J1154" s="250"/>
      <c r="K1154" s="250"/>
      <c r="L1154" s="256"/>
      <c r="M1154" s="257"/>
      <c r="N1154" s="258"/>
      <c r="O1154" s="258"/>
      <c r="P1154" s="258"/>
      <c r="Q1154" s="258"/>
      <c r="R1154" s="258"/>
      <c r="S1154" s="258"/>
      <c r="T1154" s="259"/>
      <c r="AT1154" s="260" t="s">
        <v>237</v>
      </c>
      <c r="AU1154" s="260" t="s">
        <v>87</v>
      </c>
      <c r="AV1154" s="12" t="s">
        <v>87</v>
      </c>
      <c r="AW1154" s="12" t="s">
        <v>42</v>
      </c>
      <c r="AX1154" s="12" t="s">
        <v>79</v>
      </c>
      <c r="AY1154" s="260" t="s">
        <v>228</v>
      </c>
    </row>
    <row r="1155" s="12" customFormat="1">
      <c r="B1155" s="249"/>
      <c r="C1155" s="250"/>
      <c r="D1155" s="251" t="s">
        <v>237</v>
      </c>
      <c r="E1155" s="252" t="s">
        <v>22</v>
      </c>
      <c r="F1155" s="253" t="s">
        <v>2221</v>
      </c>
      <c r="G1155" s="250"/>
      <c r="H1155" s="254">
        <v>7.5</v>
      </c>
      <c r="I1155" s="255"/>
      <c r="J1155" s="250"/>
      <c r="K1155" s="250"/>
      <c r="L1155" s="256"/>
      <c r="M1155" s="257"/>
      <c r="N1155" s="258"/>
      <c r="O1155" s="258"/>
      <c r="P1155" s="258"/>
      <c r="Q1155" s="258"/>
      <c r="R1155" s="258"/>
      <c r="S1155" s="258"/>
      <c r="T1155" s="259"/>
      <c r="AT1155" s="260" t="s">
        <v>237</v>
      </c>
      <c r="AU1155" s="260" t="s">
        <v>87</v>
      </c>
      <c r="AV1155" s="12" t="s">
        <v>87</v>
      </c>
      <c r="AW1155" s="12" t="s">
        <v>42</v>
      </c>
      <c r="AX1155" s="12" t="s">
        <v>79</v>
      </c>
      <c r="AY1155" s="260" t="s">
        <v>228</v>
      </c>
    </row>
    <row r="1156" s="14" customFormat="1">
      <c r="B1156" s="285"/>
      <c r="C1156" s="286"/>
      <c r="D1156" s="251" t="s">
        <v>237</v>
      </c>
      <c r="E1156" s="287" t="s">
        <v>22</v>
      </c>
      <c r="F1156" s="288" t="s">
        <v>876</v>
      </c>
      <c r="G1156" s="286"/>
      <c r="H1156" s="287" t="s">
        <v>22</v>
      </c>
      <c r="I1156" s="289"/>
      <c r="J1156" s="286"/>
      <c r="K1156" s="286"/>
      <c r="L1156" s="290"/>
      <c r="M1156" s="291"/>
      <c r="N1156" s="292"/>
      <c r="O1156" s="292"/>
      <c r="P1156" s="292"/>
      <c r="Q1156" s="292"/>
      <c r="R1156" s="292"/>
      <c r="S1156" s="292"/>
      <c r="T1156" s="293"/>
      <c r="AT1156" s="294" t="s">
        <v>237</v>
      </c>
      <c r="AU1156" s="294" t="s">
        <v>87</v>
      </c>
      <c r="AV1156" s="14" t="s">
        <v>24</v>
      </c>
      <c r="AW1156" s="14" t="s">
        <v>42</v>
      </c>
      <c r="AX1156" s="14" t="s">
        <v>79</v>
      </c>
      <c r="AY1156" s="294" t="s">
        <v>228</v>
      </c>
    </row>
    <row r="1157" s="12" customFormat="1">
      <c r="B1157" s="249"/>
      <c r="C1157" s="250"/>
      <c r="D1157" s="251" t="s">
        <v>237</v>
      </c>
      <c r="E1157" s="252" t="s">
        <v>22</v>
      </c>
      <c r="F1157" s="253" t="s">
        <v>2222</v>
      </c>
      <c r="G1157" s="250"/>
      <c r="H1157" s="254">
        <v>104</v>
      </c>
      <c r="I1157" s="255"/>
      <c r="J1157" s="250"/>
      <c r="K1157" s="250"/>
      <c r="L1157" s="256"/>
      <c r="M1157" s="257"/>
      <c r="N1157" s="258"/>
      <c r="O1157" s="258"/>
      <c r="P1157" s="258"/>
      <c r="Q1157" s="258"/>
      <c r="R1157" s="258"/>
      <c r="S1157" s="258"/>
      <c r="T1157" s="259"/>
      <c r="AT1157" s="260" t="s">
        <v>237</v>
      </c>
      <c r="AU1157" s="260" t="s">
        <v>87</v>
      </c>
      <c r="AV1157" s="12" t="s">
        <v>87</v>
      </c>
      <c r="AW1157" s="12" t="s">
        <v>42</v>
      </c>
      <c r="AX1157" s="12" t="s">
        <v>79</v>
      </c>
      <c r="AY1157" s="260" t="s">
        <v>228</v>
      </c>
    </row>
    <row r="1158" s="12" customFormat="1">
      <c r="B1158" s="249"/>
      <c r="C1158" s="250"/>
      <c r="D1158" s="251" t="s">
        <v>237</v>
      </c>
      <c r="E1158" s="252" t="s">
        <v>22</v>
      </c>
      <c r="F1158" s="253" t="s">
        <v>2223</v>
      </c>
      <c r="G1158" s="250"/>
      <c r="H1158" s="254">
        <v>65</v>
      </c>
      <c r="I1158" s="255"/>
      <c r="J1158" s="250"/>
      <c r="K1158" s="250"/>
      <c r="L1158" s="256"/>
      <c r="M1158" s="257"/>
      <c r="N1158" s="258"/>
      <c r="O1158" s="258"/>
      <c r="P1158" s="258"/>
      <c r="Q1158" s="258"/>
      <c r="R1158" s="258"/>
      <c r="S1158" s="258"/>
      <c r="T1158" s="259"/>
      <c r="AT1158" s="260" t="s">
        <v>237</v>
      </c>
      <c r="AU1158" s="260" t="s">
        <v>87</v>
      </c>
      <c r="AV1158" s="12" t="s">
        <v>87</v>
      </c>
      <c r="AW1158" s="12" t="s">
        <v>42</v>
      </c>
      <c r="AX1158" s="12" t="s">
        <v>79</v>
      </c>
      <c r="AY1158" s="260" t="s">
        <v>228</v>
      </c>
    </row>
    <row r="1159" s="12" customFormat="1">
      <c r="B1159" s="249"/>
      <c r="C1159" s="250"/>
      <c r="D1159" s="251" t="s">
        <v>237</v>
      </c>
      <c r="E1159" s="252" t="s">
        <v>22</v>
      </c>
      <c r="F1159" s="253" t="s">
        <v>2224</v>
      </c>
      <c r="G1159" s="250"/>
      <c r="H1159" s="254">
        <v>3</v>
      </c>
      <c r="I1159" s="255"/>
      <c r="J1159" s="250"/>
      <c r="K1159" s="250"/>
      <c r="L1159" s="256"/>
      <c r="M1159" s="257"/>
      <c r="N1159" s="258"/>
      <c r="O1159" s="258"/>
      <c r="P1159" s="258"/>
      <c r="Q1159" s="258"/>
      <c r="R1159" s="258"/>
      <c r="S1159" s="258"/>
      <c r="T1159" s="259"/>
      <c r="AT1159" s="260" t="s">
        <v>237</v>
      </c>
      <c r="AU1159" s="260" t="s">
        <v>87</v>
      </c>
      <c r="AV1159" s="12" t="s">
        <v>87</v>
      </c>
      <c r="AW1159" s="12" t="s">
        <v>42</v>
      </c>
      <c r="AX1159" s="12" t="s">
        <v>79</v>
      </c>
      <c r="AY1159" s="260" t="s">
        <v>228</v>
      </c>
    </row>
    <row r="1160" s="12" customFormat="1">
      <c r="B1160" s="249"/>
      <c r="C1160" s="250"/>
      <c r="D1160" s="251" t="s">
        <v>237</v>
      </c>
      <c r="E1160" s="252" t="s">
        <v>22</v>
      </c>
      <c r="F1160" s="253" t="s">
        <v>2225</v>
      </c>
      <c r="G1160" s="250"/>
      <c r="H1160" s="254">
        <v>6.7999999999999998</v>
      </c>
      <c r="I1160" s="255"/>
      <c r="J1160" s="250"/>
      <c r="K1160" s="250"/>
      <c r="L1160" s="256"/>
      <c r="M1160" s="257"/>
      <c r="N1160" s="258"/>
      <c r="O1160" s="258"/>
      <c r="P1160" s="258"/>
      <c r="Q1160" s="258"/>
      <c r="R1160" s="258"/>
      <c r="S1160" s="258"/>
      <c r="T1160" s="259"/>
      <c r="AT1160" s="260" t="s">
        <v>237</v>
      </c>
      <c r="AU1160" s="260" t="s">
        <v>87</v>
      </c>
      <c r="AV1160" s="12" t="s">
        <v>87</v>
      </c>
      <c r="AW1160" s="12" t="s">
        <v>42</v>
      </c>
      <c r="AX1160" s="12" t="s">
        <v>79</v>
      </c>
      <c r="AY1160" s="260" t="s">
        <v>228</v>
      </c>
    </row>
    <row r="1161" s="12" customFormat="1">
      <c r="B1161" s="249"/>
      <c r="C1161" s="250"/>
      <c r="D1161" s="251" t="s">
        <v>237</v>
      </c>
      <c r="E1161" s="252" t="s">
        <v>22</v>
      </c>
      <c r="F1161" s="253" t="s">
        <v>2226</v>
      </c>
      <c r="G1161" s="250"/>
      <c r="H1161" s="254">
        <v>11.449999999999999</v>
      </c>
      <c r="I1161" s="255"/>
      <c r="J1161" s="250"/>
      <c r="K1161" s="250"/>
      <c r="L1161" s="256"/>
      <c r="M1161" s="257"/>
      <c r="N1161" s="258"/>
      <c r="O1161" s="258"/>
      <c r="P1161" s="258"/>
      <c r="Q1161" s="258"/>
      <c r="R1161" s="258"/>
      <c r="S1161" s="258"/>
      <c r="T1161" s="259"/>
      <c r="AT1161" s="260" t="s">
        <v>237</v>
      </c>
      <c r="AU1161" s="260" t="s">
        <v>87</v>
      </c>
      <c r="AV1161" s="12" t="s">
        <v>87</v>
      </c>
      <c r="AW1161" s="12" t="s">
        <v>42</v>
      </c>
      <c r="AX1161" s="12" t="s">
        <v>79</v>
      </c>
      <c r="AY1161" s="260" t="s">
        <v>228</v>
      </c>
    </row>
    <row r="1162" s="12" customFormat="1">
      <c r="B1162" s="249"/>
      <c r="C1162" s="250"/>
      <c r="D1162" s="251" t="s">
        <v>237</v>
      </c>
      <c r="E1162" s="252" t="s">
        <v>22</v>
      </c>
      <c r="F1162" s="253" t="s">
        <v>2227</v>
      </c>
      <c r="G1162" s="250"/>
      <c r="H1162" s="254">
        <v>15</v>
      </c>
      <c r="I1162" s="255"/>
      <c r="J1162" s="250"/>
      <c r="K1162" s="250"/>
      <c r="L1162" s="256"/>
      <c r="M1162" s="257"/>
      <c r="N1162" s="258"/>
      <c r="O1162" s="258"/>
      <c r="P1162" s="258"/>
      <c r="Q1162" s="258"/>
      <c r="R1162" s="258"/>
      <c r="S1162" s="258"/>
      <c r="T1162" s="259"/>
      <c r="AT1162" s="260" t="s">
        <v>237</v>
      </c>
      <c r="AU1162" s="260" t="s">
        <v>87</v>
      </c>
      <c r="AV1162" s="12" t="s">
        <v>87</v>
      </c>
      <c r="AW1162" s="12" t="s">
        <v>42</v>
      </c>
      <c r="AX1162" s="12" t="s">
        <v>79</v>
      </c>
      <c r="AY1162" s="260" t="s">
        <v>228</v>
      </c>
    </row>
    <row r="1163" s="13" customFormat="1">
      <c r="B1163" s="271"/>
      <c r="C1163" s="272"/>
      <c r="D1163" s="251" t="s">
        <v>237</v>
      </c>
      <c r="E1163" s="273" t="s">
        <v>22</v>
      </c>
      <c r="F1163" s="274" t="s">
        <v>364</v>
      </c>
      <c r="G1163" s="272"/>
      <c r="H1163" s="275">
        <v>451.05500000000001</v>
      </c>
      <c r="I1163" s="276"/>
      <c r="J1163" s="272"/>
      <c r="K1163" s="272"/>
      <c r="L1163" s="277"/>
      <c r="M1163" s="278"/>
      <c r="N1163" s="279"/>
      <c r="O1163" s="279"/>
      <c r="P1163" s="279"/>
      <c r="Q1163" s="279"/>
      <c r="R1163" s="279"/>
      <c r="S1163" s="279"/>
      <c r="T1163" s="280"/>
      <c r="AT1163" s="281" t="s">
        <v>237</v>
      </c>
      <c r="AU1163" s="281" t="s">
        <v>87</v>
      </c>
      <c r="AV1163" s="13" t="s">
        <v>235</v>
      </c>
      <c r="AW1163" s="13" t="s">
        <v>42</v>
      </c>
      <c r="AX1163" s="13" t="s">
        <v>24</v>
      </c>
      <c r="AY1163" s="281" t="s">
        <v>228</v>
      </c>
    </row>
    <row r="1164" s="1" customFormat="1" ht="16.5" customHeight="1">
      <c r="B1164" s="47"/>
      <c r="C1164" s="237" t="s">
        <v>2228</v>
      </c>
      <c r="D1164" s="237" t="s">
        <v>230</v>
      </c>
      <c r="E1164" s="238" t="s">
        <v>2229</v>
      </c>
      <c r="F1164" s="239" t="s">
        <v>2230</v>
      </c>
      <c r="G1164" s="240" t="s">
        <v>263</v>
      </c>
      <c r="H1164" s="241">
        <v>1454.9469999999999</v>
      </c>
      <c r="I1164" s="242"/>
      <c r="J1164" s="243">
        <f>ROUND(I1164*H1164,2)</f>
        <v>0</v>
      </c>
      <c r="K1164" s="239" t="s">
        <v>234</v>
      </c>
      <c r="L1164" s="73"/>
      <c r="M1164" s="244" t="s">
        <v>22</v>
      </c>
      <c r="N1164" s="245" t="s">
        <v>50</v>
      </c>
      <c r="O1164" s="48"/>
      <c r="P1164" s="246">
        <f>O1164*H1164</f>
        <v>0</v>
      </c>
      <c r="Q1164" s="246">
        <v>0.00029999999999999997</v>
      </c>
      <c r="R1164" s="246">
        <f>Q1164*H1164</f>
        <v>0.43648409999999993</v>
      </c>
      <c r="S1164" s="246">
        <v>0</v>
      </c>
      <c r="T1164" s="247">
        <f>S1164*H1164</f>
        <v>0</v>
      </c>
      <c r="AR1164" s="25" t="s">
        <v>304</v>
      </c>
      <c r="AT1164" s="25" t="s">
        <v>230</v>
      </c>
      <c r="AU1164" s="25" t="s">
        <v>87</v>
      </c>
      <c r="AY1164" s="25" t="s">
        <v>228</v>
      </c>
      <c r="BE1164" s="248">
        <f>IF(N1164="základní",J1164,0)</f>
        <v>0</v>
      </c>
      <c r="BF1164" s="248">
        <f>IF(N1164="snížená",J1164,0)</f>
        <v>0</v>
      </c>
      <c r="BG1164" s="248">
        <f>IF(N1164="zákl. přenesená",J1164,0)</f>
        <v>0</v>
      </c>
      <c r="BH1164" s="248">
        <f>IF(N1164="sníž. přenesená",J1164,0)</f>
        <v>0</v>
      </c>
      <c r="BI1164" s="248">
        <f>IF(N1164="nulová",J1164,0)</f>
        <v>0</v>
      </c>
      <c r="BJ1164" s="25" t="s">
        <v>24</v>
      </c>
      <c r="BK1164" s="248">
        <f>ROUND(I1164*H1164,2)</f>
        <v>0</v>
      </c>
      <c r="BL1164" s="25" t="s">
        <v>304</v>
      </c>
      <c r="BM1164" s="25" t="s">
        <v>2231</v>
      </c>
    </row>
    <row r="1165" s="1" customFormat="1" ht="16.5" customHeight="1">
      <c r="B1165" s="47"/>
      <c r="C1165" s="237" t="s">
        <v>2232</v>
      </c>
      <c r="D1165" s="237" t="s">
        <v>230</v>
      </c>
      <c r="E1165" s="238" t="s">
        <v>2233</v>
      </c>
      <c r="F1165" s="239" t="s">
        <v>2234</v>
      </c>
      <c r="G1165" s="240" t="s">
        <v>328</v>
      </c>
      <c r="H1165" s="241">
        <v>615.13499999999999</v>
      </c>
      <c r="I1165" s="242"/>
      <c r="J1165" s="243">
        <f>ROUND(I1165*H1165,2)</f>
        <v>0</v>
      </c>
      <c r="K1165" s="239" t="s">
        <v>234</v>
      </c>
      <c r="L1165" s="73"/>
      <c r="M1165" s="244" t="s">
        <v>22</v>
      </c>
      <c r="N1165" s="245" t="s">
        <v>50</v>
      </c>
      <c r="O1165" s="48"/>
      <c r="P1165" s="246">
        <f>O1165*H1165</f>
        <v>0</v>
      </c>
      <c r="Q1165" s="246">
        <v>0.00022000000000000001</v>
      </c>
      <c r="R1165" s="246">
        <f>Q1165*H1165</f>
        <v>0.1353297</v>
      </c>
      <c r="S1165" s="246">
        <v>0</v>
      </c>
      <c r="T1165" s="247">
        <f>S1165*H1165</f>
        <v>0</v>
      </c>
      <c r="AR1165" s="25" t="s">
        <v>304</v>
      </c>
      <c r="AT1165" s="25" t="s">
        <v>230</v>
      </c>
      <c r="AU1165" s="25" t="s">
        <v>87</v>
      </c>
      <c r="AY1165" s="25" t="s">
        <v>228</v>
      </c>
      <c r="BE1165" s="248">
        <f>IF(N1165="základní",J1165,0)</f>
        <v>0</v>
      </c>
      <c r="BF1165" s="248">
        <f>IF(N1165="snížená",J1165,0)</f>
        <v>0</v>
      </c>
      <c r="BG1165" s="248">
        <f>IF(N1165="zákl. přenesená",J1165,0)</f>
        <v>0</v>
      </c>
      <c r="BH1165" s="248">
        <f>IF(N1165="sníž. přenesená",J1165,0)</f>
        <v>0</v>
      </c>
      <c r="BI1165" s="248">
        <f>IF(N1165="nulová",J1165,0)</f>
        <v>0</v>
      </c>
      <c r="BJ1165" s="25" t="s">
        <v>24</v>
      </c>
      <c r="BK1165" s="248">
        <f>ROUND(I1165*H1165,2)</f>
        <v>0</v>
      </c>
      <c r="BL1165" s="25" t="s">
        <v>304</v>
      </c>
      <c r="BM1165" s="25" t="s">
        <v>2235</v>
      </c>
    </row>
    <row r="1166" s="14" customFormat="1">
      <c r="B1166" s="285"/>
      <c r="C1166" s="286"/>
      <c r="D1166" s="251" t="s">
        <v>237</v>
      </c>
      <c r="E1166" s="287" t="s">
        <v>22</v>
      </c>
      <c r="F1166" s="288" t="s">
        <v>885</v>
      </c>
      <c r="G1166" s="286"/>
      <c r="H1166" s="287" t="s">
        <v>22</v>
      </c>
      <c r="I1166" s="289"/>
      <c r="J1166" s="286"/>
      <c r="K1166" s="286"/>
      <c r="L1166" s="290"/>
      <c r="M1166" s="291"/>
      <c r="N1166" s="292"/>
      <c r="O1166" s="292"/>
      <c r="P1166" s="292"/>
      <c r="Q1166" s="292"/>
      <c r="R1166" s="292"/>
      <c r="S1166" s="292"/>
      <c r="T1166" s="293"/>
      <c r="AT1166" s="294" t="s">
        <v>237</v>
      </c>
      <c r="AU1166" s="294" t="s">
        <v>87</v>
      </c>
      <c r="AV1166" s="14" t="s">
        <v>24</v>
      </c>
      <c r="AW1166" s="14" t="s">
        <v>42</v>
      </c>
      <c r="AX1166" s="14" t="s">
        <v>79</v>
      </c>
      <c r="AY1166" s="294" t="s">
        <v>228</v>
      </c>
    </row>
    <row r="1167" s="12" customFormat="1">
      <c r="B1167" s="249"/>
      <c r="C1167" s="250"/>
      <c r="D1167" s="251" t="s">
        <v>237</v>
      </c>
      <c r="E1167" s="252" t="s">
        <v>22</v>
      </c>
      <c r="F1167" s="253" t="s">
        <v>2236</v>
      </c>
      <c r="G1167" s="250"/>
      <c r="H1167" s="254">
        <v>5.4000000000000004</v>
      </c>
      <c r="I1167" s="255"/>
      <c r="J1167" s="250"/>
      <c r="K1167" s="250"/>
      <c r="L1167" s="256"/>
      <c r="M1167" s="257"/>
      <c r="N1167" s="258"/>
      <c r="O1167" s="258"/>
      <c r="P1167" s="258"/>
      <c r="Q1167" s="258"/>
      <c r="R1167" s="258"/>
      <c r="S1167" s="258"/>
      <c r="T1167" s="259"/>
      <c r="AT1167" s="260" t="s">
        <v>237</v>
      </c>
      <c r="AU1167" s="260" t="s">
        <v>87</v>
      </c>
      <c r="AV1167" s="12" t="s">
        <v>87</v>
      </c>
      <c r="AW1167" s="12" t="s">
        <v>42</v>
      </c>
      <c r="AX1167" s="12" t="s">
        <v>79</v>
      </c>
      <c r="AY1167" s="260" t="s">
        <v>228</v>
      </c>
    </row>
    <row r="1168" s="12" customFormat="1">
      <c r="B1168" s="249"/>
      <c r="C1168" s="250"/>
      <c r="D1168" s="251" t="s">
        <v>237</v>
      </c>
      <c r="E1168" s="252" t="s">
        <v>22</v>
      </c>
      <c r="F1168" s="253" t="s">
        <v>2237</v>
      </c>
      <c r="G1168" s="250"/>
      <c r="H1168" s="254">
        <v>12.199999999999999</v>
      </c>
      <c r="I1168" s="255"/>
      <c r="J1168" s="250"/>
      <c r="K1168" s="250"/>
      <c r="L1168" s="256"/>
      <c r="M1168" s="257"/>
      <c r="N1168" s="258"/>
      <c r="O1168" s="258"/>
      <c r="P1168" s="258"/>
      <c r="Q1168" s="258"/>
      <c r="R1168" s="258"/>
      <c r="S1168" s="258"/>
      <c r="T1168" s="259"/>
      <c r="AT1168" s="260" t="s">
        <v>237</v>
      </c>
      <c r="AU1168" s="260" t="s">
        <v>87</v>
      </c>
      <c r="AV1168" s="12" t="s">
        <v>87</v>
      </c>
      <c r="AW1168" s="12" t="s">
        <v>42</v>
      </c>
      <c r="AX1168" s="12" t="s">
        <v>79</v>
      </c>
      <c r="AY1168" s="260" t="s">
        <v>228</v>
      </c>
    </row>
    <row r="1169" s="12" customFormat="1">
      <c r="B1169" s="249"/>
      <c r="C1169" s="250"/>
      <c r="D1169" s="251" t="s">
        <v>237</v>
      </c>
      <c r="E1169" s="252" t="s">
        <v>22</v>
      </c>
      <c r="F1169" s="253" t="s">
        <v>2238</v>
      </c>
      <c r="G1169" s="250"/>
      <c r="H1169" s="254">
        <v>5</v>
      </c>
      <c r="I1169" s="255"/>
      <c r="J1169" s="250"/>
      <c r="K1169" s="250"/>
      <c r="L1169" s="256"/>
      <c r="M1169" s="257"/>
      <c r="N1169" s="258"/>
      <c r="O1169" s="258"/>
      <c r="P1169" s="258"/>
      <c r="Q1169" s="258"/>
      <c r="R1169" s="258"/>
      <c r="S1169" s="258"/>
      <c r="T1169" s="259"/>
      <c r="AT1169" s="260" t="s">
        <v>237</v>
      </c>
      <c r="AU1169" s="260" t="s">
        <v>87</v>
      </c>
      <c r="AV1169" s="12" t="s">
        <v>87</v>
      </c>
      <c r="AW1169" s="12" t="s">
        <v>42</v>
      </c>
      <c r="AX1169" s="12" t="s">
        <v>79</v>
      </c>
      <c r="AY1169" s="260" t="s">
        <v>228</v>
      </c>
    </row>
    <row r="1170" s="12" customFormat="1">
      <c r="B1170" s="249"/>
      <c r="C1170" s="250"/>
      <c r="D1170" s="251" t="s">
        <v>237</v>
      </c>
      <c r="E1170" s="252" t="s">
        <v>22</v>
      </c>
      <c r="F1170" s="253" t="s">
        <v>2239</v>
      </c>
      <c r="G1170" s="250"/>
      <c r="H1170" s="254">
        <v>6.2000000000000002</v>
      </c>
      <c r="I1170" s="255"/>
      <c r="J1170" s="250"/>
      <c r="K1170" s="250"/>
      <c r="L1170" s="256"/>
      <c r="M1170" s="257"/>
      <c r="N1170" s="258"/>
      <c r="O1170" s="258"/>
      <c r="P1170" s="258"/>
      <c r="Q1170" s="258"/>
      <c r="R1170" s="258"/>
      <c r="S1170" s="258"/>
      <c r="T1170" s="259"/>
      <c r="AT1170" s="260" t="s">
        <v>237</v>
      </c>
      <c r="AU1170" s="260" t="s">
        <v>87</v>
      </c>
      <c r="AV1170" s="12" t="s">
        <v>87</v>
      </c>
      <c r="AW1170" s="12" t="s">
        <v>42</v>
      </c>
      <c r="AX1170" s="12" t="s">
        <v>79</v>
      </c>
      <c r="AY1170" s="260" t="s">
        <v>228</v>
      </c>
    </row>
    <row r="1171" s="12" customFormat="1">
      <c r="B1171" s="249"/>
      <c r="C1171" s="250"/>
      <c r="D1171" s="251" t="s">
        <v>237</v>
      </c>
      <c r="E1171" s="252" t="s">
        <v>22</v>
      </c>
      <c r="F1171" s="253" t="s">
        <v>2240</v>
      </c>
      <c r="G1171" s="250"/>
      <c r="H1171" s="254">
        <v>7.7999999999999998</v>
      </c>
      <c r="I1171" s="255"/>
      <c r="J1171" s="250"/>
      <c r="K1171" s="250"/>
      <c r="L1171" s="256"/>
      <c r="M1171" s="257"/>
      <c r="N1171" s="258"/>
      <c r="O1171" s="258"/>
      <c r="P1171" s="258"/>
      <c r="Q1171" s="258"/>
      <c r="R1171" s="258"/>
      <c r="S1171" s="258"/>
      <c r="T1171" s="259"/>
      <c r="AT1171" s="260" t="s">
        <v>237</v>
      </c>
      <c r="AU1171" s="260" t="s">
        <v>87</v>
      </c>
      <c r="AV1171" s="12" t="s">
        <v>87</v>
      </c>
      <c r="AW1171" s="12" t="s">
        <v>42</v>
      </c>
      <c r="AX1171" s="12" t="s">
        <v>79</v>
      </c>
      <c r="AY1171" s="260" t="s">
        <v>228</v>
      </c>
    </row>
    <row r="1172" s="12" customFormat="1">
      <c r="B1172" s="249"/>
      <c r="C1172" s="250"/>
      <c r="D1172" s="251" t="s">
        <v>237</v>
      </c>
      <c r="E1172" s="252" t="s">
        <v>22</v>
      </c>
      <c r="F1172" s="253" t="s">
        <v>2241</v>
      </c>
      <c r="G1172" s="250"/>
      <c r="H1172" s="254">
        <v>13.880000000000001</v>
      </c>
      <c r="I1172" s="255"/>
      <c r="J1172" s="250"/>
      <c r="K1172" s="250"/>
      <c r="L1172" s="256"/>
      <c r="M1172" s="257"/>
      <c r="N1172" s="258"/>
      <c r="O1172" s="258"/>
      <c r="P1172" s="258"/>
      <c r="Q1172" s="258"/>
      <c r="R1172" s="258"/>
      <c r="S1172" s="258"/>
      <c r="T1172" s="259"/>
      <c r="AT1172" s="260" t="s">
        <v>237</v>
      </c>
      <c r="AU1172" s="260" t="s">
        <v>87</v>
      </c>
      <c r="AV1172" s="12" t="s">
        <v>87</v>
      </c>
      <c r="AW1172" s="12" t="s">
        <v>42</v>
      </c>
      <c r="AX1172" s="12" t="s">
        <v>79</v>
      </c>
      <c r="AY1172" s="260" t="s">
        <v>228</v>
      </c>
    </row>
    <row r="1173" s="12" customFormat="1">
      <c r="B1173" s="249"/>
      <c r="C1173" s="250"/>
      <c r="D1173" s="251" t="s">
        <v>237</v>
      </c>
      <c r="E1173" s="252" t="s">
        <v>22</v>
      </c>
      <c r="F1173" s="253" t="s">
        <v>2242</v>
      </c>
      <c r="G1173" s="250"/>
      <c r="H1173" s="254">
        <v>13.4</v>
      </c>
      <c r="I1173" s="255"/>
      <c r="J1173" s="250"/>
      <c r="K1173" s="250"/>
      <c r="L1173" s="256"/>
      <c r="M1173" s="257"/>
      <c r="N1173" s="258"/>
      <c r="O1173" s="258"/>
      <c r="P1173" s="258"/>
      <c r="Q1173" s="258"/>
      <c r="R1173" s="258"/>
      <c r="S1173" s="258"/>
      <c r="T1173" s="259"/>
      <c r="AT1173" s="260" t="s">
        <v>237</v>
      </c>
      <c r="AU1173" s="260" t="s">
        <v>87</v>
      </c>
      <c r="AV1173" s="12" t="s">
        <v>87</v>
      </c>
      <c r="AW1173" s="12" t="s">
        <v>42</v>
      </c>
      <c r="AX1173" s="12" t="s">
        <v>79</v>
      </c>
      <c r="AY1173" s="260" t="s">
        <v>228</v>
      </c>
    </row>
    <row r="1174" s="12" customFormat="1">
      <c r="B1174" s="249"/>
      <c r="C1174" s="250"/>
      <c r="D1174" s="251" t="s">
        <v>237</v>
      </c>
      <c r="E1174" s="252" t="s">
        <v>22</v>
      </c>
      <c r="F1174" s="253" t="s">
        <v>2243</v>
      </c>
      <c r="G1174" s="250"/>
      <c r="H1174" s="254">
        <v>13.4</v>
      </c>
      <c r="I1174" s="255"/>
      <c r="J1174" s="250"/>
      <c r="K1174" s="250"/>
      <c r="L1174" s="256"/>
      <c r="M1174" s="257"/>
      <c r="N1174" s="258"/>
      <c r="O1174" s="258"/>
      <c r="P1174" s="258"/>
      <c r="Q1174" s="258"/>
      <c r="R1174" s="258"/>
      <c r="S1174" s="258"/>
      <c r="T1174" s="259"/>
      <c r="AT1174" s="260" t="s">
        <v>237</v>
      </c>
      <c r="AU1174" s="260" t="s">
        <v>87</v>
      </c>
      <c r="AV1174" s="12" t="s">
        <v>87</v>
      </c>
      <c r="AW1174" s="12" t="s">
        <v>42</v>
      </c>
      <c r="AX1174" s="12" t="s">
        <v>79</v>
      </c>
      <c r="AY1174" s="260" t="s">
        <v>228</v>
      </c>
    </row>
    <row r="1175" s="12" customFormat="1">
      <c r="B1175" s="249"/>
      <c r="C1175" s="250"/>
      <c r="D1175" s="251" t="s">
        <v>237</v>
      </c>
      <c r="E1175" s="252" t="s">
        <v>22</v>
      </c>
      <c r="F1175" s="253" t="s">
        <v>2244</v>
      </c>
      <c r="G1175" s="250"/>
      <c r="H1175" s="254">
        <v>10.6</v>
      </c>
      <c r="I1175" s="255"/>
      <c r="J1175" s="250"/>
      <c r="K1175" s="250"/>
      <c r="L1175" s="256"/>
      <c r="M1175" s="257"/>
      <c r="N1175" s="258"/>
      <c r="O1175" s="258"/>
      <c r="P1175" s="258"/>
      <c r="Q1175" s="258"/>
      <c r="R1175" s="258"/>
      <c r="S1175" s="258"/>
      <c r="T1175" s="259"/>
      <c r="AT1175" s="260" t="s">
        <v>237</v>
      </c>
      <c r="AU1175" s="260" t="s">
        <v>87</v>
      </c>
      <c r="AV1175" s="12" t="s">
        <v>87</v>
      </c>
      <c r="AW1175" s="12" t="s">
        <v>42</v>
      </c>
      <c r="AX1175" s="12" t="s">
        <v>79</v>
      </c>
      <c r="AY1175" s="260" t="s">
        <v>228</v>
      </c>
    </row>
    <row r="1176" s="12" customFormat="1">
      <c r="B1176" s="249"/>
      <c r="C1176" s="250"/>
      <c r="D1176" s="251" t="s">
        <v>237</v>
      </c>
      <c r="E1176" s="252" t="s">
        <v>22</v>
      </c>
      <c r="F1176" s="253" t="s">
        <v>2245</v>
      </c>
      <c r="G1176" s="250"/>
      <c r="H1176" s="254">
        <v>13.83</v>
      </c>
      <c r="I1176" s="255"/>
      <c r="J1176" s="250"/>
      <c r="K1176" s="250"/>
      <c r="L1176" s="256"/>
      <c r="M1176" s="257"/>
      <c r="N1176" s="258"/>
      <c r="O1176" s="258"/>
      <c r="P1176" s="258"/>
      <c r="Q1176" s="258"/>
      <c r="R1176" s="258"/>
      <c r="S1176" s="258"/>
      <c r="T1176" s="259"/>
      <c r="AT1176" s="260" t="s">
        <v>237</v>
      </c>
      <c r="AU1176" s="260" t="s">
        <v>87</v>
      </c>
      <c r="AV1176" s="12" t="s">
        <v>87</v>
      </c>
      <c r="AW1176" s="12" t="s">
        <v>42</v>
      </c>
      <c r="AX1176" s="12" t="s">
        <v>79</v>
      </c>
      <c r="AY1176" s="260" t="s">
        <v>228</v>
      </c>
    </row>
    <row r="1177" s="12" customFormat="1">
      <c r="B1177" s="249"/>
      <c r="C1177" s="250"/>
      <c r="D1177" s="251" t="s">
        <v>237</v>
      </c>
      <c r="E1177" s="252" t="s">
        <v>22</v>
      </c>
      <c r="F1177" s="253" t="s">
        <v>2246</v>
      </c>
      <c r="G1177" s="250"/>
      <c r="H1177" s="254">
        <v>8.0999999999999996</v>
      </c>
      <c r="I1177" s="255"/>
      <c r="J1177" s="250"/>
      <c r="K1177" s="250"/>
      <c r="L1177" s="256"/>
      <c r="M1177" s="257"/>
      <c r="N1177" s="258"/>
      <c r="O1177" s="258"/>
      <c r="P1177" s="258"/>
      <c r="Q1177" s="258"/>
      <c r="R1177" s="258"/>
      <c r="S1177" s="258"/>
      <c r="T1177" s="259"/>
      <c r="AT1177" s="260" t="s">
        <v>237</v>
      </c>
      <c r="AU1177" s="260" t="s">
        <v>87</v>
      </c>
      <c r="AV1177" s="12" t="s">
        <v>87</v>
      </c>
      <c r="AW1177" s="12" t="s">
        <v>42</v>
      </c>
      <c r="AX1177" s="12" t="s">
        <v>79</v>
      </c>
      <c r="AY1177" s="260" t="s">
        <v>228</v>
      </c>
    </row>
    <row r="1178" s="12" customFormat="1">
      <c r="B1178" s="249"/>
      <c r="C1178" s="250"/>
      <c r="D1178" s="251" t="s">
        <v>237</v>
      </c>
      <c r="E1178" s="252" t="s">
        <v>22</v>
      </c>
      <c r="F1178" s="253" t="s">
        <v>2247</v>
      </c>
      <c r="G1178" s="250"/>
      <c r="H1178" s="254">
        <v>9.3800000000000008</v>
      </c>
      <c r="I1178" s="255"/>
      <c r="J1178" s="250"/>
      <c r="K1178" s="250"/>
      <c r="L1178" s="256"/>
      <c r="M1178" s="257"/>
      <c r="N1178" s="258"/>
      <c r="O1178" s="258"/>
      <c r="P1178" s="258"/>
      <c r="Q1178" s="258"/>
      <c r="R1178" s="258"/>
      <c r="S1178" s="258"/>
      <c r="T1178" s="259"/>
      <c r="AT1178" s="260" t="s">
        <v>237</v>
      </c>
      <c r="AU1178" s="260" t="s">
        <v>87</v>
      </c>
      <c r="AV1178" s="12" t="s">
        <v>87</v>
      </c>
      <c r="AW1178" s="12" t="s">
        <v>42</v>
      </c>
      <c r="AX1178" s="12" t="s">
        <v>79</v>
      </c>
      <c r="AY1178" s="260" t="s">
        <v>228</v>
      </c>
    </row>
    <row r="1179" s="14" customFormat="1">
      <c r="B1179" s="285"/>
      <c r="C1179" s="286"/>
      <c r="D1179" s="251" t="s">
        <v>237</v>
      </c>
      <c r="E1179" s="287" t="s">
        <v>22</v>
      </c>
      <c r="F1179" s="288" t="s">
        <v>2248</v>
      </c>
      <c r="G1179" s="286"/>
      <c r="H1179" s="287" t="s">
        <v>22</v>
      </c>
      <c r="I1179" s="289"/>
      <c r="J1179" s="286"/>
      <c r="K1179" s="286"/>
      <c r="L1179" s="290"/>
      <c r="M1179" s="291"/>
      <c r="N1179" s="292"/>
      <c r="O1179" s="292"/>
      <c r="P1179" s="292"/>
      <c r="Q1179" s="292"/>
      <c r="R1179" s="292"/>
      <c r="S1179" s="292"/>
      <c r="T1179" s="293"/>
      <c r="AT1179" s="294" t="s">
        <v>237</v>
      </c>
      <c r="AU1179" s="294" t="s">
        <v>87</v>
      </c>
      <c r="AV1179" s="14" t="s">
        <v>24</v>
      </c>
      <c r="AW1179" s="14" t="s">
        <v>42</v>
      </c>
      <c r="AX1179" s="14" t="s">
        <v>79</v>
      </c>
      <c r="AY1179" s="294" t="s">
        <v>228</v>
      </c>
    </row>
    <row r="1180" s="12" customFormat="1">
      <c r="B1180" s="249"/>
      <c r="C1180" s="250"/>
      <c r="D1180" s="251" t="s">
        <v>237</v>
      </c>
      <c r="E1180" s="252" t="s">
        <v>22</v>
      </c>
      <c r="F1180" s="253" t="s">
        <v>2249</v>
      </c>
      <c r="G1180" s="250"/>
      <c r="H1180" s="254">
        <v>5.7999999999999998</v>
      </c>
      <c r="I1180" s="255"/>
      <c r="J1180" s="250"/>
      <c r="K1180" s="250"/>
      <c r="L1180" s="256"/>
      <c r="M1180" s="257"/>
      <c r="N1180" s="258"/>
      <c r="O1180" s="258"/>
      <c r="P1180" s="258"/>
      <c r="Q1180" s="258"/>
      <c r="R1180" s="258"/>
      <c r="S1180" s="258"/>
      <c r="T1180" s="259"/>
      <c r="AT1180" s="260" t="s">
        <v>237</v>
      </c>
      <c r="AU1180" s="260" t="s">
        <v>87</v>
      </c>
      <c r="AV1180" s="12" t="s">
        <v>87</v>
      </c>
      <c r="AW1180" s="12" t="s">
        <v>42</v>
      </c>
      <c r="AX1180" s="12" t="s">
        <v>79</v>
      </c>
      <c r="AY1180" s="260" t="s">
        <v>228</v>
      </c>
    </row>
    <row r="1181" s="12" customFormat="1">
      <c r="B1181" s="249"/>
      <c r="C1181" s="250"/>
      <c r="D1181" s="251" t="s">
        <v>237</v>
      </c>
      <c r="E1181" s="252" t="s">
        <v>22</v>
      </c>
      <c r="F1181" s="253" t="s">
        <v>2250</v>
      </c>
      <c r="G1181" s="250"/>
      <c r="H1181" s="254">
        <v>9.6150000000000002</v>
      </c>
      <c r="I1181" s="255"/>
      <c r="J1181" s="250"/>
      <c r="K1181" s="250"/>
      <c r="L1181" s="256"/>
      <c r="M1181" s="257"/>
      <c r="N1181" s="258"/>
      <c r="O1181" s="258"/>
      <c r="P1181" s="258"/>
      <c r="Q1181" s="258"/>
      <c r="R1181" s="258"/>
      <c r="S1181" s="258"/>
      <c r="T1181" s="259"/>
      <c r="AT1181" s="260" t="s">
        <v>237</v>
      </c>
      <c r="AU1181" s="260" t="s">
        <v>87</v>
      </c>
      <c r="AV1181" s="12" t="s">
        <v>87</v>
      </c>
      <c r="AW1181" s="12" t="s">
        <v>42</v>
      </c>
      <c r="AX1181" s="12" t="s">
        <v>79</v>
      </c>
      <c r="AY1181" s="260" t="s">
        <v>228</v>
      </c>
    </row>
    <row r="1182" s="12" customFormat="1">
      <c r="B1182" s="249"/>
      <c r="C1182" s="250"/>
      <c r="D1182" s="251" t="s">
        <v>237</v>
      </c>
      <c r="E1182" s="252" t="s">
        <v>22</v>
      </c>
      <c r="F1182" s="253" t="s">
        <v>2251</v>
      </c>
      <c r="G1182" s="250"/>
      <c r="H1182" s="254">
        <v>6</v>
      </c>
      <c r="I1182" s="255"/>
      <c r="J1182" s="250"/>
      <c r="K1182" s="250"/>
      <c r="L1182" s="256"/>
      <c r="M1182" s="257"/>
      <c r="N1182" s="258"/>
      <c r="O1182" s="258"/>
      <c r="P1182" s="258"/>
      <c r="Q1182" s="258"/>
      <c r="R1182" s="258"/>
      <c r="S1182" s="258"/>
      <c r="T1182" s="259"/>
      <c r="AT1182" s="260" t="s">
        <v>237</v>
      </c>
      <c r="AU1182" s="260" t="s">
        <v>87</v>
      </c>
      <c r="AV1182" s="12" t="s">
        <v>87</v>
      </c>
      <c r="AW1182" s="12" t="s">
        <v>42</v>
      </c>
      <c r="AX1182" s="12" t="s">
        <v>79</v>
      </c>
      <c r="AY1182" s="260" t="s">
        <v>228</v>
      </c>
    </row>
    <row r="1183" s="12" customFormat="1">
      <c r="B1183" s="249"/>
      <c r="C1183" s="250"/>
      <c r="D1183" s="251" t="s">
        <v>237</v>
      </c>
      <c r="E1183" s="252" t="s">
        <v>22</v>
      </c>
      <c r="F1183" s="253" t="s">
        <v>2252</v>
      </c>
      <c r="G1183" s="250"/>
      <c r="H1183" s="254">
        <v>10.91</v>
      </c>
      <c r="I1183" s="255"/>
      <c r="J1183" s="250"/>
      <c r="K1183" s="250"/>
      <c r="L1183" s="256"/>
      <c r="M1183" s="257"/>
      <c r="N1183" s="258"/>
      <c r="O1183" s="258"/>
      <c r="P1183" s="258"/>
      <c r="Q1183" s="258"/>
      <c r="R1183" s="258"/>
      <c r="S1183" s="258"/>
      <c r="T1183" s="259"/>
      <c r="AT1183" s="260" t="s">
        <v>237</v>
      </c>
      <c r="AU1183" s="260" t="s">
        <v>87</v>
      </c>
      <c r="AV1183" s="12" t="s">
        <v>87</v>
      </c>
      <c r="AW1183" s="12" t="s">
        <v>42</v>
      </c>
      <c r="AX1183" s="12" t="s">
        <v>79</v>
      </c>
      <c r="AY1183" s="260" t="s">
        <v>228</v>
      </c>
    </row>
    <row r="1184" s="12" customFormat="1">
      <c r="B1184" s="249"/>
      <c r="C1184" s="250"/>
      <c r="D1184" s="251" t="s">
        <v>237</v>
      </c>
      <c r="E1184" s="252" t="s">
        <v>22</v>
      </c>
      <c r="F1184" s="253" t="s">
        <v>2253</v>
      </c>
      <c r="G1184" s="250"/>
      <c r="H1184" s="254">
        <v>9.1899999999999995</v>
      </c>
      <c r="I1184" s="255"/>
      <c r="J1184" s="250"/>
      <c r="K1184" s="250"/>
      <c r="L1184" s="256"/>
      <c r="M1184" s="257"/>
      <c r="N1184" s="258"/>
      <c r="O1184" s="258"/>
      <c r="P1184" s="258"/>
      <c r="Q1184" s="258"/>
      <c r="R1184" s="258"/>
      <c r="S1184" s="258"/>
      <c r="T1184" s="259"/>
      <c r="AT1184" s="260" t="s">
        <v>237</v>
      </c>
      <c r="AU1184" s="260" t="s">
        <v>87</v>
      </c>
      <c r="AV1184" s="12" t="s">
        <v>87</v>
      </c>
      <c r="AW1184" s="12" t="s">
        <v>42</v>
      </c>
      <c r="AX1184" s="12" t="s">
        <v>79</v>
      </c>
      <c r="AY1184" s="260" t="s">
        <v>228</v>
      </c>
    </row>
    <row r="1185" s="12" customFormat="1">
      <c r="B1185" s="249"/>
      <c r="C1185" s="250"/>
      <c r="D1185" s="251" t="s">
        <v>237</v>
      </c>
      <c r="E1185" s="252" t="s">
        <v>22</v>
      </c>
      <c r="F1185" s="253" t="s">
        <v>2254</v>
      </c>
      <c r="G1185" s="250"/>
      <c r="H1185" s="254">
        <v>8.0999999999999996</v>
      </c>
      <c r="I1185" s="255"/>
      <c r="J1185" s="250"/>
      <c r="K1185" s="250"/>
      <c r="L1185" s="256"/>
      <c r="M1185" s="257"/>
      <c r="N1185" s="258"/>
      <c r="O1185" s="258"/>
      <c r="P1185" s="258"/>
      <c r="Q1185" s="258"/>
      <c r="R1185" s="258"/>
      <c r="S1185" s="258"/>
      <c r="T1185" s="259"/>
      <c r="AT1185" s="260" t="s">
        <v>237</v>
      </c>
      <c r="AU1185" s="260" t="s">
        <v>87</v>
      </c>
      <c r="AV1185" s="12" t="s">
        <v>87</v>
      </c>
      <c r="AW1185" s="12" t="s">
        <v>42</v>
      </c>
      <c r="AX1185" s="12" t="s">
        <v>79</v>
      </c>
      <c r="AY1185" s="260" t="s">
        <v>228</v>
      </c>
    </row>
    <row r="1186" s="12" customFormat="1">
      <c r="B1186" s="249"/>
      <c r="C1186" s="250"/>
      <c r="D1186" s="251" t="s">
        <v>237</v>
      </c>
      <c r="E1186" s="252" t="s">
        <v>22</v>
      </c>
      <c r="F1186" s="253" t="s">
        <v>2255</v>
      </c>
      <c r="G1186" s="250"/>
      <c r="H1186" s="254">
        <v>14.880000000000001</v>
      </c>
      <c r="I1186" s="255"/>
      <c r="J1186" s="250"/>
      <c r="K1186" s="250"/>
      <c r="L1186" s="256"/>
      <c r="M1186" s="257"/>
      <c r="N1186" s="258"/>
      <c r="O1186" s="258"/>
      <c r="P1186" s="258"/>
      <c r="Q1186" s="258"/>
      <c r="R1186" s="258"/>
      <c r="S1186" s="258"/>
      <c r="T1186" s="259"/>
      <c r="AT1186" s="260" t="s">
        <v>237</v>
      </c>
      <c r="AU1186" s="260" t="s">
        <v>87</v>
      </c>
      <c r="AV1186" s="12" t="s">
        <v>87</v>
      </c>
      <c r="AW1186" s="12" t="s">
        <v>42</v>
      </c>
      <c r="AX1186" s="12" t="s">
        <v>79</v>
      </c>
      <c r="AY1186" s="260" t="s">
        <v>228</v>
      </c>
    </row>
    <row r="1187" s="12" customFormat="1">
      <c r="B1187" s="249"/>
      <c r="C1187" s="250"/>
      <c r="D1187" s="251" t="s">
        <v>237</v>
      </c>
      <c r="E1187" s="252" t="s">
        <v>22</v>
      </c>
      <c r="F1187" s="253" t="s">
        <v>2256</v>
      </c>
      <c r="G1187" s="250"/>
      <c r="H1187" s="254">
        <v>8.1999999999999993</v>
      </c>
      <c r="I1187" s="255"/>
      <c r="J1187" s="250"/>
      <c r="K1187" s="250"/>
      <c r="L1187" s="256"/>
      <c r="M1187" s="257"/>
      <c r="N1187" s="258"/>
      <c r="O1187" s="258"/>
      <c r="P1187" s="258"/>
      <c r="Q1187" s="258"/>
      <c r="R1187" s="258"/>
      <c r="S1187" s="258"/>
      <c r="T1187" s="259"/>
      <c r="AT1187" s="260" t="s">
        <v>237</v>
      </c>
      <c r="AU1187" s="260" t="s">
        <v>87</v>
      </c>
      <c r="AV1187" s="12" t="s">
        <v>87</v>
      </c>
      <c r="AW1187" s="12" t="s">
        <v>42</v>
      </c>
      <c r="AX1187" s="12" t="s">
        <v>79</v>
      </c>
      <c r="AY1187" s="260" t="s">
        <v>228</v>
      </c>
    </row>
    <row r="1188" s="12" customFormat="1">
      <c r="B1188" s="249"/>
      <c r="C1188" s="250"/>
      <c r="D1188" s="251" t="s">
        <v>237</v>
      </c>
      <c r="E1188" s="252" t="s">
        <v>22</v>
      </c>
      <c r="F1188" s="253" t="s">
        <v>2257</v>
      </c>
      <c r="G1188" s="250"/>
      <c r="H1188" s="254">
        <v>12.630000000000001</v>
      </c>
      <c r="I1188" s="255"/>
      <c r="J1188" s="250"/>
      <c r="K1188" s="250"/>
      <c r="L1188" s="256"/>
      <c r="M1188" s="257"/>
      <c r="N1188" s="258"/>
      <c r="O1188" s="258"/>
      <c r="P1188" s="258"/>
      <c r="Q1188" s="258"/>
      <c r="R1188" s="258"/>
      <c r="S1188" s="258"/>
      <c r="T1188" s="259"/>
      <c r="AT1188" s="260" t="s">
        <v>237</v>
      </c>
      <c r="AU1188" s="260" t="s">
        <v>87</v>
      </c>
      <c r="AV1188" s="12" t="s">
        <v>87</v>
      </c>
      <c r="AW1188" s="12" t="s">
        <v>42</v>
      </c>
      <c r="AX1188" s="12" t="s">
        <v>79</v>
      </c>
      <c r="AY1188" s="260" t="s">
        <v>228</v>
      </c>
    </row>
    <row r="1189" s="12" customFormat="1">
      <c r="B1189" s="249"/>
      <c r="C1189" s="250"/>
      <c r="D1189" s="251" t="s">
        <v>237</v>
      </c>
      <c r="E1189" s="252" t="s">
        <v>22</v>
      </c>
      <c r="F1189" s="253" t="s">
        <v>2258</v>
      </c>
      <c r="G1189" s="250"/>
      <c r="H1189" s="254">
        <v>8</v>
      </c>
      <c r="I1189" s="255"/>
      <c r="J1189" s="250"/>
      <c r="K1189" s="250"/>
      <c r="L1189" s="256"/>
      <c r="M1189" s="257"/>
      <c r="N1189" s="258"/>
      <c r="O1189" s="258"/>
      <c r="P1189" s="258"/>
      <c r="Q1189" s="258"/>
      <c r="R1189" s="258"/>
      <c r="S1189" s="258"/>
      <c r="T1189" s="259"/>
      <c r="AT1189" s="260" t="s">
        <v>237</v>
      </c>
      <c r="AU1189" s="260" t="s">
        <v>87</v>
      </c>
      <c r="AV1189" s="12" t="s">
        <v>87</v>
      </c>
      <c r="AW1189" s="12" t="s">
        <v>42</v>
      </c>
      <c r="AX1189" s="12" t="s">
        <v>79</v>
      </c>
      <c r="AY1189" s="260" t="s">
        <v>228</v>
      </c>
    </row>
    <row r="1190" s="12" customFormat="1">
      <c r="B1190" s="249"/>
      <c r="C1190" s="250"/>
      <c r="D1190" s="251" t="s">
        <v>237</v>
      </c>
      <c r="E1190" s="252" t="s">
        <v>22</v>
      </c>
      <c r="F1190" s="253" t="s">
        <v>2259</v>
      </c>
      <c r="G1190" s="250"/>
      <c r="H1190" s="254">
        <v>20.800000000000001</v>
      </c>
      <c r="I1190" s="255"/>
      <c r="J1190" s="250"/>
      <c r="K1190" s="250"/>
      <c r="L1190" s="256"/>
      <c r="M1190" s="257"/>
      <c r="N1190" s="258"/>
      <c r="O1190" s="258"/>
      <c r="P1190" s="258"/>
      <c r="Q1190" s="258"/>
      <c r="R1190" s="258"/>
      <c r="S1190" s="258"/>
      <c r="T1190" s="259"/>
      <c r="AT1190" s="260" t="s">
        <v>237</v>
      </c>
      <c r="AU1190" s="260" t="s">
        <v>87</v>
      </c>
      <c r="AV1190" s="12" t="s">
        <v>87</v>
      </c>
      <c r="AW1190" s="12" t="s">
        <v>42</v>
      </c>
      <c r="AX1190" s="12" t="s">
        <v>79</v>
      </c>
      <c r="AY1190" s="260" t="s">
        <v>228</v>
      </c>
    </row>
    <row r="1191" s="12" customFormat="1">
      <c r="B1191" s="249"/>
      <c r="C1191" s="250"/>
      <c r="D1191" s="251" t="s">
        <v>237</v>
      </c>
      <c r="E1191" s="252" t="s">
        <v>22</v>
      </c>
      <c r="F1191" s="253" t="s">
        <v>2260</v>
      </c>
      <c r="G1191" s="250"/>
      <c r="H1191" s="254">
        <v>8.5999999999999996</v>
      </c>
      <c r="I1191" s="255"/>
      <c r="J1191" s="250"/>
      <c r="K1191" s="250"/>
      <c r="L1191" s="256"/>
      <c r="M1191" s="257"/>
      <c r="N1191" s="258"/>
      <c r="O1191" s="258"/>
      <c r="P1191" s="258"/>
      <c r="Q1191" s="258"/>
      <c r="R1191" s="258"/>
      <c r="S1191" s="258"/>
      <c r="T1191" s="259"/>
      <c r="AT1191" s="260" t="s">
        <v>237</v>
      </c>
      <c r="AU1191" s="260" t="s">
        <v>87</v>
      </c>
      <c r="AV1191" s="12" t="s">
        <v>87</v>
      </c>
      <c r="AW1191" s="12" t="s">
        <v>42</v>
      </c>
      <c r="AX1191" s="12" t="s">
        <v>79</v>
      </c>
      <c r="AY1191" s="260" t="s">
        <v>228</v>
      </c>
    </row>
    <row r="1192" s="12" customFormat="1">
      <c r="B1192" s="249"/>
      <c r="C1192" s="250"/>
      <c r="D1192" s="251" t="s">
        <v>237</v>
      </c>
      <c r="E1192" s="252" t="s">
        <v>22</v>
      </c>
      <c r="F1192" s="253" t="s">
        <v>2261</v>
      </c>
      <c r="G1192" s="250"/>
      <c r="H1192" s="254">
        <v>8.4000000000000004</v>
      </c>
      <c r="I1192" s="255"/>
      <c r="J1192" s="250"/>
      <c r="K1192" s="250"/>
      <c r="L1192" s="256"/>
      <c r="M1192" s="257"/>
      <c r="N1192" s="258"/>
      <c r="O1192" s="258"/>
      <c r="P1192" s="258"/>
      <c r="Q1192" s="258"/>
      <c r="R1192" s="258"/>
      <c r="S1192" s="258"/>
      <c r="T1192" s="259"/>
      <c r="AT1192" s="260" t="s">
        <v>237</v>
      </c>
      <c r="AU1192" s="260" t="s">
        <v>87</v>
      </c>
      <c r="AV1192" s="12" t="s">
        <v>87</v>
      </c>
      <c r="AW1192" s="12" t="s">
        <v>42</v>
      </c>
      <c r="AX1192" s="12" t="s">
        <v>79</v>
      </c>
      <c r="AY1192" s="260" t="s">
        <v>228</v>
      </c>
    </row>
    <row r="1193" s="12" customFormat="1">
      <c r="B1193" s="249"/>
      <c r="C1193" s="250"/>
      <c r="D1193" s="251" t="s">
        <v>237</v>
      </c>
      <c r="E1193" s="252" t="s">
        <v>22</v>
      </c>
      <c r="F1193" s="253" t="s">
        <v>2262</v>
      </c>
      <c r="G1193" s="250"/>
      <c r="H1193" s="254">
        <v>22</v>
      </c>
      <c r="I1193" s="255"/>
      <c r="J1193" s="250"/>
      <c r="K1193" s="250"/>
      <c r="L1193" s="256"/>
      <c r="M1193" s="257"/>
      <c r="N1193" s="258"/>
      <c r="O1193" s="258"/>
      <c r="P1193" s="258"/>
      <c r="Q1193" s="258"/>
      <c r="R1193" s="258"/>
      <c r="S1193" s="258"/>
      <c r="T1193" s="259"/>
      <c r="AT1193" s="260" t="s">
        <v>237</v>
      </c>
      <c r="AU1193" s="260" t="s">
        <v>87</v>
      </c>
      <c r="AV1193" s="12" t="s">
        <v>87</v>
      </c>
      <c r="AW1193" s="12" t="s">
        <v>42</v>
      </c>
      <c r="AX1193" s="12" t="s">
        <v>79</v>
      </c>
      <c r="AY1193" s="260" t="s">
        <v>228</v>
      </c>
    </row>
    <row r="1194" s="14" customFormat="1">
      <c r="B1194" s="285"/>
      <c r="C1194" s="286"/>
      <c r="D1194" s="251" t="s">
        <v>237</v>
      </c>
      <c r="E1194" s="287" t="s">
        <v>22</v>
      </c>
      <c r="F1194" s="288" t="s">
        <v>2170</v>
      </c>
      <c r="G1194" s="286"/>
      <c r="H1194" s="287" t="s">
        <v>22</v>
      </c>
      <c r="I1194" s="289"/>
      <c r="J1194" s="286"/>
      <c r="K1194" s="286"/>
      <c r="L1194" s="290"/>
      <c r="M1194" s="291"/>
      <c r="N1194" s="292"/>
      <c r="O1194" s="292"/>
      <c r="P1194" s="292"/>
      <c r="Q1194" s="292"/>
      <c r="R1194" s="292"/>
      <c r="S1194" s="292"/>
      <c r="T1194" s="293"/>
      <c r="AT1194" s="294" t="s">
        <v>237</v>
      </c>
      <c r="AU1194" s="294" t="s">
        <v>87</v>
      </c>
      <c r="AV1194" s="14" t="s">
        <v>24</v>
      </c>
      <c r="AW1194" s="14" t="s">
        <v>42</v>
      </c>
      <c r="AX1194" s="14" t="s">
        <v>79</v>
      </c>
      <c r="AY1194" s="294" t="s">
        <v>228</v>
      </c>
    </row>
    <row r="1195" s="12" customFormat="1">
      <c r="B1195" s="249"/>
      <c r="C1195" s="250"/>
      <c r="D1195" s="251" t="s">
        <v>237</v>
      </c>
      <c r="E1195" s="252" t="s">
        <v>22</v>
      </c>
      <c r="F1195" s="253" t="s">
        <v>2263</v>
      </c>
      <c r="G1195" s="250"/>
      <c r="H1195" s="254">
        <v>40.5</v>
      </c>
      <c r="I1195" s="255"/>
      <c r="J1195" s="250"/>
      <c r="K1195" s="250"/>
      <c r="L1195" s="256"/>
      <c r="M1195" s="257"/>
      <c r="N1195" s="258"/>
      <c r="O1195" s="258"/>
      <c r="P1195" s="258"/>
      <c r="Q1195" s="258"/>
      <c r="R1195" s="258"/>
      <c r="S1195" s="258"/>
      <c r="T1195" s="259"/>
      <c r="AT1195" s="260" t="s">
        <v>237</v>
      </c>
      <c r="AU1195" s="260" t="s">
        <v>87</v>
      </c>
      <c r="AV1195" s="12" t="s">
        <v>87</v>
      </c>
      <c r="AW1195" s="12" t="s">
        <v>42</v>
      </c>
      <c r="AX1195" s="12" t="s">
        <v>79</v>
      </c>
      <c r="AY1195" s="260" t="s">
        <v>228</v>
      </c>
    </row>
    <row r="1196" s="12" customFormat="1">
      <c r="B1196" s="249"/>
      <c r="C1196" s="250"/>
      <c r="D1196" s="251" t="s">
        <v>237</v>
      </c>
      <c r="E1196" s="252" t="s">
        <v>22</v>
      </c>
      <c r="F1196" s="253" t="s">
        <v>2264</v>
      </c>
      <c r="G1196" s="250"/>
      <c r="H1196" s="254">
        <v>40.5</v>
      </c>
      <c r="I1196" s="255"/>
      <c r="J1196" s="250"/>
      <c r="K1196" s="250"/>
      <c r="L1196" s="256"/>
      <c r="M1196" s="257"/>
      <c r="N1196" s="258"/>
      <c r="O1196" s="258"/>
      <c r="P1196" s="258"/>
      <c r="Q1196" s="258"/>
      <c r="R1196" s="258"/>
      <c r="S1196" s="258"/>
      <c r="T1196" s="259"/>
      <c r="AT1196" s="260" t="s">
        <v>237</v>
      </c>
      <c r="AU1196" s="260" t="s">
        <v>87</v>
      </c>
      <c r="AV1196" s="12" t="s">
        <v>87</v>
      </c>
      <c r="AW1196" s="12" t="s">
        <v>42</v>
      </c>
      <c r="AX1196" s="12" t="s">
        <v>79</v>
      </c>
      <c r="AY1196" s="260" t="s">
        <v>228</v>
      </c>
    </row>
    <row r="1197" s="12" customFormat="1">
      <c r="B1197" s="249"/>
      <c r="C1197" s="250"/>
      <c r="D1197" s="251" t="s">
        <v>237</v>
      </c>
      <c r="E1197" s="252" t="s">
        <v>22</v>
      </c>
      <c r="F1197" s="253" t="s">
        <v>2265</v>
      </c>
      <c r="G1197" s="250"/>
      <c r="H1197" s="254">
        <v>14.91</v>
      </c>
      <c r="I1197" s="255"/>
      <c r="J1197" s="250"/>
      <c r="K1197" s="250"/>
      <c r="L1197" s="256"/>
      <c r="M1197" s="257"/>
      <c r="N1197" s="258"/>
      <c r="O1197" s="258"/>
      <c r="P1197" s="258"/>
      <c r="Q1197" s="258"/>
      <c r="R1197" s="258"/>
      <c r="S1197" s="258"/>
      <c r="T1197" s="259"/>
      <c r="AT1197" s="260" t="s">
        <v>237</v>
      </c>
      <c r="AU1197" s="260" t="s">
        <v>87</v>
      </c>
      <c r="AV1197" s="12" t="s">
        <v>87</v>
      </c>
      <c r="AW1197" s="12" t="s">
        <v>42</v>
      </c>
      <c r="AX1197" s="12" t="s">
        <v>79</v>
      </c>
      <c r="AY1197" s="260" t="s">
        <v>228</v>
      </c>
    </row>
    <row r="1198" s="12" customFormat="1">
      <c r="B1198" s="249"/>
      <c r="C1198" s="250"/>
      <c r="D1198" s="251" t="s">
        <v>237</v>
      </c>
      <c r="E1198" s="252" t="s">
        <v>22</v>
      </c>
      <c r="F1198" s="253" t="s">
        <v>2266</v>
      </c>
      <c r="G1198" s="250"/>
      <c r="H1198" s="254">
        <v>22.5</v>
      </c>
      <c r="I1198" s="255"/>
      <c r="J1198" s="250"/>
      <c r="K1198" s="250"/>
      <c r="L1198" s="256"/>
      <c r="M1198" s="257"/>
      <c r="N1198" s="258"/>
      <c r="O1198" s="258"/>
      <c r="P1198" s="258"/>
      <c r="Q1198" s="258"/>
      <c r="R1198" s="258"/>
      <c r="S1198" s="258"/>
      <c r="T1198" s="259"/>
      <c r="AT1198" s="260" t="s">
        <v>237</v>
      </c>
      <c r="AU1198" s="260" t="s">
        <v>87</v>
      </c>
      <c r="AV1198" s="12" t="s">
        <v>87</v>
      </c>
      <c r="AW1198" s="12" t="s">
        <v>42</v>
      </c>
      <c r="AX1198" s="12" t="s">
        <v>79</v>
      </c>
      <c r="AY1198" s="260" t="s">
        <v>228</v>
      </c>
    </row>
    <row r="1199" s="12" customFormat="1">
      <c r="B1199" s="249"/>
      <c r="C1199" s="250"/>
      <c r="D1199" s="251" t="s">
        <v>237</v>
      </c>
      <c r="E1199" s="252" t="s">
        <v>22</v>
      </c>
      <c r="F1199" s="253" t="s">
        <v>2267</v>
      </c>
      <c r="G1199" s="250"/>
      <c r="H1199" s="254">
        <v>10.300000000000001</v>
      </c>
      <c r="I1199" s="255"/>
      <c r="J1199" s="250"/>
      <c r="K1199" s="250"/>
      <c r="L1199" s="256"/>
      <c r="M1199" s="257"/>
      <c r="N1199" s="258"/>
      <c r="O1199" s="258"/>
      <c r="P1199" s="258"/>
      <c r="Q1199" s="258"/>
      <c r="R1199" s="258"/>
      <c r="S1199" s="258"/>
      <c r="T1199" s="259"/>
      <c r="AT1199" s="260" t="s">
        <v>237</v>
      </c>
      <c r="AU1199" s="260" t="s">
        <v>87</v>
      </c>
      <c r="AV1199" s="12" t="s">
        <v>87</v>
      </c>
      <c r="AW1199" s="12" t="s">
        <v>42</v>
      </c>
      <c r="AX1199" s="12" t="s">
        <v>79</v>
      </c>
      <c r="AY1199" s="260" t="s">
        <v>228</v>
      </c>
    </row>
    <row r="1200" s="12" customFormat="1">
      <c r="B1200" s="249"/>
      <c r="C1200" s="250"/>
      <c r="D1200" s="251" t="s">
        <v>237</v>
      </c>
      <c r="E1200" s="252" t="s">
        <v>22</v>
      </c>
      <c r="F1200" s="253" t="s">
        <v>2268</v>
      </c>
      <c r="G1200" s="250"/>
      <c r="H1200" s="254">
        <v>12.25</v>
      </c>
      <c r="I1200" s="255"/>
      <c r="J1200" s="250"/>
      <c r="K1200" s="250"/>
      <c r="L1200" s="256"/>
      <c r="M1200" s="257"/>
      <c r="N1200" s="258"/>
      <c r="O1200" s="258"/>
      <c r="P1200" s="258"/>
      <c r="Q1200" s="258"/>
      <c r="R1200" s="258"/>
      <c r="S1200" s="258"/>
      <c r="T1200" s="259"/>
      <c r="AT1200" s="260" t="s">
        <v>237</v>
      </c>
      <c r="AU1200" s="260" t="s">
        <v>87</v>
      </c>
      <c r="AV1200" s="12" t="s">
        <v>87</v>
      </c>
      <c r="AW1200" s="12" t="s">
        <v>42</v>
      </c>
      <c r="AX1200" s="12" t="s">
        <v>79</v>
      </c>
      <c r="AY1200" s="260" t="s">
        <v>228</v>
      </c>
    </row>
    <row r="1201" s="12" customFormat="1">
      <c r="B1201" s="249"/>
      <c r="C1201" s="250"/>
      <c r="D1201" s="251" t="s">
        <v>237</v>
      </c>
      <c r="E1201" s="252" t="s">
        <v>22</v>
      </c>
      <c r="F1201" s="253" t="s">
        <v>2269</v>
      </c>
      <c r="G1201" s="250"/>
      <c r="H1201" s="254">
        <v>15.5</v>
      </c>
      <c r="I1201" s="255"/>
      <c r="J1201" s="250"/>
      <c r="K1201" s="250"/>
      <c r="L1201" s="256"/>
      <c r="M1201" s="257"/>
      <c r="N1201" s="258"/>
      <c r="O1201" s="258"/>
      <c r="P1201" s="258"/>
      <c r="Q1201" s="258"/>
      <c r="R1201" s="258"/>
      <c r="S1201" s="258"/>
      <c r="T1201" s="259"/>
      <c r="AT1201" s="260" t="s">
        <v>237</v>
      </c>
      <c r="AU1201" s="260" t="s">
        <v>87</v>
      </c>
      <c r="AV1201" s="12" t="s">
        <v>87</v>
      </c>
      <c r="AW1201" s="12" t="s">
        <v>42</v>
      </c>
      <c r="AX1201" s="12" t="s">
        <v>79</v>
      </c>
      <c r="AY1201" s="260" t="s">
        <v>228</v>
      </c>
    </row>
    <row r="1202" s="12" customFormat="1">
      <c r="B1202" s="249"/>
      <c r="C1202" s="250"/>
      <c r="D1202" s="251" t="s">
        <v>237</v>
      </c>
      <c r="E1202" s="252" t="s">
        <v>22</v>
      </c>
      <c r="F1202" s="253" t="s">
        <v>2270</v>
      </c>
      <c r="G1202" s="250"/>
      <c r="H1202" s="254">
        <v>6</v>
      </c>
      <c r="I1202" s="255"/>
      <c r="J1202" s="250"/>
      <c r="K1202" s="250"/>
      <c r="L1202" s="256"/>
      <c r="M1202" s="257"/>
      <c r="N1202" s="258"/>
      <c r="O1202" s="258"/>
      <c r="P1202" s="258"/>
      <c r="Q1202" s="258"/>
      <c r="R1202" s="258"/>
      <c r="S1202" s="258"/>
      <c r="T1202" s="259"/>
      <c r="AT1202" s="260" t="s">
        <v>237</v>
      </c>
      <c r="AU1202" s="260" t="s">
        <v>87</v>
      </c>
      <c r="AV1202" s="12" t="s">
        <v>87</v>
      </c>
      <c r="AW1202" s="12" t="s">
        <v>42</v>
      </c>
      <c r="AX1202" s="12" t="s">
        <v>79</v>
      </c>
      <c r="AY1202" s="260" t="s">
        <v>228</v>
      </c>
    </row>
    <row r="1203" s="14" customFormat="1">
      <c r="B1203" s="285"/>
      <c r="C1203" s="286"/>
      <c r="D1203" s="251" t="s">
        <v>237</v>
      </c>
      <c r="E1203" s="287" t="s">
        <v>22</v>
      </c>
      <c r="F1203" s="288" t="s">
        <v>876</v>
      </c>
      <c r="G1203" s="286"/>
      <c r="H1203" s="287" t="s">
        <v>22</v>
      </c>
      <c r="I1203" s="289"/>
      <c r="J1203" s="286"/>
      <c r="K1203" s="286"/>
      <c r="L1203" s="290"/>
      <c r="M1203" s="291"/>
      <c r="N1203" s="292"/>
      <c r="O1203" s="292"/>
      <c r="P1203" s="292"/>
      <c r="Q1203" s="292"/>
      <c r="R1203" s="292"/>
      <c r="S1203" s="292"/>
      <c r="T1203" s="293"/>
      <c r="AT1203" s="294" t="s">
        <v>237</v>
      </c>
      <c r="AU1203" s="294" t="s">
        <v>87</v>
      </c>
      <c r="AV1203" s="14" t="s">
        <v>24</v>
      </c>
      <c r="AW1203" s="14" t="s">
        <v>42</v>
      </c>
      <c r="AX1203" s="14" t="s">
        <v>79</v>
      </c>
      <c r="AY1203" s="294" t="s">
        <v>228</v>
      </c>
    </row>
    <row r="1204" s="12" customFormat="1">
      <c r="B1204" s="249"/>
      <c r="C1204" s="250"/>
      <c r="D1204" s="251" t="s">
        <v>237</v>
      </c>
      <c r="E1204" s="252" t="s">
        <v>22</v>
      </c>
      <c r="F1204" s="253" t="s">
        <v>2271</v>
      </c>
      <c r="G1204" s="250"/>
      <c r="H1204" s="254">
        <v>72.900000000000006</v>
      </c>
      <c r="I1204" s="255"/>
      <c r="J1204" s="250"/>
      <c r="K1204" s="250"/>
      <c r="L1204" s="256"/>
      <c r="M1204" s="257"/>
      <c r="N1204" s="258"/>
      <c r="O1204" s="258"/>
      <c r="P1204" s="258"/>
      <c r="Q1204" s="258"/>
      <c r="R1204" s="258"/>
      <c r="S1204" s="258"/>
      <c r="T1204" s="259"/>
      <c r="AT1204" s="260" t="s">
        <v>237</v>
      </c>
      <c r="AU1204" s="260" t="s">
        <v>87</v>
      </c>
      <c r="AV1204" s="12" t="s">
        <v>87</v>
      </c>
      <c r="AW1204" s="12" t="s">
        <v>42</v>
      </c>
      <c r="AX1204" s="12" t="s">
        <v>79</v>
      </c>
      <c r="AY1204" s="260" t="s">
        <v>228</v>
      </c>
    </row>
    <row r="1205" s="12" customFormat="1">
      <c r="B1205" s="249"/>
      <c r="C1205" s="250"/>
      <c r="D1205" s="251" t="s">
        <v>237</v>
      </c>
      <c r="E1205" s="252" t="s">
        <v>22</v>
      </c>
      <c r="F1205" s="253" t="s">
        <v>2272</v>
      </c>
      <c r="G1205" s="250"/>
      <c r="H1205" s="254">
        <v>32.399999999999999</v>
      </c>
      <c r="I1205" s="255"/>
      <c r="J1205" s="250"/>
      <c r="K1205" s="250"/>
      <c r="L1205" s="256"/>
      <c r="M1205" s="257"/>
      <c r="N1205" s="258"/>
      <c r="O1205" s="258"/>
      <c r="P1205" s="258"/>
      <c r="Q1205" s="258"/>
      <c r="R1205" s="258"/>
      <c r="S1205" s="258"/>
      <c r="T1205" s="259"/>
      <c r="AT1205" s="260" t="s">
        <v>237</v>
      </c>
      <c r="AU1205" s="260" t="s">
        <v>87</v>
      </c>
      <c r="AV1205" s="12" t="s">
        <v>87</v>
      </c>
      <c r="AW1205" s="12" t="s">
        <v>42</v>
      </c>
      <c r="AX1205" s="12" t="s">
        <v>79</v>
      </c>
      <c r="AY1205" s="260" t="s">
        <v>228</v>
      </c>
    </row>
    <row r="1206" s="12" customFormat="1">
      <c r="B1206" s="249"/>
      <c r="C1206" s="250"/>
      <c r="D1206" s="251" t="s">
        <v>237</v>
      </c>
      <c r="E1206" s="252" t="s">
        <v>22</v>
      </c>
      <c r="F1206" s="253" t="s">
        <v>2273</v>
      </c>
      <c r="G1206" s="250"/>
      <c r="H1206" s="254">
        <v>13.6</v>
      </c>
      <c r="I1206" s="255"/>
      <c r="J1206" s="250"/>
      <c r="K1206" s="250"/>
      <c r="L1206" s="256"/>
      <c r="M1206" s="257"/>
      <c r="N1206" s="258"/>
      <c r="O1206" s="258"/>
      <c r="P1206" s="258"/>
      <c r="Q1206" s="258"/>
      <c r="R1206" s="258"/>
      <c r="S1206" s="258"/>
      <c r="T1206" s="259"/>
      <c r="AT1206" s="260" t="s">
        <v>237</v>
      </c>
      <c r="AU1206" s="260" t="s">
        <v>87</v>
      </c>
      <c r="AV1206" s="12" t="s">
        <v>87</v>
      </c>
      <c r="AW1206" s="12" t="s">
        <v>42</v>
      </c>
      <c r="AX1206" s="12" t="s">
        <v>79</v>
      </c>
      <c r="AY1206" s="260" t="s">
        <v>228</v>
      </c>
    </row>
    <row r="1207" s="12" customFormat="1">
      <c r="B1207" s="249"/>
      <c r="C1207" s="250"/>
      <c r="D1207" s="251" t="s">
        <v>237</v>
      </c>
      <c r="E1207" s="252" t="s">
        <v>22</v>
      </c>
      <c r="F1207" s="253" t="s">
        <v>2274</v>
      </c>
      <c r="G1207" s="250"/>
      <c r="H1207" s="254">
        <v>22.399999999999999</v>
      </c>
      <c r="I1207" s="255"/>
      <c r="J1207" s="250"/>
      <c r="K1207" s="250"/>
      <c r="L1207" s="256"/>
      <c r="M1207" s="257"/>
      <c r="N1207" s="258"/>
      <c r="O1207" s="258"/>
      <c r="P1207" s="258"/>
      <c r="Q1207" s="258"/>
      <c r="R1207" s="258"/>
      <c r="S1207" s="258"/>
      <c r="T1207" s="259"/>
      <c r="AT1207" s="260" t="s">
        <v>237</v>
      </c>
      <c r="AU1207" s="260" t="s">
        <v>87</v>
      </c>
      <c r="AV1207" s="12" t="s">
        <v>87</v>
      </c>
      <c r="AW1207" s="12" t="s">
        <v>42</v>
      </c>
      <c r="AX1207" s="12" t="s">
        <v>79</v>
      </c>
      <c r="AY1207" s="260" t="s">
        <v>228</v>
      </c>
    </row>
    <row r="1208" s="12" customFormat="1">
      <c r="B1208" s="249"/>
      <c r="C1208" s="250"/>
      <c r="D1208" s="251" t="s">
        <v>237</v>
      </c>
      <c r="E1208" s="252" t="s">
        <v>22</v>
      </c>
      <c r="F1208" s="253" t="s">
        <v>2275</v>
      </c>
      <c r="G1208" s="250"/>
      <c r="H1208" s="254">
        <v>11.58</v>
      </c>
      <c r="I1208" s="255"/>
      <c r="J1208" s="250"/>
      <c r="K1208" s="250"/>
      <c r="L1208" s="256"/>
      <c r="M1208" s="257"/>
      <c r="N1208" s="258"/>
      <c r="O1208" s="258"/>
      <c r="P1208" s="258"/>
      <c r="Q1208" s="258"/>
      <c r="R1208" s="258"/>
      <c r="S1208" s="258"/>
      <c r="T1208" s="259"/>
      <c r="AT1208" s="260" t="s">
        <v>237</v>
      </c>
      <c r="AU1208" s="260" t="s">
        <v>87</v>
      </c>
      <c r="AV1208" s="12" t="s">
        <v>87</v>
      </c>
      <c r="AW1208" s="12" t="s">
        <v>42</v>
      </c>
      <c r="AX1208" s="12" t="s">
        <v>79</v>
      </c>
      <c r="AY1208" s="260" t="s">
        <v>228</v>
      </c>
    </row>
    <row r="1209" s="12" customFormat="1">
      <c r="B1209" s="249"/>
      <c r="C1209" s="250"/>
      <c r="D1209" s="251" t="s">
        <v>237</v>
      </c>
      <c r="E1209" s="252" t="s">
        <v>22</v>
      </c>
      <c r="F1209" s="253" t="s">
        <v>2276</v>
      </c>
      <c r="G1209" s="250"/>
      <c r="H1209" s="254">
        <v>15.48</v>
      </c>
      <c r="I1209" s="255"/>
      <c r="J1209" s="250"/>
      <c r="K1209" s="250"/>
      <c r="L1209" s="256"/>
      <c r="M1209" s="257"/>
      <c r="N1209" s="258"/>
      <c r="O1209" s="258"/>
      <c r="P1209" s="258"/>
      <c r="Q1209" s="258"/>
      <c r="R1209" s="258"/>
      <c r="S1209" s="258"/>
      <c r="T1209" s="259"/>
      <c r="AT1209" s="260" t="s">
        <v>237</v>
      </c>
      <c r="AU1209" s="260" t="s">
        <v>87</v>
      </c>
      <c r="AV1209" s="12" t="s">
        <v>87</v>
      </c>
      <c r="AW1209" s="12" t="s">
        <v>42</v>
      </c>
      <c r="AX1209" s="12" t="s">
        <v>79</v>
      </c>
      <c r="AY1209" s="260" t="s">
        <v>228</v>
      </c>
    </row>
    <row r="1210" s="12" customFormat="1">
      <c r="B1210" s="249"/>
      <c r="C1210" s="250"/>
      <c r="D1210" s="251" t="s">
        <v>237</v>
      </c>
      <c r="E1210" s="252" t="s">
        <v>22</v>
      </c>
      <c r="F1210" s="253" t="s">
        <v>2277</v>
      </c>
      <c r="G1210" s="250"/>
      <c r="H1210" s="254">
        <v>12</v>
      </c>
      <c r="I1210" s="255"/>
      <c r="J1210" s="250"/>
      <c r="K1210" s="250"/>
      <c r="L1210" s="256"/>
      <c r="M1210" s="257"/>
      <c r="N1210" s="258"/>
      <c r="O1210" s="258"/>
      <c r="P1210" s="258"/>
      <c r="Q1210" s="258"/>
      <c r="R1210" s="258"/>
      <c r="S1210" s="258"/>
      <c r="T1210" s="259"/>
      <c r="AT1210" s="260" t="s">
        <v>237</v>
      </c>
      <c r="AU1210" s="260" t="s">
        <v>87</v>
      </c>
      <c r="AV1210" s="12" t="s">
        <v>87</v>
      </c>
      <c r="AW1210" s="12" t="s">
        <v>42</v>
      </c>
      <c r="AX1210" s="12" t="s">
        <v>79</v>
      </c>
      <c r="AY1210" s="260" t="s">
        <v>228</v>
      </c>
    </row>
    <row r="1211" s="13" customFormat="1">
      <c r="B1211" s="271"/>
      <c r="C1211" s="272"/>
      <c r="D1211" s="251" t="s">
        <v>237</v>
      </c>
      <c r="E1211" s="273" t="s">
        <v>22</v>
      </c>
      <c r="F1211" s="274" t="s">
        <v>364</v>
      </c>
      <c r="G1211" s="272"/>
      <c r="H1211" s="275">
        <v>615.13499999999999</v>
      </c>
      <c r="I1211" s="276"/>
      <c r="J1211" s="272"/>
      <c r="K1211" s="272"/>
      <c r="L1211" s="277"/>
      <c r="M1211" s="278"/>
      <c r="N1211" s="279"/>
      <c r="O1211" s="279"/>
      <c r="P1211" s="279"/>
      <c r="Q1211" s="279"/>
      <c r="R1211" s="279"/>
      <c r="S1211" s="279"/>
      <c r="T1211" s="280"/>
      <c r="AT1211" s="281" t="s">
        <v>237</v>
      </c>
      <c r="AU1211" s="281" t="s">
        <v>87</v>
      </c>
      <c r="AV1211" s="13" t="s">
        <v>235</v>
      </c>
      <c r="AW1211" s="13" t="s">
        <v>42</v>
      </c>
      <c r="AX1211" s="13" t="s">
        <v>24</v>
      </c>
      <c r="AY1211" s="281" t="s">
        <v>228</v>
      </c>
    </row>
    <row r="1212" s="1" customFormat="1" ht="16.5" customHeight="1">
      <c r="B1212" s="47"/>
      <c r="C1212" s="237" t="s">
        <v>2278</v>
      </c>
      <c r="D1212" s="237" t="s">
        <v>230</v>
      </c>
      <c r="E1212" s="238" t="s">
        <v>2279</v>
      </c>
      <c r="F1212" s="239" t="s">
        <v>2280</v>
      </c>
      <c r="G1212" s="240" t="s">
        <v>913</v>
      </c>
      <c r="H1212" s="306"/>
      <c r="I1212" s="242"/>
      <c r="J1212" s="243">
        <f>ROUND(I1212*H1212,2)</f>
        <v>0</v>
      </c>
      <c r="K1212" s="239" t="s">
        <v>234</v>
      </c>
      <c r="L1212" s="73"/>
      <c r="M1212" s="244" t="s">
        <v>22</v>
      </c>
      <c r="N1212" s="245" t="s">
        <v>50</v>
      </c>
      <c r="O1212" s="48"/>
      <c r="P1212" s="246">
        <f>O1212*H1212</f>
        <v>0</v>
      </c>
      <c r="Q1212" s="246">
        <v>0</v>
      </c>
      <c r="R1212" s="246">
        <f>Q1212*H1212</f>
        <v>0</v>
      </c>
      <c r="S1212" s="246">
        <v>0</v>
      </c>
      <c r="T1212" s="247">
        <f>S1212*H1212</f>
        <v>0</v>
      </c>
      <c r="AR1212" s="25" t="s">
        <v>304</v>
      </c>
      <c r="AT1212" s="25" t="s">
        <v>230</v>
      </c>
      <c r="AU1212" s="25" t="s">
        <v>87</v>
      </c>
      <c r="AY1212" s="25" t="s">
        <v>228</v>
      </c>
      <c r="BE1212" s="248">
        <f>IF(N1212="základní",J1212,0)</f>
        <v>0</v>
      </c>
      <c r="BF1212" s="248">
        <f>IF(N1212="snížená",J1212,0)</f>
        <v>0</v>
      </c>
      <c r="BG1212" s="248">
        <f>IF(N1212="zákl. přenesená",J1212,0)</f>
        <v>0</v>
      </c>
      <c r="BH1212" s="248">
        <f>IF(N1212="sníž. přenesená",J1212,0)</f>
        <v>0</v>
      </c>
      <c r="BI1212" s="248">
        <f>IF(N1212="nulová",J1212,0)</f>
        <v>0</v>
      </c>
      <c r="BJ1212" s="25" t="s">
        <v>24</v>
      </c>
      <c r="BK1212" s="248">
        <f>ROUND(I1212*H1212,2)</f>
        <v>0</v>
      </c>
      <c r="BL1212" s="25" t="s">
        <v>304</v>
      </c>
      <c r="BM1212" s="25" t="s">
        <v>2281</v>
      </c>
    </row>
    <row r="1213" s="11" customFormat="1" ht="29.88" customHeight="1">
      <c r="B1213" s="221"/>
      <c r="C1213" s="222"/>
      <c r="D1213" s="223" t="s">
        <v>78</v>
      </c>
      <c r="E1213" s="235" t="s">
        <v>2282</v>
      </c>
      <c r="F1213" s="235" t="s">
        <v>2283</v>
      </c>
      <c r="G1213" s="222"/>
      <c r="H1213" s="222"/>
      <c r="I1213" s="225"/>
      <c r="J1213" s="236">
        <f>BK1213</f>
        <v>0</v>
      </c>
      <c r="K1213" s="222"/>
      <c r="L1213" s="227"/>
      <c r="M1213" s="228"/>
      <c r="N1213" s="229"/>
      <c r="O1213" s="229"/>
      <c r="P1213" s="230">
        <f>SUM(P1214:P1218)</f>
        <v>0</v>
      </c>
      <c r="Q1213" s="229"/>
      <c r="R1213" s="230">
        <f>SUM(R1214:R1218)</f>
        <v>0.058377899999999996</v>
      </c>
      <c r="S1213" s="229"/>
      <c r="T1213" s="231">
        <f>SUM(T1214:T1218)</f>
        <v>0</v>
      </c>
      <c r="AR1213" s="232" t="s">
        <v>87</v>
      </c>
      <c r="AT1213" s="233" t="s">
        <v>78</v>
      </c>
      <c r="AU1213" s="233" t="s">
        <v>24</v>
      </c>
      <c r="AY1213" s="232" t="s">
        <v>228</v>
      </c>
      <c r="BK1213" s="234">
        <f>SUM(BK1214:BK1218)</f>
        <v>0</v>
      </c>
    </row>
    <row r="1214" s="1" customFormat="1" ht="16.5" customHeight="1">
      <c r="B1214" s="47"/>
      <c r="C1214" s="237" t="s">
        <v>2284</v>
      </c>
      <c r="D1214" s="237" t="s">
        <v>230</v>
      </c>
      <c r="E1214" s="238" t="s">
        <v>2285</v>
      </c>
      <c r="F1214" s="239" t="s">
        <v>2286</v>
      </c>
      <c r="G1214" s="240" t="s">
        <v>263</v>
      </c>
      <c r="H1214" s="241">
        <v>180</v>
      </c>
      <c r="I1214" s="242"/>
      <c r="J1214" s="243">
        <f>ROUND(I1214*H1214,2)</f>
        <v>0</v>
      </c>
      <c r="K1214" s="239" t="s">
        <v>234</v>
      </c>
      <c r="L1214" s="73"/>
      <c r="M1214" s="244" t="s">
        <v>22</v>
      </c>
      <c r="N1214" s="245" t="s">
        <v>50</v>
      </c>
      <c r="O1214" s="48"/>
      <c r="P1214" s="246">
        <f>O1214*H1214</f>
        <v>0</v>
      </c>
      <c r="Q1214" s="246">
        <v>0.00025000000000000001</v>
      </c>
      <c r="R1214" s="246">
        <f>Q1214*H1214</f>
        <v>0.044999999999999998</v>
      </c>
      <c r="S1214" s="246">
        <v>0</v>
      </c>
      <c r="T1214" s="247">
        <f>S1214*H1214</f>
        <v>0</v>
      </c>
      <c r="AR1214" s="25" t="s">
        <v>304</v>
      </c>
      <c r="AT1214" s="25" t="s">
        <v>230</v>
      </c>
      <c r="AU1214" s="25" t="s">
        <v>87</v>
      </c>
      <c r="AY1214" s="25" t="s">
        <v>228</v>
      </c>
      <c r="BE1214" s="248">
        <f>IF(N1214="základní",J1214,0)</f>
        <v>0</v>
      </c>
      <c r="BF1214" s="248">
        <f>IF(N1214="snížená",J1214,0)</f>
        <v>0</v>
      </c>
      <c r="BG1214" s="248">
        <f>IF(N1214="zákl. přenesená",J1214,0)</f>
        <v>0</v>
      </c>
      <c r="BH1214" s="248">
        <f>IF(N1214="sníž. přenesená",J1214,0)</f>
        <v>0</v>
      </c>
      <c r="BI1214" s="248">
        <f>IF(N1214="nulová",J1214,0)</f>
        <v>0</v>
      </c>
      <c r="BJ1214" s="25" t="s">
        <v>24</v>
      </c>
      <c r="BK1214" s="248">
        <f>ROUND(I1214*H1214,2)</f>
        <v>0</v>
      </c>
      <c r="BL1214" s="25" t="s">
        <v>304</v>
      </c>
      <c r="BM1214" s="25" t="s">
        <v>2287</v>
      </c>
    </row>
    <row r="1215" s="12" customFormat="1">
      <c r="B1215" s="249"/>
      <c r="C1215" s="250"/>
      <c r="D1215" s="251" t="s">
        <v>237</v>
      </c>
      <c r="E1215" s="252" t="s">
        <v>22</v>
      </c>
      <c r="F1215" s="253" t="s">
        <v>2288</v>
      </c>
      <c r="G1215" s="250"/>
      <c r="H1215" s="254">
        <v>180</v>
      </c>
      <c r="I1215" s="255"/>
      <c r="J1215" s="250"/>
      <c r="K1215" s="250"/>
      <c r="L1215" s="256"/>
      <c r="M1215" s="257"/>
      <c r="N1215" s="258"/>
      <c r="O1215" s="258"/>
      <c r="P1215" s="258"/>
      <c r="Q1215" s="258"/>
      <c r="R1215" s="258"/>
      <c r="S1215" s="258"/>
      <c r="T1215" s="259"/>
      <c r="AT1215" s="260" t="s">
        <v>237</v>
      </c>
      <c r="AU1215" s="260" t="s">
        <v>87</v>
      </c>
      <c r="AV1215" s="12" t="s">
        <v>87</v>
      </c>
      <c r="AW1215" s="12" t="s">
        <v>42</v>
      </c>
      <c r="AX1215" s="12" t="s">
        <v>24</v>
      </c>
      <c r="AY1215" s="260" t="s">
        <v>228</v>
      </c>
    </row>
    <row r="1216" s="1" customFormat="1" ht="16.5" customHeight="1">
      <c r="B1216" s="47"/>
      <c r="C1216" s="237" t="s">
        <v>2289</v>
      </c>
      <c r="D1216" s="237" t="s">
        <v>230</v>
      </c>
      <c r="E1216" s="238" t="s">
        <v>2290</v>
      </c>
      <c r="F1216" s="239" t="s">
        <v>2291</v>
      </c>
      <c r="G1216" s="240" t="s">
        <v>263</v>
      </c>
      <c r="H1216" s="241">
        <v>70.409999999999997</v>
      </c>
      <c r="I1216" s="242"/>
      <c r="J1216" s="243">
        <f>ROUND(I1216*H1216,2)</f>
        <v>0</v>
      </c>
      <c r="K1216" s="239" t="s">
        <v>234</v>
      </c>
      <c r="L1216" s="73"/>
      <c r="M1216" s="244" t="s">
        <v>22</v>
      </c>
      <c r="N1216" s="245" t="s">
        <v>50</v>
      </c>
      <c r="O1216" s="48"/>
      <c r="P1216" s="246">
        <f>O1216*H1216</f>
        <v>0</v>
      </c>
      <c r="Q1216" s="246">
        <v>0.00019000000000000001</v>
      </c>
      <c r="R1216" s="246">
        <f>Q1216*H1216</f>
        <v>0.0133779</v>
      </c>
      <c r="S1216" s="246">
        <v>0</v>
      </c>
      <c r="T1216" s="247">
        <f>S1216*H1216</f>
        <v>0</v>
      </c>
      <c r="AR1216" s="25" t="s">
        <v>304</v>
      </c>
      <c r="AT1216" s="25" t="s">
        <v>230</v>
      </c>
      <c r="AU1216" s="25" t="s">
        <v>87</v>
      </c>
      <c r="AY1216" s="25" t="s">
        <v>228</v>
      </c>
      <c r="BE1216" s="248">
        <f>IF(N1216="základní",J1216,0)</f>
        <v>0</v>
      </c>
      <c r="BF1216" s="248">
        <f>IF(N1216="snížená",J1216,0)</f>
        <v>0</v>
      </c>
      <c r="BG1216" s="248">
        <f>IF(N1216="zákl. přenesená",J1216,0)</f>
        <v>0</v>
      </c>
      <c r="BH1216" s="248">
        <f>IF(N1216="sníž. přenesená",J1216,0)</f>
        <v>0</v>
      </c>
      <c r="BI1216" s="248">
        <f>IF(N1216="nulová",J1216,0)</f>
        <v>0</v>
      </c>
      <c r="BJ1216" s="25" t="s">
        <v>24</v>
      </c>
      <c r="BK1216" s="248">
        <f>ROUND(I1216*H1216,2)</f>
        <v>0</v>
      </c>
      <c r="BL1216" s="25" t="s">
        <v>304</v>
      </c>
      <c r="BM1216" s="25" t="s">
        <v>2292</v>
      </c>
    </row>
    <row r="1217" s="1" customFormat="1">
      <c r="B1217" s="47"/>
      <c r="C1217" s="75"/>
      <c r="D1217" s="251" t="s">
        <v>624</v>
      </c>
      <c r="E1217" s="75"/>
      <c r="F1217" s="282" t="s">
        <v>2293</v>
      </c>
      <c r="G1217" s="75"/>
      <c r="H1217" s="75"/>
      <c r="I1217" s="205"/>
      <c r="J1217" s="75"/>
      <c r="K1217" s="75"/>
      <c r="L1217" s="73"/>
      <c r="M1217" s="283"/>
      <c r="N1217" s="48"/>
      <c r="O1217" s="48"/>
      <c r="P1217" s="48"/>
      <c r="Q1217" s="48"/>
      <c r="R1217" s="48"/>
      <c r="S1217" s="48"/>
      <c r="T1217" s="96"/>
      <c r="AT1217" s="25" t="s">
        <v>624</v>
      </c>
      <c r="AU1217" s="25" t="s">
        <v>87</v>
      </c>
    </row>
    <row r="1218" s="12" customFormat="1">
      <c r="B1218" s="249"/>
      <c r="C1218" s="250"/>
      <c r="D1218" s="251" t="s">
        <v>237</v>
      </c>
      <c r="E1218" s="252" t="s">
        <v>22</v>
      </c>
      <c r="F1218" s="253" t="s">
        <v>610</v>
      </c>
      <c r="G1218" s="250"/>
      <c r="H1218" s="254">
        <v>70.409999999999997</v>
      </c>
      <c r="I1218" s="255"/>
      <c r="J1218" s="250"/>
      <c r="K1218" s="250"/>
      <c r="L1218" s="256"/>
      <c r="M1218" s="257"/>
      <c r="N1218" s="258"/>
      <c r="O1218" s="258"/>
      <c r="P1218" s="258"/>
      <c r="Q1218" s="258"/>
      <c r="R1218" s="258"/>
      <c r="S1218" s="258"/>
      <c r="T1218" s="259"/>
      <c r="AT1218" s="260" t="s">
        <v>237</v>
      </c>
      <c r="AU1218" s="260" t="s">
        <v>87</v>
      </c>
      <c r="AV1218" s="12" t="s">
        <v>87</v>
      </c>
      <c r="AW1218" s="12" t="s">
        <v>42</v>
      </c>
      <c r="AX1218" s="12" t="s">
        <v>24</v>
      </c>
      <c r="AY1218" s="260" t="s">
        <v>228</v>
      </c>
    </row>
    <row r="1219" s="11" customFormat="1" ht="29.88" customHeight="1">
      <c r="B1219" s="221"/>
      <c r="C1219" s="222"/>
      <c r="D1219" s="223" t="s">
        <v>78</v>
      </c>
      <c r="E1219" s="235" t="s">
        <v>2294</v>
      </c>
      <c r="F1219" s="235" t="s">
        <v>2295</v>
      </c>
      <c r="G1219" s="222"/>
      <c r="H1219" s="222"/>
      <c r="I1219" s="225"/>
      <c r="J1219" s="236">
        <f>BK1219</f>
        <v>0</v>
      </c>
      <c r="K1219" s="222"/>
      <c r="L1219" s="227"/>
      <c r="M1219" s="228"/>
      <c r="N1219" s="229"/>
      <c r="O1219" s="229"/>
      <c r="P1219" s="230">
        <f>SUM(P1220:P1224)</f>
        <v>0</v>
      </c>
      <c r="Q1219" s="229"/>
      <c r="R1219" s="230">
        <f>SUM(R1220:R1224)</f>
        <v>3.0041993100000002</v>
      </c>
      <c r="S1219" s="229"/>
      <c r="T1219" s="231">
        <f>SUM(T1220:T1224)</f>
        <v>0</v>
      </c>
      <c r="AR1219" s="232" t="s">
        <v>87</v>
      </c>
      <c r="AT1219" s="233" t="s">
        <v>78</v>
      </c>
      <c r="AU1219" s="233" t="s">
        <v>24</v>
      </c>
      <c r="AY1219" s="232" t="s">
        <v>228</v>
      </c>
      <c r="BK1219" s="234">
        <f>SUM(BK1220:BK1224)</f>
        <v>0</v>
      </c>
    </row>
    <row r="1220" s="1" customFormat="1" ht="16.5" customHeight="1">
      <c r="B1220" s="47"/>
      <c r="C1220" s="237" t="s">
        <v>2296</v>
      </c>
      <c r="D1220" s="237" t="s">
        <v>230</v>
      </c>
      <c r="E1220" s="238" t="s">
        <v>2297</v>
      </c>
      <c r="F1220" s="239" t="s">
        <v>2298</v>
      </c>
      <c r="G1220" s="240" t="s">
        <v>263</v>
      </c>
      <c r="H1220" s="241">
        <v>2452.4079999999999</v>
      </c>
      <c r="I1220" s="242"/>
      <c r="J1220" s="243">
        <f>ROUND(I1220*H1220,2)</f>
        <v>0</v>
      </c>
      <c r="K1220" s="239" t="s">
        <v>264</v>
      </c>
      <c r="L1220" s="73"/>
      <c r="M1220" s="244" t="s">
        <v>22</v>
      </c>
      <c r="N1220" s="245" t="s">
        <v>50</v>
      </c>
      <c r="O1220" s="48"/>
      <c r="P1220" s="246">
        <f>O1220*H1220</f>
        <v>0</v>
      </c>
      <c r="Q1220" s="246">
        <v>0</v>
      </c>
      <c r="R1220" s="246">
        <f>Q1220*H1220</f>
        <v>0</v>
      </c>
      <c r="S1220" s="246">
        <v>0</v>
      </c>
      <c r="T1220" s="247">
        <f>S1220*H1220</f>
        <v>0</v>
      </c>
      <c r="AR1220" s="25" t="s">
        <v>304</v>
      </c>
      <c r="AT1220" s="25" t="s">
        <v>230</v>
      </c>
      <c r="AU1220" s="25" t="s">
        <v>87</v>
      </c>
      <c r="AY1220" s="25" t="s">
        <v>228</v>
      </c>
      <c r="BE1220" s="248">
        <f>IF(N1220="základní",J1220,0)</f>
        <v>0</v>
      </c>
      <c r="BF1220" s="248">
        <f>IF(N1220="snížená",J1220,0)</f>
        <v>0</v>
      </c>
      <c r="BG1220" s="248">
        <f>IF(N1220="zákl. přenesená",J1220,0)</f>
        <v>0</v>
      </c>
      <c r="BH1220" s="248">
        <f>IF(N1220="sníž. přenesená",J1220,0)</f>
        <v>0</v>
      </c>
      <c r="BI1220" s="248">
        <f>IF(N1220="nulová",J1220,0)</f>
        <v>0</v>
      </c>
      <c r="BJ1220" s="25" t="s">
        <v>24</v>
      </c>
      <c r="BK1220" s="248">
        <f>ROUND(I1220*H1220,2)</f>
        <v>0</v>
      </c>
      <c r="BL1220" s="25" t="s">
        <v>304</v>
      </c>
      <c r="BM1220" s="25" t="s">
        <v>2299</v>
      </c>
    </row>
    <row r="1221" s="12" customFormat="1">
      <c r="B1221" s="249"/>
      <c r="C1221" s="250"/>
      <c r="D1221" s="251" t="s">
        <v>237</v>
      </c>
      <c r="E1221" s="252" t="s">
        <v>22</v>
      </c>
      <c r="F1221" s="253" t="s">
        <v>2300</v>
      </c>
      <c r="G1221" s="250"/>
      <c r="H1221" s="254">
        <v>2452.4079999999999</v>
      </c>
      <c r="I1221" s="255"/>
      <c r="J1221" s="250"/>
      <c r="K1221" s="250"/>
      <c r="L1221" s="256"/>
      <c r="M1221" s="257"/>
      <c r="N1221" s="258"/>
      <c r="O1221" s="258"/>
      <c r="P1221" s="258"/>
      <c r="Q1221" s="258"/>
      <c r="R1221" s="258"/>
      <c r="S1221" s="258"/>
      <c r="T1221" s="259"/>
      <c r="AT1221" s="260" t="s">
        <v>237</v>
      </c>
      <c r="AU1221" s="260" t="s">
        <v>87</v>
      </c>
      <c r="AV1221" s="12" t="s">
        <v>87</v>
      </c>
      <c r="AW1221" s="12" t="s">
        <v>42</v>
      </c>
      <c r="AX1221" s="12" t="s">
        <v>24</v>
      </c>
      <c r="AY1221" s="260" t="s">
        <v>228</v>
      </c>
    </row>
    <row r="1222" s="1" customFormat="1" ht="25.5" customHeight="1">
      <c r="B1222" s="47"/>
      <c r="C1222" s="237" t="s">
        <v>2301</v>
      </c>
      <c r="D1222" s="237" t="s">
        <v>230</v>
      </c>
      <c r="E1222" s="238" t="s">
        <v>2302</v>
      </c>
      <c r="F1222" s="239" t="s">
        <v>2303</v>
      </c>
      <c r="G1222" s="240" t="s">
        <v>263</v>
      </c>
      <c r="H1222" s="241">
        <v>6131.0190000000002</v>
      </c>
      <c r="I1222" s="242"/>
      <c r="J1222" s="243">
        <f>ROUND(I1222*H1222,2)</f>
        <v>0</v>
      </c>
      <c r="K1222" s="239" t="s">
        <v>234</v>
      </c>
      <c r="L1222" s="73"/>
      <c r="M1222" s="244" t="s">
        <v>22</v>
      </c>
      <c r="N1222" s="245" t="s">
        <v>50</v>
      </c>
      <c r="O1222" s="48"/>
      <c r="P1222" s="246">
        <f>O1222*H1222</f>
        <v>0</v>
      </c>
      <c r="Q1222" s="246">
        <v>0.00020000000000000001</v>
      </c>
      <c r="R1222" s="246">
        <f>Q1222*H1222</f>
        <v>1.2262038000000002</v>
      </c>
      <c r="S1222" s="246">
        <v>0</v>
      </c>
      <c r="T1222" s="247">
        <f>S1222*H1222</f>
        <v>0</v>
      </c>
      <c r="AR1222" s="25" t="s">
        <v>304</v>
      </c>
      <c r="AT1222" s="25" t="s">
        <v>230</v>
      </c>
      <c r="AU1222" s="25" t="s">
        <v>87</v>
      </c>
      <c r="AY1222" s="25" t="s">
        <v>228</v>
      </c>
      <c r="BE1222" s="248">
        <f>IF(N1222="základní",J1222,0)</f>
        <v>0</v>
      </c>
      <c r="BF1222" s="248">
        <f>IF(N1222="snížená",J1222,0)</f>
        <v>0</v>
      </c>
      <c r="BG1222" s="248">
        <f>IF(N1222="zákl. přenesená",J1222,0)</f>
        <v>0</v>
      </c>
      <c r="BH1222" s="248">
        <f>IF(N1222="sníž. přenesená",J1222,0)</f>
        <v>0</v>
      </c>
      <c r="BI1222" s="248">
        <f>IF(N1222="nulová",J1222,0)</f>
        <v>0</v>
      </c>
      <c r="BJ1222" s="25" t="s">
        <v>24</v>
      </c>
      <c r="BK1222" s="248">
        <f>ROUND(I1222*H1222,2)</f>
        <v>0</v>
      </c>
      <c r="BL1222" s="25" t="s">
        <v>304</v>
      </c>
      <c r="BM1222" s="25" t="s">
        <v>2304</v>
      </c>
    </row>
    <row r="1223" s="1" customFormat="1" ht="25.5" customHeight="1">
      <c r="B1223" s="47"/>
      <c r="C1223" s="237" t="s">
        <v>2305</v>
      </c>
      <c r="D1223" s="237" t="s">
        <v>230</v>
      </c>
      <c r="E1223" s="238" t="s">
        <v>2306</v>
      </c>
      <c r="F1223" s="239" t="s">
        <v>2307</v>
      </c>
      <c r="G1223" s="240" t="s">
        <v>263</v>
      </c>
      <c r="H1223" s="241">
        <v>6131.0190000000002</v>
      </c>
      <c r="I1223" s="242"/>
      <c r="J1223" s="243">
        <f>ROUND(I1223*H1223,2)</f>
        <v>0</v>
      </c>
      <c r="K1223" s="239" t="s">
        <v>234</v>
      </c>
      <c r="L1223" s="73"/>
      <c r="M1223" s="244" t="s">
        <v>22</v>
      </c>
      <c r="N1223" s="245" t="s">
        <v>50</v>
      </c>
      <c r="O1223" s="48"/>
      <c r="P1223" s="246">
        <f>O1223*H1223</f>
        <v>0</v>
      </c>
      <c r="Q1223" s="246">
        <v>0.00029</v>
      </c>
      <c r="R1223" s="246">
        <f>Q1223*H1223</f>
        <v>1.77799551</v>
      </c>
      <c r="S1223" s="246">
        <v>0</v>
      </c>
      <c r="T1223" s="247">
        <f>S1223*H1223</f>
        <v>0</v>
      </c>
      <c r="AR1223" s="25" t="s">
        <v>304</v>
      </c>
      <c r="AT1223" s="25" t="s">
        <v>230</v>
      </c>
      <c r="AU1223" s="25" t="s">
        <v>87</v>
      </c>
      <c r="AY1223" s="25" t="s">
        <v>228</v>
      </c>
      <c r="BE1223" s="248">
        <f>IF(N1223="základní",J1223,0)</f>
        <v>0</v>
      </c>
      <c r="BF1223" s="248">
        <f>IF(N1223="snížená",J1223,0)</f>
        <v>0</v>
      </c>
      <c r="BG1223" s="248">
        <f>IF(N1223="zákl. přenesená",J1223,0)</f>
        <v>0</v>
      </c>
      <c r="BH1223" s="248">
        <f>IF(N1223="sníž. přenesená",J1223,0)</f>
        <v>0</v>
      </c>
      <c r="BI1223" s="248">
        <f>IF(N1223="nulová",J1223,0)</f>
        <v>0</v>
      </c>
      <c r="BJ1223" s="25" t="s">
        <v>24</v>
      </c>
      <c r="BK1223" s="248">
        <f>ROUND(I1223*H1223,2)</f>
        <v>0</v>
      </c>
      <c r="BL1223" s="25" t="s">
        <v>304</v>
      </c>
      <c r="BM1223" s="25" t="s">
        <v>2308</v>
      </c>
    </row>
    <row r="1224" s="12" customFormat="1">
      <c r="B1224" s="249"/>
      <c r="C1224" s="250"/>
      <c r="D1224" s="251" t="s">
        <v>237</v>
      </c>
      <c r="E1224" s="252" t="s">
        <v>22</v>
      </c>
      <c r="F1224" s="253" t="s">
        <v>2309</v>
      </c>
      <c r="G1224" s="250"/>
      <c r="H1224" s="254">
        <v>6131.0190000000002</v>
      </c>
      <c r="I1224" s="255"/>
      <c r="J1224" s="250"/>
      <c r="K1224" s="250"/>
      <c r="L1224" s="256"/>
      <c r="M1224" s="257"/>
      <c r="N1224" s="258"/>
      <c r="O1224" s="258"/>
      <c r="P1224" s="258"/>
      <c r="Q1224" s="258"/>
      <c r="R1224" s="258"/>
      <c r="S1224" s="258"/>
      <c r="T1224" s="259"/>
      <c r="AT1224" s="260" t="s">
        <v>237</v>
      </c>
      <c r="AU1224" s="260" t="s">
        <v>87</v>
      </c>
      <c r="AV1224" s="12" t="s">
        <v>87</v>
      </c>
      <c r="AW1224" s="12" t="s">
        <v>42</v>
      </c>
      <c r="AX1224" s="12" t="s">
        <v>24</v>
      </c>
      <c r="AY1224" s="260" t="s">
        <v>228</v>
      </c>
    </row>
    <row r="1225" s="11" customFormat="1" ht="37.44" customHeight="1">
      <c r="B1225" s="221"/>
      <c r="C1225" s="222"/>
      <c r="D1225" s="223" t="s">
        <v>78</v>
      </c>
      <c r="E1225" s="224" t="s">
        <v>349</v>
      </c>
      <c r="F1225" s="224" t="s">
        <v>2310</v>
      </c>
      <c r="G1225" s="222"/>
      <c r="H1225" s="222"/>
      <c r="I1225" s="225"/>
      <c r="J1225" s="226">
        <f>BK1225</f>
        <v>0</v>
      </c>
      <c r="K1225" s="222"/>
      <c r="L1225" s="227"/>
      <c r="M1225" s="228"/>
      <c r="N1225" s="229"/>
      <c r="O1225" s="229"/>
      <c r="P1225" s="230">
        <f>P1226</f>
        <v>0</v>
      </c>
      <c r="Q1225" s="229"/>
      <c r="R1225" s="230">
        <f>R1226</f>
        <v>0</v>
      </c>
      <c r="S1225" s="229"/>
      <c r="T1225" s="231">
        <f>T1226</f>
        <v>0</v>
      </c>
      <c r="AR1225" s="232" t="s">
        <v>101</v>
      </c>
      <c r="AT1225" s="233" t="s">
        <v>78</v>
      </c>
      <c r="AU1225" s="233" t="s">
        <v>79</v>
      </c>
      <c r="AY1225" s="232" t="s">
        <v>228</v>
      </c>
      <c r="BK1225" s="234">
        <f>BK1226</f>
        <v>0</v>
      </c>
    </row>
    <row r="1226" s="11" customFormat="1" ht="19.92" customHeight="1">
      <c r="B1226" s="221"/>
      <c r="C1226" s="222"/>
      <c r="D1226" s="223" t="s">
        <v>78</v>
      </c>
      <c r="E1226" s="235" t="s">
        <v>2311</v>
      </c>
      <c r="F1226" s="235" t="s">
        <v>2312</v>
      </c>
      <c r="G1226" s="222"/>
      <c r="H1226" s="222"/>
      <c r="I1226" s="225"/>
      <c r="J1226" s="236">
        <f>BK1226</f>
        <v>0</v>
      </c>
      <c r="K1226" s="222"/>
      <c r="L1226" s="227"/>
      <c r="M1226" s="228"/>
      <c r="N1226" s="229"/>
      <c r="O1226" s="229"/>
      <c r="P1226" s="230">
        <f>SUM(P1227:P1235)</f>
        <v>0</v>
      </c>
      <c r="Q1226" s="229"/>
      <c r="R1226" s="230">
        <f>SUM(R1227:R1235)</f>
        <v>0</v>
      </c>
      <c r="S1226" s="229"/>
      <c r="T1226" s="231">
        <f>SUM(T1227:T1235)</f>
        <v>0</v>
      </c>
      <c r="AR1226" s="232" t="s">
        <v>101</v>
      </c>
      <c r="AT1226" s="233" t="s">
        <v>78</v>
      </c>
      <c r="AU1226" s="233" t="s">
        <v>24</v>
      </c>
      <c r="AY1226" s="232" t="s">
        <v>228</v>
      </c>
      <c r="BK1226" s="234">
        <f>SUM(BK1227:BK1235)</f>
        <v>0</v>
      </c>
    </row>
    <row r="1227" s="1" customFormat="1" ht="16.5" customHeight="1">
      <c r="B1227" s="47"/>
      <c r="C1227" s="237" t="s">
        <v>2313</v>
      </c>
      <c r="D1227" s="237" t="s">
        <v>230</v>
      </c>
      <c r="E1227" s="238" t="s">
        <v>2314</v>
      </c>
      <c r="F1227" s="239" t="s">
        <v>2315</v>
      </c>
      <c r="G1227" s="240" t="s">
        <v>1408</v>
      </c>
      <c r="H1227" s="241">
        <v>1</v>
      </c>
      <c r="I1227" s="242"/>
      <c r="J1227" s="243">
        <f>ROUND(I1227*H1227,2)</f>
        <v>0</v>
      </c>
      <c r="K1227" s="239" t="s">
        <v>264</v>
      </c>
      <c r="L1227" s="73"/>
      <c r="M1227" s="244" t="s">
        <v>22</v>
      </c>
      <c r="N1227" s="245" t="s">
        <v>50</v>
      </c>
      <c r="O1227" s="48"/>
      <c r="P1227" s="246">
        <f>O1227*H1227</f>
        <v>0</v>
      </c>
      <c r="Q1227" s="246">
        <v>0</v>
      </c>
      <c r="R1227" s="246">
        <f>Q1227*H1227</f>
        <v>0</v>
      </c>
      <c r="S1227" s="246">
        <v>0</v>
      </c>
      <c r="T1227" s="247">
        <f>S1227*H1227</f>
        <v>0</v>
      </c>
      <c r="AR1227" s="25" t="s">
        <v>572</v>
      </c>
      <c r="AT1227" s="25" t="s">
        <v>230</v>
      </c>
      <c r="AU1227" s="25" t="s">
        <v>87</v>
      </c>
      <c r="AY1227" s="25" t="s">
        <v>228</v>
      </c>
      <c r="BE1227" s="248">
        <f>IF(N1227="základní",J1227,0)</f>
        <v>0</v>
      </c>
      <c r="BF1227" s="248">
        <f>IF(N1227="snížená",J1227,0)</f>
        <v>0</v>
      </c>
      <c r="BG1227" s="248">
        <f>IF(N1227="zákl. přenesená",J1227,0)</f>
        <v>0</v>
      </c>
      <c r="BH1227" s="248">
        <f>IF(N1227="sníž. přenesená",J1227,0)</f>
        <v>0</v>
      </c>
      <c r="BI1227" s="248">
        <f>IF(N1227="nulová",J1227,0)</f>
        <v>0</v>
      </c>
      <c r="BJ1227" s="25" t="s">
        <v>24</v>
      </c>
      <c r="BK1227" s="248">
        <f>ROUND(I1227*H1227,2)</f>
        <v>0</v>
      </c>
      <c r="BL1227" s="25" t="s">
        <v>572</v>
      </c>
      <c r="BM1227" s="25" t="s">
        <v>2316</v>
      </c>
    </row>
    <row r="1228" s="1" customFormat="1">
      <c r="B1228" s="47"/>
      <c r="C1228" s="75"/>
      <c r="D1228" s="251" t="s">
        <v>624</v>
      </c>
      <c r="E1228" s="75"/>
      <c r="F1228" s="282" t="s">
        <v>2317</v>
      </c>
      <c r="G1228" s="75"/>
      <c r="H1228" s="75"/>
      <c r="I1228" s="205"/>
      <c r="J1228" s="75"/>
      <c r="K1228" s="75"/>
      <c r="L1228" s="73"/>
      <c r="M1228" s="283"/>
      <c r="N1228" s="48"/>
      <c r="O1228" s="48"/>
      <c r="P1228" s="48"/>
      <c r="Q1228" s="48"/>
      <c r="R1228" s="48"/>
      <c r="S1228" s="48"/>
      <c r="T1228" s="96"/>
      <c r="AT1228" s="25" t="s">
        <v>624</v>
      </c>
      <c r="AU1228" s="25" t="s">
        <v>87</v>
      </c>
    </row>
    <row r="1229" s="12" customFormat="1">
      <c r="B1229" s="249"/>
      <c r="C1229" s="250"/>
      <c r="D1229" s="251" t="s">
        <v>237</v>
      </c>
      <c r="E1229" s="252" t="s">
        <v>22</v>
      </c>
      <c r="F1229" s="253" t="s">
        <v>24</v>
      </c>
      <c r="G1229" s="250"/>
      <c r="H1229" s="254">
        <v>1</v>
      </c>
      <c r="I1229" s="255"/>
      <c r="J1229" s="250"/>
      <c r="K1229" s="250"/>
      <c r="L1229" s="256"/>
      <c r="M1229" s="257"/>
      <c r="N1229" s="258"/>
      <c r="O1229" s="258"/>
      <c r="P1229" s="258"/>
      <c r="Q1229" s="258"/>
      <c r="R1229" s="258"/>
      <c r="S1229" s="258"/>
      <c r="T1229" s="259"/>
      <c r="AT1229" s="260" t="s">
        <v>237</v>
      </c>
      <c r="AU1229" s="260" t="s">
        <v>87</v>
      </c>
      <c r="AV1229" s="12" t="s">
        <v>87</v>
      </c>
      <c r="AW1229" s="12" t="s">
        <v>42</v>
      </c>
      <c r="AX1229" s="12" t="s">
        <v>24</v>
      </c>
      <c r="AY1229" s="260" t="s">
        <v>228</v>
      </c>
    </row>
    <row r="1230" s="1" customFormat="1" ht="16.5" customHeight="1">
      <c r="B1230" s="47"/>
      <c r="C1230" s="237" t="s">
        <v>2318</v>
      </c>
      <c r="D1230" s="237" t="s">
        <v>230</v>
      </c>
      <c r="E1230" s="238" t="s">
        <v>2319</v>
      </c>
      <c r="F1230" s="239" t="s">
        <v>2320</v>
      </c>
      <c r="G1230" s="240" t="s">
        <v>1408</v>
      </c>
      <c r="H1230" s="241">
        <v>1</v>
      </c>
      <c r="I1230" s="242"/>
      <c r="J1230" s="243">
        <f>ROUND(I1230*H1230,2)</f>
        <v>0</v>
      </c>
      <c r="K1230" s="239" t="s">
        <v>264</v>
      </c>
      <c r="L1230" s="73"/>
      <c r="M1230" s="244" t="s">
        <v>22</v>
      </c>
      <c r="N1230" s="245" t="s">
        <v>50</v>
      </c>
      <c r="O1230" s="48"/>
      <c r="P1230" s="246">
        <f>O1230*H1230</f>
        <v>0</v>
      </c>
      <c r="Q1230" s="246">
        <v>0</v>
      </c>
      <c r="R1230" s="246">
        <f>Q1230*H1230</f>
        <v>0</v>
      </c>
      <c r="S1230" s="246">
        <v>0</v>
      </c>
      <c r="T1230" s="247">
        <f>S1230*H1230</f>
        <v>0</v>
      </c>
      <c r="AR1230" s="25" t="s">
        <v>572</v>
      </c>
      <c r="AT1230" s="25" t="s">
        <v>230</v>
      </c>
      <c r="AU1230" s="25" t="s">
        <v>87</v>
      </c>
      <c r="AY1230" s="25" t="s">
        <v>228</v>
      </c>
      <c r="BE1230" s="248">
        <f>IF(N1230="základní",J1230,0)</f>
        <v>0</v>
      </c>
      <c r="BF1230" s="248">
        <f>IF(N1230="snížená",J1230,0)</f>
        <v>0</v>
      </c>
      <c r="BG1230" s="248">
        <f>IF(N1230="zákl. přenesená",J1230,0)</f>
        <v>0</v>
      </c>
      <c r="BH1230" s="248">
        <f>IF(N1230="sníž. přenesená",J1230,0)</f>
        <v>0</v>
      </c>
      <c r="BI1230" s="248">
        <f>IF(N1230="nulová",J1230,0)</f>
        <v>0</v>
      </c>
      <c r="BJ1230" s="25" t="s">
        <v>24</v>
      </c>
      <c r="BK1230" s="248">
        <f>ROUND(I1230*H1230,2)</f>
        <v>0</v>
      </c>
      <c r="BL1230" s="25" t="s">
        <v>572</v>
      </c>
      <c r="BM1230" s="25" t="s">
        <v>2321</v>
      </c>
    </row>
    <row r="1231" s="1" customFormat="1">
      <c r="B1231" s="47"/>
      <c r="C1231" s="75"/>
      <c r="D1231" s="251" t="s">
        <v>624</v>
      </c>
      <c r="E1231" s="75"/>
      <c r="F1231" s="282" t="s">
        <v>2322</v>
      </c>
      <c r="G1231" s="75"/>
      <c r="H1231" s="75"/>
      <c r="I1231" s="205"/>
      <c r="J1231" s="75"/>
      <c r="K1231" s="75"/>
      <c r="L1231" s="73"/>
      <c r="M1231" s="283"/>
      <c r="N1231" s="48"/>
      <c r="O1231" s="48"/>
      <c r="P1231" s="48"/>
      <c r="Q1231" s="48"/>
      <c r="R1231" s="48"/>
      <c r="S1231" s="48"/>
      <c r="T1231" s="96"/>
      <c r="AT1231" s="25" t="s">
        <v>624</v>
      </c>
      <c r="AU1231" s="25" t="s">
        <v>87</v>
      </c>
    </row>
    <row r="1232" s="12" customFormat="1">
      <c r="B1232" s="249"/>
      <c r="C1232" s="250"/>
      <c r="D1232" s="251" t="s">
        <v>237</v>
      </c>
      <c r="E1232" s="252" t="s">
        <v>22</v>
      </c>
      <c r="F1232" s="253" t="s">
        <v>24</v>
      </c>
      <c r="G1232" s="250"/>
      <c r="H1232" s="254">
        <v>1</v>
      </c>
      <c r="I1232" s="255"/>
      <c r="J1232" s="250"/>
      <c r="K1232" s="250"/>
      <c r="L1232" s="256"/>
      <c r="M1232" s="257"/>
      <c r="N1232" s="258"/>
      <c r="O1232" s="258"/>
      <c r="P1232" s="258"/>
      <c r="Q1232" s="258"/>
      <c r="R1232" s="258"/>
      <c r="S1232" s="258"/>
      <c r="T1232" s="259"/>
      <c r="AT1232" s="260" t="s">
        <v>237</v>
      </c>
      <c r="AU1232" s="260" t="s">
        <v>87</v>
      </c>
      <c r="AV1232" s="12" t="s">
        <v>87</v>
      </c>
      <c r="AW1232" s="12" t="s">
        <v>42</v>
      </c>
      <c r="AX1232" s="12" t="s">
        <v>24</v>
      </c>
      <c r="AY1232" s="260" t="s">
        <v>228</v>
      </c>
    </row>
    <row r="1233" s="1" customFormat="1" ht="16.5" customHeight="1">
      <c r="B1233" s="47"/>
      <c r="C1233" s="237" t="s">
        <v>2323</v>
      </c>
      <c r="D1233" s="237" t="s">
        <v>230</v>
      </c>
      <c r="E1233" s="238" t="s">
        <v>2324</v>
      </c>
      <c r="F1233" s="239" t="s">
        <v>2325</v>
      </c>
      <c r="G1233" s="240" t="s">
        <v>1408</v>
      </c>
      <c r="H1233" s="241">
        <v>1</v>
      </c>
      <c r="I1233" s="242"/>
      <c r="J1233" s="243">
        <f>ROUND(I1233*H1233,2)</f>
        <v>0</v>
      </c>
      <c r="K1233" s="239" t="s">
        <v>264</v>
      </c>
      <c r="L1233" s="73"/>
      <c r="M1233" s="244" t="s">
        <v>22</v>
      </c>
      <c r="N1233" s="245" t="s">
        <v>50</v>
      </c>
      <c r="O1233" s="48"/>
      <c r="P1233" s="246">
        <f>O1233*H1233</f>
        <v>0</v>
      </c>
      <c r="Q1233" s="246">
        <v>0</v>
      </c>
      <c r="R1233" s="246">
        <f>Q1233*H1233</f>
        <v>0</v>
      </c>
      <c r="S1233" s="246">
        <v>0</v>
      </c>
      <c r="T1233" s="247">
        <f>S1233*H1233</f>
        <v>0</v>
      </c>
      <c r="AR1233" s="25" t="s">
        <v>572</v>
      </c>
      <c r="AT1233" s="25" t="s">
        <v>230</v>
      </c>
      <c r="AU1233" s="25" t="s">
        <v>87</v>
      </c>
      <c r="AY1233" s="25" t="s">
        <v>228</v>
      </c>
      <c r="BE1233" s="248">
        <f>IF(N1233="základní",J1233,0)</f>
        <v>0</v>
      </c>
      <c r="BF1233" s="248">
        <f>IF(N1233="snížená",J1233,0)</f>
        <v>0</v>
      </c>
      <c r="BG1233" s="248">
        <f>IF(N1233="zákl. přenesená",J1233,0)</f>
        <v>0</v>
      </c>
      <c r="BH1233" s="248">
        <f>IF(N1233="sníž. přenesená",J1233,0)</f>
        <v>0</v>
      </c>
      <c r="BI1233" s="248">
        <f>IF(N1233="nulová",J1233,0)</f>
        <v>0</v>
      </c>
      <c r="BJ1233" s="25" t="s">
        <v>24</v>
      </c>
      <c r="BK1233" s="248">
        <f>ROUND(I1233*H1233,2)</f>
        <v>0</v>
      </c>
      <c r="BL1233" s="25" t="s">
        <v>572</v>
      </c>
      <c r="BM1233" s="25" t="s">
        <v>2326</v>
      </c>
    </row>
    <row r="1234" s="1" customFormat="1">
      <c r="B1234" s="47"/>
      <c r="C1234" s="75"/>
      <c r="D1234" s="251" t="s">
        <v>624</v>
      </c>
      <c r="E1234" s="75"/>
      <c r="F1234" s="282" t="s">
        <v>2327</v>
      </c>
      <c r="G1234" s="75"/>
      <c r="H1234" s="75"/>
      <c r="I1234" s="205"/>
      <c r="J1234" s="75"/>
      <c r="K1234" s="75"/>
      <c r="L1234" s="73"/>
      <c r="M1234" s="283"/>
      <c r="N1234" s="48"/>
      <c r="O1234" s="48"/>
      <c r="P1234" s="48"/>
      <c r="Q1234" s="48"/>
      <c r="R1234" s="48"/>
      <c r="S1234" s="48"/>
      <c r="T1234" s="96"/>
      <c r="AT1234" s="25" t="s">
        <v>624</v>
      </c>
      <c r="AU1234" s="25" t="s">
        <v>87</v>
      </c>
    </row>
    <row r="1235" s="12" customFormat="1">
      <c r="B1235" s="249"/>
      <c r="C1235" s="250"/>
      <c r="D1235" s="251" t="s">
        <v>237</v>
      </c>
      <c r="E1235" s="252" t="s">
        <v>22</v>
      </c>
      <c r="F1235" s="253" t="s">
        <v>24</v>
      </c>
      <c r="G1235" s="250"/>
      <c r="H1235" s="254">
        <v>1</v>
      </c>
      <c r="I1235" s="255"/>
      <c r="J1235" s="250"/>
      <c r="K1235" s="250"/>
      <c r="L1235" s="256"/>
      <c r="M1235" s="307"/>
      <c r="N1235" s="308"/>
      <c r="O1235" s="308"/>
      <c r="P1235" s="308"/>
      <c r="Q1235" s="308"/>
      <c r="R1235" s="308"/>
      <c r="S1235" s="308"/>
      <c r="T1235" s="309"/>
      <c r="AT1235" s="260" t="s">
        <v>237</v>
      </c>
      <c r="AU1235" s="260" t="s">
        <v>87</v>
      </c>
      <c r="AV1235" s="12" t="s">
        <v>87</v>
      </c>
      <c r="AW1235" s="12" t="s">
        <v>42</v>
      </c>
      <c r="AX1235" s="12" t="s">
        <v>24</v>
      </c>
      <c r="AY1235" s="260" t="s">
        <v>228</v>
      </c>
    </row>
    <row r="1236" s="1" customFormat="1" ht="6.96" customHeight="1">
      <c r="B1236" s="68"/>
      <c r="C1236" s="69"/>
      <c r="D1236" s="69"/>
      <c r="E1236" s="69"/>
      <c r="F1236" s="69"/>
      <c r="G1236" s="69"/>
      <c r="H1236" s="69"/>
      <c r="I1236" s="180"/>
      <c r="J1236" s="69"/>
      <c r="K1236" s="69"/>
      <c r="L1236" s="73"/>
    </row>
  </sheetData>
  <sheetProtection sheet="1" autoFilter="0" formatColumns="0" formatRows="0" objects="1" scenarios="1" spinCount="100000" saltValue="zPuU2TGQg66EVyegNluK+Wb3j+R00AUL6fMqHnroH8/2XCzh/JAa6fz8GtfpW2s8mXY5RQnlpAtaS1+2mJMZZA==" hashValue="6GHuaf3GB956TA2kvWmOhkGN8Mdba3axle/9rO9N+aWSJvpTXVp6TyAuKmI9pYiSSsKsR4eM2mvuNlO6hV1uDA==" algorithmName="SHA-512" password="CC35"/>
  <autoFilter ref="C108:K1235"/>
  <mergeCells count="13">
    <mergeCell ref="E7:H7"/>
    <mergeCell ref="E9:H9"/>
    <mergeCell ref="E11:H11"/>
    <mergeCell ref="E26:H26"/>
    <mergeCell ref="E47:H47"/>
    <mergeCell ref="E49:H49"/>
    <mergeCell ref="E51:H51"/>
    <mergeCell ref="J55:J56"/>
    <mergeCell ref="E97:H97"/>
    <mergeCell ref="E99:H99"/>
    <mergeCell ref="E101:H101"/>
    <mergeCell ref="G1:H1"/>
    <mergeCell ref="L2:V2"/>
  </mergeCells>
  <hyperlinks>
    <hyperlink ref="F1:G1" location="C2" display="1) Krycí list soupisu"/>
    <hyperlink ref="G1:H1" location="C58" display="2) Rekapitulace"/>
    <hyperlink ref="J1" location="C108"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20.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153</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8347</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28.5" customHeight="1">
      <c r="B24" s="162"/>
      <c r="C24" s="163"/>
      <c r="D24" s="163"/>
      <c r="E24" s="45" t="s">
        <v>8348</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ROUND(J82,2)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ROUND(SUM(BE82:BE105), 2)</f>
        <v>0</v>
      </c>
      <c r="G30" s="48"/>
      <c r="H30" s="48"/>
      <c r="I30" s="172">
        <v>0.20999999999999999</v>
      </c>
      <c r="J30" s="171">
        <f>ROUND(ROUND((SUM(BE82:BE105)), 2)*I30, 2)</f>
        <v>0</v>
      </c>
      <c r="K30" s="52"/>
    </row>
    <row r="31" s="1" customFormat="1" ht="14.4" customHeight="1">
      <c r="B31" s="47"/>
      <c r="C31" s="48"/>
      <c r="D31" s="48"/>
      <c r="E31" s="56" t="s">
        <v>51</v>
      </c>
      <c r="F31" s="171">
        <f>ROUND(SUM(BF82:BF105), 2)</f>
        <v>0</v>
      </c>
      <c r="G31" s="48"/>
      <c r="H31" s="48"/>
      <c r="I31" s="172">
        <v>0.14999999999999999</v>
      </c>
      <c r="J31" s="171">
        <f>ROUND(ROUND((SUM(BF82:BF105)), 2)*I31, 2)</f>
        <v>0</v>
      </c>
      <c r="K31" s="52"/>
    </row>
    <row r="32" hidden="1" s="1" customFormat="1" ht="14.4" customHeight="1">
      <c r="B32" s="47"/>
      <c r="C32" s="48"/>
      <c r="D32" s="48"/>
      <c r="E32" s="56" t="s">
        <v>52</v>
      </c>
      <c r="F32" s="171">
        <f>ROUND(SUM(BG82:BG105), 2)</f>
        <v>0</v>
      </c>
      <c r="G32" s="48"/>
      <c r="H32" s="48"/>
      <c r="I32" s="172">
        <v>0.20999999999999999</v>
      </c>
      <c r="J32" s="171">
        <v>0</v>
      </c>
      <c r="K32" s="52"/>
    </row>
    <row r="33" hidden="1" s="1" customFormat="1" ht="14.4" customHeight="1">
      <c r="B33" s="47"/>
      <c r="C33" s="48"/>
      <c r="D33" s="48"/>
      <c r="E33" s="56" t="s">
        <v>53</v>
      </c>
      <c r="F33" s="171">
        <f>ROUND(SUM(BH82:BH105), 2)</f>
        <v>0</v>
      </c>
      <c r="G33" s="48"/>
      <c r="H33" s="48"/>
      <c r="I33" s="172">
        <v>0.14999999999999999</v>
      </c>
      <c r="J33" s="171">
        <v>0</v>
      </c>
      <c r="K33" s="52"/>
    </row>
    <row r="34" hidden="1" s="1" customFormat="1" ht="14.4" customHeight="1">
      <c r="B34" s="47"/>
      <c r="C34" s="48"/>
      <c r="D34" s="48"/>
      <c r="E34" s="56" t="s">
        <v>54</v>
      </c>
      <c r="F34" s="171">
        <f>ROUND(SUM(BI82:BI105),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SO07 - SO 07 - Areálový teplovod</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J82</f>
        <v>0</v>
      </c>
      <c r="K56" s="52"/>
      <c r="AU56" s="25" t="s">
        <v>184</v>
      </c>
    </row>
    <row r="57" s="8" customFormat="1" ht="24.96" customHeight="1">
      <c r="B57" s="191"/>
      <c r="C57" s="192"/>
      <c r="D57" s="193" t="s">
        <v>8349</v>
      </c>
      <c r="E57" s="194"/>
      <c r="F57" s="194"/>
      <c r="G57" s="194"/>
      <c r="H57" s="194"/>
      <c r="I57" s="195"/>
      <c r="J57" s="196">
        <f>J83</f>
        <v>0</v>
      </c>
      <c r="K57" s="197"/>
    </row>
    <row r="58" s="8" customFormat="1" ht="24.96" customHeight="1">
      <c r="B58" s="191"/>
      <c r="C58" s="192"/>
      <c r="D58" s="193" t="s">
        <v>8350</v>
      </c>
      <c r="E58" s="194"/>
      <c r="F58" s="194"/>
      <c r="G58" s="194"/>
      <c r="H58" s="194"/>
      <c r="I58" s="195"/>
      <c r="J58" s="196">
        <f>J87</f>
        <v>0</v>
      </c>
      <c r="K58" s="197"/>
    </row>
    <row r="59" s="8" customFormat="1" ht="24.96" customHeight="1">
      <c r="B59" s="191"/>
      <c r="C59" s="192"/>
      <c r="D59" s="193" t="s">
        <v>8351</v>
      </c>
      <c r="E59" s="194"/>
      <c r="F59" s="194"/>
      <c r="G59" s="194"/>
      <c r="H59" s="194"/>
      <c r="I59" s="195"/>
      <c r="J59" s="196">
        <f>J91</f>
        <v>0</v>
      </c>
      <c r="K59" s="197"/>
    </row>
    <row r="60" s="8" customFormat="1" ht="24.96" customHeight="1">
      <c r="B60" s="191"/>
      <c r="C60" s="192"/>
      <c r="D60" s="193" t="s">
        <v>8352</v>
      </c>
      <c r="E60" s="194"/>
      <c r="F60" s="194"/>
      <c r="G60" s="194"/>
      <c r="H60" s="194"/>
      <c r="I60" s="195"/>
      <c r="J60" s="196">
        <f>J95</f>
        <v>0</v>
      </c>
      <c r="K60" s="197"/>
    </row>
    <row r="61" s="8" customFormat="1" ht="24.96" customHeight="1">
      <c r="B61" s="191"/>
      <c r="C61" s="192"/>
      <c r="D61" s="193" t="s">
        <v>8353</v>
      </c>
      <c r="E61" s="194"/>
      <c r="F61" s="194"/>
      <c r="G61" s="194"/>
      <c r="H61" s="194"/>
      <c r="I61" s="195"/>
      <c r="J61" s="196">
        <f>J100</f>
        <v>0</v>
      </c>
      <c r="K61" s="197"/>
    </row>
    <row r="62" s="8" customFormat="1" ht="24.96" customHeight="1">
      <c r="B62" s="191"/>
      <c r="C62" s="192"/>
      <c r="D62" s="193" t="s">
        <v>8354</v>
      </c>
      <c r="E62" s="194"/>
      <c r="F62" s="194"/>
      <c r="G62" s="194"/>
      <c r="H62" s="194"/>
      <c r="I62" s="195"/>
      <c r="J62" s="196">
        <f>J103</f>
        <v>0</v>
      </c>
      <c r="K62" s="197"/>
    </row>
    <row r="63" s="1" customFormat="1" ht="21.84" customHeight="1">
      <c r="B63" s="47"/>
      <c r="C63" s="48"/>
      <c r="D63" s="48"/>
      <c r="E63" s="48"/>
      <c r="F63" s="48"/>
      <c r="G63" s="48"/>
      <c r="H63" s="48"/>
      <c r="I63" s="158"/>
      <c r="J63" s="48"/>
      <c r="K63" s="52"/>
    </row>
    <row r="64" s="1" customFormat="1" ht="6.96" customHeight="1">
      <c r="B64" s="68"/>
      <c r="C64" s="69"/>
      <c r="D64" s="69"/>
      <c r="E64" s="69"/>
      <c r="F64" s="69"/>
      <c r="G64" s="69"/>
      <c r="H64" s="69"/>
      <c r="I64" s="180"/>
      <c r="J64" s="69"/>
      <c r="K64" s="70"/>
    </row>
    <row r="68" s="1" customFormat="1" ht="6.96" customHeight="1">
      <c r="B68" s="71"/>
      <c r="C68" s="72"/>
      <c r="D68" s="72"/>
      <c r="E68" s="72"/>
      <c r="F68" s="72"/>
      <c r="G68" s="72"/>
      <c r="H68" s="72"/>
      <c r="I68" s="183"/>
      <c r="J68" s="72"/>
      <c r="K68" s="72"/>
      <c r="L68" s="73"/>
    </row>
    <row r="69" s="1" customFormat="1" ht="36.96" customHeight="1">
      <c r="B69" s="47"/>
      <c r="C69" s="74" t="s">
        <v>212</v>
      </c>
      <c r="D69" s="75"/>
      <c r="E69" s="75"/>
      <c r="F69" s="75"/>
      <c r="G69" s="75"/>
      <c r="H69" s="75"/>
      <c r="I69" s="205"/>
      <c r="J69" s="75"/>
      <c r="K69" s="75"/>
      <c r="L69" s="73"/>
    </row>
    <row r="70" s="1" customFormat="1" ht="6.96" customHeight="1">
      <c r="B70" s="47"/>
      <c r="C70" s="75"/>
      <c r="D70" s="75"/>
      <c r="E70" s="75"/>
      <c r="F70" s="75"/>
      <c r="G70" s="75"/>
      <c r="H70" s="75"/>
      <c r="I70" s="205"/>
      <c r="J70" s="75"/>
      <c r="K70" s="75"/>
      <c r="L70" s="73"/>
    </row>
    <row r="71" s="1" customFormat="1" ht="14.4" customHeight="1">
      <c r="B71" s="47"/>
      <c r="C71" s="77" t="s">
        <v>18</v>
      </c>
      <c r="D71" s="75"/>
      <c r="E71" s="75"/>
      <c r="F71" s="75"/>
      <c r="G71" s="75"/>
      <c r="H71" s="75"/>
      <c r="I71" s="205"/>
      <c r="J71" s="75"/>
      <c r="K71" s="75"/>
      <c r="L71" s="73"/>
    </row>
    <row r="72" s="1" customFormat="1" ht="16.5" customHeight="1">
      <c r="B72" s="47"/>
      <c r="C72" s="75"/>
      <c r="D72" s="75"/>
      <c r="E72" s="206" t="str">
        <f>E7</f>
        <v>NOVÁ PSYCHIATRIE - NEMOCNICE TÁBOR (staveniště A)</v>
      </c>
      <c r="F72" s="77"/>
      <c r="G72" s="77"/>
      <c r="H72" s="77"/>
      <c r="I72" s="205"/>
      <c r="J72" s="75"/>
      <c r="K72" s="75"/>
      <c r="L72" s="73"/>
    </row>
    <row r="73" s="1" customFormat="1" ht="14.4" customHeight="1">
      <c r="B73" s="47"/>
      <c r="C73" s="77" t="s">
        <v>175</v>
      </c>
      <c r="D73" s="75"/>
      <c r="E73" s="75"/>
      <c r="F73" s="75"/>
      <c r="G73" s="75"/>
      <c r="H73" s="75"/>
      <c r="I73" s="205"/>
      <c r="J73" s="75"/>
      <c r="K73" s="75"/>
      <c r="L73" s="73"/>
    </row>
    <row r="74" s="1" customFormat="1" ht="17.25" customHeight="1">
      <c r="B74" s="47"/>
      <c r="C74" s="75"/>
      <c r="D74" s="75"/>
      <c r="E74" s="83" t="str">
        <f>E9</f>
        <v>SO07 - SO 07 - Areálový teplovod</v>
      </c>
      <c r="F74" s="75"/>
      <c r="G74" s="75"/>
      <c r="H74" s="75"/>
      <c r="I74" s="205"/>
      <c r="J74" s="75"/>
      <c r="K74" s="75"/>
      <c r="L74" s="73"/>
    </row>
    <row r="75" s="1" customFormat="1" ht="6.96" customHeight="1">
      <c r="B75" s="47"/>
      <c r="C75" s="75"/>
      <c r="D75" s="75"/>
      <c r="E75" s="75"/>
      <c r="F75" s="75"/>
      <c r="G75" s="75"/>
      <c r="H75" s="75"/>
      <c r="I75" s="205"/>
      <c r="J75" s="75"/>
      <c r="K75" s="75"/>
      <c r="L75" s="73"/>
    </row>
    <row r="76" s="1" customFormat="1" ht="18" customHeight="1">
      <c r="B76" s="47"/>
      <c r="C76" s="77" t="s">
        <v>25</v>
      </c>
      <c r="D76" s="75"/>
      <c r="E76" s="75"/>
      <c r="F76" s="209" t="str">
        <f>F12</f>
        <v>Tábor</v>
      </c>
      <c r="G76" s="75"/>
      <c r="H76" s="75"/>
      <c r="I76" s="210" t="s">
        <v>27</v>
      </c>
      <c r="J76" s="86" t="str">
        <f>IF(J12="","",J12)</f>
        <v>4. 5. 2015</v>
      </c>
      <c r="K76" s="75"/>
      <c r="L76" s="73"/>
    </row>
    <row r="77" s="1" customFormat="1" ht="6.96" customHeight="1">
      <c r="B77" s="47"/>
      <c r="C77" s="75"/>
      <c r="D77" s="75"/>
      <c r="E77" s="75"/>
      <c r="F77" s="75"/>
      <c r="G77" s="75"/>
      <c r="H77" s="75"/>
      <c r="I77" s="205"/>
      <c r="J77" s="75"/>
      <c r="K77" s="75"/>
      <c r="L77" s="73"/>
    </row>
    <row r="78" s="1" customFormat="1">
      <c r="B78" s="47"/>
      <c r="C78" s="77" t="s">
        <v>31</v>
      </c>
      <c r="D78" s="75"/>
      <c r="E78" s="75"/>
      <c r="F78" s="209" t="str">
        <f>E15</f>
        <v>Nemocnice Tábor,a.s.Kpt. Jaroše 2000 390 02 Tábor</v>
      </c>
      <c r="G78" s="75"/>
      <c r="H78" s="75"/>
      <c r="I78" s="210" t="s">
        <v>39</v>
      </c>
      <c r="J78" s="209" t="str">
        <f>E21</f>
        <v>Atelier H1 Ing.arch.J.Hochman, K Biřičce, HK</v>
      </c>
      <c r="K78" s="75"/>
      <c r="L78" s="73"/>
    </row>
    <row r="79" s="1" customFormat="1" ht="14.4" customHeight="1">
      <c r="B79" s="47"/>
      <c r="C79" s="77" t="s">
        <v>37</v>
      </c>
      <c r="D79" s="75"/>
      <c r="E79" s="75"/>
      <c r="F79" s="209" t="str">
        <f>IF(E18="","",E18)</f>
        <v/>
      </c>
      <c r="G79" s="75"/>
      <c r="H79" s="75"/>
      <c r="I79" s="205"/>
      <c r="J79" s="75"/>
      <c r="K79" s="75"/>
      <c r="L79" s="73"/>
    </row>
    <row r="80" s="1" customFormat="1" ht="10.32" customHeight="1">
      <c r="B80" s="47"/>
      <c r="C80" s="75"/>
      <c r="D80" s="75"/>
      <c r="E80" s="75"/>
      <c r="F80" s="75"/>
      <c r="G80" s="75"/>
      <c r="H80" s="75"/>
      <c r="I80" s="205"/>
      <c r="J80" s="75"/>
      <c r="K80" s="75"/>
      <c r="L80" s="73"/>
    </row>
    <row r="81" s="10" customFormat="1" ht="29.28" customHeight="1">
      <c r="B81" s="211"/>
      <c r="C81" s="212" t="s">
        <v>213</v>
      </c>
      <c r="D81" s="213" t="s">
        <v>64</v>
      </c>
      <c r="E81" s="213" t="s">
        <v>60</v>
      </c>
      <c r="F81" s="213" t="s">
        <v>214</v>
      </c>
      <c r="G81" s="213" t="s">
        <v>215</v>
      </c>
      <c r="H81" s="213" t="s">
        <v>216</v>
      </c>
      <c r="I81" s="214" t="s">
        <v>217</v>
      </c>
      <c r="J81" s="213" t="s">
        <v>182</v>
      </c>
      <c r="K81" s="215" t="s">
        <v>218</v>
      </c>
      <c r="L81" s="216"/>
      <c r="M81" s="103" t="s">
        <v>219</v>
      </c>
      <c r="N81" s="104" t="s">
        <v>49</v>
      </c>
      <c r="O81" s="104" t="s">
        <v>220</v>
      </c>
      <c r="P81" s="104" t="s">
        <v>221</v>
      </c>
      <c r="Q81" s="104" t="s">
        <v>222</v>
      </c>
      <c r="R81" s="104" t="s">
        <v>223</v>
      </c>
      <c r="S81" s="104" t="s">
        <v>224</v>
      </c>
      <c r="T81" s="105" t="s">
        <v>225</v>
      </c>
    </row>
    <row r="82" s="1" customFormat="1" ht="29.28" customHeight="1">
      <c r="B82" s="47"/>
      <c r="C82" s="109" t="s">
        <v>183</v>
      </c>
      <c r="D82" s="75"/>
      <c r="E82" s="75"/>
      <c r="F82" s="75"/>
      <c r="G82" s="75"/>
      <c r="H82" s="75"/>
      <c r="I82" s="205"/>
      <c r="J82" s="217">
        <f>BK82</f>
        <v>0</v>
      </c>
      <c r="K82" s="75"/>
      <c r="L82" s="73"/>
      <c r="M82" s="106"/>
      <c r="N82" s="107"/>
      <c r="O82" s="107"/>
      <c r="P82" s="218">
        <f>P83+P87+P91+P95+P100+P103</f>
        <v>0</v>
      </c>
      <c r="Q82" s="107"/>
      <c r="R82" s="218">
        <f>R83+R87+R91+R95+R100+R103</f>
        <v>0</v>
      </c>
      <c r="S82" s="107"/>
      <c r="T82" s="219">
        <f>T83+T87+T91+T95+T100+T103</f>
        <v>0</v>
      </c>
      <c r="AT82" s="25" t="s">
        <v>78</v>
      </c>
      <c r="AU82" s="25" t="s">
        <v>184</v>
      </c>
      <c r="BK82" s="220">
        <f>BK83+BK87+BK91+BK95+BK100+BK103</f>
        <v>0</v>
      </c>
    </row>
    <row r="83" s="11" customFormat="1" ht="37.44" customHeight="1">
      <c r="B83" s="221"/>
      <c r="C83" s="222"/>
      <c r="D83" s="223" t="s">
        <v>78</v>
      </c>
      <c r="E83" s="224" t="s">
        <v>2756</v>
      </c>
      <c r="F83" s="224" t="s">
        <v>1010</v>
      </c>
      <c r="G83" s="222"/>
      <c r="H83" s="222"/>
      <c r="I83" s="225"/>
      <c r="J83" s="226">
        <f>BK83</f>
        <v>0</v>
      </c>
      <c r="K83" s="222"/>
      <c r="L83" s="227"/>
      <c r="M83" s="228"/>
      <c r="N83" s="229"/>
      <c r="O83" s="229"/>
      <c r="P83" s="230">
        <f>SUM(P84:P86)</f>
        <v>0</v>
      </c>
      <c r="Q83" s="229"/>
      <c r="R83" s="230">
        <f>SUM(R84:R86)</f>
        <v>0</v>
      </c>
      <c r="S83" s="229"/>
      <c r="T83" s="231">
        <f>SUM(T84:T86)</f>
        <v>0</v>
      </c>
      <c r="AR83" s="232" t="s">
        <v>87</v>
      </c>
      <c r="AT83" s="233" t="s">
        <v>78</v>
      </c>
      <c r="AU83" s="233" t="s">
        <v>79</v>
      </c>
      <c r="AY83" s="232" t="s">
        <v>228</v>
      </c>
      <c r="BK83" s="234">
        <f>SUM(BK84:BK86)</f>
        <v>0</v>
      </c>
    </row>
    <row r="84" s="1" customFormat="1" ht="25.5" customHeight="1">
      <c r="B84" s="47"/>
      <c r="C84" s="237" t="s">
        <v>24</v>
      </c>
      <c r="D84" s="237" t="s">
        <v>230</v>
      </c>
      <c r="E84" s="238" t="s">
        <v>4991</v>
      </c>
      <c r="F84" s="239" t="s">
        <v>8355</v>
      </c>
      <c r="G84" s="240" t="s">
        <v>328</v>
      </c>
      <c r="H84" s="241">
        <v>36</v>
      </c>
      <c r="I84" s="242"/>
      <c r="J84" s="243">
        <f>ROUND(I84*H84,2)</f>
        <v>0</v>
      </c>
      <c r="K84" s="239" t="s">
        <v>2762</v>
      </c>
      <c r="L84" s="73"/>
      <c r="M84" s="244" t="s">
        <v>22</v>
      </c>
      <c r="N84" s="245" t="s">
        <v>50</v>
      </c>
      <c r="O84" s="48"/>
      <c r="P84" s="246">
        <f>O84*H84</f>
        <v>0</v>
      </c>
      <c r="Q84" s="246">
        <v>0</v>
      </c>
      <c r="R84" s="246">
        <f>Q84*H84</f>
        <v>0</v>
      </c>
      <c r="S84" s="246">
        <v>0</v>
      </c>
      <c r="T84" s="247">
        <f>S84*H84</f>
        <v>0</v>
      </c>
      <c r="AR84" s="25" t="s">
        <v>304</v>
      </c>
      <c r="AT84" s="25" t="s">
        <v>230</v>
      </c>
      <c r="AU84" s="25" t="s">
        <v>24</v>
      </c>
      <c r="AY84" s="25" t="s">
        <v>228</v>
      </c>
      <c r="BE84" s="248">
        <f>IF(N84="základní",J84,0)</f>
        <v>0</v>
      </c>
      <c r="BF84" s="248">
        <f>IF(N84="snížená",J84,0)</f>
        <v>0</v>
      </c>
      <c r="BG84" s="248">
        <f>IF(N84="zákl. přenesená",J84,0)</f>
        <v>0</v>
      </c>
      <c r="BH84" s="248">
        <f>IF(N84="sníž. přenesená",J84,0)</f>
        <v>0</v>
      </c>
      <c r="BI84" s="248">
        <f>IF(N84="nulová",J84,0)</f>
        <v>0</v>
      </c>
      <c r="BJ84" s="25" t="s">
        <v>24</v>
      </c>
      <c r="BK84" s="248">
        <f>ROUND(I84*H84,2)</f>
        <v>0</v>
      </c>
      <c r="BL84" s="25" t="s">
        <v>304</v>
      </c>
      <c r="BM84" s="25" t="s">
        <v>8356</v>
      </c>
    </row>
    <row r="85" s="1" customFormat="1" ht="25.5" customHeight="1">
      <c r="B85" s="47"/>
      <c r="C85" s="237" t="s">
        <v>87</v>
      </c>
      <c r="D85" s="237" t="s">
        <v>230</v>
      </c>
      <c r="E85" s="238" t="s">
        <v>4994</v>
      </c>
      <c r="F85" s="239" t="s">
        <v>8357</v>
      </c>
      <c r="G85" s="240" t="s">
        <v>328</v>
      </c>
      <c r="H85" s="241">
        <v>36</v>
      </c>
      <c r="I85" s="242"/>
      <c r="J85" s="243">
        <f>ROUND(I85*H85,2)</f>
        <v>0</v>
      </c>
      <c r="K85" s="239" t="s">
        <v>2762</v>
      </c>
      <c r="L85" s="73"/>
      <c r="M85" s="244" t="s">
        <v>22</v>
      </c>
      <c r="N85" s="245" t="s">
        <v>50</v>
      </c>
      <c r="O85" s="48"/>
      <c r="P85" s="246">
        <f>O85*H85</f>
        <v>0</v>
      </c>
      <c r="Q85" s="246">
        <v>0</v>
      </c>
      <c r="R85" s="246">
        <f>Q85*H85</f>
        <v>0</v>
      </c>
      <c r="S85" s="246">
        <v>0</v>
      </c>
      <c r="T85" s="247">
        <f>S85*H85</f>
        <v>0</v>
      </c>
      <c r="AR85" s="25" t="s">
        <v>304</v>
      </c>
      <c r="AT85" s="25" t="s">
        <v>230</v>
      </c>
      <c r="AU85" s="25" t="s">
        <v>24</v>
      </c>
      <c r="AY85" s="25" t="s">
        <v>228</v>
      </c>
      <c r="BE85" s="248">
        <f>IF(N85="základní",J85,0)</f>
        <v>0</v>
      </c>
      <c r="BF85" s="248">
        <f>IF(N85="snížená",J85,0)</f>
        <v>0</v>
      </c>
      <c r="BG85" s="248">
        <f>IF(N85="zákl. přenesená",J85,0)</f>
        <v>0</v>
      </c>
      <c r="BH85" s="248">
        <f>IF(N85="sníž. přenesená",J85,0)</f>
        <v>0</v>
      </c>
      <c r="BI85" s="248">
        <f>IF(N85="nulová",J85,0)</f>
        <v>0</v>
      </c>
      <c r="BJ85" s="25" t="s">
        <v>24</v>
      </c>
      <c r="BK85" s="248">
        <f>ROUND(I85*H85,2)</f>
        <v>0</v>
      </c>
      <c r="BL85" s="25" t="s">
        <v>304</v>
      </c>
      <c r="BM85" s="25" t="s">
        <v>8358</v>
      </c>
    </row>
    <row r="86" s="1" customFormat="1" ht="16.5" customHeight="1">
      <c r="B86" s="47"/>
      <c r="C86" s="237" t="s">
        <v>101</v>
      </c>
      <c r="D86" s="237" t="s">
        <v>230</v>
      </c>
      <c r="E86" s="238" t="s">
        <v>5015</v>
      </c>
      <c r="F86" s="239" t="s">
        <v>5222</v>
      </c>
      <c r="G86" s="240" t="s">
        <v>913</v>
      </c>
      <c r="H86" s="306"/>
      <c r="I86" s="242"/>
      <c r="J86" s="243">
        <f>ROUND(I86*H86,2)</f>
        <v>0</v>
      </c>
      <c r="K86" s="239" t="s">
        <v>234</v>
      </c>
      <c r="L86" s="73"/>
      <c r="M86" s="244" t="s">
        <v>22</v>
      </c>
      <c r="N86" s="245" t="s">
        <v>50</v>
      </c>
      <c r="O86" s="48"/>
      <c r="P86" s="246">
        <f>O86*H86</f>
        <v>0</v>
      </c>
      <c r="Q86" s="246">
        <v>0</v>
      </c>
      <c r="R86" s="246">
        <f>Q86*H86</f>
        <v>0</v>
      </c>
      <c r="S86" s="246">
        <v>0</v>
      </c>
      <c r="T86" s="247">
        <f>S86*H86</f>
        <v>0</v>
      </c>
      <c r="AR86" s="25" t="s">
        <v>304</v>
      </c>
      <c r="AT86" s="25" t="s">
        <v>230</v>
      </c>
      <c r="AU86" s="25" t="s">
        <v>24</v>
      </c>
      <c r="AY86" s="25" t="s">
        <v>228</v>
      </c>
      <c r="BE86" s="248">
        <f>IF(N86="základní",J86,0)</f>
        <v>0</v>
      </c>
      <c r="BF86" s="248">
        <f>IF(N86="snížená",J86,0)</f>
        <v>0</v>
      </c>
      <c r="BG86" s="248">
        <f>IF(N86="zákl. přenesená",J86,0)</f>
        <v>0</v>
      </c>
      <c r="BH86" s="248">
        <f>IF(N86="sníž. přenesená",J86,0)</f>
        <v>0</v>
      </c>
      <c r="BI86" s="248">
        <f>IF(N86="nulová",J86,0)</f>
        <v>0</v>
      </c>
      <c r="BJ86" s="25" t="s">
        <v>24</v>
      </c>
      <c r="BK86" s="248">
        <f>ROUND(I86*H86,2)</f>
        <v>0</v>
      </c>
      <c r="BL86" s="25" t="s">
        <v>304</v>
      </c>
      <c r="BM86" s="25" t="s">
        <v>8359</v>
      </c>
    </row>
    <row r="87" s="11" customFormat="1" ht="37.44" customHeight="1">
      <c r="B87" s="221"/>
      <c r="C87" s="222"/>
      <c r="D87" s="223" t="s">
        <v>78</v>
      </c>
      <c r="E87" s="224" t="s">
        <v>2758</v>
      </c>
      <c r="F87" s="224" t="s">
        <v>5232</v>
      </c>
      <c r="G87" s="222"/>
      <c r="H87" s="222"/>
      <c r="I87" s="225"/>
      <c r="J87" s="226">
        <f>BK87</f>
        <v>0</v>
      </c>
      <c r="K87" s="222"/>
      <c r="L87" s="227"/>
      <c r="M87" s="228"/>
      <c r="N87" s="229"/>
      <c r="O87" s="229"/>
      <c r="P87" s="230">
        <f>SUM(P88:P90)</f>
        <v>0</v>
      </c>
      <c r="Q87" s="229"/>
      <c r="R87" s="230">
        <f>SUM(R88:R90)</f>
        <v>0</v>
      </c>
      <c r="S87" s="229"/>
      <c r="T87" s="231">
        <f>SUM(T88:T90)</f>
        <v>0</v>
      </c>
      <c r="AR87" s="232" t="s">
        <v>87</v>
      </c>
      <c r="AT87" s="233" t="s">
        <v>78</v>
      </c>
      <c r="AU87" s="233" t="s">
        <v>79</v>
      </c>
      <c r="AY87" s="232" t="s">
        <v>228</v>
      </c>
      <c r="BK87" s="234">
        <f>SUM(BK88:BK90)</f>
        <v>0</v>
      </c>
    </row>
    <row r="88" s="1" customFormat="1" ht="16.5" customHeight="1">
      <c r="B88" s="47"/>
      <c r="C88" s="237" t="s">
        <v>235</v>
      </c>
      <c r="D88" s="237" t="s">
        <v>230</v>
      </c>
      <c r="E88" s="238" t="s">
        <v>8360</v>
      </c>
      <c r="F88" s="239" t="s">
        <v>8361</v>
      </c>
      <c r="G88" s="240" t="s">
        <v>328</v>
      </c>
      <c r="H88" s="241">
        <v>36</v>
      </c>
      <c r="I88" s="242"/>
      <c r="J88" s="243">
        <f>ROUND(I88*H88,2)</f>
        <v>0</v>
      </c>
      <c r="K88" s="239" t="s">
        <v>234</v>
      </c>
      <c r="L88" s="73"/>
      <c r="M88" s="244" t="s">
        <v>22</v>
      </c>
      <c r="N88" s="245" t="s">
        <v>50</v>
      </c>
      <c r="O88" s="48"/>
      <c r="P88" s="246">
        <f>O88*H88</f>
        <v>0</v>
      </c>
      <c r="Q88" s="246">
        <v>0</v>
      </c>
      <c r="R88" s="246">
        <f>Q88*H88</f>
        <v>0</v>
      </c>
      <c r="S88" s="246">
        <v>0</v>
      </c>
      <c r="T88" s="247">
        <f>S88*H88</f>
        <v>0</v>
      </c>
      <c r="AR88" s="25" t="s">
        <v>304</v>
      </c>
      <c r="AT88" s="25" t="s">
        <v>230</v>
      </c>
      <c r="AU88" s="25" t="s">
        <v>24</v>
      </c>
      <c r="AY88" s="25" t="s">
        <v>228</v>
      </c>
      <c r="BE88" s="248">
        <f>IF(N88="základní",J88,0)</f>
        <v>0</v>
      </c>
      <c r="BF88" s="248">
        <f>IF(N88="snížená",J88,0)</f>
        <v>0</v>
      </c>
      <c r="BG88" s="248">
        <f>IF(N88="zákl. přenesená",J88,0)</f>
        <v>0</v>
      </c>
      <c r="BH88" s="248">
        <f>IF(N88="sníž. přenesená",J88,0)</f>
        <v>0</v>
      </c>
      <c r="BI88" s="248">
        <f>IF(N88="nulová",J88,0)</f>
        <v>0</v>
      </c>
      <c r="BJ88" s="25" t="s">
        <v>24</v>
      </c>
      <c r="BK88" s="248">
        <f>ROUND(I88*H88,2)</f>
        <v>0</v>
      </c>
      <c r="BL88" s="25" t="s">
        <v>304</v>
      </c>
      <c r="BM88" s="25" t="s">
        <v>8362</v>
      </c>
    </row>
    <row r="89" s="1" customFormat="1" ht="16.5" customHeight="1">
      <c r="B89" s="47"/>
      <c r="C89" s="237" t="s">
        <v>251</v>
      </c>
      <c r="D89" s="237" t="s">
        <v>230</v>
      </c>
      <c r="E89" s="238" t="s">
        <v>8363</v>
      </c>
      <c r="F89" s="239" t="s">
        <v>8364</v>
      </c>
      <c r="G89" s="240" t="s">
        <v>328</v>
      </c>
      <c r="H89" s="241">
        <v>36</v>
      </c>
      <c r="I89" s="242"/>
      <c r="J89" s="243">
        <f>ROUND(I89*H89,2)</f>
        <v>0</v>
      </c>
      <c r="K89" s="239" t="s">
        <v>234</v>
      </c>
      <c r="L89" s="73"/>
      <c r="M89" s="244" t="s">
        <v>22</v>
      </c>
      <c r="N89" s="245" t="s">
        <v>50</v>
      </c>
      <c r="O89" s="48"/>
      <c r="P89" s="246">
        <f>O89*H89</f>
        <v>0</v>
      </c>
      <c r="Q89" s="246">
        <v>0</v>
      </c>
      <c r="R89" s="246">
        <f>Q89*H89</f>
        <v>0</v>
      </c>
      <c r="S89" s="246">
        <v>0</v>
      </c>
      <c r="T89" s="247">
        <f>S89*H89</f>
        <v>0</v>
      </c>
      <c r="AR89" s="25" t="s">
        <v>304</v>
      </c>
      <c r="AT89" s="25" t="s">
        <v>230</v>
      </c>
      <c r="AU89" s="25" t="s">
        <v>24</v>
      </c>
      <c r="AY89" s="25" t="s">
        <v>228</v>
      </c>
      <c r="BE89" s="248">
        <f>IF(N89="základní",J89,0)</f>
        <v>0</v>
      </c>
      <c r="BF89" s="248">
        <f>IF(N89="snížená",J89,0)</f>
        <v>0</v>
      </c>
      <c r="BG89" s="248">
        <f>IF(N89="zákl. přenesená",J89,0)</f>
        <v>0</v>
      </c>
      <c r="BH89" s="248">
        <f>IF(N89="sníž. přenesená",J89,0)</f>
        <v>0</v>
      </c>
      <c r="BI89" s="248">
        <f>IF(N89="nulová",J89,0)</f>
        <v>0</v>
      </c>
      <c r="BJ89" s="25" t="s">
        <v>24</v>
      </c>
      <c r="BK89" s="248">
        <f>ROUND(I89*H89,2)</f>
        <v>0</v>
      </c>
      <c r="BL89" s="25" t="s">
        <v>304</v>
      </c>
      <c r="BM89" s="25" t="s">
        <v>8365</v>
      </c>
    </row>
    <row r="90" s="1" customFormat="1" ht="16.5" customHeight="1">
      <c r="B90" s="47"/>
      <c r="C90" s="237" t="s">
        <v>255</v>
      </c>
      <c r="D90" s="237" t="s">
        <v>230</v>
      </c>
      <c r="E90" s="238" t="s">
        <v>5079</v>
      </c>
      <c r="F90" s="239" t="s">
        <v>5080</v>
      </c>
      <c r="G90" s="240" t="s">
        <v>913</v>
      </c>
      <c r="H90" s="306"/>
      <c r="I90" s="242"/>
      <c r="J90" s="243">
        <f>ROUND(I90*H90,2)</f>
        <v>0</v>
      </c>
      <c r="K90" s="239" t="s">
        <v>234</v>
      </c>
      <c r="L90" s="73"/>
      <c r="M90" s="244" t="s">
        <v>22</v>
      </c>
      <c r="N90" s="245" t="s">
        <v>50</v>
      </c>
      <c r="O90" s="48"/>
      <c r="P90" s="246">
        <f>O90*H90</f>
        <v>0</v>
      </c>
      <c r="Q90" s="246">
        <v>0</v>
      </c>
      <c r="R90" s="246">
        <f>Q90*H90</f>
        <v>0</v>
      </c>
      <c r="S90" s="246">
        <v>0</v>
      </c>
      <c r="T90" s="247">
        <f>S90*H90</f>
        <v>0</v>
      </c>
      <c r="AR90" s="25" t="s">
        <v>304</v>
      </c>
      <c r="AT90" s="25" t="s">
        <v>230</v>
      </c>
      <c r="AU90" s="25" t="s">
        <v>24</v>
      </c>
      <c r="AY90" s="25" t="s">
        <v>228</v>
      </c>
      <c r="BE90" s="248">
        <f>IF(N90="základní",J90,0)</f>
        <v>0</v>
      </c>
      <c r="BF90" s="248">
        <f>IF(N90="snížená",J90,0)</f>
        <v>0</v>
      </c>
      <c r="BG90" s="248">
        <f>IF(N90="zákl. přenesená",J90,0)</f>
        <v>0</v>
      </c>
      <c r="BH90" s="248">
        <f>IF(N90="sníž. přenesená",J90,0)</f>
        <v>0</v>
      </c>
      <c r="BI90" s="248">
        <f>IF(N90="nulová",J90,0)</f>
        <v>0</v>
      </c>
      <c r="BJ90" s="25" t="s">
        <v>24</v>
      </c>
      <c r="BK90" s="248">
        <f>ROUND(I90*H90,2)</f>
        <v>0</v>
      </c>
      <c r="BL90" s="25" t="s">
        <v>304</v>
      </c>
      <c r="BM90" s="25" t="s">
        <v>8366</v>
      </c>
    </row>
    <row r="91" s="11" customFormat="1" ht="37.44" customHeight="1">
      <c r="B91" s="221"/>
      <c r="C91" s="222"/>
      <c r="D91" s="223" t="s">
        <v>78</v>
      </c>
      <c r="E91" s="224" t="s">
        <v>2764</v>
      </c>
      <c r="F91" s="224" t="s">
        <v>5082</v>
      </c>
      <c r="G91" s="222"/>
      <c r="H91" s="222"/>
      <c r="I91" s="225"/>
      <c r="J91" s="226">
        <f>BK91</f>
        <v>0</v>
      </c>
      <c r="K91" s="222"/>
      <c r="L91" s="227"/>
      <c r="M91" s="228"/>
      <c r="N91" s="229"/>
      <c r="O91" s="229"/>
      <c r="P91" s="230">
        <f>SUM(P92:P94)</f>
        <v>0</v>
      </c>
      <c r="Q91" s="229"/>
      <c r="R91" s="230">
        <f>SUM(R92:R94)</f>
        <v>0</v>
      </c>
      <c r="S91" s="229"/>
      <c r="T91" s="231">
        <f>SUM(T92:T94)</f>
        <v>0</v>
      </c>
      <c r="AR91" s="232" t="s">
        <v>87</v>
      </c>
      <c r="AT91" s="233" t="s">
        <v>78</v>
      </c>
      <c r="AU91" s="233" t="s">
        <v>79</v>
      </c>
      <c r="AY91" s="232" t="s">
        <v>228</v>
      </c>
      <c r="BK91" s="234">
        <f>SUM(BK92:BK94)</f>
        <v>0</v>
      </c>
    </row>
    <row r="92" s="1" customFormat="1" ht="16.5" customHeight="1">
      <c r="B92" s="47"/>
      <c r="C92" s="237" t="s">
        <v>260</v>
      </c>
      <c r="D92" s="237" t="s">
        <v>230</v>
      </c>
      <c r="E92" s="238" t="s">
        <v>8367</v>
      </c>
      <c r="F92" s="239" t="s">
        <v>8368</v>
      </c>
      <c r="G92" s="240" t="s">
        <v>2573</v>
      </c>
      <c r="H92" s="241">
        <v>2</v>
      </c>
      <c r="I92" s="242"/>
      <c r="J92" s="243">
        <f>ROUND(I92*H92,2)</f>
        <v>0</v>
      </c>
      <c r="K92" s="239" t="s">
        <v>234</v>
      </c>
      <c r="L92" s="73"/>
      <c r="M92" s="244" t="s">
        <v>22</v>
      </c>
      <c r="N92" s="245" t="s">
        <v>50</v>
      </c>
      <c r="O92" s="48"/>
      <c r="P92" s="246">
        <f>O92*H92</f>
        <v>0</v>
      </c>
      <c r="Q92" s="246">
        <v>0</v>
      </c>
      <c r="R92" s="246">
        <f>Q92*H92</f>
        <v>0</v>
      </c>
      <c r="S92" s="246">
        <v>0</v>
      </c>
      <c r="T92" s="247">
        <f>S92*H92</f>
        <v>0</v>
      </c>
      <c r="AR92" s="25" t="s">
        <v>304</v>
      </c>
      <c r="AT92" s="25" t="s">
        <v>230</v>
      </c>
      <c r="AU92" s="25" t="s">
        <v>24</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304</v>
      </c>
      <c r="BM92" s="25" t="s">
        <v>8369</v>
      </c>
    </row>
    <row r="93" s="1" customFormat="1" ht="16.5" customHeight="1">
      <c r="B93" s="47"/>
      <c r="C93" s="237" t="s">
        <v>266</v>
      </c>
      <c r="D93" s="237" t="s">
        <v>230</v>
      </c>
      <c r="E93" s="238" t="s">
        <v>93</v>
      </c>
      <c r="F93" s="239" t="s">
        <v>8370</v>
      </c>
      <c r="G93" s="240" t="s">
        <v>929</v>
      </c>
      <c r="H93" s="241">
        <v>2</v>
      </c>
      <c r="I93" s="242"/>
      <c r="J93" s="243">
        <f>ROUND(I93*H93,2)</f>
        <v>0</v>
      </c>
      <c r="K93" s="239" t="s">
        <v>2762</v>
      </c>
      <c r="L93" s="73"/>
      <c r="M93" s="244" t="s">
        <v>22</v>
      </c>
      <c r="N93" s="245" t="s">
        <v>50</v>
      </c>
      <c r="O93" s="48"/>
      <c r="P93" s="246">
        <f>O93*H93</f>
        <v>0</v>
      </c>
      <c r="Q93" s="246">
        <v>0</v>
      </c>
      <c r="R93" s="246">
        <f>Q93*H93</f>
        <v>0</v>
      </c>
      <c r="S93" s="246">
        <v>0</v>
      </c>
      <c r="T93" s="247">
        <f>S93*H93</f>
        <v>0</v>
      </c>
      <c r="AR93" s="25" t="s">
        <v>304</v>
      </c>
      <c r="AT93" s="25" t="s">
        <v>230</v>
      </c>
      <c r="AU93" s="25" t="s">
        <v>24</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304</v>
      </c>
      <c r="BM93" s="25" t="s">
        <v>8371</v>
      </c>
    </row>
    <row r="94" s="1" customFormat="1" ht="16.5" customHeight="1">
      <c r="B94" s="47"/>
      <c r="C94" s="237" t="s">
        <v>271</v>
      </c>
      <c r="D94" s="237" t="s">
        <v>230</v>
      </c>
      <c r="E94" s="238" t="s">
        <v>5161</v>
      </c>
      <c r="F94" s="239" t="s">
        <v>5162</v>
      </c>
      <c r="G94" s="240" t="s">
        <v>913</v>
      </c>
      <c r="H94" s="306"/>
      <c r="I94" s="242"/>
      <c r="J94" s="243">
        <f>ROUND(I94*H94,2)</f>
        <v>0</v>
      </c>
      <c r="K94" s="239" t="s">
        <v>234</v>
      </c>
      <c r="L94" s="73"/>
      <c r="M94" s="244" t="s">
        <v>22</v>
      </c>
      <c r="N94" s="245" t="s">
        <v>50</v>
      </c>
      <c r="O94" s="48"/>
      <c r="P94" s="246">
        <f>O94*H94</f>
        <v>0</v>
      </c>
      <c r="Q94" s="246">
        <v>0</v>
      </c>
      <c r="R94" s="246">
        <f>Q94*H94</f>
        <v>0</v>
      </c>
      <c r="S94" s="246">
        <v>0</v>
      </c>
      <c r="T94" s="247">
        <f>S94*H94</f>
        <v>0</v>
      </c>
      <c r="AR94" s="25" t="s">
        <v>304</v>
      </c>
      <c r="AT94" s="25" t="s">
        <v>230</v>
      </c>
      <c r="AU94" s="25" t="s">
        <v>24</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304</v>
      </c>
      <c r="BM94" s="25" t="s">
        <v>8372</v>
      </c>
    </row>
    <row r="95" s="11" customFormat="1" ht="37.44" customHeight="1">
      <c r="B95" s="221"/>
      <c r="C95" s="222"/>
      <c r="D95" s="223" t="s">
        <v>78</v>
      </c>
      <c r="E95" s="224" t="s">
        <v>2769</v>
      </c>
      <c r="F95" s="224" t="s">
        <v>5164</v>
      </c>
      <c r="G95" s="222"/>
      <c r="H95" s="222"/>
      <c r="I95" s="225"/>
      <c r="J95" s="226">
        <f>BK95</f>
        <v>0</v>
      </c>
      <c r="K95" s="222"/>
      <c r="L95" s="227"/>
      <c r="M95" s="228"/>
      <c r="N95" s="229"/>
      <c r="O95" s="229"/>
      <c r="P95" s="230">
        <f>SUM(P96:P99)</f>
        <v>0</v>
      </c>
      <c r="Q95" s="229"/>
      <c r="R95" s="230">
        <f>SUM(R96:R99)</f>
        <v>0</v>
      </c>
      <c r="S95" s="229"/>
      <c r="T95" s="231">
        <f>SUM(T96:T99)</f>
        <v>0</v>
      </c>
      <c r="AR95" s="232" t="s">
        <v>87</v>
      </c>
      <c r="AT95" s="233" t="s">
        <v>78</v>
      </c>
      <c r="AU95" s="233" t="s">
        <v>79</v>
      </c>
      <c r="AY95" s="232" t="s">
        <v>228</v>
      </c>
      <c r="BK95" s="234">
        <f>SUM(BK96:BK99)</f>
        <v>0</v>
      </c>
    </row>
    <row r="96" s="1" customFormat="1" ht="16.5" customHeight="1">
      <c r="B96" s="47"/>
      <c r="C96" s="237" t="s">
        <v>29</v>
      </c>
      <c r="D96" s="237" t="s">
        <v>230</v>
      </c>
      <c r="E96" s="238" t="s">
        <v>5165</v>
      </c>
      <c r="F96" s="239" t="s">
        <v>5166</v>
      </c>
      <c r="G96" s="240" t="s">
        <v>356</v>
      </c>
      <c r="H96" s="241">
        <v>80</v>
      </c>
      <c r="I96" s="242"/>
      <c r="J96" s="243">
        <f>ROUND(I96*H96,2)</f>
        <v>0</v>
      </c>
      <c r="K96" s="239" t="s">
        <v>234</v>
      </c>
      <c r="L96" s="73"/>
      <c r="M96" s="244" t="s">
        <v>22</v>
      </c>
      <c r="N96" s="245" t="s">
        <v>50</v>
      </c>
      <c r="O96" s="48"/>
      <c r="P96" s="246">
        <f>O96*H96</f>
        <v>0</v>
      </c>
      <c r="Q96" s="246">
        <v>0</v>
      </c>
      <c r="R96" s="246">
        <f>Q96*H96</f>
        <v>0</v>
      </c>
      <c r="S96" s="246">
        <v>0</v>
      </c>
      <c r="T96" s="247">
        <f>S96*H96</f>
        <v>0</v>
      </c>
      <c r="AR96" s="25" t="s">
        <v>304</v>
      </c>
      <c r="AT96" s="25" t="s">
        <v>230</v>
      </c>
      <c r="AU96" s="25" t="s">
        <v>24</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304</v>
      </c>
      <c r="BM96" s="25" t="s">
        <v>8373</v>
      </c>
    </row>
    <row r="97" s="1" customFormat="1" ht="16.5" customHeight="1">
      <c r="B97" s="47"/>
      <c r="C97" s="237" t="s">
        <v>279</v>
      </c>
      <c r="D97" s="237" t="s">
        <v>230</v>
      </c>
      <c r="E97" s="238" t="s">
        <v>96</v>
      </c>
      <c r="F97" s="239" t="s">
        <v>5171</v>
      </c>
      <c r="G97" s="240" t="s">
        <v>356</v>
      </c>
      <c r="H97" s="241">
        <v>80</v>
      </c>
      <c r="I97" s="242"/>
      <c r="J97" s="243">
        <f>ROUND(I97*H97,2)</f>
        <v>0</v>
      </c>
      <c r="K97" s="239" t="s">
        <v>2762</v>
      </c>
      <c r="L97" s="73"/>
      <c r="M97" s="244" t="s">
        <v>22</v>
      </c>
      <c r="N97" s="245" t="s">
        <v>50</v>
      </c>
      <c r="O97" s="48"/>
      <c r="P97" s="246">
        <f>O97*H97</f>
        <v>0</v>
      </c>
      <c r="Q97" s="246">
        <v>0</v>
      </c>
      <c r="R97" s="246">
        <f>Q97*H97</f>
        <v>0</v>
      </c>
      <c r="S97" s="246">
        <v>0</v>
      </c>
      <c r="T97" s="247">
        <f>S97*H97</f>
        <v>0</v>
      </c>
      <c r="AR97" s="25" t="s">
        <v>304</v>
      </c>
      <c r="AT97" s="25" t="s">
        <v>230</v>
      </c>
      <c r="AU97" s="25" t="s">
        <v>24</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304</v>
      </c>
      <c r="BM97" s="25" t="s">
        <v>8374</v>
      </c>
    </row>
    <row r="98" s="1" customFormat="1" ht="16.5" customHeight="1">
      <c r="B98" s="47"/>
      <c r="C98" s="237" t="s">
        <v>284</v>
      </c>
      <c r="D98" s="237" t="s">
        <v>230</v>
      </c>
      <c r="E98" s="238" t="s">
        <v>5036</v>
      </c>
      <c r="F98" s="239" t="s">
        <v>8375</v>
      </c>
      <c r="G98" s="240" t="s">
        <v>5695</v>
      </c>
      <c r="H98" s="241">
        <v>2</v>
      </c>
      <c r="I98" s="242"/>
      <c r="J98" s="243">
        <f>ROUND(I98*H98,2)</f>
        <v>0</v>
      </c>
      <c r="K98" s="239" t="s">
        <v>2762</v>
      </c>
      <c r="L98" s="73"/>
      <c r="M98" s="244" t="s">
        <v>22</v>
      </c>
      <c r="N98" s="245" t="s">
        <v>50</v>
      </c>
      <c r="O98" s="48"/>
      <c r="P98" s="246">
        <f>O98*H98</f>
        <v>0</v>
      </c>
      <c r="Q98" s="246">
        <v>0</v>
      </c>
      <c r="R98" s="246">
        <f>Q98*H98</f>
        <v>0</v>
      </c>
      <c r="S98" s="246">
        <v>0</v>
      </c>
      <c r="T98" s="247">
        <f>S98*H98</f>
        <v>0</v>
      </c>
      <c r="AR98" s="25" t="s">
        <v>304</v>
      </c>
      <c r="AT98" s="25" t="s">
        <v>230</v>
      </c>
      <c r="AU98" s="25" t="s">
        <v>24</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304</v>
      </c>
      <c r="BM98" s="25" t="s">
        <v>8376</v>
      </c>
    </row>
    <row r="99" s="1" customFormat="1" ht="16.5" customHeight="1">
      <c r="B99" s="47"/>
      <c r="C99" s="237" t="s">
        <v>289</v>
      </c>
      <c r="D99" s="237" t="s">
        <v>230</v>
      </c>
      <c r="E99" s="238" t="s">
        <v>5177</v>
      </c>
      <c r="F99" s="239" t="s">
        <v>5596</v>
      </c>
      <c r="G99" s="240" t="s">
        <v>913</v>
      </c>
      <c r="H99" s="306"/>
      <c r="I99" s="242"/>
      <c r="J99" s="243">
        <f>ROUND(I99*H99,2)</f>
        <v>0</v>
      </c>
      <c r="K99" s="239" t="s">
        <v>234</v>
      </c>
      <c r="L99" s="73"/>
      <c r="M99" s="244" t="s">
        <v>22</v>
      </c>
      <c r="N99" s="245" t="s">
        <v>50</v>
      </c>
      <c r="O99" s="48"/>
      <c r="P99" s="246">
        <f>O99*H99</f>
        <v>0</v>
      </c>
      <c r="Q99" s="246">
        <v>0</v>
      </c>
      <c r="R99" s="246">
        <f>Q99*H99</f>
        <v>0</v>
      </c>
      <c r="S99" s="246">
        <v>0</v>
      </c>
      <c r="T99" s="247">
        <f>S99*H99</f>
        <v>0</v>
      </c>
      <c r="AR99" s="25" t="s">
        <v>304</v>
      </c>
      <c r="AT99" s="25" t="s">
        <v>230</v>
      </c>
      <c r="AU99" s="25" t="s">
        <v>24</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304</v>
      </c>
      <c r="BM99" s="25" t="s">
        <v>8377</v>
      </c>
    </row>
    <row r="100" s="11" customFormat="1" ht="37.44" customHeight="1">
      <c r="B100" s="221"/>
      <c r="C100" s="222"/>
      <c r="D100" s="223" t="s">
        <v>78</v>
      </c>
      <c r="E100" s="224" t="s">
        <v>2774</v>
      </c>
      <c r="F100" s="224" t="s">
        <v>5180</v>
      </c>
      <c r="G100" s="222"/>
      <c r="H100" s="222"/>
      <c r="I100" s="225"/>
      <c r="J100" s="226">
        <f>BK100</f>
        <v>0</v>
      </c>
      <c r="K100" s="222"/>
      <c r="L100" s="227"/>
      <c r="M100" s="228"/>
      <c r="N100" s="229"/>
      <c r="O100" s="229"/>
      <c r="P100" s="230">
        <f>SUM(P101:P102)</f>
        <v>0</v>
      </c>
      <c r="Q100" s="229"/>
      <c r="R100" s="230">
        <f>SUM(R101:R102)</f>
        <v>0</v>
      </c>
      <c r="S100" s="229"/>
      <c r="T100" s="231">
        <f>SUM(T101:T102)</f>
        <v>0</v>
      </c>
      <c r="AR100" s="232" t="s">
        <v>87</v>
      </c>
      <c r="AT100" s="233" t="s">
        <v>78</v>
      </c>
      <c r="AU100" s="233" t="s">
        <v>79</v>
      </c>
      <c r="AY100" s="232" t="s">
        <v>228</v>
      </c>
      <c r="BK100" s="234">
        <f>SUM(BK101:BK102)</f>
        <v>0</v>
      </c>
    </row>
    <row r="101" s="1" customFormat="1" ht="16.5" customHeight="1">
      <c r="B101" s="47"/>
      <c r="C101" s="237" t="s">
        <v>295</v>
      </c>
      <c r="D101" s="237" t="s">
        <v>230</v>
      </c>
      <c r="E101" s="238" t="s">
        <v>8378</v>
      </c>
      <c r="F101" s="239" t="s">
        <v>8379</v>
      </c>
      <c r="G101" s="240" t="s">
        <v>263</v>
      </c>
      <c r="H101" s="241">
        <v>5</v>
      </c>
      <c r="I101" s="242"/>
      <c r="J101" s="243">
        <f>ROUND(I101*H101,2)</f>
        <v>0</v>
      </c>
      <c r="K101" s="239" t="s">
        <v>234</v>
      </c>
      <c r="L101" s="73"/>
      <c r="M101" s="244" t="s">
        <v>22</v>
      </c>
      <c r="N101" s="245" t="s">
        <v>50</v>
      </c>
      <c r="O101" s="48"/>
      <c r="P101" s="246">
        <f>O101*H101</f>
        <v>0</v>
      </c>
      <c r="Q101" s="246">
        <v>0</v>
      </c>
      <c r="R101" s="246">
        <f>Q101*H101</f>
        <v>0</v>
      </c>
      <c r="S101" s="246">
        <v>0</v>
      </c>
      <c r="T101" s="247">
        <f>S101*H101</f>
        <v>0</v>
      </c>
      <c r="AR101" s="25" t="s">
        <v>304</v>
      </c>
      <c r="AT101" s="25" t="s">
        <v>230</v>
      </c>
      <c r="AU101" s="25" t="s">
        <v>24</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304</v>
      </c>
      <c r="BM101" s="25" t="s">
        <v>8380</v>
      </c>
    </row>
    <row r="102" s="1" customFormat="1" ht="16.5" customHeight="1">
      <c r="B102" s="47"/>
      <c r="C102" s="237" t="s">
        <v>10</v>
      </c>
      <c r="D102" s="237" t="s">
        <v>230</v>
      </c>
      <c r="E102" s="238" t="s">
        <v>5187</v>
      </c>
      <c r="F102" s="239" t="s">
        <v>5188</v>
      </c>
      <c r="G102" s="240" t="s">
        <v>328</v>
      </c>
      <c r="H102" s="241">
        <v>36</v>
      </c>
      <c r="I102" s="242"/>
      <c r="J102" s="243">
        <f>ROUND(I102*H102,2)</f>
        <v>0</v>
      </c>
      <c r="K102" s="239" t="s">
        <v>234</v>
      </c>
      <c r="L102" s="73"/>
      <c r="M102" s="244" t="s">
        <v>22</v>
      </c>
      <c r="N102" s="245" t="s">
        <v>50</v>
      </c>
      <c r="O102" s="48"/>
      <c r="P102" s="246">
        <f>O102*H102</f>
        <v>0</v>
      </c>
      <c r="Q102" s="246">
        <v>0</v>
      </c>
      <c r="R102" s="246">
        <f>Q102*H102</f>
        <v>0</v>
      </c>
      <c r="S102" s="246">
        <v>0</v>
      </c>
      <c r="T102" s="247">
        <f>S102*H102</f>
        <v>0</v>
      </c>
      <c r="AR102" s="25" t="s">
        <v>304</v>
      </c>
      <c r="AT102" s="25" t="s">
        <v>230</v>
      </c>
      <c r="AU102" s="25" t="s">
        <v>24</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304</v>
      </c>
      <c r="BM102" s="25" t="s">
        <v>8381</v>
      </c>
    </row>
    <row r="103" s="11" customFormat="1" ht="37.44" customHeight="1">
      <c r="B103" s="221"/>
      <c r="C103" s="222"/>
      <c r="D103" s="223" t="s">
        <v>78</v>
      </c>
      <c r="E103" s="224" t="s">
        <v>2782</v>
      </c>
      <c r="F103" s="224" t="s">
        <v>5192</v>
      </c>
      <c r="G103" s="222"/>
      <c r="H103" s="222"/>
      <c r="I103" s="225"/>
      <c r="J103" s="226">
        <f>BK103</f>
        <v>0</v>
      </c>
      <c r="K103" s="222"/>
      <c r="L103" s="227"/>
      <c r="M103" s="228"/>
      <c r="N103" s="229"/>
      <c r="O103" s="229"/>
      <c r="P103" s="230">
        <f>SUM(P104:P105)</f>
        <v>0</v>
      </c>
      <c r="Q103" s="229"/>
      <c r="R103" s="230">
        <f>SUM(R104:R105)</f>
        <v>0</v>
      </c>
      <c r="S103" s="229"/>
      <c r="T103" s="231">
        <f>SUM(T104:T105)</f>
        <v>0</v>
      </c>
      <c r="AR103" s="232" t="s">
        <v>87</v>
      </c>
      <c r="AT103" s="233" t="s">
        <v>78</v>
      </c>
      <c r="AU103" s="233" t="s">
        <v>79</v>
      </c>
      <c r="AY103" s="232" t="s">
        <v>228</v>
      </c>
      <c r="BK103" s="234">
        <f>SUM(BK104:BK105)</f>
        <v>0</v>
      </c>
    </row>
    <row r="104" s="1" customFormat="1" ht="16.5" customHeight="1">
      <c r="B104" s="47"/>
      <c r="C104" s="237" t="s">
        <v>304</v>
      </c>
      <c r="D104" s="237" t="s">
        <v>230</v>
      </c>
      <c r="E104" s="238" t="s">
        <v>109</v>
      </c>
      <c r="F104" s="239" t="s">
        <v>8382</v>
      </c>
      <c r="G104" s="240" t="s">
        <v>3160</v>
      </c>
      <c r="H104" s="241">
        <v>24</v>
      </c>
      <c r="I104" s="242"/>
      <c r="J104" s="243">
        <f>ROUND(I104*H104,2)</f>
        <v>0</v>
      </c>
      <c r="K104" s="239" t="s">
        <v>2762</v>
      </c>
      <c r="L104" s="73"/>
      <c r="M104" s="244" t="s">
        <v>22</v>
      </c>
      <c r="N104" s="245" t="s">
        <v>50</v>
      </c>
      <c r="O104" s="48"/>
      <c r="P104" s="246">
        <f>O104*H104</f>
        <v>0</v>
      </c>
      <c r="Q104" s="246">
        <v>0</v>
      </c>
      <c r="R104" s="246">
        <f>Q104*H104</f>
        <v>0</v>
      </c>
      <c r="S104" s="246">
        <v>0</v>
      </c>
      <c r="T104" s="247">
        <f>S104*H104</f>
        <v>0</v>
      </c>
      <c r="AR104" s="25" t="s">
        <v>304</v>
      </c>
      <c r="AT104" s="25" t="s">
        <v>230</v>
      </c>
      <c r="AU104" s="25" t="s">
        <v>24</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304</v>
      </c>
      <c r="BM104" s="25" t="s">
        <v>8383</v>
      </c>
    </row>
    <row r="105" s="1" customFormat="1" ht="16.5" customHeight="1">
      <c r="B105" s="47"/>
      <c r="C105" s="237" t="s">
        <v>308</v>
      </c>
      <c r="D105" s="237" t="s">
        <v>230</v>
      </c>
      <c r="E105" s="238" t="s">
        <v>5118</v>
      </c>
      <c r="F105" s="239" t="s">
        <v>8384</v>
      </c>
      <c r="G105" s="240" t="s">
        <v>3160</v>
      </c>
      <c r="H105" s="241">
        <v>6</v>
      </c>
      <c r="I105" s="242"/>
      <c r="J105" s="243">
        <f>ROUND(I105*H105,2)</f>
        <v>0</v>
      </c>
      <c r="K105" s="239" t="s">
        <v>2762</v>
      </c>
      <c r="L105" s="73"/>
      <c r="M105" s="244" t="s">
        <v>22</v>
      </c>
      <c r="N105" s="310" t="s">
        <v>50</v>
      </c>
      <c r="O105" s="311"/>
      <c r="P105" s="312">
        <f>O105*H105</f>
        <v>0</v>
      </c>
      <c r="Q105" s="312">
        <v>0</v>
      </c>
      <c r="R105" s="312">
        <f>Q105*H105</f>
        <v>0</v>
      </c>
      <c r="S105" s="312">
        <v>0</v>
      </c>
      <c r="T105" s="313">
        <f>S105*H105</f>
        <v>0</v>
      </c>
      <c r="AR105" s="25" t="s">
        <v>304</v>
      </c>
      <c r="AT105" s="25" t="s">
        <v>230</v>
      </c>
      <c r="AU105" s="25" t="s">
        <v>24</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304</v>
      </c>
      <c r="BM105" s="25" t="s">
        <v>8385</v>
      </c>
    </row>
    <row r="106" s="1" customFormat="1" ht="6.96" customHeight="1">
      <c r="B106" s="68"/>
      <c r="C106" s="69"/>
      <c r="D106" s="69"/>
      <c r="E106" s="69"/>
      <c r="F106" s="69"/>
      <c r="G106" s="69"/>
      <c r="H106" s="69"/>
      <c r="I106" s="180"/>
      <c r="J106" s="69"/>
      <c r="K106" s="69"/>
      <c r="L106" s="73"/>
    </row>
  </sheetData>
  <sheetProtection sheet="1" autoFilter="0" formatColumns="0" formatRows="0" objects="1" scenarios="1" spinCount="100000" saltValue="r4pata3B9T5HgczMBGpKPZ3aUH/70OlDD2I7D8EceawhVNiZke918B8xTALNpIiOz3xmGUye7yhtUWBSTxvPJA==" hashValue="lMco/tzVqcNQeaJLHMBPOFQ9w/8ujHDZvjuo81mpSz69+4MF6ouXpVTpVB0mmsES5egXoteR1gAjwnuHmHgwvA==" algorithmName="SHA-512" password="CC35"/>
  <autoFilter ref="C81:K105"/>
  <mergeCells count="10">
    <mergeCell ref="E7:H7"/>
    <mergeCell ref="E9:H9"/>
    <mergeCell ref="E24:H24"/>
    <mergeCell ref="E45:H45"/>
    <mergeCell ref="E47:H47"/>
    <mergeCell ref="J51:J52"/>
    <mergeCell ref="E72:H72"/>
    <mergeCell ref="E74:H74"/>
    <mergeCell ref="G1:H1"/>
    <mergeCell ref="L2:V2"/>
  </mergeCells>
  <hyperlinks>
    <hyperlink ref="F1:G1" location="C2" display="1) Krycí list soupisu"/>
    <hyperlink ref="G1:H1" location="C54" display="2) Rekapitulace"/>
    <hyperlink ref="J1" location="C81"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21.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156</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8386</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242.25" customHeight="1">
      <c r="B24" s="162"/>
      <c r="C24" s="163"/>
      <c r="D24" s="163"/>
      <c r="E24" s="45" t="s">
        <v>8387</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ROUND(J80,2)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ROUND(SUM(BE80:BE100), 2)</f>
        <v>0</v>
      </c>
      <c r="G30" s="48"/>
      <c r="H30" s="48"/>
      <c r="I30" s="172">
        <v>0.20999999999999999</v>
      </c>
      <c r="J30" s="171">
        <f>ROUND(ROUND((SUM(BE80:BE100)), 2)*I30, 2)</f>
        <v>0</v>
      </c>
      <c r="K30" s="52"/>
    </row>
    <row r="31" s="1" customFormat="1" ht="14.4" customHeight="1">
      <c r="B31" s="47"/>
      <c r="C31" s="48"/>
      <c r="D31" s="48"/>
      <c r="E31" s="56" t="s">
        <v>51</v>
      </c>
      <c r="F31" s="171">
        <f>ROUND(SUM(BF80:BF100), 2)</f>
        <v>0</v>
      </c>
      <c r="G31" s="48"/>
      <c r="H31" s="48"/>
      <c r="I31" s="172">
        <v>0.14999999999999999</v>
      </c>
      <c r="J31" s="171">
        <f>ROUND(ROUND((SUM(BF80:BF100)), 2)*I31, 2)</f>
        <v>0</v>
      </c>
      <c r="K31" s="52"/>
    </row>
    <row r="32" hidden="1" s="1" customFormat="1" ht="14.4" customHeight="1">
      <c r="B32" s="47"/>
      <c r="C32" s="48"/>
      <c r="D32" s="48"/>
      <c r="E32" s="56" t="s">
        <v>52</v>
      </c>
      <c r="F32" s="171">
        <f>ROUND(SUM(BG80:BG100), 2)</f>
        <v>0</v>
      </c>
      <c r="G32" s="48"/>
      <c r="H32" s="48"/>
      <c r="I32" s="172">
        <v>0.20999999999999999</v>
      </c>
      <c r="J32" s="171">
        <v>0</v>
      </c>
      <c r="K32" s="52"/>
    </row>
    <row r="33" hidden="1" s="1" customFormat="1" ht="14.4" customHeight="1">
      <c r="B33" s="47"/>
      <c r="C33" s="48"/>
      <c r="D33" s="48"/>
      <c r="E33" s="56" t="s">
        <v>53</v>
      </c>
      <c r="F33" s="171">
        <f>ROUND(SUM(BH80:BH100), 2)</f>
        <v>0</v>
      </c>
      <c r="G33" s="48"/>
      <c r="H33" s="48"/>
      <c r="I33" s="172">
        <v>0.14999999999999999</v>
      </c>
      <c r="J33" s="171">
        <v>0</v>
      </c>
      <c r="K33" s="52"/>
    </row>
    <row r="34" hidden="1" s="1" customFormat="1" ht="14.4" customHeight="1">
      <c r="B34" s="47"/>
      <c r="C34" s="48"/>
      <c r="D34" s="48"/>
      <c r="E34" s="56" t="s">
        <v>54</v>
      </c>
      <c r="F34" s="171">
        <f>ROUND(SUM(BI80:BI100),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SO08 - SO 08 - Potrubní pošta-propojovací kolektor</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J80</f>
        <v>0</v>
      </c>
      <c r="K56" s="52"/>
      <c r="AU56" s="25" t="s">
        <v>184</v>
      </c>
    </row>
    <row r="57" s="8" customFormat="1" ht="24.96" customHeight="1">
      <c r="B57" s="191"/>
      <c r="C57" s="192"/>
      <c r="D57" s="193" t="s">
        <v>8388</v>
      </c>
      <c r="E57" s="194"/>
      <c r="F57" s="194"/>
      <c r="G57" s="194"/>
      <c r="H57" s="194"/>
      <c r="I57" s="195"/>
      <c r="J57" s="196">
        <f>J81</f>
        <v>0</v>
      </c>
      <c r="K57" s="197"/>
    </row>
    <row r="58" s="8" customFormat="1" ht="24.96" customHeight="1">
      <c r="B58" s="191"/>
      <c r="C58" s="192"/>
      <c r="D58" s="193" t="s">
        <v>8389</v>
      </c>
      <c r="E58" s="194"/>
      <c r="F58" s="194"/>
      <c r="G58" s="194"/>
      <c r="H58" s="194"/>
      <c r="I58" s="195"/>
      <c r="J58" s="196">
        <f>J84</f>
        <v>0</v>
      </c>
      <c r="K58" s="197"/>
    </row>
    <row r="59" s="8" customFormat="1" ht="24.96" customHeight="1">
      <c r="B59" s="191"/>
      <c r="C59" s="192"/>
      <c r="D59" s="193" t="s">
        <v>8390</v>
      </c>
      <c r="E59" s="194"/>
      <c r="F59" s="194"/>
      <c r="G59" s="194"/>
      <c r="H59" s="194"/>
      <c r="I59" s="195"/>
      <c r="J59" s="196">
        <f>J90</f>
        <v>0</v>
      </c>
      <c r="K59" s="197"/>
    </row>
    <row r="60" s="8" customFormat="1" ht="24.96" customHeight="1">
      <c r="B60" s="191"/>
      <c r="C60" s="192"/>
      <c r="D60" s="193" t="s">
        <v>8391</v>
      </c>
      <c r="E60" s="194"/>
      <c r="F60" s="194"/>
      <c r="G60" s="194"/>
      <c r="H60" s="194"/>
      <c r="I60" s="195"/>
      <c r="J60" s="196">
        <f>J96</f>
        <v>0</v>
      </c>
      <c r="K60" s="197"/>
    </row>
    <row r="61" s="1" customFormat="1" ht="21.84" customHeight="1">
      <c r="B61" s="47"/>
      <c r="C61" s="48"/>
      <c r="D61" s="48"/>
      <c r="E61" s="48"/>
      <c r="F61" s="48"/>
      <c r="G61" s="48"/>
      <c r="H61" s="48"/>
      <c r="I61" s="158"/>
      <c r="J61" s="48"/>
      <c r="K61" s="52"/>
    </row>
    <row r="62" s="1" customFormat="1" ht="6.96" customHeight="1">
      <c r="B62" s="68"/>
      <c r="C62" s="69"/>
      <c r="D62" s="69"/>
      <c r="E62" s="69"/>
      <c r="F62" s="69"/>
      <c r="G62" s="69"/>
      <c r="H62" s="69"/>
      <c r="I62" s="180"/>
      <c r="J62" s="69"/>
      <c r="K62" s="70"/>
    </row>
    <row r="66" s="1" customFormat="1" ht="6.96" customHeight="1">
      <c r="B66" s="71"/>
      <c r="C66" s="72"/>
      <c r="D66" s="72"/>
      <c r="E66" s="72"/>
      <c r="F66" s="72"/>
      <c r="G66" s="72"/>
      <c r="H66" s="72"/>
      <c r="I66" s="183"/>
      <c r="J66" s="72"/>
      <c r="K66" s="72"/>
      <c r="L66" s="73"/>
    </row>
    <row r="67" s="1" customFormat="1" ht="36.96" customHeight="1">
      <c r="B67" s="47"/>
      <c r="C67" s="74" t="s">
        <v>212</v>
      </c>
      <c r="D67" s="75"/>
      <c r="E67" s="75"/>
      <c r="F67" s="75"/>
      <c r="G67" s="75"/>
      <c r="H67" s="75"/>
      <c r="I67" s="205"/>
      <c r="J67" s="75"/>
      <c r="K67" s="75"/>
      <c r="L67" s="73"/>
    </row>
    <row r="68" s="1" customFormat="1" ht="6.96" customHeight="1">
      <c r="B68" s="47"/>
      <c r="C68" s="75"/>
      <c r="D68" s="75"/>
      <c r="E68" s="75"/>
      <c r="F68" s="75"/>
      <c r="G68" s="75"/>
      <c r="H68" s="75"/>
      <c r="I68" s="205"/>
      <c r="J68" s="75"/>
      <c r="K68" s="75"/>
      <c r="L68" s="73"/>
    </row>
    <row r="69" s="1" customFormat="1" ht="14.4" customHeight="1">
      <c r="B69" s="47"/>
      <c r="C69" s="77" t="s">
        <v>18</v>
      </c>
      <c r="D69" s="75"/>
      <c r="E69" s="75"/>
      <c r="F69" s="75"/>
      <c r="G69" s="75"/>
      <c r="H69" s="75"/>
      <c r="I69" s="205"/>
      <c r="J69" s="75"/>
      <c r="K69" s="75"/>
      <c r="L69" s="73"/>
    </row>
    <row r="70" s="1" customFormat="1" ht="16.5" customHeight="1">
      <c r="B70" s="47"/>
      <c r="C70" s="75"/>
      <c r="D70" s="75"/>
      <c r="E70" s="206" t="str">
        <f>E7</f>
        <v>NOVÁ PSYCHIATRIE - NEMOCNICE TÁBOR (staveniště A)</v>
      </c>
      <c r="F70" s="77"/>
      <c r="G70" s="77"/>
      <c r="H70" s="77"/>
      <c r="I70" s="205"/>
      <c r="J70" s="75"/>
      <c r="K70" s="75"/>
      <c r="L70" s="73"/>
    </row>
    <row r="71" s="1" customFormat="1" ht="14.4" customHeight="1">
      <c r="B71" s="47"/>
      <c r="C71" s="77" t="s">
        <v>175</v>
      </c>
      <c r="D71" s="75"/>
      <c r="E71" s="75"/>
      <c r="F71" s="75"/>
      <c r="G71" s="75"/>
      <c r="H71" s="75"/>
      <c r="I71" s="205"/>
      <c r="J71" s="75"/>
      <c r="K71" s="75"/>
      <c r="L71" s="73"/>
    </row>
    <row r="72" s="1" customFormat="1" ht="17.25" customHeight="1">
      <c r="B72" s="47"/>
      <c r="C72" s="75"/>
      <c r="D72" s="75"/>
      <c r="E72" s="83" t="str">
        <f>E9</f>
        <v>SO08 - SO 08 - Potrubní pošta-propojovací kolektor</v>
      </c>
      <c r="F72" s="75"/>
      <c r="G72" s="75"/>
      <c r="H72" s="75"/>
      <c r="I72" s="205"/>
      <c r="J72" s="75"/>
      <c r="K72" s="75"/>
      <c r="L72" s="73"/>
    </row>
    <row r="73" s="1" customFormat="1" ht="6.96" customHeight="1">
      <c r="B73" s="47"/>
      <c r="C73" s="75"/>
      <c r="D73" s="75"/>
      <c r="E73" s="75"/>
      <c r="F73" s="75"/>
      <c r="G73" s="75"/>
      <c r="H73" s="75"/>
      <c r="I73" s="205"/>
      <c r="J73" s="75"/>
      <c r="K73" s="75"/>
      <c r="L73" s="73"/>
    </row>
    <row r="74" s="1" customFormat="1" ht="18" customHeight="1">
      <c r="B74" s="47"/>
      <c r="C74" s="77" t="s">
        <v>25</v>
      </c>
      <c r="D74" s="75"/>
      <c r="E74" s="75"/>
      <c r="F74" s="209" t="str">
        <f>F12</f>
        <v>Tábor</v>
      </c>
      <c r="G74" s="75"/>
      <c r="H74" s="75"/>
      <c r="I74" s="210" t="s">
        <v>27</v>
      </c>
      <c r="J74" s="86" t="str">
        <f>IF(J12="","",J12)</f>
        <v>4. 5. 2015</v>
      </c>
      <c r="K74" s="75"/>
      <c r="L74" s="73"/>
    </row>
    <row r="75" s="1" customFormat="1" ht="6.96" customHeight="1">
      <c r="B75" s="47"/>
      <c r="C75" s="75"/>
      <c r="D75" s="75"/>
      <c r="E75" s="75"/>
      <c r="F75" s="75"/>
      <c r="G75" s="75"/>
      <c r="H75" s="75"/>
      <c r="I75" s="205"/>
      <c r="J75" s="75"/>
      <c r="K75" s="75"/>
      <c r="L75" s="73"/>
    </row>
    <row r="76" s="1" customFormat="1">
      <c r="B76" s="47"/>
      <c r="C76" s="77" t="s">
        <v>31</v>
      </c>
      <c r="D76" s="75"/>
      <c r="E76" s="75"/>
      <c r="F76" s="209" t="str">
        <f>E15</f>
        <v>Nemocnice Tábor,a.s.Kpt. Jaroše 2000 390 02 Tábor</v>
      </c>
      <c r="G76" s="75"/>
      <c r="H76" s="75"/>
      <c r="I76" s="210" t="s">
        <v>39</v>
      </c>
      <c r="J76" s="209" t="str">
        <f>E21</f>
        <v>Atelier H1 Ing.arch.J.Hochman, K Biřičce, HK</v>
      </c>
      <c r="K76" s="75"/>
      <c r="L76" s="73"/>
    </row>
    <row r="77" s="1" customFormat="1" ht="14.4" customHeight="1">
      <c r="B77" s="47"/>
      <c r="C77" s="77" t="s">
        <v>37</v>
      </c>
      <c r="D77" s="75"/>
      <c r="E77" s="75"/>
      <c r="F77" s="209" t="str">
        <f>IF(E18="","",E18)</f>
        <v/>
      </c>
      <c r="G77" s="75"/>
      <c r="H77" s="75"/>
      <c r="I77" s="205"/>
      <c r="J77" s="75"/>
      <c r="K77" s="75"/>
      <c r="L77" s="73"/>
    </row>
    <row r="78" s="1" customFormat="1" ht="10.32" customHeight="1">
      <c r="B78" s="47"/>
      <c r="C78" s="75"/>
      <c r="D78" s="75"/>
      <c r="E78" s="75"/>
      <c r="F78" s="75"/>
      <c r="G78" s="75"/>
      <c r="H78" s="75"/>
      <c r="I78" s="205"/>
      <c r="J78" s="75"/>
      <c r="K78" s="75"/>
      <c r="L78" s="73"/>
    </row>
    <row r="79" s="10" customFormat="1" ht="29.28" customHeight="1">
      <c r="B79" s="211"/>
      <c r="C79" s="212" t="s">
        <v>213</v>
      </c>
      <c r="D79" s="213" t="s">
        <v>64</v>
      </c>
      <c r="E79" s="213" t="s">
        <v>60</v>
      </c>
      <c r="F79" s="213" t="s">
        <v>214</v>
      </c>
      <c r="G79" s="213" t="s">
        <v>215</v>
      </c>
      <c r="H79" s="213" t="s">
        <v>216</v>
      </c>
      <c r="I79" s="214" t="s">
        <v>217</v>
      </c>
      <c r="J79" s="213" t="s">
        <v>182</v>
      </c>
      <c r="K79" s="215" t="s">
        <v>218</v>
      </c>
      <c r="L79" s="216"/>
      <c r="M79" s="103" t="s">
        <v>219</v>
      </c>
      <c r="N79" s="104" t="s">
        <v>49</v>
      </c>
      <c r="O79" s="104" t="s">
        <v>220</v>
      </c>
      <c r="P79" s="104" t="s">
        <v>221</v>
      </c>
      <c r="Q79" s="104" t="s">
        <v>222</v>
      </c>
      <c r="R79" s="104" t="s">
        <v>223</v>
      </c>
      <c r="S79" s="104" t="s">
        <v>224</v>
      </c>
      <c r="T79" s="105" t="s">
        <v>225</v>
      </c>
    </row>
    <row r="80" s="1" customFormat="1" ht="29.28" customHeight="1">
      <c r="B80" s="47"/>
      <c r="C80" s="109" t="s">
        <v>183</v>
      </c>
      <c r="D80" s="75"/>
      <c r="E80" s="75"/>
      <c r="F80" s="75"/>
      <c r="G80" s="75"/>
      <c r="H80" s="75"/>
      <c r="I80" s="205"/>
      <c r="J80" s="217">
        <f>BK80</f>
        <v>0</v>
      </c>
      <c r="K80" s="75"/>
      <c r="L80" s="73"/>
      <c r="M80" s="106"/>
      <c r="N80" s="107"/>
      <c r="O80" s="107"/>
      <c r="P80" s="218">
        <f>P81+P84+P90+P96</f>
        <v>0</v>
      </c>
      <c r="Q80" s="107"/>
      <c r="R80" s="218">
        <f>R81+R84+R90+R96</f>
        <v>0</v>
      </c>
      <c r="S80" s="107"/>
      <c r="T80" s="219">
        <f>T81+T84+T90+T96</f>
        <v>0</v>
      </c>
      <c r="AT80" s="25" t="s">
        <v>78</v>
      </c>
      <c r="AU80" s="25" t="s">
        <v>184</v>
      </c>
      <c r="BK80" s="220">
        <f>BK81+BK84+BK90+BK96</f>
        <v>0</v>
      </c>
    </row>
    <row r="81" s="11" customFormat="1" ht="37.44" customHeight="1">
      <c r="B81" s="221"/>
      <c r="C81" s="222"/>
      <c r="D81" s="223" t="s">
        <v>78</v>
      </c>
      <c r="E81" s="224" t="s">
        <v>2752</v>
      </c>
      <c r="F81" s="224" t="s">
        <v>6671</v>
      </c>
      <c r="G81" s="222"/>
      <c r="H81" s="222"/>
      <c r="I81" s="225"/>
      <c r="J81" s="226">
        <f>BK81</f>
        <v>0</v>
      </c>
      <c r="K81" s="222"/>
      <c r="L81" s="227"/>
      <c r="M81" s="228"/>
      <c r="N81" s="229"/>
      <c r="O81" s="229"/>
      <c r="P81" s="230">
        <f>SUM(P82:P83)</f>
        <v>0</v>
      </c>
      <c r="Q81" s="229"/>
      <c r="R81" s="230">
        <f>SUM(R82:R83)</f>
        <v>0</v>
      </c>
      <c r="S81" s="229"/>
      <c r="T81" s="231">
        <f>SUM(T82:T83)</f>
        <v>0</v>
      </c>
      <c r="AR81" s="232" t="s">
        <v>101</v>
      </c>
      <c r="AT81" s="233" t="s">
        <v>78</v>
      </c>
      <c r="AU81" s="233" t="s">
        <v>79</v>
      </c>
      <c r="AY81" s="232" t="s">
        <v>228</v>
      </c>
      <c r="BK81" s="234">
        <f>SUM(BK82:BK83)</f>
        <v>0</v>
      </c>
    </row>
    <row r="82" s="1" customFormat="1" ht="16.5" customHeight="1">
      <c r="B82" s="47"/>
      <c r="C82" s="237" t="s">
        <v>79</v>
      </c>
      <c r="D82" s="237" t="s">
        <v>230</v>
      </c>
      <c r="E82" s="238" t="s">
        <v>24</v>
      </c>
      <c r="F82" s="239" t="s">
        <v>6672</v>
      </c>
      <c r="G82" s="240" t="s">
        <v>328</v>
      </c>
      <c r="H82" s="241">
        <v>20</v>
      </c>
      <c r="I82" s="242"/>
      <c r="J82" s="243">
        <f>ROUND(I82*H82,2)</f>
        <v>0</v>
      </c>
      <c r="K82" s="239" t="s">
        <v>3751</v>
      </c>
      <c r="L82" s="73"/>
      <c r="M82" s="244" t="s">
        <v>22</v>
      </c>
      <c r="N82" s="245" t="s">
        <v>50</v>
      </c>
      <c r="O82" s="48"/>
      <c r="P82" s="246">
        <f>O82*H82</f>
        <v>0</v>
      </c>
      <c r="Q82" s="246">
        <v>0</v>
      </c>
      <c r="R82" s="246">
        <f>Q82*H82</f>
        <v>0</v>
      </c>
      <c r="S82" s="246">
        <v>0</v>
      </c>
      <c r="T82" s="247">
        <f>S82*H82</f>
        <v>0</v>
      </c>
      <c r="AR82" s="25" t="s">
        <v>572</v>
      </c>
      <c r="AT82" s="25" t="s">
        <v>230</v>
      </c>
      <c r="AU82" s="25" t="s">
        <v>24</v>
      </c>
      <c r="AY82" s="25" t="s">
        <v>228</v>
      </c>
      <c r="BE82" s="248">
        <f>IF(N82="základní",J82,0)</f>
        <v>0</v>
      </c>
      <c r="BF82" s="248">
        <f>IF(N82="snížená",J82,0)</f>
        <v>0</v>
      </c>
      <c r="BG82" s="248">
        <f>IF(N82="zákl. přenesená",J82,0)</f>
        <v>0</v>
      </c>
      <c r="BH82" s="248">
        <f>IF(N82="sníž. přenesená",J82,0)</f>
        <v>0</v>
      </c>
      <c r="BI82" s="248">
        <f>IF(N82="nulová",J82,0)</f>
        <v>0</v>
      </c>
      <c r="BJ82" s="25" t="s">
        <v>24</v>
      </c>
      <c r="BK82" s="248">
        <f>ROUND(I82*H82,2)</f>
        <v>0</v>
      </c>
      <c r="BL82" s="25" t="s">
        <v>572</v>
      </c>
      <c r="BM82" s="25" t="s">
        <v>8392</v>
      </c>
    </row>
    <row r="83" s="1" customFormat="1" ht="16.5" customHeight="1">
      <c r="B83" s="47"/>
      <c r="C83" s="237" t="s">
        <v>79</v>
      </c>
      <c r="D83" s="237" t="s">
        <v>230</v>
      </c>
      <c r="E83" s="238" t="s">
        <v>87</v>
      </c>
      <c r="F83" s="239" t="s">
        <v>6676</v>
      </c>
      <c r="G83" s="240" t="s">
        <v>929</v>
      </c>
      <c r="H83" s="241">
        <v>1</v>
      </c>
      <c r="I83" s="242"/>
      <c r="J83" s="243">
        <f>ROUND(I83*H83,2)</f>
        <v>0</v>
      </c>
      <c r="K83" s="239" t="s">
        <v>3751</v>
      </c>
      <c r="L83" s="73"/>
      <c r="M83" s="244" t="s">
        <v>22</v>
      </c>
      <c r="N83" s="245" t="s">
        <v>50</v>
      </c>
      <c r="O83" s="48"/>
      <c r="P83" s="246">
        <f>O83*H83</f>
        <v>0</v>
      </c>
      <c r="Q83" s="246">
        <v>0</v>
      </c>
      <c r="R83" s="246">
        <f>Q83*H83</f>
        <v>0</v>
      </c>
      <c r="S83" s="246">
        <v>0</v>
      </c>
      <c r="T83" s="247">
        <f>S83*H83</f>
        <v>0</v>
      </c>
      <c r="AR83" s="25" t="s">
        <v>572</v>
      </c>
      <c r="AT83" s="25" t="s">
        <v>230</v>
      </c>
      <c r="AU83" s="25" t="s">
        <v>24</v>
      </c>
      <c r="AY83" s="25" t="s">
        <v>228</v>
      </c>
      <c r="BE83" s="248">
        <f>IF(N83="základní",J83,0)</f>
        <v>0</v>
      </c>
      <c r="BF83" s="248">
        <f>IF(N83="snížená",J83,0)</f>
        <v>0</v>
      </c>
      <c r="BG83" s="248">
        <f>IF(N83="zákl. přenesená",J83,0)</f>
        <v>0</v>
      </c>
      <c r="BH83" s="248">
        <f>IF(N83="sníž. přenesená",J83,0)</f>
        <v>0</v>
      </c>
      <c r="BI83" s="248">
        <f>IF(N83="nulová",J83,0)</f>
        <v>0</v>
      </c>
      <c r="BJ83" s="25" t="s">
        <v>24</v>
      </c>
      <c r="BK83" s="248">
        <f>ROUND(I83*H83,2)</f>
        <v>0</v>
      </c>
      <c r="BL83" s="25" t="s">
        <v>572</v>
      </c>
      <c r="BM83" s="25" t="s">
        <v>8393</v>
      </c>
    </row>
    <row r="84" s="11" customFormat="1" ht="37.44" customHeight="1">
      <c r="B84" s="221"/>
      <c r="C84" s="222"/>
      <c r="D84" s="223" t="s">
        <v>78</v>
      </c>
      <c r="E84" s="224" t="s">
        <v>2756</v>
      </c>
      <c r="F84" s="224" t="s">
        <v>6678</v>
      </c>
      <c r="G84" s="222"/>
      <c r="H84" s="222"/>
      <c r="I84" s="225"/>
      <c r="J84" s="226">
        <f>BK84</f>
        <v>0</v>
      </c>
      <c r="K84" s="222"/>
      <c r="L84" s="227"/>
      <c r="M84" s="228"/>
      <c r="N84" s="229"/>
      <c r="O84" s="229"/>
      <c r="P84" s="230">
        <f>SUM(P85:P89)</f>
        <v>0</v>
      </c>
      <c r="Q84" s="229"/>
      <c r="R84" s="230">
        <f>SUM(R85:R89)</f>
        <v>0</v>
      </c>
      <c r="S84" s="229"/>
      <c r="T84" s="231">
        <f>SUM(T85:T89)</f>
        <v>0</v>
      </c>
      <c r="AR84" s="232" t="s">
        <v>101</v>
      </c>
      <c r="AT84" s="233" t="s">
        <v>78</v>
      </c>
      <c r="AU84" s="233" t="s">
        <v>79</v>
      </c>
      <c r="AY84" s="232" t="s">
        <v>228</v>
      </c>
      <c r="BK84" s="234">
        <f>SUM(BK85:BK89)</f>
        <v>0</v>
      </c>
    </row>
    <row r="85" s="1" customFormat="1" ht="25.5" customHeight="1">
      <c r="B85" s="47"/>
      <c r="C85" s="237" t="s">
        <v>79</v>
      </c>
      <c r="D85" s="237" t="s">
        <v>230</v>
      </c>
      <c r="E85" s="238" t="s">
        <v>101</v>
      </c>
      <c r="F85" s="239" t="s">
        <v>6679</v>
      </c>
      <c r="G85" s="240" t="s">
        <v>328</v>
      </c>
      <c r="H85" s="241">
        <v>15</v>
      </c>
      <c r="I85" s="242"/>
      <c r="J85" s="243">
        <f>ROUND(I85*H85,2)</f>
        <v>0</v>
      </c>
      <c r="K85" s="239" t="s">
        <v>3751</v>
      </c>
      <c r="L85" s="73"/>
      <c r="M85" s="244" t="s">
        <v>22</v>
      </c>
      <c r="N85" s="245" t="s">
        <v>50</v>
      </c>
      <c r="O85" s="48"/>
      <c r="P85" s="246">
        <f>O85*H85</f>
        <v>0</v>
      </c>
      <c r="Q85" s="246">
        <v>0</v>
      </c>
      <c r="R85" s="246">
        <f>Q85*H85</f>
        <v>0</v>
      </c>
      <c r="S85" s="246">
        <v>0</v>
      </c>
      <c r="T85" s="247">
        <f>S85*H85</f>
        <v>0</v>
      </c>
      <c r="AR85" s="25" t="s">
        <v>572</v>
      </c>
      <c r="AT85" s="25" t="s">
        <v>230</v>
      </c>
      <c r="AU85" s="25" t="s">
        <v>24</v>
      </c>
      <c r="AY85" s="25" t="s">
        <v>228</v>
      </c>
      <c r="BE85" s="248">
        <f>IF(N85="základní",J85,0)</f>
        <v>0</v>
      </c>
      <c r="BF85" s="248">
        <f>IF(N85="snížená",J85,0)</f>
        <v>0</v>
      </c>
      <c r="BG85" s="248">
        <f>IF(N85="zákl. přenesená",J85,0)</f>
        <v>0</v>
      </c>
      <c r="BH85" s="248">
        <f>IF(N85="sníž. přenesená",J85,0)</f>
        <v>0</v>
      </c>
      <c r="BI85" s="248">
        <f>IF(N85="nulová",J85,0)</f>
        <v>0</v>
      </c>
      <c r="BJ85" s="25" t="s">
        <v>24</v>
      </c>
      <c r="BK85" s="248">
        <f>ROUND(I85*H85,2)</f>
        <v>0</v>
      </c>
      <c r="BL85" s="25" t="s">
        <v>572</v>
      </c>
      <c r="BM85" s="25" t="s">
        <v>8394</v>
      </c>
    </row>
    <row r="86" s="1" customFormat="1" ht="25.5" customHeight="1">
      <c r="B86" s="47"/>
      <c r="C86" s="237" t="s">
        <v>79</v>
      </c>
      <c r="D86" s="237" t="s">
        <v>230</v>
      </c>
      <c r="E86" s="238" t="s">
        <v>235</v>
      </c>
      <c r="F86" s="239" t="s">
        <v>6681</v>
      </c>
      <c r="G86" s="240" t="s">
        <v>929</v>
      </c>
      <c r="H86" s="241">
        <v>2</v>
      </c>
      <c r="I86" s="242"/>
      <c r="J86" s="243">
        <f>ROUND(I86*H86,2)</f>
        <v>0</v>
      </c>
      <c r="K86" s="239" t="s">
        <v>3751</v>
      </c>
      <c r="L86" s="73"/>
      <c r="M86" s="244" t="s">
        <v>22</v>
      </c>
      <c r="N86" s="245" t="s">
        <v>50</v>
      </c>
      <c r="O86" s="48"/>
      <c r="P86" s="246">
        <f>O86*H86</f>
        <v>0</v>
      </c>
      <c r="Q86" s="246">
        <v>0</v>
      </c>
      <c r="R86" s="246">
        <f>Q86*H86</f>
        <v>0</v>
      </c>
      <c r="S86" s="246">
        <v>0</v>
      </c>
      <c r="T86" s="247">
        <f>S86*H86</f>
        <v>0</v>
      </c>
      <c r="AR86" s="25" t="s">
        <v>572</v>
      </c>
      <c r="AT86" s="25" t="s">
        <v>230</v>
      </c>
      <c r="AU86" s="25" t="s">
        <v>24</v>
      </c>
      <c r="AY86" s="25" t="s">
        <v>228</v>
      </c>
      <c r="BE86" s="248">
        <f>IF(N86="základní",J86,0)</f>
        <v>0</v>
      </c>
      <c r="BF86" s="248">
        <f>IF(N86="snížená",J86,0)</f>
        <v>0</v>
      </c>
      <c r="BG86" s="248">
        <f>IF(N86="zákl. přenesená",J86,0)</f>
        <v>0</v>
      </c>
      <c r="BH86" s="248">
        <f>IF(N86="sníž. přenesená",J86,0)</f>
        <v>0</v>
      </c>
      <c r="BI86" s="248">
        <f>IF(N86="nulová",J86,0)</f>
        <v>0</v>
      </c>
      <c r="BJ86" s="25" t="s">
        <v>24</v>
      </c>
      <c r="BK86" s="248">
        <f>ROUND(I86*H86,2)</f>
        <v>0</v>
      </c>
      <c r="BL86" s="25" t="s">
        <v>572</v>
      </c>
      <c r="BM86" s="25" t="s">
        <v>8395</v>
      </c>
    </row>
    <row r="87" s="1" customFormat="1" ht="25.5" customHeight="1">
      <c r="B87" s="47"/>
      <c r="C87" s="237" t="s">
        <v>79</v>
      </c>
      <c r="D87" s="237" t="s">
        <v>230</v>
      </c>
      <c r="E87" s="238" t="s">
        <v>251</v>
      </c>
      <c r="F87" s="239" t="s">
        <v>6685</v>
      </c>
      <c r="G87" s="240" t="s">
        <v>929</v>
      </c>
      <c r="H87" s="241">
        <v>2</v>
      </c>
      <c r="I87" s="242"/>
      <c r="J87" s="243">
        <f>ROUND(I87*H87,2)</f>
        <v>0</v>
      </c>
      <c r="K87" s="239" t="s">
        <v>3751</v>
      </c>
      <c r="L87" s="73"/>
      <c r="M87" s="244" t="s">
        <v>22</v>
      </c>
      <c r="N87" s="245" t="s">
        <v>50</v>
      </c>
      <c r="O87" s="48"/>
      <c r="P87" s="246">
        <f>O87*H87</f>
        <v>0</v>
      </c>
      <c r="Q87" s="246">
        <v>0</v>
      </c>
      <c r="R87" s="246">
        <f>Q87*H87</f>
        <v>0</v>
      </c>
      <c r="S87" s="246">
        <v>0</v>
      </c>
      <c r="T87" s="247">
        <f>S87*H87</f>
        <v>0</v>
      </c>
      <c r="AR87" s="25" t="s">
        <v>572</v>
      </c>
      <c r="AT87" s="25" t="s">
        <v>230</v>
      </c>
      <c r="AU87" s="25" t="s">
        <v>24</v>
      </c>
      <c r="AY87" s="25" t="s">
        <v>228</v>
      </c>
      <c r="BE87" s="248">
        <f>IF(N87="základní",J87,0)</f>
        <v>0</v>
      </c>
      <c r="BF87" s="248">
        <f>IF(N87="snížená",J87,0)</f>
        <v>0</v>
      </c>
      <c r="BG87" s="248">
        <f>IF(N87="zákl. přenesená",J87,0)</f>
        <v>0</v>
      </c>
      <c r="BH87" s="248">
        <f>IF(N87="sníž. přenesená",J87,0)</f>
        <v>0</v>
      </c>
      <c r="BI87" s="248">
        <f>IF(N87="nulová",J87,0)</f>
        <v>0</v>
      </c>
      <c r="BJ87" s="25" t="s">
        <v>24</v>
      </c>
      <c r="BK87" s="248">
        <f>ROUND(I87*H87,2)</f>
        <v>0</v>
      </c>
      <c r="BL87" s="25" t="s">
        <v>572</v>
      </c>
      <c r="BM87" s="25" t="s">
        <v>8396</v>
      </c>
    </row>
    <row r="88" s="1" customFormat="1" ht="16.5" customHeight="1">
      <c r="B88" s="47"/>
      <c r="C88" s="237" t="s">
        <v>79</v>
      </c>
      <c r="D88" s="237" t="s">
        <v>230</v>
      </c>
      <c r="E88" s="238" t="s">
        <v>255</v>
      </c>
      <c r="F88" s="239" t="s">
        <v>6687</v>
      </c>
      <c r="G88" s="240" t="s">
        <v>929</v>
      </c>
      <c r="H88" s="241">
        <v>1</v>
      </c>
      <c r="I88" s="242"/>
      <c r="J88" s="243">
        <f>ROUND(I88*H88,2)</f>
        <v>0</v>
      </c>
      <c r="K88" s="239" t="s">
        <v>3751</v>
      </c>
      <c r="L88" s="73"/>
      <c r="M88" s="244" t="s">
        <v>22</v>
      </c>
      <c r="N88" s="245" t="s">
        <v>50</v>
      </c>
      <c r="O88" s="48"/>
      <c r="P88" s="246">
        <f>O88*H88</f>
        <v>0</v>
      </c>
      <c r="Q88" s="246">
        <v>0</v>
      </c>
      <c r="R88" s="246">
        <f>Q88*H88</f>
        <v>0</v>
      </c>
      <c r="S88" s="246">
        <v>0</v>
      </c>
      <c r="T88" s="247">
        <f>S88*H88</f>
        <v>0</v>
      </c>
      <c r="AR88" s="25" t="s">
        <v>572</v>
      </c>
      <c r="AT88" s="25" t="s">
        <v>230</v>
      </c>
      <c r="AU88" s="25" t="s">
        <v>24</v>
      </c>
      <c r="AY88" s="25" t="s">
        <v>228</v>
      </c>
      <c r="BE88" s="248">
        <f>IF(N88="základní",J88,0)</f>
        <v>0</v>
      </c>
      <c r="BF88" s="248">
        <f>IF(N88="snížená",J88,0)</f>
        <v>0</v>
      </c>
      <c r="BG88" s="248">
        <f>IF(N88="zákl. přenesená",J88,0)</f>
        <v>0</v>
      </c>
      <c r="BH88" s="248">
        <f>IF(N88="sníž. přenesená",J88,0)</f>
        <v>0</v>
      </c>
      <c r="BI88" s="248">
        <f>IF(N88="nulová",J88,0)</f>
        <v>0</v>
      </c>
      <c r="BJ88" s="25" t="s">
        <v>24</v>
      </c>
      <c r="BK88" s="248">
        <f>ROUND(I88*H88,2)</f>
        <v>0</v>
      </c>
      <c r="BL88" s="25" t="s">
        <v>572</v>
      </c>
      <c r="BM88" s="25" t="s">
        <v>8397</v>
      </c>
    </row>
    <row r="89" s="1" customFormat="1" ht="25.5" customHeight="1">
      <c r="B89" s="47"/>
      <c r="C89" s="237" t="s">
        <v>79</v>
      </c>
      <c r="D89" s="237" t="s">
        <v>230</v>
      </c>
      <c r="E89" s="238" t="s">
        <v>260</v>
      </c>
      <c r="F89" s="239" t="s">
        <v>6689</v>
      </c>
      <c r="G89" s="240" t="s">
        <v>929</v>
      </c>
      <c r="H89" s="241">
        <v>1</v>
      </c>
      <c r="I89" s="242"/>
      <c r="J89" s="243">
        <f>ROUND(I89*H89,2)</f>
        <v>0</v>
      </c>
      <c r="K89" s="239" t="s">
        <v>3751</v>
      </c>
      <c r="L89" s="73"/>
      <c r="M89" s="244" t="s">
        <v>22</v>
      </c>
      <c r="N89" s="245" t="s">
        <v>50</v>
      </c>
      <c r="O89" s="48"/>
      <c r="P89" s="246">
        <f>O89*H89</f>
        <v>0</v>
      </c>
      <c r="Q89" s="246">
        <v>0</v>
      </c>
      <c r="R89" s="246">
        <f>Q89*H89</f>
        <v>0</v>
      </c>
      <c r="S89" s="246">
        <v>0</v>
      </c>
      <c r="T89" s="247">
        <f>S89*H89</f>
        <v>0</v>
      </c>
      <c r="AR89" s="25" t="s">
        <v>572</v>
      </c>
      <c r="AT89" s="25" t="s">
        <v>230</v>
      </c>
      <c r="AU89" s="25" t="s">
        <v>24</v>
      </c>
      <c r="AY89" s="25" t="s">
        <v>228</v>
      </c>
      <c r="BE89" s="248">
        <f>IF(N89="základní",J89,0)</f>
        <v>0</v>
      </c>
      <c r="BF89" s="248">
        <f>IF(N89="snížená",J89,0)</f>
        <v>0</v>
      </c>
      <c r="BG89" s="248">
        <f>IF(N89="zákl. přenesená",J89,0)</f>
        <v>0</v>
      </c>
      <c r="BH89" s="248">
        <f>IF(N89="sníž. přenesená",J89,0)</f>
        <v>0</v>
      </c>
      <c r="BI89" s="248">
        <f>IF(N89="nulová",J89,0)</f>
        <v>0</v>
      </c>
      <c r="BJ89" s="25" t="s">
        <v>24</v>
      </c>
      <c r="BK89" s="248">
        <f>ROUND(I89*H89,2)</f>
        <v>0</v>
      </c>
      <c r="BL89" s="25" t="s">
        <v>572</v>
      </c>
      <c r="BM89" s="25" t="s">
        <v>8398</v>
      </c>
    </row>
    <row r="90" s="11" customFormat="1" ht="37.44" customHeight="1">
      <c r="B90" s="221"/>
      <c r="C90" s="222"/>
      <c r="D90" s="223" t="s">
        <v>78</v>
      </c>
      <c r="E90" s="224" t="s">
        <v>2758</v>
      </c>
      <c r="F90" s="224" t="s">
        <v>6691</v>
      </c>
      <c r="G90" s="222"/>
      <c r="H90" s="222"/>
      <c r="I90" s="225"/>
      <c r="J90" s="226">
        <f>BK90</f>
        <v>0</v>
      </c>
      <c r="K90" s="222"/>
      <c r="L90" s="227"/>
      <c r="M90" s="228"/>
      <c r="N90" s="229"/>
      <c r="O90" s="229"/>
      <c r="P90" s="230">
        <f>SUM(P91:P95)</f>
        <v>0</v>
      </c>
      <c r="Q90" s="229"/>
      <c r="R90" s="230">
        <f>SUM(R91:R95)</f>
        <v>0</v>
      </c>
      <c r="S90" s="229"/>
      <c r="T90" s="231">
        <f>SUM(T91:T95)</f>
        <v>0</v>
      </c>
      <c r="AR90" s="232" t="s">
        <v>101</v>
      </c>
      <c r="AT90" s="233" t="s">
        <v>78</v>
      </c>
      <c r="AU90" s="233" t="s">
        <v>79</v>
      </c>
      <c r="AY90" s="232" t="s">
        <v>228</v>
      </c>
      <c r="BK90" s="234">
        <f>SUM(BK91:BK95)</f>
        <v>0</v>
      </c>
    </row>
    <row r="91" s="1" customFormat="1" ht="16.5" customHeight="1">
      <c r="B91" s="47"/>
      <c r="C91" s="237" t="s">
        <v>79</v>
      </c>
      <c r="D91" s="237" t="s">
        <v>230</v>
      </c>
      <c r="E91" s="238" t="s">
        <v>266</v>
      </c>
      <c r="F91" s="239" t="s">
        <v>6692</v>
      </c>
      <c r="G91" s="240" t="s">
        <v>929</v>
      </c>
      <c r="H91" s="241">
        <v>2</v>
      </c>
      <c r="I91" s="242"/>
      <c r="J91" s="243">
        <f>ROUND(I91*H91,2)</f>
        <v>0</v>
      </c>
      <c r="K91" s="239" t="s">
        <v>3751</v>
      </c>
      <c r="L91" s="73"/>
      <c r="M91" s="244" t="s">
        <v>22</v>
      </c>
      <c r="N91" s="245" t="s">
        <v>50</v>
      </c>
      <c r="O91" s="48"/>
      <c r="P91" s="246">
        <f>O91*H91</f>
        <v>0</v>
      </c>
      <c r="Q91" s="246">
        <v>0</v>
      </c>
      <c r="R91" s="246">
        <f>Q91*H91</f>
        <v>0</v>
      </c>
      <c r="S91" s="246">
        <v>0</v>
      </c>
      <c r="T91" s="247">
        <f>S91*H91</f>
        <v>0</v>
      </c>
      <c r="AR91" s="25" t="s">
        <v>572</v>
      </c>
      <c r="AT91" s="25" t="s">
        <v>230</v>
      </c>
      <c r="AU91" s="25" t="s">
        <v>24</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572</v>
      </c>
      <c r="BM91" s="25" t="s">
        <v>8399</v>
      </c>
    </row>
    <row r="92" s="1" customFormat="1" ht="25.5" customHeight="1">
      <c r="B92" s="47"/>
      <c r="C92" s="237" t="s">
        <v>79</v>
      </c>
      <c r="D92" s="237" t="s">
        <v>230</v>
      </c>
      <c r="E92" s="238" t="s">
        <v>271</v>
      </c>
      <c r="F92" s="239" t="s">
        <v>6694</v>
      </c>
      <c r="G92" s="240" t="s">
        <v>929</v>
      </c>
      <c r="H92" s="241">
        <v>2</v>
      </c>
      <c r="I92" s="242"/>
      <c r="J92" s="243">
        <f>ROUND(I92*H92,2)</f>
        <v>0</v>
      </c>
      <c r="K92" s="239" t="s">
        <v>3751</v>
      </c>
      <c r="L92" s="73"/>
      <c r="M92" s="244" t="s">
        <v>22</v>
      </c>
      <c r="N92" s="245" t="s">
        <v>50</v>
      </c>
      <c r="O92" s="48"/>
      <c r="P92" s="246">
        <f>O92*H92</f>
        <v>0</v>
      </c>
      <c r="Q92" s="246">
        <v>0</v>
      </c>
      <c r="R92" s="246">
        <f>Q92*H92</f>
        <v>0</v>
      </c>
      <c r="S92" s="246">
        <v>0</v>
      </c>
      <c r="T92" s="247">
        <f>S92*H92</f>
        <v>0</v>
      </c>
      <c r="AR92" s="25" t="s">
        <v>572</v>
      </c>
      <c r="AT92" s="25" t="s">
        <v>230</v>
      </c>
      <c r="AU92" s="25" t="s">
        <v>24</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572</v>
      </c>
      <c r="BM92" s="25" t="s">
        <v>8400</v>
      </c>
    </row>
    <row r="93" s="1" customFormat="1" ht="25.5" customHeight="1">
      <c r="B93" s="47"/>
      <c r="C93" s="237" t="s">
        <v>79</v>
      </c>
      <c r="D93" s="237" t="s">
        <v>230</v>
      </c>
      <c r="E93" s="238" t="s">
        <v>29</v>
      </c>
      <c r="F93" s="239" t="s">
        <v>6696</v>
      </c>
      <c r="G93" s="240" t="s">
        <v>929</v>
      </c>
      <c r="H93" s="241">
        <v>2</v>
      </c>
      <c r="I93" s="242"/>
      <c r="J93" s="243">
        <f>ROUND(I93*H93,2)</f>
        <v>0</v>
      </c>
      <c r="K93" s="239" t="s">
        <v>3751</v>
      </c>
      <c r="L93" s="73"/>
      <c r="M93" s="244" t="s">
        <v>22</v>
      </c>
      <c r="N93" s="245" t="s">
        <v>50</v>
      </c>
      <c r="O93" s="48"/>
      <c r="P93" s="246">
        <f>O93*H93</f>
        <v>0</v>
      </c>
      <c r="Q93" s="246">
        <v>0</v>
      </c>
      <c r="R93" s="246">
        <f>Q93*H93</f>
        <v>0</v>
      </c>
      <c r="S93" s="246">
        <v>0</v>
      </c>
      <c r="T93" s="247">
        <f>S93*H93</f>
        <v>0</v>
      </c>
      <c r="AR93" s="25" t="s">
        <v>572</v>
      </c>
      <c r="AT93" s="25" t="s">
        <v>230</v>
      </c>
      <c r="AU93" s="25" t="s">
        <v>24</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572</v>
      </c>
      <c r="BM93" s="25" t="s">
        <v>8401</v>
      </c>
    </row>
    <row r="94" s="1" customFormat="1" ht="16.5" customHeight="1">
      <c r="B94" s="47"/>
      <c r="C94" s="237" t="s">
        <v>79</v>
      </c>
      <c r="D94" s="237" t="s">
        <v>230</v>
      </c>
      <c r="E94" s="238" t="s">
        <v>279</v>
      </c>
      <c r="F94" s="239" t="s">
        <v>6698</v>
      </c>
      <c r="G94" s="240" t="s">
        <v>929</v>
      </c>
      <c r="H94" s="241">
        <v>1</v>
      </c>
      <c r="I94" s="242"/>
      <c r="J94" s="243">
        <f>ROUND(I94*H94,2)</f>
        <v>0</v>
      </c>
      <c r="K94" s="239" t="s">
        <v>3751</v>
      </c>
      <c r="L94" s="73"/>
      <c r="M94" s="244" t="s">
        <v>22</v>
      </c>
      <c r="N94" s="245" t="s">
        <v>50</v>
      </c>
      <c r="O94" s="48"/>
      <c r="P94" s="246">
        <f>O94*H94</f>
        <v>0</v>
      </c>
      <c r="Q94" s="246">
        <v>0</v>
      </c>
      <c r="R94" s="246">
        <f>Q94*H94</f>
        <v>0</v>
      </c>
      <c r="S94" s="246">
        <v>0</v>
      </c>
      <c r="T94" s="247">
        <f>S94*H94</f>
        <v>0</v>
      </c>
      <c r="AR94" s="25" t="s">
        <v>572</v>
      </c>
      <c r="AT94" s="25" t="s">
        <v>230</v>
      </c>
      <c r="AU94" s="25" t="s">
        <v>24</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572</v>
      </c>
      <c r="BM94" s="25" t="s">
        <v>8402</v>
      </c>
    </row>
    <row r="95" s="1" customFormat="1" ht="16.5" customHeight="1">
      <c r="B95" s="47"/>
      <c r="C95" s="237" t="s">
        <v>79</v>
      </c>
      <c r="D95" s="237" t="s">
        <v>230</v>
      </c>
      <c r="E95" s="238" t="s">
        <v>284</v>
      </c>
      <c r="F95" s="239" t="s">
        <v>6700</v>
      </c>
      <c r="G95" s="240" t="s">
        <v>929</v>
      </c>
      <c r="H95" s="241">
        <v>2</v>
      </c>
      <c r="I95" s="242"/>
      <c r="J95" s="243">
        <f>ROUND(I95*H95,2)</f>
        <v>0</v>
      </c>
      <c r="K95" s="239" t="s">
        <v>3751</v>
      </c>
      <c r="L95" s="73"/>
      <c r="M95" s="244" t="s">
        <v>22</v>
      </c>
      <c r="N95" s="245" t="s">
        <v>50</v>
      </c>
      <c r="O95" s="48"/>
      <c r="P95" s="246">
        <f>O95*H95</f>
        <v>0</v>
      </c>
      <c r="Q95" s="246">
        <v>0</v>
      </c>
      <c r="R95" s="246">
        <f>Q95*H95</f>
        <v>0</v>
      </c>
      <c r="S95" s="246">
        <v>0</v>
      </c>
      <c r="T95" s="247">
        <f>S95*H95</f>
        <v>0</v>
      </c>
      <c r="AR95" s="25" t="s">
        <v>572</v>
      </c>
      <c r="AT95" s="25" t="s">
        <v>230</v>
      </c>
      <c r="AU95" s="25" t="s">
        <v>24</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572</v>
      </c>
      <c r="BM95" s="25" t="s">
        <v>8403</v>
      </c>
    </row>
    <row r="96" s="11" customFormat="1" ht="37.44" customHeight="1">
      <c r="B96" s="221"/>
      <c r="C96" s="222"/>
      <c r="D96" s="223" t="s">
        <v>78</v>
      </c>
      <c r="E96" s="224" t="s">
        <v>2764</v>
      </c>
      <c r="F96" s="224" t="s">
        <v>6702</v>
      </c>
      <c r="G96" s="222"/>
      <c r="H96" s="222"/>
      <c r="I96" s="225"/>
      <c r="J96" s="226">
        <f>BK96</f>
        <v>0</v>
      </c>
      <c r="K96" s="222"/>
      <c r="L96" s="227"/>
      <c r="M96" s="228"/>
      <c r="N96" s="229"/>
      <c r="O96" s="229"/>
      <c r="P96" s="230">
        <f>SUM(P97:P100)</f>
        <v>0</v>
      </c>
      <c r="Q96" s="229"/>
      <c r="R96" s="230">
        <f>SUM(R97:R100)</f>
        <v>0</v>
      </c>
      <c r="S96" s="229"/>
      <c r="T96" s="231">
        <f>SUM(T97:T100)</f>
        <v>0</v>
      </c>
      <c r="AR96" s="232" t="s">
        <v>101</v>
      </c>
      <c r="AT96" s="233" t="s">
        <v>78</v>
      </c>
      <c r="AU96" s="233" t="s">
        <v>79</v>
      </c>
      <c r="AY96" s="232" t="s">
        <v>228</v>
      </c>
      <c r="BK96" s="234">
        <f>SUM(BK97:BK100)</f>
        <v>0</v>
      </c>
    </row>
    <row r="97" s="1" customFormat="1" ht="51" customHeight="1">
      <c r="B97" s="47"/>
      <c r="C97" s="237" t="s">
        <v>79</v>
      </c>
      <c r="D97" s="237" t="s">
        <v>230</v>
      </c>
      <c r="E97" s="238" t="s">
        <v>289</v>
      </c>
      <c r="F97" s="239" t="s">
        <v>6703</v>
      </c>
      <c r="G97" s="240" t="s">
        <v>929</v>
      </c>
      <c r="H97" s="241">
        <v>1</v>
      </c>
      <c r="I97" s="242"/>
      <c r="J97" s="243">
        <f>ROUND(I97*H97,2)</f>
        <v>0</v>
      </c>
      <c r="K97" s="239" t="s">
        <v>3751</v>
      </c>
      <c r="L97" s="73"/>
      <c r="M97" s="244" t="s">
        <v>22</v>
      </c>
      <c r="N97" s="245" t="s">
        <v>50</v>
      </c>
      <c r="O97" s="48"/>
      <c r="P97" s="246">
        <f>O97*H97</f>
        <v>0</v>
      </c>
      <c r="Q97" s="246">
        <v>0</v>
      </c>
      <c r="R97" s="246">
        <f>Q97*H97</f>
        <v>0</v>
      </c>
      <c r="S97" s="246">
        <v>0</v>
      </c>
      <c r="T97" s="247">
        <f>S97*H97</f>
        <v>0</v>
      </c>
      <c r="AR97" s="25" t="s">
        <v>572</v>
      </c>
      <c r="AT97" s="25" t="s">
        <v>230</v>
      </c>
      <c r="AU97" s="25" t="s">
        <v>24</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572</v>
      </c>
      <c r="BM97" s="25" t="s">
        <v>8404</v>
      </c>
    </row>
    <row r="98" s="1" customFormat="1" ht="25.5" customHeight="1">
      <c r="B98" s="47"/>
      <c r="C98" s="237" t="s">
        <v>79</v>
      </c>
      <c r="D98" s="237" t="s">
        <v>230</v>
      </c>
      <c r="E98" s="238" t="s">
        <v>295</v>
      </c>
      <c r="F98" s="239" t="s">
        <v>6705</v>
      </c>
      <c r="G98" s="240" t="s">
        <v>929</v>
      </c>
      <c r="H98" s="241">
        <v>1</v>
      </c>
      <c r="I98" s="242"/>
      <c r="J98" s="243">
        <f>ROUND(I98*H98,2)</f>
        <v>0</v>
      </c>
      <c r="K98" s="239" t="s">
        <v>3751</v>
      </c>
      <c r="L98" s="73"/>
      <c r="M98" s="244" t="s">
        <v>22</v>
      </c>
      <c r="N98" s="245" t="s">
        <v>50</v>
      </c>
      <c r="O98" s="48"/>
      <c r="P98" s="246">
        <f>O98*H98</f>
        <v>0</v>
      </c>
      <c r="Q98" s="246">
        <v>0</v>
      </c>
      <c r="R98" s="246">
        <f>Q98*H98</f>
        <v>0</v>
      </c>
      <c r="S98" s="246">
        <v>0</v>
      </c>
      <c r="T98" s="247">
        <f>S98*H98</f>
        <v>0</v>
      </c>
      <c r="AR98" s="25" t="s">
        <v>572</v>
      </c>
      <c r="AT98" s="25" t="s">
        <v>230</v>
      </c>
      <c r="AU98" s="25" t="s">
        <v>24</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572</v>
      </c>
      <c r="BM98" s="25" t="s">
        <v>8405</v>
      </c>
    </row>
    <row r="99" s="1" customFormat="1" ht="16.5" customHeight="1">
      <c r="B99" s="47"/>
      <c r="C99" s="237" t="s">
        <v>79</v>
      </c>
      <c r="D99" s="237" t="s">
        <v>230</v>
      </c>
      <c r="E99" s="238" t="s">
        <v>10</v>
      </c>
      <c r="F99" s="239" t="s">
        <v>6707</v>
      </c>
      <c r="G99" s="240" t="s">
        <v>929</v>
      </c>
      <c r="H99" s="241">
        <v>1</v>
      </c>
      <c r="I99" s="242"/>
      <c r="J99" s="243">
        <f>ROUND(I99*H99,2)</f>
        <v>0</v>
      </c>
      <c r="K99" s="239" t="s">
        <v>3751</v>
      </c>
      <c r="L99" s="73"/>
      <c r="M99" s="244" t="s">
        <v>22</v>
      </c>
      <c r="N99" s="245" t="s">
        <v>50</v>
      </c>
      <c r="O99" s="48"/>
      <c r="P99" s="246">
        <f>O99*H99</f>
        <v>0</v>
      </c>
      <c r="Q99" s="246">
        <v>0</v>
      </c>
      <c r="R99" s="246">
        <f>Q99*H99</f>
        <v>0</v>
      </c>
      <c r="S99" s="246">
        <v>0</v>
      </c>
      <c r="T99" s="247">
        <f>S99*H99</f>
        <v>0</v>
      </c>
      <c r="AR99" s="25" t="s">
        <v>572</v>
      </c>
      <c r="AT99" s="25" t="s">
        <v>230</v>
      </c>
      <c r="AU99" s="25" t="s">
        <v>24</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572</v>
      </c>
      <c r="BM99" s="25" t="s">
        <v>8406</v>
      </c>
    </row>
    <row r="100" s="1" customFormat="1" ht="25.5" customHeight="1">
      <c r="B100" s="47"/>
      <c r="C100" s="237" t="s">
        <v>79</v>
      </c>
      <c r="D100" s="237" t="s">
        <v>230</v>
      </c>
      <c r="E100" s="238" t="s">
        <v>304</v>
      </c>
      <c r="F100" s="239" t="s">
        <v>6709</v>
      </c>
      <c r="G100" s="240" t="s">
        <v>6710</v>
      </c>
      <c r="H100" s="241">
        <v>6</v>
      </c>
      <c r="I100" s="242"/>
      <c r="J100" s="243">
        <f>ROUND(I100*H100,2)</f>
        <v>0</v>
      </c>
      <c r="K100" s="239" t="s">
        <v>3751</v>
      </c>
      <c r="L100" s="73"/>
      <c r="M100" s="244" t="s">
        <v>22</v>
      </c>
      <c r="N100" s="310" t="s">
        <v>50</v>
      </c>
      <c r="O100" s="311"/>
      <c r="P100" s="312">
        <f>O100*H100</f>
        <v>0</v>
      </c>
      <c r="Q100" s="312">
        <v>0</v>
      </c>
      <c r="R100" s="312">
        <f>Q100*H100</f>
        <v>0</v>
      </c>
      <c r="S100" s="312">
        <v>0</v>
      </c>
      <c r="T100" s="313">
        <f>S100*H100</f>
        <v>0</v>
      </c>
      <c r="AR100" s="25" t="s">
        <v>572</v>
      </c>
      <c r="AT100" s="25" t="s">
        <v>230</v>
      </c>
      <c r="AU100" s="25" t="s">
        <v>24</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572</v>
      </c>
      <c r="BM100" s="25" t="s">
        <v>8407</v>
      </c>
    </row>
    <row r="101" s="1" customFormat="1" ht="6.96" customHeight="1">
      <c r="B101" s="68"/>
      <c r="C101" s="69"/>
      <c r="D101" s="69"/>
      <c r="E101" s="69"/>
      <c r="F101" s="69"/>
      <c r="G101" s="69"/>
      <c r="H101" s="69"/>
      <c r="I101" s="180"/>
      <c r="J101" s="69"/>
      <c r="K101" s="69"/>
      <c r="L101" s="73"/>
    </row>
  </sheetData>
  <sheetProtection sheet="1" autoFilter="0" formatColumns="0" formatRows="0" objects="1" scenarios="1" spinCount="100000" saltValue="7jciOg8d+vGA/iBRg6egdFpmSgwcCpDRsMZQ+F3gv4NMTIsZ3uGgLWn2F7GJQv+Q2YArdAXqGJ4cGD2YxWUdGA==" hashValue="VgzL7gWAA/OHcWALcn1lAs6n3bUNFAiLnv/uIZoxqCeadBdLIm5FEXT4ijrP0DgYVTgeqmUohYPqCEj62T7rnA==" algorithmName="SHA-512" password="CC35"/>
  <autoFilter ref="C79:K100"/>
  <mergeCells count="10">
    <mergeCell ref="E7:H7"/>
    <mergeCell ref="E9:H9"/>
    <mergeCell ref="E24:H24"/>
    <mergeCell ref="E45:H45"/>
    <mergeCell ref="E47:H47"/>
    <mergeCell ref="J51:J52"/>
    <mergeCell ref="E70:H70"/>
    <mergeCell ref="E72:H72"/>
    <mergeCell ref="G1:H1"/>
    <mergeCell ref="L2:V2"/>
  </mergeCells>
  <hyperlinks>
    <hyperlink ref="F1:G1" location="C2" display="1) Krycí list soupisu"/>
    <hyperlink ref="G1:H1" location="C54" display="2) Rekapitulace"/>
    <hyperlink ref="J1" location="C79"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22.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159</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8408</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16.5" customHeight="1">
      <c r="B24" s="162"/>
      <c r="C24" s="163"/>
      <c r="D24" s="163"/>
      <c r="E24" s="45" t="s">
        <v>22</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ROUND(J101,2)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ROUND(SUM(BE101:BE157), 2)</f>
        <v>0</v>
      </c>
      <c r="G30" s="48"/>
      <c r="H30" s="48"/>
      <c r="I30" s="172">
        <v>0.20999999999999999</v>
      </c>
      <c r="J30" s="171">
        <f>ROUND(ROUND((SUM(BE101:BE157)), 2)*I30, 2)</f>
        <v>0</v>
      </c>
      <c r="K30" s="52"/>
    </row>
    <row r="31" s="1" customFormat="1" ht="14.4" customHeight="1">
      <c r="B31" s="47"/>
      <c r="C31" s="48"/>
      <c r="D31" s="48"/>
      <c r="E31" s="56" t="s">
        <v>51</v>
      </c>
      <c r="F31" s="171">
        <f>ROUND(SUM(BF101:BF157), 2)</f>
        <v>0</v>
      </c>
      <c r="G31" s="48"/>
      <c r="H31" s="48"/>
      <c r="I31" s="172">
        <v>0.14999999999999999</v>
      </c>
      <c r="J31" s="171">
        <f>ROUND(ROUND((SUM(BF101:BF157)), 2)*I31, 2)</f>
        <v>0</v>
      </c>
      <c r="K31" s="52"/>
    </row>
    <row r="32" hidden="1" s="1" customFormat="1" ht="14.4" customHeight="1">
      <c r="B32" s="47"/>
      <c r="C32" s="48"/>
      <c r="D32" s="48"/>
      <c r="E32" s="56" t="s">
        <v>52</v>
      </c>
      <c r="F32" s="171">
        <f>ROUND(SUM(BG101:BG157), 2)</f>
        <v>0</v>
      </c>
      <c r="G32" s="48"/>
      <c r="H32" s="48"/>
      <c r="I32" s="172">
        <v>0.20999999999999999</v>
      </c>
      <c r="J32" s="171">
        <v>0</v>
      </c>
      <c r="K32" s="52"/>
    </row>
    <row r="33" hidden="1" s="1" customFormat="1" ht="14.4" customHeight="1">
      <c r="B33" s="47"/>
      <c r="C33" s="48"/>
      <c r="D33" s="48"/>
      <c r="E33" s="56" t="s">
        <v>53</v>
      </c>
      <c r="F33" s="171">
        <f>ROUND(SUM(BH101:BH157), 2)</f>
        <v>0</v>
      </c>
      <c r="G33" s="48"/>
      <c r="H33" s="48"/>
      <c r="I33" s="172">
        <v>0.14999999999999999</v>
      </c>
      <c r="J33" s="171">
        <v>0</v>
      </c>
      <c r="K33" s="52"/>
    </row>
    <row r="34" hidden="1" s="1" customFormat="1" ht="14.4" customHeight="1">
      <c r="B34" s="47"/>
      <c r="C34" s="48"/>
      <c r="D34" s="48"/>
      <c r="E34" s="56" t="s">
        <v>54</v>
      </c>
      <c r="F34" s="171">
        <f>ROUND(SUM(BI101:BI157),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SO09 - SO 09 - Areálové elektrorozvody</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J101</f>
        <v>0</v>
      </c>
      <c r="K56" s="52"/>
      <c r="AU56" s="25" t="s">
        <v>184</v>
      </c>
    </row>
    <row r="57" s="8" customFormat="1" ht="24.96" customHeight="1">
      <c r="B57" s="191"/>
      <c r="C57" s="192"/>
      <c r="D57" s="193" t="s">
        <v>8409</v>
      </c>
      <c r="E57" s="194"/>
      <c r="F57" s="194"/>
      <c r="G57" s="194"/>
      <c r="H57" s="194"/>
      <c r="I57" s="195"/>
      <c r="J57" s="196">
        <f>J102</f>
        <v>0</v>
      </c>
      <c r="K57" s="197"/>
    </row>
    <row r="58" s="9" customFormat="1" ht="19.92" customHeight="1">
      <c r="B58" s="198"/>
      <c r="C58" s="199"/>
      <c r="D58" s="200" t="s">
        <v>8410</v>
      </c>
      <c r="E58" s="201"/>
      <c r="F58" s="201"/>
      <c r="G58" s="201"/>
      <c r="H58" s="201"/>
      <c r="I58" s="202"/>
      <c r="J58" s="203">
        <f>J103</f>
        <v>0</v>
      </c>
      <c r="K58" s="204"/>
    </row>
    <row r="59" s="9" customFormat="1" ht="19.92" customHeight="1">
      <c r="B59" s="198"/>
      <c r="C59" s="199"/>
      <c r="D59" s="200" t="s">
        <v>8411</v>
      </c>
      <c r="E59" s="201"/>
      <c r="F59" s="201"/>
      <c r="G59" s="201"/>
      <c r="H59" s="201"/>
      <c r="I59" s="202"/>
      <c r="J59" s="203">
        <f>J105</f>
        <v>0</v>
      </c>
      <c r="K59" s="204"/>
    </row>
    <row r="60" s="9" customFormat="1" ht="14.88" customHeight="1">
      <c r="B60" s="198"/>
      <c r="C60" s="199"/>
      <c r="D60" s="200" t="s">
        <v>8412</v>
      </c>
      <c r="E60" s="201"/>
      <c r="F60" s="201"/>
      <c r="G60" s="201"/>
      <c r="H60" s="201"/>
      <c r="I60" s="202"/>
      <c r="J60" s="203">
        <f>J106</f>
        <v>0</v>
      </c>
      <c r="K60" s="204"/>
    </row>
    <row r="61" s="9" customFormat="1" ht="14.88" customHeight="1">
      <c r="B61" s="198"/>
      <c r="C61" s="199"/>
      <c r="D61" s="200" t="s">
        <v>8413</v>
      </c>
      <c r="E61" s="201"/>
      <c r="F61" s="201"/>
      <c r="G61" s="201"/>
      <c r="H61" s="201"/>
      <c r="I61" s="202"/>
      <c r="J61" s="203">
        <f>J109</f>
        <v>0</v>
      </c>
      <c r="K61" s="204"/>
    </row>
    <row r="62" s="9" customFormat="1" ht="14.88" customHeight="1">
      <c r="B62" s="198"/>
      <c r="C62" s="199"/>
      <c r="D62" s="200" t="s">
        <v>8414</v>
      </c>
      <c r="E62" s="201"/>
      <c r="F62" s="201"/>
      <c r="G62" s="201"/>
      <c r="H62" s="201"/>
      <c r="I62" s="202"/>
      <c r="J62" s="203">
        <f>J112</f>
        <v>0</v>
      </c>
      <c r="K62" s="204"/>
    </row>
    <row r="63" s="9" customFormat="1" ht="19.92" customHeight="1">
      <c r="B63" s="198"/>
      <c r="C63" s="199"/>
      <c r="D63" s="200" t="s">
        <v>8415</v>
      </c>
      <c r="E63" s="201"/>
      <c r="F63" s="201"/>
      <c r="G63" s="201"/>
      <c r="H63" s="201"/>
      <c r="I63" s="202"/>
      <c r="J63" s="203">
        <f>J114</f>
        <v>0</v>
      </c>
      <c r="K63" s="204"/>
    </row>
    <row r="64" s="9" customFormat="1" ht="14.88" customHeight="1">
      <c r="B64" s="198"/>
      <c r="C64" s="199"/>
      <c r="D64" s="200" t="s">
        <v>8416</v>
      </c>
      <c r="E64" s="201"/>
      <c r="F64" s="201"/>
      <c r="G64" s="201"/>
      <c r="H64" s="201"/>
      <c r="I64" s="202"/>
      <c r="J64" s="203">
        <f>J115</f>
        <v>0</v>
      </c>
      <c r="K64" s="204"/>
    </row>
    <row r="65" s="9" customFormat="1" ht="19.92" customHeight="1">
      <c r="B65" s="198"/>
      <c r="C65" s="199"/>
      <c r="D65" s="200" t="s">
        <v>8417</v>
      </c>
      <c r="E65" s="201"/>
      <c r="F65" s="201"/>
      <c r="G65" s="201"/>
      <c r="H65" s="201"/>
      <c r="I65" s="202"/>
      <c r="J65" s="203">
        <f>J118</f>
        <v>0</v>
      </c>
      <c r="K65" s="204"/>
    </row>
    <row r="66" s="9" customFormat="1" ht="14.88" customHeight="1">
      <c r="B66" s="198"/>
      <c r="C66" s="199"/>
      <c r="D66" s="200" t="s">
        <v>8418</v>
      </c>
      <c r="E66" s="201"/>
      <c r="F66" s="201"/>
      <c r="G66" s="201"/>
      <c r="H66" s="201"/>
      <c r="I66" s="202"/>
      <c r="J66" s="203">
        <f>J119</f>
        <v>0</v>
      </c>
      <c r="K66" s="204"/>
    </row>
    <row r="67" s="9" customFormat="1" ht="14.88" customHeight="1">
      <c r="B67" s="198"/>
      <c r="C67" s="199"/>
      <c r="D67" s="200" t="s">
        <v>8419</v>
      </c>
      <c r="E67" s="201"/>
      <c r="F67" s="201"/>
      <c r="G67" s="201"/>
      <c r="H67" s="201"/>
      <c r="I67" s="202"/>
      <c r="J67" s="203">
        <f>J122</f>
        <v>0</v>
      </c>
      <c r="K67" s="204"/>
    </row>
    <row r="68" s="9" customFormat="1" ht="14.88" customHeight="1">
      <c r="B68" s="198"/>
      <c r="C68" s="199"/>
      <c r="D68" s="200" t="s">
        <v>8420</v>
      </c>
      <c r="E68" s="201"/>
      <c r="F68" s="201"/>
      <c r="G68" s="201"/>
      <c r="H68" s="201"/>
      <c r="I68" s="202"/>
      <c r="J68" s="203">
        <f>J125</f>
        <v>0</v>
      </c>
      <c r="K68" s="204"/>
    </row>
    <row r="69" s="8" customFormat="1" ht="24.96" customHeight="1">
      <c r="B69" s="191"/>
      <c r="C69" s="192"/>
      <c r="D69" s="193" t="s">
        <v>8421</v>
      </c>
      <c r="E69" s="194"/>
      <c r="F69" s="194"/>
      <c r="G69" s="194"/>
      <c r="H69" s="194"/>
      <c r="I69" s="195"/>
      <c r="J69" s="196">
        <f>J129</f>
        <v>0</v>
      </c>
      <c r="K69" s="197"/>
    </row>
    <row r="70" s="9" customFormat="1" ht="19.92" customHeight="1">
      <c r="B70" s="198"/>
      <c r="C70" s="199"/>
      <c r="D70" s="200" t="s">
        <v>8422</v>
      </c>
      <c r="E70" s="201"/>
      <c r="F70" s="201"/>
      <c r="G70" s="201"/>
      <c r="H70" s="201"/>
      <c r="I70" s="202"/>
      <c r="J70" s="203">
        <f>J130</f>
        <v>0</v>
      </c>
      <c r="K70" s="204"/>
    </row>
    <row r="71" s="9" customFormat="1" ht="14.88" customHeight="1">
      <c r="B71" s="198"/>
      <c r="C71" s="199"/>
      <c r="D71" s="200" t="s">
        <v>8423</v>
      </c>
      <c r="E71" s="201"/>
      <c r="F71" s="201"/>
      <c r="G71" s="201"/>
      <c r="H71" s="201"/>
      <c r="I71" s="202"/>
      <c r="J71" s="203">
        <f>J133</f>
        <v>0</v>
      </c>
      <c r="K71" s="204"/>
    </row>
    <row r="72" s="9" customFormat="1" ht="14.88" customHeight="1">
      <c r="B72" s="198"/>
      <c r="C72" s="199"/>
      <c r="D72" s="200" t="s">
        <v>8424</v>
      </c>
      <c r="E72" s="201"/>
      <c r="F72" s="201"/>
      <c r="G72" s="201"/>
      <c r="H72" s="201"/>
      <c r="I72" s="202"/>
      <c r="J72" s="203">
        <f>J136</f>
        <v>0</v>
      </c>
      <c r="K72" s="204"/>
    </row>
    <row r="73" s="9" customFormat="1" ht="14.88" customHeight="1">
      <c r="B73" s="198"/>
      <c r="C73" s="199"/>
      <c r="D73" s="200" t="s">
        <v>8425</v>
      </c>
      <c r="E73" s="201"/>
      <c r="F73" s="201"/>
      <c r="G73" s="201"/>
      <c r="H73" s="201"/>
      <c r="I73" s="202"/>
      <c r="J73" s="203">
        <f>J138</f>
        <v>0</v>
      </c>
      <c r="K73" s="204"/>
    </row>
    <row r="74" s="9" customFormat="1" ht="14.88" customHeight="1">
      <c r="B74" s="198"/>
      <c r="C74" s="199"/>
      <c r="D74" s="200" t="s">
        <v>8426</v>
      </c>
      <c r="E74" s="201"/>
      <c r="F74" s="201"/>
      <c r="G74" s="201"/>
      <c r="H74" s="201"/>
      <c r="I74" s="202"/>
      <c r="J74" s="203">
        <f>J141</f>
        <v>0</v>
      </c>
      <c r="K74" s="204"/>
    </row>
    <row r="75" s="9" customFormat="1" ht="14.88" customHeight="1">
      <c r="B75" s="198"/>
      <c r="C75" s="199"/>
      <c r="D75" s="200" t="s">
        <v>8427</v>
      </c>
      <c r="E75" s="201"/>
      <c r="F75" s="201"/>
      <c r="G75" s="201"/>
      <c r="H75" s="201"/>
      <c r="I75" s="202"/>
      <c r="J75" s="203">
        <f>J143</f>
        <v>0</v>
      </c>
      <c r="K75" s="204"/>
    </row>
    <row r="76" s="9" customFormat="1" ht="14.88" customHeight="1">
      <c r="B76" s="198"/>
      <c r="C76" s="199"/>
      <c r="D76" s="200" t="s">
        <v>8428</v>
      </c>
      <c r="E76" s="201"/>
      <c r="F76" s="201"/>
      <c r="G76" s="201"/>
      <c r="H76" s="201"/>
      <c r="I76" s="202"/>
      <c r="J76" s="203">
        <f>J145</f>
        <v>0</v>
      </c>
      <c r="K76" s="204"/>
    </row>
    <row r="77" s="9" customFormat="1" ht="14.88" customHeight="1">
      <c r="B77" s="198"/>
      <c r="C77" s="199"/>
      <c r="D77" s="200" t="s">
        <v>8429</v>
      </c>
      <c r="E77" s="201"/>
      <c r="F77" s="201"/>
      <c r="G77" s="201"/>
      <c r="H77" s="201"/>
      <c r="I77" s="202"/>
      <c r="J77" s="203">
        <f>J147</f>
        <v>0</v>
      </c>
      <c r="K77" s="204"/>
    </row>
    <row r="78" s="9" customFormat="1" ht="14.88" customHeight="1">
      <c r="B78" s="198"/>
      <c r="C78" s="199"/>
      <c r="D78" s="200" t="s">
        <v>8430</v>
      </c>
      <c r="E78" s="201"/>
      <c r="F78" s="201"/>
      <c r="G78" s="201"/>
      <c r="H78" s="201"/>
      <c r="I78" s="202"/>
      <c r="J78" s="203">
        <f>J149</f>
        <v>0</v>
      </c>
      <c r="K78" s="204"/>
    </row>
    <row r="79" s="9" customFormat="1" ht="14.88" customHeight="1">
      <c r="B79" s="198"/>
      <c r="C79" s="199"/>
      <c r="D79" s="200" t="s">
        <v>8431</v>
      </c>
      <c r="E79" s="201"/>
      <c r="F79" s="201"/>
      <c r="G79" s="201"/>
      <c r="H79" s="201"/>
      <c r="I79" s="202"/>
      <c r="J79" s="203">
        <f>J151</f>
        <v>0</v>
      </c>
      <c r="K79" s="204"/>
    </row>
    <row r="80" s="9" customFormat="1" ht="14.88" customHeight="1">
      <c r="B80" s="198"/>
      <c r="C80" s="199"/>
      <c r="D80" s="200" t="s">
        <v>8432</v>
      </c>
      <c r="E80" s="201"/>
      <c r="F80" s="201"/>
      <c r="G80" s="201"/>
      <c r="H80" s="201"/>
      <c r="I80" s="202"/>
      <c r="J80" s="203">
        <f>J154</f>
        <v>0</v>
      </c>
      <c r="K80" s="204"/>
    </row>
    <row r="81" s="9" customFormat="1" ht="14.88" customHeight="1">
      <c r="B81" s="198"/>
      <c r="C81" s="199"/>
      <c r="D81" s="200" t="s">
        <v>8433</v>
      </c>
      <c r="E81" s="201"/>
      <c r="F81" s="201"/>
      <c r="G81" s="201"/>
      <c r="H81" s="201"/>
      <c r="I81" s="202"/>
      <c r="J81" s="203">
        <f>J156</f>
        <v>0</v>
      </c>
      <c r="K81" s="204"/>
    </row>
    <row r="82" s="1" customFormat="1" ht="21.84" customHeight="1">
      <c r="B82" s="47"/>
      <c r="C82" s="48"/>
      <c r="D82" s="48"/>
      <c r="E82" s="48"/>
      <c r="F82" s="48"/>
      <c r="G82" s="48"/>
      <c r="H82" s="48"/>
      <c r="I82" s="158"/>
      <c r="J82" s="48"/>
      <c r="K82" s="52"/>
    </row>
    <row r="83" s="1" customFormat="1" ht="6.96" customHeight="1">
      <c r="B83" s="68"/>
      <c r="C83" s="69"/>
      <c r="D83" s="69"/>
      <c r="E83" s="69"/>
      <c r="F83" s="69"/>
      <c r="G83" s="69"/>
      <c r="H83" s="69"/>
      <c r="I83" s="180"/>
      <c r="J83" s="69"/>
      <c r="K83" s="70"/>
    </row>
    <row r="87" s="1" customFormat="1" ht="6.96" customHeight="1">
      <c r="B87" s="71"/>
      <c r="C87" s="72"/>
      <c r="D87" s="72"/>
      <c r="E87" s="72"/>
      <c r="F87" s="72"/>
      <c r="G87" s="72"/>
      <c r="H87" s="72"/>
      <c r="I87" s="183"/>
      <c r="J87" s="72"/>
      <c r="K87" s="72"/>
      <c r="L87" s="73"/>
    </row>
    <row r="88" s="1" customFormat="1" ht="36.96" customHeight="1">
      <c r="B88" s="47"/>
      <c r="C88" s="74" t="s">
        <v>212</v>
      </c>
      <c r="D88" s="75"/>
      <c r="E88" s="75"/>
      <c r="F88" s="75"/>
      <c r="G88" s="75"/>
      <c r="H88" s="75"/>
      <c r="I88" s="205"/>
      <c r="J88" s="75"/>
      <c r="K88" s="75"/>
      <c r="L88" s="73"/>
    </row>
    <row r="89" s="1" customFormat="1" ht="6.96" customHeight="1">
      <c r="B89" s="47"/>
      <c r="C89" s="75"/>
      <c r="D89" s="75"/>
      <c r="E89" s="75"/>
      <c r="F89" s="75"/>
      <c r="G89" s="75"/>
      <c r="H89" s="75"/>
      <c r="I89" s="205"/>
      <c r="J89" s="75"/>
      <c r="K89" s="75"/>
      <c r="L89" s="73"/>
    </row>
    <row r="90" s="1" customFormat="1" ht="14.4" customHeight="1">
      <c r="B90" s="47"/>
      <c r="C90" s="77" t="s">
        <v>18</v>
      </c>
      <c r="D90" s="75"/>
      <c r="E90" s="75"/>
      <c r="F90" s="75"/>
      <c r="G90" s="75"/>
      <c r="H90" s="75"/>
      <c r="I90" s="205"/>
      <c r="J90" s="75"/>
      <c r="K90" s="75"/>
      <c r="L90" s="73"/>
    </row>
    <row r="91" s="1" customFormat="1" ht="16.5" customHeight="1">
      <c r="B91" s="47"/>
      <c r="C91" s="75"/>
      <c r="D91" s="75"/>
      <c r="E91" s="206" t="str">
        <f>E7</f>
        <v>NOVÁ PSYCHIATRIE - NEMOCNICE TÁBOR (staveniště A)</v>
      </c>
      <c r="F91" s="77"/>
      <c r="G91" s="77"/>
      <c r="H91" s="77"/>
      <c r="I91" s="205"/>
      <c r="J91" s="75"/>
      <c r="K91" s="75"/>
      <c r="L91" s="73"/>
    </row>
    <row r="92" s="1" customFormat="1" ht="14.4" customHeight="1">
      <c r="B92" s="47"/>
      <c r="C92" s="77" t="s">
        <v>175</v>
      </c>
      <c r="D92" s="75"/>
      <c r="E92" s="75"/>
      <c r="F92" s="75"/>
      <c r="G92" s="75"/>
      <c r="H92" s="75"/>
      <c r="I92" s="205"/>
      <c r="J92" s="75"/>
      <c r="K92" s="75"/>
      <c r="L92" s="73"/>
    </row>
    <row r="93" s="1" customFormat="1" ht="17.25" customHeight="1">
      <c r="B93" s="47"/>
      <c r="C93" s="75"/>
      <c r="D93" s="75"/>
      <c r="E93" s="83" t="str">
        <f>E9</f>
        <v>SO09 - SO 09 - Areálové elektrorozvody</v>
      </c>
      <c r="F93" s="75"/>
      <c r="G93" s="75"/>
      <c r="H93" s="75"/>
      <c r="I93" s="205"/>
      <c r="J93" s="75"/>
      <c r="K93" s="75"/>
      <c r="L93" s="73"/>
    </row>
    <row r="94" s="1" customFormat="1" ht="6.96" customHeight="1">
      <c r="B94" s="47"/>
      <c r="C94" s="75"/>
      <c r="D94" s="75"/>
      <c r="E94" s="75"/>
      <c r="F94" s="75"/>
      <c r="G94" s="75"/>
      <c r="H94" s="75"/>
      <c r="I94" s="205"/>
      <c r="J94" s="75"/>
      <c r="K94" s="75"/>
      <c r="L94" s="73"/>
    </row>
    <row r="95" s="1" customFormat="1" ht="18" customHeight="1">
      <c r="B95" s="47"/>
      <c r="C95" s="77" t="s">
        <v>25</v>
      </c>
      <c r="D95" s="75"/>
      <c r="E95" s="75"/>
      <c r="F95" s="209" t="str">
        <f>F12</f>
        <v>Tábor</v>
      </c>
      <c r="G95" s="75"/>
      <c r="H95" s="75"/>
      <c r="I95" s="210" t="s">
        <v>27</v>
      </c>
      <c r="J95" s="86" t="str">
        <f>IF(J12="","",J12)</f>
        <v>4. 5. 2015</v>
      </c>
      <c r="K95" s="75"/>
      <c r="L95" s="73"/>
    </row>
    <row r="96" s="1" customFormat="1" ht="6.96" customHeight="1">
      <c r="B96" s="47"/>
      <c r="C96" s="75"/>
      <c r="D96" s="75"/>
      <c r="E96" s="75"/>
      <c r="F96" s="75"/>
      <c r="G96" s="75"/>
      <c r="H96" s="75"/>
      <c r="I96" s="205"/>
      <c r="J96" s="75"/>
      <c r="K96" s="75"/>
      <c r="L96" s="73"/>
    </row>
    <row r="97" s="1" customFormat="1">
      <c r="B97" s="47"/>
      <c r="C97" s="77" t="s">
        <v>31</v>
      </c>
      <c r="D97" s="75"/>
      <c r="E97" s="75"/>
      <c r="F97" s="209" t="str">
        <f>E15</f>
        <v>Nemocnice Tábor,a.s.Kpt. Jaroše 2000 390 02 Tábor</v>
      </c>
      <c r="G97" s="75"/>
      <c r="H97" s="75"/>
      <c r="I97" s="210" t="s">
        <v>39</v>
      </c>
      <c r="J97" s="209" t="str">
        <f>E21</f>
        <v>Atelier H1 Ing.arch.J.Hochman, K Biřičce, HK</v>
      </c>
      <c r="K97" s="75"/>
      <c r="L97" s="73"/>
    </row>
    <row r="98" s="1" customFormat="1" ht="14.4" customHeight="1">
      <c r="B98" s="47"/>
      <c r="C98" s="77" t="s">
        <v>37</v>
      </c>
      <c r="D98" s="75"/>
      <c r="E98" s="75"/>
      <c r="F98" s="209" t="str">
        <f>IF(E18="","",E18)</f>
        <v/>
      </c>
      <c r="G98" s="75"/>
      <c r="H98" s="75"/>
      <c r="I98" s="205"/>
      <c r="J98" s="75"/>
      <c r="K98" s="75"/>
      <c r="L98" s="73"/>
    </row>
    <row r="99" s="1" customFormat="1" ht="10.32" customHeight="1">
      <c r="B99" s="47"/>
      <c r="C99" s="75"/>
      <c r="D99" s="75"/>
      <c r="E99" s="75"/>
      <c r="F99" s="75"/>
      <c r="G99" s="75"/>
      <c r="H99" s="75"/>
      <c r="I99" s="205"/>
      <c r="J99" s="75"/>
      <c r="K99" s="75"/>
      <c r="L99" s="73"/>
    </row>
    <row r="100" s="10" customFormat="1" ht="29.28" customHeight="1">
      <c r="B100" s="211"/>
      <c r="C100" s="212" t="s">
        <v>213</v>
      </c>
      <c r="D100" s="213" t="s">
        <v>64</v>
      </c>
      <c r="E100" s="213" t="s">
        <v>60</v>
      </c>
      <c r="F100" s="213" t="s">
        <v>214</v>
      </c>
      <c r="G100" s="213" t="s">
        <v>215</v>
      </c>
      <c r="H100" s="213" t="s">
        <v>216</v>
      </c>
      <c r="I100" s="214" t="s">
        <v>217</v>
      </c>
      <c r="J100" s="213" t="s">
        <v>182</v>
      </c>
      <c r="K100" s="215" t="s">
        <v>218</v>
      </c>
      <c r="L100" s="216"/>
      <c r="M100" s="103" t="s">
        <v>219</v>
      </c>
      <c r="N100" s="104" t="s">
        <v>49</v>
      </c>
      <c r="O100" s="104" t="s">
        <v>220</v>
      </c>
      <c r="P100" s="104" t="s">
        <v>221</v>
      </c>
      <c r="Q100" s="104" t="s">
        <v>222</v>
      </c>
      <c r="R100" s="104" t="s">
        <v>223</v>
      </c>
      <c r="S100" s="104" t="s">
        <v>224</v>
      </c>
      <c r="T100" s="105" t="s">
        <v>225</v>
      </c>
    </row>
    <row r="101" s="1" customFormat="1" ht="29.28" customHeight="1">
      <c r="B101" s="47"/>
      <c r="C101" s="109" t="s">
        <v>183</v>
      </c>
      <c r="D101" s="75"/>
      <c r="E101" s="75"/>
      <c r="F101" s="75"/>
      <c r="G101" s="75"/>
      <c r="H101" s="75"/>
      <c r="I101" s="205"/>
      <c r="J101" s="217">
        <f>BK101</f>
        <v>0</v>
      </c>
      <c r="K101" s="75"/>
      <c r="L101" s="73"/>
      <c r="M101" s="106"/>
      <c r="N101" s="107"/>
      <c r="O101" s="107"/>
      <c r="P101" s="218">
        <f>P102+P129</f>
        <v>0</v>
      </c>
      <c r="Q101" s="107"/>
      <c r="R101" s="218">
        <f>R102+R129</f>
        <v>0</v>
      </c>
      <c r="S101" s="107"/>
      <c r="T101" s="219">
        <f>T102+T129</f>
        <v>0</v>
      </c>
      <c r="AT101" s="25" t="s">
        <v>78</v>
      </c>
      <c r="AU101" s="25" t="s">
        <v>184</v>
      </c>
      <c r="BK101" s="220">
        <f>BK102+BK129</f>
        <v>0</v>
      </c>
    </row>
    <row r="102" s="11" customFormat="1" ht="37.44" customHeight="1">
      <c r="B102" s="221"/>
      <c r="C102" s="222"/>
      <c r="D102" s="223" t="s">
        <v>78</v>
      </c>
      <c r="E102" s="224" t="s">
        <v>2752</v>
      </c>
      <c r="F102" s="224" t="s">
        <v>8434</v>
      </c>
      <c r="G102" s="222"/>
      <c r="H102" s="222"/>
      <c r="I102" s="225"/>
      <c r="J102" s="226">
        <f>BK102</f>
        <v>0</v>
      </c>
      <c r="K102" s="222"/>
      <c r="L102" s="227"/>
      <c r="M102" s="228"/>
      <c r="N102" s="229"/>
      <c r="O102" s="229"/>
      <c r="P102" s="230">
        <f>P103+P105+P114+P118</f>
        <v>0</v>
      </c>
      <c r="Q102" s="229"/>
      <c r="R102" s="230">
        <f>R103+R105+R114+R118</f>
        <v>0</v>
      </c>
      <c r="S102" s="229"/>
      <c r="T102" s="231">
        <f>T103+T105+T114+T118</f>
        <v>0</v>
      </c>
      <c r="AR102" s="232" t="s">
        <v>87</v>
      </c>
      <c r="AT102" s="233" t="s">
        <v>78</v>
      </c>
      <c r="AU102" s="233" t="s">
        <v>79</v>
      </c>
      <c r="AY102" s="232" t="s">
        <v>228</v>
      </c>
      <c r="BK102" s="234">
        <f>BK103+BK105+BK114+BK118</f>
        <v>0</v>
      </c>
    </row>
    <row r="103" s="11" customFormat="1" ht="19.92" customHeight="1">
      <c r="B103" s="221"/>
      <c r="C103" s="222"/>
      <c r="D103" s="223" t="s">
        <v>78</v>
      </c>
      <c r="E103" s="235" t="s">
        <v>2756</v>
      </c>
      <c r="F103" s="235" t="s">
        <v>8435</v>
      </c>
      <c r="G103" s="222"/>
      <c r="H103" s="222"/>
      <c r="I103" s="225"/>
      <c r="J103" s="236">
        <f>BK103</f>
        <v>0</v>
      </c>
      <c r="K103" s="222"/>
      <c r="L103" s="227"/>
      <c r="M103" s="228"/>
      <c r="N103" s="229"/>
      <c r="O103" s="229"/>
      <c r="P103" s="230">
        <f>P104</f>
        <v>0</v>
      </c>
      <c r="Q103" s="229"/>
      <c r="R103" s="230">
        <f>R104</f>
        <v>0</v>
      </c>
      <c r="S103" s="229"/>
      <c r="T103" s="231">
        <f>T104</f>
        <v>0</v>
      </c>
      <c r="AR103" s="232" t="s">
        <v>87</v>
      </c>
      <c r="AT103" s="233" t="s">
        <v>78</v>
      </c>
      <c r="AU103" s="233" t="s">
        <v>24</v>
      </c>
      <c r="AY103" s="232" t="s">
        <v>228</v>
      </c>
      <c r="BK103" s="234">
        <f>BK104</f>
        <v>0</v>
      </c>
    </row>
    <row r="104" s="1" customFormat="1" ht="16.5" customHeight="1">
      <c r="B104" s="47"/>
      <c r="C104" s="237" t="s">
        <v>24</v>
      </c>
      <c r="D104" s="237" t="s">
        <v>230</v>
      </c>
      <c r="E104" s="238" t="s">
        <v>7280</v>
      </c>
      <c r="F104" s="239" t="s">
        <v>8436</v>
      </c>
      <c r="G104" s="240" t="s">
        <v>328</v>
      </c>
      <c r="H104" s="241">
        <v>174</v>
      </c>
      <c r="I104" s="242"/>
      <c r="J104" s="243">
        <f>ROUND(I104*H104,2)</f>
        <v>0</v>
      </c>
      <c r="K104" s="239" t="s">
        <v>8437</v>
      </c>
      <c r="L104" s="73"/>
      <c r="M104" s="244" t="s">
        <v>22</v>
      </c>
      <c r="N104" s="245" t="s">
        <v>50</v>
      </c>
      <c r="O104" s="48"/>
      <c r="P104" s="246">
        <f>O104*H104</f>
        <v>0</v>
      </c>
      <c r="Q104" s="246">
        <v>0</v>
      </c>
      <c r="R104" s="246">
        <f>Q104*H104</f>
        <v>0</v>
      </c>
      <c r="S104" s="246">
        <v>0</v>
      </c>
      <c r="T104" s="247">
        <f>S104*H104</f>
        <v>0</v>
      </c>
      <c r="AR104" s="25" t="s">
        <v>304</v>
      </c>
      <c r="AT104" s="25" t="s">
        <v>230</v>
      </c>
      <c r="AU104" s="25" t="s">
        <v>87</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304</v>
      </c>
      <c r="BM104" s="25" t="s">
        <v>8438</v>
      </c>
    </row>
    <row r="105" s="11" customFormat="1" ht="29.88" customHeight="1">
      <c r="B105" s="221"/>
      <c r="C105" s="222"/>
      <c r="D105" s="223" t="s">
        <v>78</v>
      </c>
      <c r="E105" s="235" t="s">
        <v>2758</v>
      </c>
      <c r="F105" s="235" t="s">
        <v>8439</v>
      </c>
      <c r="G105" s="222"/>
      <c r="H105" s="222"/>
      <c r="I105" s="225"/>
      <c r="J105" s="236">
        <f>BK105</f>
        <v>0</v>
      </c>
      <c r="K105" s="222"/>
      <c r="L105" s="227"/>
      <c r="M105" s="228"/>
      <c r="N105" s="229"/>
      <c r="O105" s="229"/>
      <c r="P105" s="230">
        <f>P106+P109+P112</f>
        <v>0</v>
      </c>
      <c r="Q105" s="229"/>
      <c r="R105" s="230">
        <f>R106+R109+R112</f>
        <v>0</v>
      </c>
      <c r="S105" s="229"/>
      <c r="T105" s="231">
        <f>T106+T109+T112</f>
        <v>0</v>
      </c>
      <c r="AR105" s="232" t="s">
        <v>87</v>
      </c>
      <c r="AT105" s="233" t="s">
        <v>78</v>
      </c>
      <c r="AU105" s="233" t="s">
        <v>24</v>
      </c>
      <c r="AY105" s="232" t="s">
        <v>228</v>
      </c>
      <c r="BK105" s="234">
        <f>BK106+BK109+BK112</f>
        <v>0</v>
      </c>
    </row>
    <row r="106" s="11" customFormat="1" ht="14.88" customHeight="1">
      <c r="B106" s="221"/>
      <c r="C106" s="222"/>
      <c r="D106" s="223" t="s">
        <v>78</v>
      </c>
      <c r="E106" s="235" t="s">
        <v>2764</v>
      </c>
      <c r="F106" s="235" t="s">
        <v>8440</v>
      </c>
      <c r="G106" s="222"/>
      <c r="H106" s="222"/>
      <c r="I106" s="225"/>
      <c r="J106" s="236">
        <f>BK106</f>
        <v>0</v>
      </c>
      <c r="K106" s="222"/>
      <c r="L106" s="227"/>
      <c r="M106" s="228"/>
      <c r="N106" s="229"/>
      <c r="O106" s="229"/>
      <c r="P106" s="230">
        <f>SUM(P107:P108)</f>
        <v>0</v>
      </c>
      <c r="Q106" s="229"/>
      <c r="R106" s="230">
        <f>SUM(R107:R108)</f>
        <v>0</v>
      </c>
      <c r="S106" s="229"/>
      <c r="T106" s="231">
        <f>SUM(T107:T108)</f>
        <v>0</v>
      </c>
      <c r="AR106" s="232" t="s">
        <v>87</v>
      </c>
      <c r="AT106" s="233" t="s">
        <v>78</v>
      </c>
      <c r="AU106" s="233" t="s">
        <v>87</v>
      </c>
      <c r="AY106" s="232" t="s">
        <v>228</v>
      </c>
      <c r="BK106" s="234">
        <f>SUM(BK107:BK108)</f>
        <v>0</v>
      </c>
    </row>
    <row r="107" s="1" customFormat="1" ht="16.5" customHeight="1">
      <c r="B107" s="47"/>
      <c r="C107" s="237" t="s">
        <v>87</v>
      </c>
      <c r="D107" s="237" t="s">
        <v>230</v>
      </c>
      <c r="E107" s="238" t="s">
        <v>7283</v>
      </c>
      <c r="F107" s="239" t="s">
        <v>8441</v>
      </c>
      <c r="G107" s="240" t="s">
        <v>328</v>
      </c>
      <c r="H107" s="241">
        <v>70</v>
      </c>
      <c r="I107" s="242"/>
      <c r="J107" s="243">
        <f>ROUND(I107*H107,2)</f>
        <v>0</v>
      </c>
      <c r="K107" s="239" t="s">
        <v>8437</v>
      </c>
      <c r="L107" s="73"/>
      <c r="M107" s="244" t="s">
        <v>22</v>
      </c>
      <c r="N107" s="245" t="s">
        <v>50</v>
      </c>
      <c r="O107" s="48"/>
      <c r="P107" s="246">
        <f>O107*H107</f>
        <v>0</v>
      </c>
      <c r="Q107" s="246">
        <v>0</v>
      </c>
      <c r="R107" s="246">
        <f>Q107*H107</f>
        <v>0</v>
      </c>
      <c r="S107" s="246">
        <v>0</v>
      </c>
      <c r="T107" s="247">
        <f>S107*H107</f>
        <v>0</v>
      </c>
      <c r="AR107" s="25" t="s">
        <v>304</v>
      </c>
      <c r="AT107" s="25" t="s">
        <v>230</v>
      </c>
      <c r="AU107" s="25" t="s">
        <v>101</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304</v>
      </c>
      <c r="BM107" s="25" t="s">
        <v>8442</v>
      </c>
    </row>
    <row r="108" s="1" customFormat="1" ht="16.5" customHeight="1">
      <c r="B108" s="47"/>
      <c r="C108" s="237" t="s">
        <v>101</v>
      </c>
      <c r="D108" s="237" t="s">
        <v>230</v>
      </c>
      <c r="E108" s="238" t="s">
        <v>7286</v>
      </c>
      <c r="F108" s="239" t="s">
        <v>8443</v>
      </c>
      <c r="G108" s="240" t="s">
        <v>328</v>
      </c>
      <c r="H108" s="241">
        <v>140</v>
      </c>
      <c r="I108" s="242"/>
      <c r="J108" s="243">
        <f>ROUND(I108*H108,2)</f>
        <v>0</v>
      </c>
      <c r="K108" s="239" t="s">
        <v>8437</v>
      </c>
      <c r="L108" s="73"/>
      <c r="M108" s="244" t="s">
        <v>22</v>
      </c>
      <c r="N108" s="245" t="s">
        <v>50</v>
      </c>
      <c r="O108" s="48"/>
      <c r="P108" s="246">
        <f>O108*H108</f>
        <v>0</v>
      </c>
      <c r="Q108" s="246">
        <v>0</v>
      </c>
      <c r="R108" s="246">
        <f>Q108*H108</f>
        <v>0</v>
      </c>
      <c r="S108" s="246">
        <v>0</v>
      </c>
      <c r="T108" s="247">
        <f>S108*H108</f>
        <v>0</v>
      </c>
      <c r="AR108" s="25" t="s">
        <v>304</v>
      </c>
      <c r="AT108" s="25" t="s">
        <v>230</v>
      </c>
      <c r="AU108" s="25" t="s">
        <v>101</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304</v>
      </c>
      <c r="BM108" s="25" t="s">
        <v>8444</v>
      </c>
    </row>
    <row r="109" s="11" customFormat="1" ht="22.32" customHeight="1">
      <c r="B109" s="221"/>
      <c r="C109" s="222"/>
      <c r="D109" s="223" t="s">
        <v>78</v>
      </c>
      <c r="E109" s="235" t="s">
        <v>2769</v>
      </c>
      <c r="F109" s="235" t="s">
        <v>8445</v>
      </c>
      <c r="G109" s="222"/>
      <c r="H109" s="222"/>
      <c r="I109" s="225"/>
      <c r="J109" s="236">
        <f>BK109</f>
        <v>0</v>
      </c>
      <c r="K109" s="222"/>
      <c r="L109" s="227"/>
      <c r="M109" s="228"/>
      <c r="N109" s="229"/>
      <c r="O109" s="229"/>
      <c r="P109" s="230">
        <f>SUM(P110:P111)</f>
        <v>0</v>
      </c>
      <c r="Q109" s="229"/>
      <c r="R109" s="230">
        <f>SUM(R110:R111)</f>
        <v>0</v>
      </c>
      <c r="S109" s="229"/>
      <c r="T109" s="231">
        <f>SUM(T110:T111)</f>
        <v>0</v>
      </c>
      <c r="AR109" s="232" t="s">
        <v>87</v>
      </c>
      <c r="AT109" s="233" t="s">
        <v>78</v>
      </c>
      <c r="AU109" s="233" t="s">
        <v>87</v>
      </c>
      <c r="AY109" s="232" t="s">
        <v>228</v>
      </c>
      <c r="BK109" s="234">
        <f>SUM(BK110:BK111)</f>
        <v>0</v>
      </c>
    </row>
    <row r="110" s="1" customFormat="1" ht="16.5" customHeight="1">
      <c r="B110" s="47"/>
      <c r="C110" s="237" t="s">
        <v>235</v>
      </c>
      <c r="D110" s="237" t="s">
        <v>230</v>
      </c>
      <c r="E110" s="238" t="s">
        <v>7289</v>
      </c>
      <c r="F110" s="239" t="s">
        <v>8446</v>
      </c>
      <c r="G110" s="240" t="s">
        <v>929</v>
      </c>
      <c r="H110" s="241">
        <v>8</v>
      </c>
      <c r="I110" s="242"/>
      <c r="J110" s="243">
        <f>ROUND(I110*H110,2)</f>
        <v>0</v>
      </c>
      <c r="K110" s="239" t="s">
        <v>8437</v>
      </c>
      <c r="L110" s="73"/>
      <c r="M110" s="244" t="s">
        <v>22</v>
      </c>
      <c r="N110" s="245" t="s">
        <v>50</v>
      </c>
      <c r="O110" s="48"/>
      <c r="P110" s="246">
        <f>O110*H110</f>
        <v>0</v>
      </c>
      <c r="Q110" s="246">
        <v>0</v>
      </c>
      <c r="R110" s="246">
        <f>Q110*H110</f>
        <v>0</v>
      </c>
      <c r="S110" s="246">
        <v>0</v>
      </c>
      <c r="T110" s="247">
        <f>S110*H110</f>
        <v>0</v>
      </c>
      <c r="AR110" s="25" t="s">
        <v>304</v>
      </c>
      <c r="AT110" s="25" t="s">
        <v>230</v>
      </c>
      <c r="AU110" s="25" t="s">
        <v>101</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304</v>
      </c>
      <c r="BM110" s="25" t="s">
        <v>8447</v>
      </c>
    </row>
    <row r="111" s="1" customFormat="1" ht="16.5" customHeight="1">
      <c r="B111" s="47"/>
      <c r="C111" s="237" t="s">
        <v>251</v>
      </c>
      <c r="D111" s="237" t="s">
        <v>230</v>
      </c>
      <c r="E111" s="238" t="s">
        <v>7291</v>
      </c>
      <c r="F111" s="239" t="s">
        <v>8448</v>
      </c>
      <c r="G111" s="240" t="s">
        <v>929</v>
      </c>
      <c r="H111" s="241">
        <v>16</v>
      </c>
      <c r="I111" s="242"/>
      <c r="J111" s="243">
        <f>ROUND(I111*H111,2)</f>
        <v>0</v>
      </c>
      <c r="K111" s="239" t="s">
        <v>8437</v>
      </c>
      <c r="L111" s="73"/>
      <c r="M111" s="244" t="s">
        <v>22</v>
      </c>
      <c r="N111" s="245" t="s">
        <v>50</v>
      </c>
      <c r="O111" s="48"/>
      <c r="P111" s="246">
        <f>O111*H111</f>
        <v>0</v>
      </c>
      <c r="Q111" s="246">
        <v>0</v>
      </c>
      <c r="R111" s="246">
        <f>Q111*H111</f>
        <v>0</v>
      </c>
      <c r="S111" s="246">
        <v>0</v>
      </c>
      <c r="T111" s="247">
        <f>S111*H111</f>
        <v>0</v>
      </c>
      <c r="AR111" s="25" t="s">
        <v>304</v>
      </c>
      <c r="AT111" s="25" t="s">
        <v>230</v>
      </c>
      <c r="AU111" s="25" t="s">
        <v>101</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304</v>
      </c>
      <c r="BM111" s="25" t="s">
        <v>8449</v>
      </c>
    </row>
    <row r="112" s="11" customFormat="1" ht="22.32" customHeight="1">
      <c r="B112" s="221"/>
      <c r="C112" s="222"/>
      <c r="D112" s="223" t="s">
        <v>78</v>
      </c>
      <c r="E112" s="235" t="s">
        <v>2774</v>
      </c>
      <c r="F112" s="235" t="s">
        <v>8450</v>
      </c>
      <c r="G112" s="222"/>
      <c r="H112" s="222"/>
      <c r="I112" s="225"/>
      <c r="J112" s="236">
        <f>BK112</f>
        <v>0</v>
      </c>
      <c r="K112" s="222"/>
      <c r="L112" s="227"/>
      <c r="M112" s="228"/>
      <c r="N112" s="229"/>
      <c r="O112" s="229"/>
      <c r="P112" s="230">
        <f>P113</f>
        <v>0</v>
      </c>
      <c r="Q112" s="229"/>
      <c r="R112" s="230">
        <f>R113</f>
        <v>0</v>
      </c>
      <c r="S112" s="229"/>
      <c r="T112" s="231">
        <f>T113</f>
        <v>0</v>
      </c>
      <c r="AR112" s="232" t="s">
        <v>87</v>
      </c>
      <c r="AT112" s="233" t="s">
        <v>78</v>
      </c>
      <c r="AU112" s="233" t="s">
        <v>87</v>
      </c>
      <c r="AY112" s="232" t="s">
        <v>228</v>
      </c>
      <c r="BK112" s="234">
        <f>BK113</f>
        <v>0</v>
      </c>
    </row>
    <row r="113" s="1" customFormat="1" ht="16.5" customHeight="1">
      <c r="B113" s="47"/>
      <c r="C113" s="237" t="s">
        <v>255</v>
      </c>
      <c r="D113" s="237" t="s">
        <v>230</v>
      </c>
      <c r="E113" s="238" t="s">
        <v>7294</v>
      </c>
      <c r="F113" s="239" t="s">
        <v>8451</v>
      </c>
      <c r="G113" s="240" t="s">
        <v>929</v>
      </c>
      <c r="H113" s="241">
        <v>3</v>
      </c>
      <c r="I113" s="242"/>
      <c r="J113" s="243">
        <f>ROUND(I113*H113,2)</f>
        <v>0</v>
      </c>
      <c r="K113" s="239" t="s">
        <v>8437</v>
      </c>
      <c r="L113" s="73"/>
      <c r="M113" s="244" t="s">
        <v>22</v>
      </c>
      <c r="N113" s="245" t="s">
        <v>50</v>
      </c>
      <c r="O113" s="48"/>
      <c r="P113" s="246">
        <f>O113*H113</f>
        <v>0</v>
      </c>
      <c r="Q113" s="246">
        <v>0</v>
      </c>
      <c r="R113" s="246">
        <f>Q113*H113</f>
        <v>0</v>
      </c>
      <c r="S113" s="246">
        <v>0</v>
      </c>
      <c r="T113" s="247">
        <f>S113*H113</f>
        <v>0</v>
      </c>
      <c r="AR113" s="25" t="s">
        <v>304</v>
      </c>
      <c r="AT113" s="25" t="s">
        <v>230</v>
      </c>
      <c r="AU113" s="25" t="s">
        <v>101</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304</v>
      </c>
      <c r="BM113" s="25" t="s">
        <v>8452</v>
      </c>
    </row>
    <row r="114" s="11" customFormat="1" ht="29.88" customHeight="1">
      <c r="B114" s="221"/>
      <c r="C114" s="222"/>
      <c r="D114" s="223" t="s">
        <v>78</v>
      </c>
      <c r="E114" s="235" t="s">
        <v>2782</v>
      </c>
      <c r="F114" s="235" t="s">
        <v>8453</v>
      </c>
      <c r="G114" s="222"/>
      <c r="H114" s="222"/>
      <c r="I114" s="225"/>
      <c r="J114" s="236">
        <f>BK114</f>
        <v>0</v>
      </c>
      <c r="K114" s="222"/>
      <c r="L114" s="227"/>
      <c r="M114" s="228"/>
      <c r="N114" s="229"/>
      <c r="O114" s="229"/>
      <c r="P114" s="230">
        <f>P115</f>
        <v>0</v>
      </c>
      <c r="Q114" s="229"/>
      <c r="R114" s="230">
        <f>R115</f>
        <v>0</v>
      </c>
      <c r="S114" s="229"/>
      <c r="T114" s="231">
        <f>T115</f>
        <v>0</v>
      </c>
      <c r="AR114" s="232" t="s">
        <v>87</v>
      </c>
      <c r="AT114" s="233" t="s">
        <v>78</v>
      </c>
      <c r="AU114" s="233" t="s">
        <v>24</v>
      </c>
      <c r="AY114" s="232" t="s">
        <v>228</v>
      </c>
      <c r="BK114" s="234">
        <f>BK115</f>
        <v>0</v>
      </c>
    </row>
    <row r="115" s="11" customFormat="1" ht="14.88" customHeight="1">
      <c r="B115" s="221"/>
      <c r="C115" s="222"/>
      <c r="D115" s="223" t="s">
        <v>78</v>
      </c>
      <c r="E115" s="235" t="s">
        <v>3624</v>
      </c>
      <c r="F115" s="235" t="s">
        <v>8454</v>
      </c>
      <c r="G115" s="222"/>
      <c r="H115" s="222"/>
      <c r="I115" s="225"/>
      <c r="J115" s="236">
        <f>BK115</f>
        <v>0</v>
      </c>
      <c r="K115" s="222"/>
      <c r="L115" s="227"/>
      <c r="M115" s="228"/>
      <c r="N115" s="229"/>
      <c r="O115" s="229"/>
      <c r="P115" s="230">
        <f>SUM(P116:P117)</f>
        <v>0</v>
      </c>
      <c r="Q115" s="229"/>
      <c r="R115" s="230">
        <f>SUM(R116:R117)</f>
        <v>0</v>
      </c>
      <c r="S115" s="229"/>
      <c r="T115" s="231">
        <f>SUM(T116:T117)</f>
        <v>0</v>
      </c>
      <c r="AR115" s="232" t="s">
        <v>87</v>
      </c>
      <c r="AT115" s="233" t="s">
        <v>78</v>
      </c>
      <c r="AU115" s="233" t="s">
        <v>87</v>
      </c>
      <c r="AY115" s="232" t="s">
        <v>228</v>
      </c>
      <c r="BK115" s="234">
        <f>SUM(BK116:BK117)</f>
        <v>0</v>
      </c>
    </row>
    <row r="116" s="1" customFormat="1" ht="16.5" customHeight="1">
      <c r="B116" s="47"/>
      <c r="C116" s="237" t="s">
        <v>260</v>
      </c>
      <c r="D116" s="237" t="s">
        <v>230</v>
      </c>
      <c r="E116" s="238" t="s">
        <v>7297</v>
      </c>
      <c r="F116" s="239" t="s">
        <v>8455</v>
      </c>
      <c r="G116" s="240" t="s">
        <v>929</v>
      </c>
      <c r="H116" s="241">
        <v>3</v>
      </c>
      <c r="I116" s="242"/>
      <c r="J116" s="243">
        <f>ROUND(I116*H116,2)</f>
        <v>0</v>
      </c>
      <c r="K116" s="239" t="s">
        <v>8437</v>
      </c>
      <c r="L116" s="73"/>
      <c r="M116" s="244" t="s">
        <v>22</v>
      </c>
      <c r="N116" s="245" t="s">
        <v>50</v>
      </c>
      <c r="O116" s="48"/>
      <c r="P116" s="246">
        <f>O116*H116</f>
        <v>0</v>
      </c>
      <c r="Q116" s="246">
        <v>0</v>
      </c>
      <c r="R116" s="246">
        <f>Q116*H116</f>
        <v>0</v>
      </c>
      <c r="S116" s="246">
        <v>0</v>
      </c>
      <c r="T116" s="247">
        <f>S116*H116</f>
        <v>0</v>
      </c>
      <c r="AR116" s="25" t="s">
        <v>304</v>
      </c>
      <c r="AT116" s="25" t="s">
        <v>230</v>
      </c>
      <c r="AU116" s="25" t="s">
        <v>101</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304</v>
      </c>
      <c r="BM116" s="25" t="s">
        <v>8456</v>
      </c>
    </row>
    <row r="117" s="1" customFormat="1" ht="16.5" customHeight="1">
      <c r="B117" s="47"/>
      <c r="C117" s="237" t="s">
        <v>266</v>
      </c>
      <c r="D117" s="237" t="s">
        <v>230</v>
      </c>
      <c r="E117" s="238" t="s">
        <v>7300</v>
      </c>
      <c r="F117" s="239" t="s">
        <v>8457</v>
      </c>
      <c r="G117" s="240" t="s">
        <v>929</v>
      </c>
      <c r="H117" s="241">
        <v>6</v>
      </c>
      <c r="I117" s="242"/>
      <c r="J117" s="243">
        <f>ROUND(I117*H117,2)</f>
        <v>0</v>
      </c>
      <c r="K117" s="239" t="s">
        <v>8437</v>
      </c>
      <c r="L117" s="73"/>
      <c r="M117" s="244" t="s">
        <v>22</v>
      </c>
      <c r="N117" s="245" t="s">
        <v>50</v>
      </c>
      <c r="O117" s="48"/>
      <c r="P117" s="246">
        <f>O117*H117</f>
        <v>0</v>
      </c>
      <c r="Q117" s="246">
        <v>0</v>
      </c>
      <c r="R117" s="246">
        <f>Q117*H117</f>
        <v>0</v>
      </c>
      <c r="S117" s="246">
        <v>0</v>
      </c>
      <c r="T117" s="247">
        <f>S117*H117</f>
        <v>0</v>
      </c>
      <c r="AR117" s="25" t="s">
        <v>304</v>
      </c>
      <c r="AT117" s="25" t="s">
        <v>230</v>
      </c>
      <c r="AU117" s="25" t="s">
        <v>101</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304</v>
      </c>
      <c r="BM117" s="25" t="s">
        <v>8458</v>
      </c>
    </row>
    <row r="118" s="11" customFormat="1" ht="29.88" customHeight="1">
      <c r="B118" s="221"/>
      <c r="C118" s="222"/>
      <c r="D118" s="223" t="s">
        <v>78</v>
      </c>
      <c r="E118" s="235" t="s">
        <v>2804</v>
      </c>
      <c r="F118" s="235" t="s">
        <v>8459</v>
      </c>
      <c r="G118" s="222"/>
      <c r="H118" s="222"/>
      <c r="I118" s="225"/>
      <c r="J118" s="236">
        <f>BK118</f>
        <v>0</v>
      </c>
      <c r="K118" s="222"/>
      <c r="L118" s="227"/>
      <c r="M118" s="228"/>
      <c r="N118" s="229"/>
      <c r="O118" s="229"/>
      <c r="P118" s="230">
        <f>P119+P122+P125</f>
        <v>0</v>
      </c>
      <c r="Q118" s="229"/>
      <c r="R118" s="230">
        <f>R119+R122+R125</f>
        <v>0</v>
      </c>
      <c r="S118" s="229"/>
      <c r="T118" s="231">
        <f>T119+T122+T125</f>
        <v>0</v>
      </c>
      <c r="AR118" s="232" t="s">
        <v>87</v>
      </c>
      <c r="AT118" s="233" t="s">
        <v>78</v>
      </c>
      <c r="AU118" s="233" t="s">
        <v>24</v>
      </c>
      <c r="AY118" s="232" t="s">
        <v>228</v>
      </c>
      <c r="BK118" s="234">
        <f>BK119+BK122+BK125</f>
        <v>0</v>
      </c>
    </row>
    <row r="119" s="11" customFormat="1" ht="14.88" customHeight="1">
      <c r="B119" s="221"/>
      <c r="C119" s="222"/>
      <c r="D119" s="223" t="s">
        <v>78</v>
      </c>
      <c r="E119" s="235" t="s">
        <v>2754</v>
      </c>
      <c r="F119" s="235" t="s">
        <v>8460</v>
      </c>
      <c r="G119" s="222"/>
      <c r="H119" s="222"/>
      <c r="I119" s="225"/>
      <c r="J119" s="236">
        <f>BK119</f>
        <v>0</v>
      </c>
      <c r="K119" s="222"/>
      <c r="L119" s="227"/>
      <c r="M119" s="228"/>
      <c r="N119" s="229"/>
      <c r="O119" s="229"/>
      <c r="P119" s="230">
        <f>SUM(P120:P121)</f>
        <v>0</v>
      </c>
      <c r="Q119" s="229"/>
      <c r="R119" s="230">
        <f>SUM(R120:R121)</f>
        <v>0</v>
      </c>
      <c r="S119" s="229"/>
      <c r="T119" s="231">
        <f>SUM(T120:T121)</f>
        <v>0</v>
      </c>
      <c r="AR119" s="232" t="s">
        <v>87</v>
      </c>
      <c r="AT119" s="233" t="s">
        <v>78</v>
      </c>
      <c r="AU119" s="233" t="s">
        <v>87</v>
      </c>
      <c r="AY119" s="232" t="s">
        <v>228</v>
      </c>
      <c r="BK119" s="234">
        <f>SUM(BK120:BK121)</f>
        <v>0</v>
      </c>
    </row>
    <row r="120" s="1" customFormat="1" ht="16.5" customHeight="1">
      <c r="B120" s="47"/>
      <c r="C120" s="237" t="s">
        <v>271</v>
      </c>
      <c r="D120" s="237" t="s">
        <v>230</v>
      </c>
      <c r="E120" s="238" t="s">
        <v>7304</v>
      </c>
      <c r="F120" s="239" t="s">
        <v>3159</v>
      </c>
      <c r="G120" s="240" t="s">
        <v>3160</v>
      </c>
      <c r="H120" s="241">
        <v>16</v>
      </c>
      <c r="I120" s="242"/>
      <c r="J120" s="243">
        <f>ROUND(I120*H120,2)</f>
        <v>0</v>
      </c>
      <c r="K120" s="239" t="s">
        <v>8437</v>
      </c>
      <c r="L120" s="73"/>
      <c r="M120" s="244" t="s">
        <v>22</v>
      </c>
      <c r="N120" s="245" t="s">
        <v>50</v>
      </c>
      <c r="O120" s="48"/>
      <c r="P120" s="246">
        <f>O120*H120</f>
        <v>0</v>
      </c>
      <c r="Q120" s="246">
        <v>0</v>
      </c>
      <c r="R120" s="246">
        <f>Q120*H120</f>
        <v>0</v>
      </c>
      <c r="S120" s="246">
        <v>0</v>
      </c>
      <c r="T120" s="247">
        <f>S120*H120</f>
        <v>0</v>
      </c>
      <c r="AR120" s="25" t="s">
        <v>304</v>
      </c>
      <c r="AT120" s="25" t="s">
        <v>230</v>
      </c>
      <c r="AU120" s="25" t="s">
        <v>101</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304</v>
      </c>
      <c r="BM120" s="25" t="s">
        <v>8461</v>
      </c>
    </row>
    <row r="121" s="1" customFormat="1" ht="16.5" customHeight="1">
      <c r="B121" s="47"/>
      <c r="C121" s="237" t="s">
        <v>29</v>
      </c>
      <c r="D121" s="237" t="s">
        <v>230</v>
      </c>
      <c r="E121" s="238" t="s">
        <v>7307</v>
      </c>
      <c r="F121" s="239" t="s">
        <v>3163</v>
      </c>
      <c r="G121" s="240" t="s">
        <v>3160</v>
      </c>
      <c r="H121" s="241">
        <v>2</v>
      </c>
      <c r="I121" s="242"/>
      <c r="J121" s="243">
        <f>ROUND(I121*H121,2)</f>
        <v>0</v>
      </c>
      <c r="K121" s="239" t="s">
        <v>8437</v>
      </c>
      <c r="L121" s="73"/>
      <c r="M121" s="244" t="s">
        <v>22</v>
      </c>
      <c r="N121" s="245" t="s">
        <v>50</v>
      </c>
      <c r="O121" s="48"/>
      <c r="P121" s="246">
        <f>O121*H121</f>
        <v>0</v>
      </c>
      <c r="Q121" s="246">
        <v>0</v>
      </c>
      <c r="R121" s="246">
        <f>Q121*H121</f>
        <v>0</v>
      </c>
      <c r="S121" s="246">
        <v>0</v>
      </c>
      <c r="T121" s="247">
        <f>S121*H121</f>
        <v>0</v>
      </c>
      <c r="AR121" s="25" t="s">
        <v>304</v>
      </c>
      <c r="AT121" s="25" t="s">
        <v>230</v>
      </c>
      <c r="AU121" s="25" t="s">
        <v>101</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304</v>
      </c>
      <c r="BM121" s="25" t="s">
        <v>8462</v>
      </c>
    </row>
    <row r="122" s="11" customFormat="1" ht="22.32" customHeight="1">
      <c r="B122" s="221"/>
      <c r="C122" s="222"/>
      <c r="D122" s="223" t="s">
        <v>78</v>
      </c>
      <c r="E122" s="235" t="s">
        <v>2820</v>
      </c>
      <c r="F122" s="235" t="s">
        <v>3171</v>
      </c>
      <c r="G122" s="222"/>
      <c r="H122" s="222"/>
      <c r="I122" s="225"/>
      <c r="J122" s="236">
        <f>BK122</f>
        <v>0</v>
      </c>
      <c r="K122" s="222"/>
      <c r="L122" s="227"/>
      <c r="M122" s="228"/>
      <c r="N122" s="229"/>
      <c r="O122" s="229"/>
      <c r="P122" s="230">
        <f>SUM(P123:P124)</f>
        <v>0</v>
      </c>
      <c r="Q122" s="229"/>
      <c r="R122" s="230">
        <f>SUM(R123:R124)</f>
        <v>0</v>
      </c>
      <c r="S122" s="229"/>
      <c r="T122" s="231">
        <f>SUM(T123:T124)</f>
        <v>0</v>
      </c>
      <c r="AR122" s="232" t="s">
        <v>87</v>
      </c>
      <c r="AT122" s="233" t="s">
        <v>78</v>
      </c>
      <c r="AU122" s="233" t="s">
        <v>87</v>
      </c>
      <c r="AY122" s="232" t="s">
        <v>228</v>
      </c>
      <c r="BK122" s="234">
        <f>SUM(BK123:BK124)</f>
        <v>0</v>
      </c>
    </row>
    <row r="123" s="1" customFormat="1" ht="16.5" customHeight="1">
      <c r="B123" s="47"/>
      <c r="C123" s="237" t="s">
        <v>279</v>
      </c>
      <c r="D123" s="237" t="s">
        <v>230</v>
      </c>
      <c r="E123" s="238" t="s">
        <v>7310</v>
      </c>
      <c r="F123" s="239" t="s">
        <v>8463</v>
      </c>
      <c r="G123" s="240" t="s">
        <v>3160</v>
      </c>
      <c r="H123" s="241">
        <v>8</v>
      </c>
      <c r="I123" s="242"/>
      <c r="J123" s="243">
        <f>ROUND(I123*H123,2)</f>
        <v>0</v>
      </c>
      <c r="K123" s="239" t="s">
        <v>8437</v>
      </c>
      <c r="L123" s="73"/>
      <c r="M123" s="244" t="s">
        <v>22</v>
      </c>
      <c r="N123" s="245" t="s">
        <v>50</v>
      </c>
      <c r="O123" s="48"/>
      <c r="P123" s="246">
        <f>O123*H123</f>
        <v>0</v>
      </c>
      <c r="Q123" s="246">
        <v>0</v>
      </c>
      <c r="R123" s="246">
        <f>Q123*H123</f>
        <v>0</v>
      </c>
      <c r="S123" s="246">
        <v>0</v>
      </c>
      <c r="T123" s="247">
        <f>S123*H123</f>
        <v>0</v>
      </c>
      <c r="AR123" s="25" t="s">
        <v>304</v>
      </c>
      <c r="AT123" s="25" t="s">
        <v>230</v>
      </c>
      <c r="AU123" s="25" t="s">
        <v>101</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304</v>
      </c>
      <c r="BM123" s="25" t="s">
        <v>8464</v>
      </c>
    </row>
    <row r="124" s="1" customFormat="1" ht="16.5" customHeight="1">
      <c r="B124" s="47"/>
      <c r="C124" s="237" t="s">
        <v>284</v>
      </c>
      <c r="D124" s="237" t="s">
        <v>230</v>
      </c>
      <c r="E124" s="238" t="s">
        <v>7313</v>
      </c>
      <c r="F124" s="239" t="s">
        <v>8465</v>
      </c>
      <c r="G124" s="240" t="s">
        <v>3160</v>
      </c>
      <c r="H124" s="241">
        <v>2</v>
      </c>
      <c r="I124" s="242"/>
      <c r="J124" s="243">
        <f>ROUND(I124*H124,2)</f>
        <v>0</v>
      </c>
      <c r="K124" s="239" t="s">
        <v>8437</v>
      </c>
      <c r="L124" s="73"/>
      <c r="M124" s="244" t="s">
        <v>22</v>
      </c>
      <c r="N124" s="245" t="s">
        <v>50</v>
      </c>
      <c r="O124" s="48"/>
      <c r="P124" s="246">
        <f>O124*H124</f>
        <v>0</v>
      </c>
      <c r="Q124" s="246">
        <v>0</v>
      </c>
      <c r="R124" s="246">
        <f>Q124*H124</f>
        <v>0</v>
      </c>
      <c r="S124" s="246">
        <v>0</v>
      </c>
      <c r="T124" s="247">
        <f>S124*H124</f>
        <v>0</v>
      </c>
      <c r="AR124" s="25" t="s">
        <v>304</v>
      </c>
      <c r="AT124" s="25" t="s">
        <v>230</v>
      </c>
      <c r="AU124" s="25" t="s">
        <v>101</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304</v>
      </c>
      <c r="BM124" s="25" t="s">
        <v>8466</v>
      </c>
    </row>
    <row r="125" s="11" customFormat="1" ht="22.32" customHeight="1">
      <c r="B125" s="221"/>
      <c r="C125" s="222"/>
      <c r="D125" s="223" t="s">
        <v>78</v>
      </c>
      <c r="E125" s="235" t="s">
        <v>8467</v>
      </c>
      <c r="F125" s="235" t="s">
        <v>3213</v>
      </c>
      <c r="G125" s="222"/>
      <c r="H125" s="222"/>
      <c r="I125" s="225"/>
      <c r="J125" s="236">
        <f>BK125</f>
        <v>0</v>
      </c>
      <c r="K125" s="222"/>
      <c r="L125" s="227"/>
      <c r="M125" s="228"/>
      <c r="N125" s="229"/>
      <c r="O125" s="229"/>
      <c r="P125" s="230">
        <f>SUM(P126:P128)</f>
        <v>0</v>
      </c>
      <c r="Q125" s="229"/>
      <c r="R125" s="230">
        <f>SUM(R126:R128)</f>
        <v>0</v>
      </c>
      <c r="S125" s="229"/>
      <c r="T125" s="231">
        <f>SUM(T126:T128)</f>
        <v>0</v>
      </c>
      <c r="AR125" s="232" t="s">
        <v>87</v>
      </c>
      <c r="AT125" s="233" t="s">
        <v>78</v>
      </c>
      <c r="AU125" s="233" t="s">
        <v>87</v>
      </c>
      <c r="AY125" s="232" t="s">
        <v>228</v>
      </c>
      <c r="BK125" s="234">
        <f>SUM(BK126:BK128)</f>
        <v>0</v>
      </c>
    </row>
    <row r="126" s="1" customFormat="1" ht="16.5" customHeight="1">
      <c r="B126" s="47"/>
      <c r="C126" s="237" t="s">
        <v>289</v>
      </c>
      <c r="D126" s="237" t="s">
        <v>230</v>
      </c>
      <c r="E126" s="238" t="s">
        <v>8468</v>
      </c>
      <c r="F126" s="239" t="s">
        <v>8469</v>
      </c>
      <c r="G126" s="240" t="s">
        <v>1408</v>
      </c>
      <c r="H126" s="241">
        <v>1</v>
      </c>
      <c r="I126" s="242"/>
      <c r="J126" s="243">
        <f>ROUND(I126*H126,2)</f>
        <v>0</v>
      </c>
      <c r="K126" s="239" t="s">
        <v>8437</v>
      </c>
      <c r="L126" s="73"/>
      <c r="M126" s="244" t="s">
        <v>22</v>
      </c>
      <c r="N126" s="245" t="s">
        <v>50</v>
      </c>
      <c r="O126" s="48"/>
      <c r="P126" s="246">
        <f>O126*H126</f>
        <v>0</v>
      </c>
      <c r="Q126" s="246">
        <v>0</v>
      </c>
      <c r="R126" s="246">
        <f>Q126*H126</f>
        <v>0</v>
      </c>
      <c r="S126" s="246">
        <v>0</v>
      </c>
      <c r="T126" s="247">
        <f>S126*H126</f>
        <v>0</v>
      </c>
      <c r="AR126" s="25" t="s">
        <v>304</v>
      </c>
      <c r="AT126" s="25" t="s">
        <v>230</v>
      </c>
      <c r="AU126" s="25" t="s">
        <v>101</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304</v>
      </c>
      <c r="BM126" s="25" t="s">
        <v>8470</v>
      </c>
    </row>
    <row r="127" s="1" customFormat="1" ht="16.5" customHeight="1">
      <c r="B127" s="47"/>
      <c r="C127" s="237" t="s">
        <v>295</v>
      </c>
      <c r="D127" s="237" t="s">
        <v>230</v>
      </c>
      <c r="E127" s="238" t="s">
        <v>8471</v>
      </c>
      <c r="F127" s="239" t="s">
        <v>8472</v>
      </c>
      <c r="G127" s="240" t="s">
        <v>1408</v>
      </c>
      <c r="H127" s="241">
        <v>1</v>
      </c>
      <c r="I127" s="242"/>
      <c r="J127" s="243">
        <f>ROUND(I127*H127,2)</f>
        <v>0</v>
      </c>
      <c r="K127" s="239" t="s">
        <v>8437</v>
      </c>
      <c r="L127" s="73"/>
      <c r="M127" s="244" t="s">
        <v>22</v>
      </c>
      <c r="N127" s="245" t="s">
        <v>50</v>
      </c>
      <c r="O127" s="48"/>
      <c r="P127" s="246">
        <f>O127*H127</f>
        <v>0</v>
      </c>
      <c r="Q127" s="246">
        <v>0</v>
      </c>
      <c r="R127" s="246">
        <f>Q127*H127</f>
        <v>0</v>
      </c>
      <c r="S127" s="246">
        <v>0</v>
      </c>
      <c r="T127" s="247">
        <f>S127*H127</f>
        <v>0</v>
      </c>
      <c r="AR127" s="25" t="s">
        <v>304</v>
      </c>
      <c r="AT127" s="25" t="s">
        <v>230</v>
      </c>
      <c r="AU127" s="25" t="s">
        <v>101</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304</v>
      </c>
      <c r="BM127" s="25" t="s">
        <v>8473</v>
      </c>
    </row>
    <row r="128" s="1" customFormat="1" ht="16.5" customHeight="1">
      <c r="B128" s="47"/>
      <c r="C128" s="237" t="s">
        <v>10</v>
      </c>
      <c r="D128" s="237" t="s">
        <v>230</v>
      </c>
      <c r="E128" s="238" t="s">
        <v>8474</v>
      </c>
      <c r="F128" s="239" t="s">
        <v>8475</v>
      </c>
      <c r="G128" s="240" t="s">
        <v>1408</v>
      </c>
      <c r="H128" s="241">
        <v>1</v>
      </c>
      <c r="I128" s="242"/>
      <c r="J128" s="243">
        <f>ROUND(I128*H128,2)</f>
        <v>0</v>
      </c>
      <c r="K128" s="239" t="s">
        <v>8437</v>
      </c>
      <c r="L128" s="73"/>
      <c r="M128" s="244" t="s">
        <v>22</v>
      </c>
      <c r="N128" s="245" t="s">
        <v>50</v>
      </c>
      <c r="O128" s="48"/>
      <c r="P128" s="246">
        <f>O128*H128</f>
        <v>0</v>
      </c>
      <c r="Q128" s="246">
        <v>0</v>
      </c>
      <c r="R128" s="246">
        <f>Q128*H128</f>
        <v>0</v>
      </c>
      <c r="S128" s="246">
        <v>0</v>
      </c>
      <c r="T128" s="247">
        <f>S128*H128</f>
        <v>0</v>
      </c>
      <c r="AR128" s="25" t="s">
        <v>304</v>
      </c>
      <c r="AT128" s="25" t="s">
        <v>230</v>
      </c>
      <c r="AU128" s="25" t="s">
        <v>101</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304</v>
      </c>
      <c r="BM128" s="25" t="s">
        <v>8476</v>
      </c>
    </row>
    <row r="129" s="11" customFormat="1" ht="37.44" customHeight="1">
      <c r="B129" s="221"/>
      <c r="C129" s="222"/>
      <c r="D129" s="223" t="s">
        <v>78</v>
      </c>
      <c r="E129" s="224" t="s">
        <v>2822</v>
      </c>
      <c r="F129" s="224" t="s">
        <v>229</v>
      </c>
      <c r="G129" s="222"/>
      <c r="H129" s="222"/>
      <c r="I129" s="225"/>
      <c r="J129" s="226">
        <f>BK129</f>
        <v>0</v>
      </c>
      <c r="K129" s="222"/>
      <c r="L129" s="227"/>
      <c r="M129" s="228"/>
      <c r="N129" s="229"/>
      <c r="O129" s="229"/>
      <c r="P129" s="230">
        <f>P130</f>
        <v>0</v>
      </c>
      <c r="Q129" s="229"/>
      <c r="R129" s="230">
        <f>R130</f>
        <v>0</v>
      </c>
      <c r="S129" s="229"/>
      <c r="T129" s="231">
        <f>T130</f>
        <v>0</v>
      </c>
      <c r="AR129" s="232" t="s">
        <v>24</v>
      </c>
      <c r="AT129" s="233" t="s">
        <v>78</v>
      </c>
      <c r="AU129" s="233" t="s">
        <v>79</v>
      </c>
      <c r="AY129" s="232" t="s">
        <v>228</v>
      </c>
      <c r="BK129" s="234">
        <f>BK130</f>
        <v>0</v>
      </c>
    </row>
    <row r="130" s="11" customFormat="1" ht="19.92" customHeight="1">
      <c r="B130" s="221"/>
      <c r="C130" s="222"/>
      <c r="D130" s="223" t="s">
        <v>78</v>
      </c>
      <c r="E130" s="235" t="s">
        <v>2869</v>
      </c>
      <c r="F130" s="235" t="s">
        <v>8477</v>
      </c>
      <c r="G130" s="222"/>
      <c r="H130" s="222"/>
      <c r="I130" s="225"/>
      <c r="J130" s="236">
        <f>BK130</f>
        <v>0</v>
      </c>
      <c r="K130" s="222"/>
      <c r="L130" s="227"/>
      <c r="M130" s="228"/>
      <c r="N130" s="229"/>
      <c r="O130" s="229"/>
      <c r="P130" s="230">
        <f>P131+P132+P133+P136+P138+P141+P143+P145+P147+P149+P151+P154+P156</f>
        <v>0</v>
      </c>
      <c r="Q130" s="229"/>
      <c r="R130" s="230">
        <f>R131+R132+R133+R136+R138+R141+R143+R145+R147+R149+R151+R154+R156</f>
        <v>0</v>
      </c>
      <c r="S130" s="229"/>
      <c r="T130" s="231">
        <f>T131+T132+T133+T136+T138+T141+T143+T145+T147+T149+T151+T154+T156</f>
        <v>0</v>
      </c>
      <c r="AR130" s="232" t="s">
        <v>24</v>
      </c>
      <c r="AT130" s="233" t="s">
        <v>78</v>
      </c>
      <c r="AU130" s="233" t="s">
        <v>24</v>
      </c>
      <c r="AY130" s="232" t="s">
        <v>228</v>
      </c>
      <c r="BK130" s="234">
        <f>BK131+BK132+BK133+BK136+BK138+BK141+BK143+BK145+BK147+BK149+BK151+BK154+BK156</f>
        <v>0</v>
      </c>
    </row>
    <row r="131" s="1" customFormat="1" ht="16.5" customHeight="1">
      <c r="B131" s="47"/>
      <c r="C131" s="237" t="s">
        <v>304</v>
      </c>
      <c r="D131" s="237" t="s">
        <v>230</v>
      </c>
      <c r="E131" s="238" t="s">
        <v>7316</v>
      </c>
      <c r="F131" s="239" t="s">
        <v>8478</v>
      </c>
      <c r="G131" s="240" t="s">
        <v>328</v>
      </c>
      <c r="H131" s="241">
        <v>44</v>
      </c>
      <c r="I131" s="242"/>
      <c r="J131" s="243">
        <f>ROUND(I131*H131,2)</f>
        <v>0</v>
      </c>
      <c r="K131" s="239" t="s">
        <v>8437</v>
      </c>
      <c r="L131" s="73"/>
      <c r="M131" s="244" t="s">
        <v>22</v>
      </c>
      <c r="N131" s="245" t="s">
        <v>50</v>
      </c>
      <c r="O131" s="48"/>
      <c r="P131" s="246">
        <f>O131*H131</f>
        <v>0</v>
      </c>
      <c r="Q131" s="246">
        <v>0</v>
      </c>
      <c r="R131" s="246">
        <f>Q131*H131</f>
        <v>0</v>
      </c>
      <c r="S131" s="246">
        <v>0</v>
      </c>
      <c r="T131" s="247">
        <f>S131*H131</f>
        <v>0</v>
      </c>
      <c r="AR131" s="25" t="s">
        <v>235</v>
      </c>
      <c r="AT131" s="25" t="s">
        <v>230</v>
      </c>
      <c r="AU131" s="25" t="s">
        <v>87</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235</v>
      </c>
      <c r="BM131" s="25" t="s">
        <v>8479</v>
      </c>
    </row>
    <row r="132" s="1" customFormat="1" ht="16.5" customHeight="1">
      <c r="B132" s="47"/>
      <c r="C132" s="237" t="s">
        <v>308</v>
      </c>
      <c r="D132" s="237" t="s">
        <v>230</v>
      </c>
      <c r="E132" s="238" t="s">
        <v>7319</v>
      </c>
      <c r="F132" s="239" t="s">
        <v>8480</v>
      </c>
      <c r="G132" s="240" t="s">
        <v>328</v>
      </c>
      <c r="H132" s="241">
        <v>8</v>
      </c>
      <c r="I132" s="242"/>
      <c r="J132" s="243">
        <f>ROUND(I132*H132,2)</f>
        <v>0</v>
      </c>
      <c r="K132" s="239" t="s">
        <v>8437</v>
      </c>
      <c r="L132" s="73"/>
      <c r="M132" s="244" t="s">
        <v>22</v>
      </c>
      <c r="N132" s="245" t="s">
        <v>50</v>
      </c>
      <c r="O132" s="48"/>
      <c r="P132" s="246">
        <f>O132*H132</f>
        <v>0</v>
      </c>
      <c r="Q132" s="246">
        <v>0</v>
      </c>
      <c r="R132" s="246">
        <f>Q132*H132</f>
        <v>0</v>
      </c>
      <c r="S132" s="246">
        <v>0</v>
      </c>
      <c r="T132" s="247">
        <f>S132*H132</f>
        <v>0</v>
      </c>
      <c r="AR132" s="25" t="s">
        <v>235</v>
      </c>
      <c r="AT132" s="25" t="s">
        <v>230</v>
      </c>
      <c r="AU132" s="25" t="s">
        <v>87</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235</v>
      </c>
      <c r="BM132" s="25" t="s">
        <v>8481</v>
      </c>
    </row>
    <row r="133" s="11" customFormat="1" ht="22.32" customHeight="1">
      <c r="B133" s="221"/>
      <c r="C133" s="222"/>
      <c r="D133" s="223" t="s">
        <v>78</v>
      </c>
      <c r="E133" s="235" t="s">
        <v>2874</v>
      </c>
      <c r="F133" s="235" t="s">
        <v>3708</v>
      </c>
      <c r="G133" s="222"/>
      <c r="H133" s="222"/>
      <c r="I133" s="225"/>
      <c r="J133" s="236">
        <f>BK133</f>
        <v>0</v>
      </c>
      <c r="K133" s="222"/>
      <c r="L133" s="227"/>
      <c r="M133" s="228"/>
      <c r="N133" s="229"/>
      <c r="O133" s="229"/>
      <c r="P133" s="230">
        <f>SUM(P134:P135)</f>
        <v>0</v>
      </c>
      <c r="Q133" s="229"/>
      <c r="R133" s="230">
        <f>SUM(R134:R135)</f>
        <v>0</v>
      </c>
      <c r="S133" s="229"/>
      <c r="T133" s="231">
        <f>SUM(T134:T135)</f>
        <v>0</v>
      </c>
      <c r="AR133" s="232" t="s">
        <v>24</v>
      </c>
      <c r="AT133" s="233" t="s">
        <v>78</v>
      </c>
      <c r="AU133" s="233" t="s">
        <v>87</v>
      </c>
      <c r="AY133" s="232" t="s">
        <v>228</v>
      </c>
      <c r="BK133" s="234">
        <f>SUM(BK134:BK135)</f>
        <v>0</v>
      </c>
    </row>
    <row r="134" s="1" customFormat="1" ht="16.5" customHeight="1">
      <c r="B134" s="47"/>
      <c r="C134" s="237" t="s">
        <v>313</v>
      </c>
      <c r="D134" s="237" t="s">
        <v>230</v>
      </c>
      <c r="E134" s="238" t="s">
        <v>7322</v>
      </c>
      <c r="F134" s="239" t="s">
        <v>8482</v>
      </c>
      <c r="G134" s="240" t="s">
        <v>3711</v>
      </c>
      <c r="H134" s="241">
        <v>0.059999999999999998</v>
      </c>
      <c r="I134" s="242"/>
      <c r="J134" s="243">
        <f>ROUND(I134*H134,2)</f>
        <v>0</v>
      </c>
      <c r="K134" s="239" t="s">
        <v>8437</v>
      </c>
      <c r="L134" s="73"/>
      <c r="M134" s="244" t="s">
        <v>22</v>
      </c>
      <c r="N134" s="245" t="s">
        <v>50</v>
      </c>
      <c r="O134" s="48"/>
      <c r="P134" s="246">
        <f>O134*H134</f>
        <v>0</v>
      </c>
      <c r="Q134" s="246">
        <v>0</v>
      </c>
      <c r="R134" s="246">
        <f>Q134*H134</f>
        <v>0</v>
      </c>
      <c r="S134" s="246">
        <v>0</v>
      </c>
      <c r="T134" s="247">
        <f>S134*H134</f>
        <v>0</v>
      </c>
      <c r="AR134" s="25" t="s">
        <v>235</v>
      </c>
      <c r="AT134" s="25" t="s">
        <v>230</v>
      </c>
      <c r="AU134" s="25" t="s">
        <v>101</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235</v>
      </c>
      <c r="BM134" s="25" t="s">
        <v>8483</v>
      </c>
    </row>
    <row r="135" s="1" customFormat="1" ht="25.5" customHeight="1">
      <c r="B135" s="47"/>
      <c r="C135" s="237" t="s">
        <v>319</v>
      </c>
      <c r="D135" s="237" t="s">
        <v>230</v>
      </c>
      <c r="E135" s="238" t="s">
        <v>8484</v>
      </c>
      <c r="F135" s="239" t="s">
        <v>8485</v>
      </c>
      <c r="G135" s="240" t="s">
        <v>929</v>
      </c>
      <c r="H135" s="241">
        <v>5</v>
      </c>
      <c r="I135" s="242"/>
      <c r="J135" s="243">
        <f>ROUND(I135*H135,2)</f>
        <v>0</v>
      </c>
      <c r="K135" s="239" t="s">
        <v>8437</v>
      </c>
      <c r="L135" s="73"/>
      <c r="M135" s="244" t="s">
        <v>22</v>
      </c>
      <c r="N135" s="245" t="s">
        <v>50</v>
      </c>
      <c r="O135" s="48"/>
      <c r="P135" s="246">
        <f>O135*H135</f>
        <v>0</v>
      </c>
      <c r="Q135" s="246">
        <v>0</v>
      </c>
      <c r="R135" s="246">
        <f>Q135*H135</f>
        <v>0</v>
      </c>
      <c r="S135" s="246">
        <v>0</v>
      </c>
      <c r="T135" s="247">
        <f>S135*H135</f>
        <v>0</v>
      </c>
      <c r="AR135" s="25" t="s">
        <v>235</v>
      </c>
      <c r="AT135" s="25" t="s">
        <v>230</v>
      </c>
      <c r="AU135" s="25" t="s">
        <v>101</v>
      </c>
      <c r="AY135" s="25" t="s">
        <v>228</v>
      </c>
      <c r="BE135" s="248">
        <f>IF(N135="základní",J135,0)</f>
        <v>0</v>
      </c>
      <c r="BF135" s="248">
        <f>IF(N135="snížená",J135,0)</f>
        <v>0</v>
      </c>
      <c r="BG135" s="248">
        <f>IF(N135="zákl. přenesená",J135,0)</f>
        <v>0</v>
      </c>
      <c r="BH135" s="248">
        <f>IF(N135="sníž. přenesená",J135,0)</f>
        <v>0</v>
      </c>
      <c r="BI135" s="248">
        <f>IF(N135="nulová",J135,0)</f>
        <v>0</v>
      </c>
      <c r="BJ135" s="25" t="s">
        <v>24</v>
      </c>
      <c r="BK135" s="248">
        <f>ROUND(I135*H135,2)</f>
        <v>0</v>
      </c>
      <c r="BL135" s="25" t="s">
        <v>235</v>
      </c>
      <c r="BM135" s="25" t="s">
        <v>8486</v>
      </c>
    </row>
    <row r="136" s="11" customFormat="1" ht="22.32" customHeight="1">
      <c r="B136" s="221"/>
      <c r="C136" s="222"/>
      <c r="D136" s="223" t="s">
        <v>78</v>
      </c>
      <c r="E136" s="235" t="s">
        <v>2885</v>
      </c>
      <c r="F136" s="235" t="s">
        <v>8487</v>
      </c>
      <c r="G136" s="222"/>
      <c r="H136" s="222"/>
      <c r="I136" s="225"/>
      <c r="J136" s="236">
        <f>BK136</f>
        <v>0</v>
      </c>
      <c r="K136" s="222"/>
      <c r="L136" s="227"/>
      <c r="M136" s="228"/>
      <c r="N136" s="229"/>
      <c r="O136" s="229"/>
      <c r="P136" s="230">
        <f>P137</f>
        <v>0</v>
      </c>
      <c r="Q136" s="229"/>
      <c r="R136" s="230">
        <f>R137</f>
        <v>0</v>
      </c>
      <c r="S136" s="229"/>
      <c r="T136" s="231">
        <f>T137</f>
        <v>0</v>
      </c>
      <c r="AR136" s="232" t="s">
        <v>24</v>
      </c>
      <c r="AT136" s="233" t="s">
        <v>78</v>
      </c>
      <c r="AU136" s="233" t="s">
        <v>87</v>
      </c>
      <c r="AY136" s="232" t="s">
        <v>228</v>
      </c>
      <c r="BK136" s="234">
        <f>BK137</f>
        <v>0</v>
      </c>
    </row>
    <row r="137" s="1" customFormat="1" ht="16.5" customHeight="1">
      <c r="B137" s="47"/>
      <c r="C137" s="237" t="s">
        <v>325</v>
      </c>
      <c r="D137" s="237" t="s">
        <v>230</v>
      </c>
      <c r="E137" s="238" t="s">
        <v>7325</v>
      </c>
      <c r="F137" s="239" t="s">
        <v>8488</v>
      </c>
      <c r="G137" s="240" t="s">
        <v>328</v>
      </c>
      <c r="H137" s="241">
        <v>104</v>
      </c>
      <c r="I137" s="242"/>
      <c r="J137" s="243">
        <f>ROUND(I137*H137,2)</f>
        <v>0</v>
      </c>
      <c r="K137" s="239" t="s">
        <v>8437</v>
      </c>
      <c r="L137" s="73"/>
      <c r="M137" s="244" t="s">
        <v>22</v>
      </c>
      <c r="N137" s="245" t="s">
        <v>50</v>
      </c>
      <c r="O137" s="48"/>
      <c r="P137" s="246">
        <f>O137*H137</f>
        <v>0</v>
      </c>
      <c r="Q137" s="246">
        <v>0</v>
      </c>
      <c r="R137" s="246">
        <f>Q137*H137</f>
        <v>0</v>
      </c>
      <c r="S137" s="246">
        <v>0</v>
      </c>
      <c r="T137" s="247">
        <f>S137*H137</f>
        <v>0</v>
      </c>
      <c r="AR137" s="25" t="s">
        <v>235</v>
      </c>
      <c r="AT137" s="25" t="s">
        <v>230</v>
      </c>
      <c r="AU137" s="25" t="s">
        <v>101</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235</v>
      </c>
      <c r="BM137" s="25" t="s">
        <v>8489</v>
      </c>
    </row>
    <row r="138" s="11" customFormat="1" ht="22.32" customHeight="1">
      <c r="B138" s="221"/>
      <c r="C138" s="222"/>
      <c r="D138" s="223" t="s">
        <v>78</v>
      </c>
      <c r="E138" s="235" t="s">
        <v>2896</v>
      </c>
      <c r="F138" s="235" t="s">
        <v>3713</v>
      </c>
      <c r="G138" s="222"/>
      <c r="H138" s="222"/>
      <c r="I138" s="225"/>
      <c r="J138" s="236">
        <f>BK138</f>
        <v>0</v>
      </c>
      <c r="K138" s="222"/>
      <c r="L138" s="227"/>
      <c r="M138" s="228"/>
      <c r="N138" s="229"/>
      <c r="O138" s="229"/>
      <c r="P138" s="230">
        <f>SUM(P139:P140)</f>
        <v>0</v>
      </c>
      <c r="Q138" s="229"/>
      <c r="R138" s="230">
        <f>SUM(R139:R140)</f>
        <v>0</v>
      </c>
      <c r="S138" s="229"/>
      <c r="T138" s="231">
        <f>SUM(T139:T140)</f>
        <v>0</v>
      </c>
      <c r="AR138" s="232" t="s">
        <v>24</v>
      </c>
      <c r="AT138" s="233" t="s">
        <v>78</v>
      </c>
      <c r="AU138" s="233" t="s">
        <v>87</v>
      </c>
      <c r="AY138" s="232" t="s">
        <v>228</v>
      </c>
      <c r="BK138" s="234">
        <f>SUM(BK139:BK140)</f>
        <v>0</v>
      </c>
    </row>
    <row r="139" s="1" customFormat="1" ht="16.5" customHeight="1">
      <c r="B139" s="47"/>
      <c r="C139" s="237" t="s">
        <v>9</v>
      </c>
      <c r="D139" s="237" t="s">
        <v>230</v>
      </c>
      <c r="E139" s="238" t="s">
        <v>7328</v>
      </c>
      <c r="F139" s="239" t="s">
        <v>8478</v>
      </c>
      <c r="G139" s="240" t="s">
        <v>328</v>
      </c>
      <c r="H139" s="241">
        <v>44</v>
      </c>
      <c r="I139" s="242"/>
      <c r="J139" s="243">
        <f>ROUND(I139*H139,2)</f>
        <v>0</v>
      </c>
      <c r="K139" s="239" t="s">
        <v>8437</v>
      </c>
      <c r="L139" s="73"/>
      <c r="M139" s="244" t="s">
        <v>22</v>
      </c>
      <c r="N139" s="245" t="s">
        <v>50</v>
      </c>
      <c r="O139" s="48"/>
      <c r="P139" s="246">
        <f>O139*H139</f>
        <v>0</v>
      </c>
      <c r="Q139" s="246">
        <v>0</v>
      </c>
      <c r="R139" s="246">
        <f>Q139*H139</f>
        <v>0</v>
      </c>
      <c r="S139" s="246">
        <v>0</v>
      </c>
      <c r="T139" s="247">
        <f>S139*H139</f>
        <v>0</v>
      </c>
      <c r="AR139" s="25" t="s">
        <v>235</v>
      </c>
      <c r="AT139" s="25" t="s">
        <v>230</v>
      </c>
      <c r="AU139" s="25" t="s">
        <v>101</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235</v>
      </c>
      <c r="BM139" s="25" t="s">
        <v>8490</v>
      </c>
    </row>
    <row r="140" s="1" customFormat="1" ht="16.5" customHeight="1">
      <c r="B140" s="47"/>
      <c r="C140" s="237" t="s">
        <v>335</v>
      </c>
      <c r="D140" s="237" t="s">
        <v>230</v>
      </c>
      <c r="E140" s="238" t="s">
        <v>7331</v>
      </c>
      <c r="F140" s="239" t="s">
        <v>8480</v>
      </c>
      <c r="G140" s="240" t="s">
        <v>328</v>
      </c>
      <c r="H140" s="241">
        <v>8</v>
      </c>
      <c r="I140" s="242"/>
      <c r="J140" s="243">
        <f>ROUND(I140*H140,2)</f>
        <v>0</v>
      </c>
      <c r="K140" s="239" t="s">
        <v>8437</v>
      </c>
      <c r="L140" s="73"/>
      <c r="M140" s="244" t="s">
        <v>22</v>
      </c>
      <c r="N140" s="245" t="s">
        <v>50</v>
      </c>
      <c r="O140" s="48"/>
      <c r="P140" s="246">
        <f>O140*H140</f>
        <v>0</v>
      </c>
      <c r="Q140" s="246">
        <v>0</v>
      </c>
      <c r="R140" s="246">
        <f>Q140*H140</f>
        <v>0</v>
      </c>
      <c r="S140" s="246">
        <v>0</v>
      </c>
      <c r="T140" s="247">
        <f>S140*H140</f>
        <v>0</v>
      </c>
      <c r="AR140" s="25" t="s">
        <v>235</v>
      </c>
      <c r="AT140" s="25" t="s">
        <v>230</v>
      </c>
      <c r="AU140" s="25" t="s">
        <v>101</v>
      </c>
      <c r="AY140" s="25" t="s">
        <v>228</v>
      </c>
      <c r="BE140" s="248">
        <f>IF(N140="základní",J140,0)</f>
        <v>0</v>
      </c>
      <c r="BF140" s="248">
        <f>IF(N140="snížená",J140,0)</f>
        <v>0</v>
      </c>
      <c r="BG140" s="248">
        <f>IF(N140="zákl. přenesená",J140,0)</f>
        <v>0</v>
      </c>
      <c r="BH140" s="248">
        <f>IF(N140="sníž. přenesená",J140,0)</f>
        <v>0</v>
      </c>
      <c r="BI140" s="248">
        <f>IF(N140="nulová",J140,0)</f>
        <v>0</v>
      </c>
      <c r="BJ140" s="25" t="s">
        <v>24</v>
      </c>
      <c r="BK140" s="248">
        <f>ROUND(I140*H140,2)</f>
        <v>0</v>
      </c>
      <c r="BL140" s="25" t="s">
        <v>235</v>
      </c>
      <c r="BM140" s="25" t="s">
        <v>8491</v>
      </c>
    </row>
    <row r="141" s="11" customFormat="1" ht="22.32" customHeight="1">
      <c r="B141" s="221"/>
      <c r="C141" s="222"/>
      <c r="D141" s="223" t="s">
        <v>78</v>
      </c>
      <c r="E141" s="235" t="s">
        <v>2904</v>
      </c>
      <c r="F141" s="235" t="s">
        <v>8492</v>
      </c>
      <c r="G141" s="222"/>
      <c r="H141" s="222"/>
      <c r="I141" s="225"/>
      <c r="J141" s="236">
        <f>BK141</f>
        <v>0</v>
      </c>
      <c r="K141" s="222"/>
      <c r="L141" s="227"/>
      <c r="M141" s="228"/>
      <c r="N141" s="229"/>
      <c r="O141" s="229"/>
      <c r="P141" s="230">
        <f>P142</f>
        <v>0</v>
      </c>
      <c r="Q141" s="229"/>
      <c r="R141" s="230">
        <f>R142</f>
        <v>0</v>
      </c>
      <c r="S141" s="229"/>
      <c r="T141" s="231">
        <f>T142</f>
        <v>0</v>
      </c>
      <c r="AR141" s="232" t="s">
        <v>24</v>
      </c>
      <c r="AT141" s="233" t="s">
        <v>78</v>
      </c>
      <c r="AU141" s="233" t="s">
        <v>87</v>
      </c>
      <c r="AY141" s="232" t="s">
        <v>228</v>
      </c>
      <c r="BK141" s="234">
        <f>BK142</f>
        <v>0</v>
      </c>
    </row>
    <row r="142" s="1" customFormat="1" ht="16.5" customHeight="1">
      <c r="B142" s="47"/>
      <c r="C142" s="237" t="s">
        <v>340</v>
      </c>
      <c r="D142" s="237" t="s">
        <v>230</v>
      </c>
      <c r="E142" s="238" t="s">
        <v>7334</v>
      </c>
      <c r="F142" s="239" t="s">
        <v>8493</v>
      </c>
      <c r="G142" s="240" t="s">
        <v>263</v>
      </c>
      <c r="H142" s="241">
        <v>78</v>
      </c>
      <c r="I142" s="242"/>
      <c r="J142" s="243">
        <f>ROUND(I142*H142,2)</f>
        <v>0</v>
      </c>
      <c r="K142" s="239" t="s">
        <v>8437</v>
      </c>
      <c r="L142" s="73"/>
      <c r="M142" s="244" t="s">
        <v>22</v>
      </c>
      <c r="N142" s="245" t="s">
        <v>50</v>
      </c>
      <c r="O142" s="48"/>
      <c r="P142" s="246">
        <f>O142*H142</f>
        <v>0</v>
      </c>
      <c r="Q142" s="246">
        <v>0</v>
      </c>
      <c r="R142" s="246">
        <f>Q142*H142</f>
        <v>0</v>
      </c>
      <c r="S142" s="246">
        <v>0</v>
      </c>
      <c r="T142" s="247">
        <f>S142*H142</f>
        <v>0</v>
      </c>
      <c r="AR142" s="25" t="s">
        <v>235</v>
      </c>
      <c r="AT142" s="25" t="s">
        <v>230</v>
      </c>
      <c r="AU142" s="25" t="s">
        <v>101</v>
      </c>
      <c r="AY142" s="25" t="s">
        <v>228</v>
      </c>
      <c r="BE142" s="248">
        <f>IF(N142="základní",J142,0)</f>
        <v>0</v>
      </c>
      <c r="BF142" s="248">
        <f>IF(N142="snížená",J142,0)</f>
        <v>0</v>
      </c>
      <c r="BG142" s="248">
        <f>IF(N142="zákl. přenesená",J142,0)</f>
        <v>0</v>
      </c>
      <c r="BH142" s="248">
        <f>IF(N142="sníž. přenesená",J142,0)</f>
        <v>0</v>
      </c>
      <c r="BI142" s="248">
        <f>IF(N142="nulová",J142,0)</f>
        <v>0</v>
      </c>
      <c r="BJ142" s="25" t="s">
        <v>24</v>
      </c>
      <c r="BK142" s="248">
        <f>ROUND(I142*H142,2)</f>
        <v>0</v>
      </c>
      <c r="BL142" s="25" t="s">
        <v>235</v>
      </c>
      <c r="BM142" s="25" t="s">
        <v>8494</v>
      </c>
    </row>
    <row r="143" s="11" customFormat="1" ht="22.32" customHeight="1">
      <c r="B143" s="221"/>
      <c r="C143" s="222"/>
      <c r="D143" s="223" t="s">
        <v>78</v>
      </c>
      <c r="E143" s="235" t="s">
        <v>2907</v>
      </c>
      <c r="F143" s="235" t="s">
        <v>3717</v>
      </c>
      <c r="G143" s="222"/>
      <c r="H143" s="222"/>
      <c r="I143" s="225"/>
      <c r="J143" s="236">
        <f>BK143</f>
        <v>0</v>
      </c>
      <c r="K143" s="222"/>
      <c r="L143" s="227"/>
      <c r="M143" s="228"/>
      <c r="N143" s="229"/>
      <c r="O143" s="229"/>
      <c r="P143" s="230">
        <f>P144</f>
        <v>0</v>
      </c>
      <c r="Q143" s="229"/>
      <c r="R143" s="230">
        <f>R144</f>
        <v>0</v>
      </c>
      <c r="S143" s="229"/>
      <c r="T143" s="231">
        <f>T144</f>
        <v>0</v>
      </c>
      <c r="AR143" s="232" t="s">
        <v>24</v>
      </c>
      <c r="AT143" s="233" t="s">
        <v>78</v>
      </c>
      <c r="AU143" s="233" t="s">
        <v>87</v>
      </c>
      <c r="AY143" s="232" t="s">
        <v>228</v>
      </c>
      <c r="BK143" s="234">
        <f>BK144</f>
        <v>0</v>
      </c>
    </row>
    <row r="144" s="1" customFormat="1" ht="16.5" customHeight="1">
      <c r="B144" s="47"/>
      <c r="C144" s="237" t="s">
        <v>344</v>
      </c>
      <c r="D144" s="237" t="s">
        <v>230</v>
      </c>
      <c r="E144" s="238" t="s">
        <v>7337</v>
      </c>
      <c r="F144" s="239" t="s">
        <v>8495</v>
      </c>
      <c r="G144" s="240" t="s">
        <v>328</v>
      </c>
      <c r="H144" s="241">
        <v>52</v>
      </c>
      <c r="I144" s="242"/>
      <c r="J144" s="243">
        <f>ROUND(I144*H144,2)</f>
        <v>0</v>
      </c>
      <c r="K144" s="239" t="s">
        <v>8437</v>
      </c>
      <c r="L144" s="73"/>
      <c r="M144" s="244" t="s">
        <v>22</v>
      </c>
      <c r="N144" s="245" t="s">
        <v>50</v>
      </c>
      <c r="O144" s="48"/>
      <c r="P144" s="246">
        <f>O144*H144</f>
        <v>0</v>
      </c>
      <c r="Q144" s="246">
        <v>0</v>
      </c>
      <c r="R144" s="246">
        <f>Q144*H144</f>
        <v>0</v>
      </c>
      <c r="S144" s="246">
        <v>0</v>
      </c>
      <c r="T144" s="247">
        <f>S144*H144</f>
        <v>0</v>
      </c>
      <c r="AR144" s="25" t="s">
        <v>235</v>
      </c>
      <c r="AT144" s="25" t="s">
        <v>230</v>
      </c>
      <c r="AU144" s="25" t="s">
        <v>101</v>
      </c>
      <c r="AY144" s="25" t="s">
        <v>228</v>
      </c>
      <c r="BE144" s="248">
        <f>IF(N144="základní",J144,0)</f>
        <v>0</v>
      </c>
      <c r="BF144" s="248">
        <f>IF(N144="snížená",J144,0)</f>
        <v>0</v>
      </c>
      <c r="BG144" s="248">
        <f>IF(N144="zákl. přenesená",J144,0)</f>
        <v>0</v>
      </c>
      <c r="BH144" s="248">
        <f>IF(N144="sníž. přenesená",J144,0)</f>
        <v>0</v>
      </c>
      <c r="BI144" s="248">
        <f>IF(N144="nulová",J144,0)</f>
        <v>0</v>
      </c>
      <c r="BJ144" s="25" t="s">
        <v>24</v>
      </c>
      <c r="BK144" s="248">
        <f>ROUND(I144*H144,2)</f>
        <v>0</v>
      </c>
      <c r="BL144" s="25" t="s">
        <v>235</v>
      </c>
      <c r="BM144" s="25" t="s">
        <v>8496</v>
      </c>
    </row>
    <row r="145" s="11" customFormat="1" ht="22.32" customHeight="1">
      <c r="B145" s="221"/>
      <c r="C145" s="222"/>
      <c r="D145" s="223" t="s">
        <v>78</v>
      </c>
      <c r="E145" s="235" t="s">
        <v>2918</v>
      </c>
      <c r="F145" s="235" t="s">
        <v>8497</v>
      </c>
      <c r="G145" s="222"/>
      <c r="H145" s="222"/>
      <c r="I145" s="225"/>
      <c r="J145" s="236">
        <f>BK145</f>
        <v>0</v>
      </c>
      <c r="K145" s="222"/>
      <c r="L145" s="227"/>
      <c r="M145" s="228"/>
      <c r="N145" s="229"/>
      <c r="O145" s="229"/>
      <c r="P145" s="230">
        <f>P146</f>
        <v>0</v>
      </c>
      <c r="Q145" s="229"/>
      <c r="R145" s="230">
        <f>R146</f>
        <v>0</v>
      </c>
      <c r="S145" s="229"/>
      <c r="T145" s="231">
        <f>T146</f>
        <v>0</v>
      </c>
      <c r="AR145" s="232" t="s">
        <v>24</v>
      </c>
      <c r="AT145" s="233" t="s">
        <v>78</v>
      </c>
      <c r="AU145" s="233" t="s">
        <v>87</v>
      </c>
      <c r="AY145" s="232" t="s">
        <v>228</v>
      </c>
      <c r="BK145" s="234">
        <f>BK146</f>
        <v>0</v>
      </c>
    </row>
    <row r="146" s="1" customFormat="1" ht="16.5" customHeight="1">
      <c r="B146" s="47"/>
      <c r="C146" s="237" t="s">
        <v>348</v>
      </c>
      <c r="D146" s="237" t="s">
        <v>230</v>
      </c>
      <c r="E146" s="238" t="s">
        <v>7340</v>
      </c>
      <c r="F146" s="239" t="s">
        <v>8498</v>
      </c>
      <c r="G146" s="240" t="s">
        <v>328</v>
      </c>
      <c r="H146" s="241">
        <v>28</v>
      </c>
      <c r="I146" s="242"/>
      <c r="J146" s="243">
        <f>ROUND(I146*H146,2)</f>
        <v>0</v>
      </c>
      <c r="K146" s="239" t="s">
        <v>8437</v>
      </c>
      <c r="L146" s="73"/>
      <c r="M146" s="244" t="s">
        <v>22</v>
      </c>
      <c r="N146" s="245" t="s">
        <v>50</v>
      </c>
      <c r="O146" s="48"/>
      <c r="P146" s="246">
        <f>O146*H146</f>
        <v>0</v>
      </c>
      <c r="Q146" s="246">
        <v>0</v>
      </c>
      <c r="R146" s="246">
        <f>Q146*H146</f>
        <v>0</v>
      </c>
      <c r="S146" s="246">
        <v>0</v>
      </c>
      <c r="T146" s="247">
        <f>S146*H146</f>
        <v>0</v>
      </c>
      <c r="AR146" s="25" t="s">
        <v>235</v>
      </c>
      <c r="AT146" s="25" t="s">
        <v>230</v>
      </c>
      <c r="AU146" s="25" t="s">
        <v>101</v>
      </c>
      <c r="AY146" s="25" t="s">
        <v>228</v>
      </c>
      <c r="BE146" s="248">
        <f>IF(N146="základní",J146,0)</f>
        <v>0</v>
      </c>
      <c r="BF146" s="248">
        <f>IF(N146="snížená",J146,0)</f>
        <v>0</v>
      </c>
      <c r="BG146" s="248">
        <f>IF(N146="zákl. přenesená",J146,0)</f>
        <v>0</v>
      </c>
      <c r="BH146" s="248">
        <f>IF(N146="sníž. přenesená",J146,0)</f>
        <v>0</v>
      </c>
      <c r="BI146" s="248">
        <f>IF(N146="nulová",J146,0)</f>
        <v>0</v>
      </c>
      <c r="BJ146" s="25" t="s">
        <v>24</v>
      </c>
      <c r="BK146" s="248">
        <f>ROUND(I146*H146,2)</f>
        <v>0</v>
      </c>
      <c r="BL146" s="25" t="s">
        <v>235</v>
      </c>
      <c r="BM146" s="25" t="s">
        <v>8499</v>
      </c>
    </row>
    <row r="147" s="11" customFormat="1" ht="22.32" customHeight="1">
      <c r="B147" s="221"/>
      <c r="C147" s="222"/>
      <c r="D147" s="223" t="s">
        <v>78</v>
      </c>
      <c r="E147" s="235" t="s">
        <v>2941</v>
      </c>
      <c r="F147" s="235" t="s">
        <v>8500</v>
      </c>
      <c r="G147" s="222"/>
      <c r="H147" s="222"/>
      <c r="I147" s="225"/>
      <c r="J147" s="236">
        <f>BK147</f>
        <v>0</v>
      </c>
      <c r="K147" s="222"/>
      <c r="L147" s="227"/>
      <c r="M147" s="228"/>
      <c r="N147" s="229"/>
      <c r="O147" s="229"/>
      <c r="P147" s="230">
        <f>P148</f>
        <v>0</v>
      </c>
      <c r="Q147" s="229"/>
      <c r="R147" s="230">
        <f>R148</f>
        <v>0</v>
      </c>
      <c r="S147" s="229"/>
      <c r="T147" s="231">
        <f>T148</f>
        <v>0</v>
      </c>
      <c r="AR147" s="232" t="s">
        <v>24</v>
      </c>
      <c r="AT147" s="233" t="s">
        <v>78</v>
      </c>
      <c r="AU147" s="233" t="s">
        <v>87</v>
      </c>
      <c r="AY147" s="232" t="s">
        <v>228</v>
      </c>
      <c r="BK147" s="234">
        <f>BK148</f>
        <v>0</v>
      </c>
    </row>
    <row r="148" s="1" customFormat="1" ht="16.5" customHeight="1">
      <c r="B148" s="47"/>
      <c r="C148" s="237" t="s">
        <v>353</v>
      </c>
      <c r="D148" s="237" t="s">
        <v>230</v>
      </c>
      <c r="E148" s="238" t="s">
        <v>7343</v>
      </c>
      <c r="F148" s="239" t="s">
        <v>8501</v>
      </c>
      <c r="G148" s="240" t="s">
        <v>263</v>
      </c>
      <c r="H148" s="241">
        <v>21</v>
      </c>
      <c r="I148" s="242"/>
      <c r="J148" s="243">
        <f>ROUND(I148*H148,2)</f>
        <v>0</v>
      </c>
      <c r="K148" s="239" t="s">
        <v>8437</v>
      </c>
      <c r="L148" s="73"/>
      <c r="M148" s="244" t="s">
        <v>22</v>
      </c>
      <c r="N148" s="245" t="s">
        <v>50</v>
      </c>
      <c r="O148" s="48"/>
      <c r="P148" s="246">
        <f>O148*H148</f>
        <v>0</v>
      </c>
      <c r="Q148" s="246">
        <v>0</v>
      </c>
      <c r="R148" s="246">
        <f>Q148*H148</f>
        <v>0</v>
      </c>
      <c r="S148" s="246">
        <v>0</v>
      </c>
      <c r="T148" s="247">
        <f>S148*H148</f>
        <v>0</v>
      </c>
      <c r="AR148" s="25" t="s">
        <v>235</v>
      </c>
      <c r="AT148" s="25" t="s">
        <v>230</v>
      </c>
      <c r="AU148" s="25" t="s">
        <v>101</v>
      </c>
      <c r="AY148" s="25" t="s">
        <v>228</v>
      </c>
      <c r="BE148" s="248">
        <f>IF(N148="základní",J148,0)</f>
        <v>0</v>
      </c>
      <c r="BF148" s="248">
        <f>IF(N148="snížená",J148,0)</f>
        <v>0</v>
      </c>
      <c r="BG148" s="248">
        <f>IF(N148="zákl. přenesená",J148,0)</f>
        <v>0</v>
      </c>
      <c r="BH148" s="248">
        <f>IF(N148="sníž. přenesená",J148,0)</f>
        <v>0</v>
      </c>
      <c r="BI148" s="248">
        <f>IF(N148="nulová",J148,0)</f>
        <v>0</v>
      </c>
      <c r="BJ148" s="25" t="s">
        <v>24</v>
      </c>
      <c r="BK148" s="248">
        <f>ROUND(I148*H148,2)</f>
        <v>0</v>
      </c>
      <c r="BL148" s="25" t="s">
        <v>235</v>
      </c>
      <c r="BM148" s="25" t="s">
        <v>8502</v>
      </c>
    </row>
    <row r="149" s="11" customFormat="1" ht="22.32" customHeight="1">
      <c r="B149" s="221"/>
      <c r="C149" s="222"/>
      <c r="D149" s="223" t="s">
        <v>78</v>
      </c>
      <c r="E149" s="235" t="s">
        <v>2946</v>
      </c>
      <c r="F149" s="235" t="s">
        <v>8503</v>
      </c>
      <c r="G149" s="222"/>
      <c r="H149" s="222"/>
      <c r="I149" s="225"/>
      <c r="J149" s="236">
        <f>BK149</f>
        <v>0</v>
      </c>
      <c r="K149" s="222"/>
      <c r="L149" s="227"/>
      <c r="M149" s="228"/>
      <c r="N149" s="229"/>
      <c r="O149" s="229"/>
      <c r="P149" s="230">
        <f>P150</f>
        <v>0</v>
      </c>
      <c r="Q149" s="229"/>
      <c r="R149" s="230">
        <f>R150</f>
        <v>0</v>
      </c>
      <c r="S149" s="229"/>
      <c r="T149" s="231">
        <f>T150</f>
        <v>0</v>
      </c>
      <c r="AR149" s="232" t="s">
        <v>24</v>
      </c>
      <c r="AT149" s="233" t="s">
        <v>78</v>
      </c>
      <c r="AU149" s="233" t="s">
        <v>87</v>
      </c>
      <c r="AY149" s="232" t="s">
        <v>228</v>
      </c>
      <c r="BK149" s="234">
        <f>BK150</f>
        <v>0</v>
      </c>
    </row>
    <row r="150" s="1" customFormat="1" ht="16.5" customHeight="1">
      <c r="B150" s="47"/>
      <c r="C150" s="237" t="s">
        <v>358</v>
      </c>
      <c r="D150" s="237" t="s">
        <v>230</v>
      </c>
      <c r="E150" s="238" t="s">
        <v>7347</v>
      </c>
      <c r="F150" s="239" t="s">
        <v>8504</v>
      </c>
      <c r="G150" s="240" t="s">
        <v>263</v>
      </c>
      <c r="H150" s="241">
        <v>7</v>
      </c>
      <c r="I150" s="242"/>
      <c r="J150" s="243">
        <f>ROUND(I150*H150,2)</f>
        <v>0</v>
      </c>
      <c r="K150" s="239" t="s">
        <v>8437</v>
      </c>
      <c r="L150" s="73"/>
      <c r="M150" s="244" t="s">
        <v>22</v>
      </c>
      <c r="N150" s="245" t="s">
        <v>50</v>
      </c>
      <c r="O150" s="48"/>
      <c r="P150" s="246">
        <f>O150*H150</f>
        <v>0</v>
      </c>
      <c r="Q150" s="246">
        <v>0</v>
      </c>
      <c r="R150" s="246">
        <f>Q150*H150</f>
        <v>0</v>
      </c>
      <c r="S150" s="246">
        <v>0</v>
      </c>
      <c r="T150" s="247">
        <f>S150*H150</f>
        <v>0</v>
      </c>
      <c r="AR150" s="25" t="s">
        <v>235</v>
      </c>
      <c r="AT150" s="25" t="s">
        <v>230</v>
      </c>
      <c r="AU150" s="25" t="s">
        <v>101</v>
      </c>
      <c r="AY150" s="25" t="s">
        <v>228</v>
      </c>
      <c r="BE150" s="248">
        <f>IF(N150="základní",J150,0)</f>
        <v>0</v>
      </c>
      <c r="BF150" s="248">
        <f>IF(N150="snížená",J150,0)</f>
        <v>0</v>
      </c>
      <c r="BG150" s="248">
        <f>IF(N150="zákl. přenesená",J150,0)</f>
        <v>0</v>
      </c>
      <c r="BH150" s="248">
        <f>IF(N150="sníž. přenesená",J150,0)</f>
        <v>0</v>
      </c>
      <c r="BI150" s="248">
        <f>IF(N150="nulová",J150,0)</f>
        <v>0</v>
      </c>
      <c r="BJ150" s="25" t="s">
        <v>24</v>
      </c>
      <c r="BK150" s="248">
        <f>ROUND(I150*H150,2)</f>
        <v>0</v>
      </c>
      <c r="BL150" s="25" t="s">
        <v>235</v>
      </c>
      <c r="BM150" s="25" t="s">
        <v>8505</v>
      </c>
    </row>
    <row r="151" s="11" customFormat="1" ht="22.32" customHeight="1">
      <c r="B151" s="221"/>
      <c r="C151" s="222"/>
      <c r="D151" s="223" t="s">
        <v>78</v>
      </c>
      <c r="E151" s="235" t="s">
        <v>2951</v>
      </c>
      <c r="F151" s="235" t="s">
        <v>8506</v>
      </c>
      <c r="G151" s="222"/>
      <c r="H151" s="222"/>
      <c r="I151" s="225"/>
      <c r="J151" s="236">
        <f>BK151</f>
        <v>0</v>
      </c>
      <c r="K151" s="222"/>
      <c r="L151" s="227"/>
      <c r="M151" s="228"/>
      <c r="N151" s="229"/>
      <c r="O151" s="229"/>
      <c r="P151" s="230">
        <f>SUM(P152:P153)</f>
        <v>0</v>
      </c>
      <c r="Q151" s="229"/>
      <c r="R151" s="230">
        <f>SUM(R152:R153)</f>
        <v>0</v>
      </c>
      <c r="S151" s="229"/>
      <c r="T151" s="231">
        <f>SUM(T152:T153)</f>
        <v>0</v>
      </c>
      <c r="AR151" s="232" t="s">
        <v>24</v>
      </c>
      <c r="AT151" s="233" t="s">
        <v>78</v>
      </c>
      <c r="AU151" s="233" t="s">
        <v>87</v>
      </c>
      <c r="AY151" s="232" t="s">
        <v>228</v>
      </c>
      <c r="BK151" s="234">
        <f>SUM(BK152:BK153)</f>
        <v>0</v>
      </c>
    </row>
    <row r="152" s="1" customFormat="1" ht="16.5" customHeight="1">
      <c r="B152" s="47"/>
      <c r="C152" s="237" t="s">
        <v>365</v>
      </c>
      <c r="D152" s="237" t="s">
        <v>230</v>
      </c>
      <c r="E152" s="238" t="s">
        <v>7350</v>
      </c>
      <c r="F152" s="239" t="s">
        <v>8507</v>
      </c>
      <c r="G152" s="240" t="s">
        <v>233</v>
      </c>
      <c r="H152" s="241">
        <v>78</v>
      </c>
      <c r="I152" s="242"/>
      <c r="J152" s="243">
        <f>ROUND(I152*H152,2)</f>
        <v>0</v>
      </c>
      <c r="K152" s="239" t="s">
        <v>8437</v>
      </c>
      <c r="L152" s="73"/>
      <c r="M152" s="244" t="s">
        <v>22</v>
      </c>
      <c r="N152" s="245" t="s">
        <v>50</v>
      </c>
      <c r="O152" s="48"/>
      <c r="P152" s="246">
        <f>O152*H152</f>
        <v>0</v>
      </c>
      <c r="Q152" s="246">
        <v>0</v>
      </c>
      <c r="R152" s="246">
        <f>Q152*H152</f>
        <v>0</v>
      </c>
      <c r="S152" s="246">
        <v>0</v>
      </c>
      <c r="T152" s="247">
        <f>S152*H152</f>
        <v>0</v>
      </c>
      <c r="AR152" s="25" t="s">
        <v>235</v>
      </c>
      <c r="AT152" s="25" t="s">
        <v>230</v>
      </c>
      <c r="AU152" s="25" t="s">
        <v>101</v>
      </c>
      <c r="AY152" s="25" t="s">
        <v>228</v>
      </c>
      <c r="BE152" s="248">
        <f>IF(N152="základní",J152,0)</f>
        <v>0</v>
      </c>
      <c r="BF152" s="248">
        <f>IF(N152="snížená",J152,0)</f>
        <v>0</v>
      </c>
      <c r="BG152" s="248">
        <f>IF(N152="zákl. přenesená",J152,0)</f>
        <v>0</v>
      </c>
      <c r="BH152" s="248">
        <f>IF(N152="sníž. přenesená",J152,0)</f>
        <v>0</v>
      </c>
      <c r="BI152" s="248">
        <f>IF(N152="nulová",J152,0)</f>
        <v>0</v>
      </c>
      <c r="BJ152" s="25" t="s">
        <v>24</v>
      </c>
      <c r="BK152" s="248">
        <f>ROUND(I152*H152,2)</f>
        <v>0</v>
      </c>
      <c r="BL152" s="25" t="s">
        <v>235</v>
      </c>
      <c r="BM152" s="25" t="s">
        <v>8508</v>
      </c>
    </row>
    <row r="153" s="1" customFormat="1" ht="16.5" customHeight="1">
      <c r="B153" s="47"/>
      <c r="C153" s="237" t="s">
        <v>370</v>
      </c>
      <c r="D153" s="237" t="s">
        <v>230</v>
      </c>
      <c r="E153" s="238" t="s">
        <v>7353</v>
      </c>
      <c r="F153" s="239" t="s">
        <v>8509</v>
      </c>
      <c r="G153" s="240" t="s">
        <v>233</v>
      </c>
      <c r="H153" s="241">
        <v>7.7999999999999998</v>
      </c>
      <c r="I153" s="242"/>
      <c r="J153" s="243">
        <f>ROUND(I153*H153,2)</f>
        <v>0</v>
      </c>
      <c r="K153" s="239" t="s">
        <v>8437</v>
      </c>
      <c r="L153" s="73"/>
      <c r="M153" s="244" t="s">
        <v>22</v>
      </c>
      <c r="N153" s="245" t="s">
        <v>50</v>
      </c>
      <c r="O153" s="48"/>
      <c r="P153" s="246">
        <f>O153*H153</f>
        <v>0</v>
      </c>
      <c r="Q153" s="246">
        <v>0</v>
      </c>
      <c r="R153" s="246">
        <f>Q153*H153</f>
        <v>0</v>
      </c>
      <c r="S153" s="246">
        <v>0</v>
      </c>
      <c r="T153" s="247">
        <f>S153*H153</f>
        <v>0</v>
      </c>
      <c r="AR153" s="25" t="s">
        <v>235</v>
      </c>
      <c r="AT153" s="25" t="s">
        <v>230</v>
      </c>
      <c r="AU153" s="25" t="s">
        <v>101</v>
      </c>
      <c r="AY153" s="25" t="s">
        <v>228</v>
      </c>
      <c r="BE153" s="248">
        <f>IF(N153="základní",J153,0)</f>
        <v>0</v>
      </c>
      <c r="BF153" s="248">
        <f>IF(N153="snížená",J153,0)</f>
        <v>0</v>
      </c>
      <c r="BG153" s="248">
        <f>IF(N153="zákl. přenesená",J153,0)</f>
        <v>0</v>
      </c>
      <c r="BH153" s="248">
        <f>IF(N153="sníž. přenesená",J153,0)</f>
        <v>0</v>
      </c>
      <c r="BI153" s="248">
        <f>IF(N153="nulová",J153,0)</f>
        <v>0</v>
      </c>
      <c r="BJ153" s="25" t="s">
        <v>24</v>
      </c>
      <c r="BK153" s="248">
        <f>ROUND(I153*H153,2)</f>
        <v>0</v>
      </c>
      <c r="BL153" s="25" t="s">
        <v>235</v>
      </c>
      <c r="BM153" s="25" t="s">
        <v>8510</v>
      </c>
    </row>
    <row r="154" s="11" customFormat="1" ht="22.32" customHeight="1">
      <c r="B154" s="221"/>
      <c r="C154" s="222"/>
      <c r="D154" s="223" t="s">
        <v>78</v>
      </c>
      <c r="E154" s="235" t="s">
        <v>2962</v>
      </c>
      <c r="F154" s="235" t="s">
        <v>8511</v>
      </c>
      <c r="G154" s="222"/>
      <c r="H154" s="222"/>
      <c r="I154" s="225"/>
      <c r="J154" s="236">
        <f>BK154</f>
        <v>0</v>
      </c>
      <c r="K154" s="222"/>
      <c r="L154" s="227"/>
      <c r="M154" s="228"/>
      <c r="N154" s="229"/>
      <c r="O154" s="229"/>
      <c r="P154" s="230">
        <f>P155</f>
        <v>0</v>
      </c>
      <c r="Q154" s="229"/>
      <c r="R154" s="230">
        <f>R155</f>
        <v>0</v>
      </c>
      <c r="S154" s="229"/>
      <c r="T154" s="231">
        <f>T155</f>
        <v>0</v>
      </c>
      <c r="AR154" s="232" t="s">
        <v>24</v>
      </c>
      <c r="AT154" s="233" t="s">
        <v>78</v>
      </c>
      <c r="AU154" s="233" t="s">
        <v>87</v>
      </c>
      <c r="AY154" s="232" t="s">
        <v>228</v>
      </c>
      <c r="BK154" s="234">
        <f>BK155</f>
        <v>0</v>
      </c>
    </row>
    <row r="155" s="1" customFormat="1" ht="16.5" customHeight="1">
      <c r="B155" s="47"/>
      <c r="C155" s="237" t="s">
        <v>379</v>
      </c>
      <c r="D155" s="237" t="s">
        <v>230</v>
      </c>
      <c r="E155" s="238" t="s">
        <v>7356</v>
      </c>
      <c r="F155" s="239" t="s">
        <v>8512</v>
      </c>
      <c r="G155" s="240" t="s">
        <v>263</v>
      </c>
      <c r="H155" s="241">
        <v>7</v>
      </c>
      <c r="I155" s="242"/>
      <c r="J155" s="243">
        <f>ROUND(I155*H155,2)</f>
        <v>0</v>
      </c>
      <c r="K155" s="239" t="s">
        <v>8437</v>
      </c>
      <c r="L155" s="73"/>
      <c r="M155" s="244" t="s">
        <v>22</v>
      </c>
      <c r="N155" s="245" t="s">
        <v>50</v>
      </c>
      <c r="O155" s="48"/>
      <c r="P155" s="246">
        <f>O155*H155</f>
        <v>0</v>
      </c>
      <c r="Q155" s="246">
        <v>0</v>
      </c>
      <c r="R155" s="246">
        <f>Q155*H155</f>
        <v>0</v>
      </c>
      <c r="S155" s="246">
        <v>0</v>
      </c>
      <c r="T155" s="247">
        <f>S155*H155</f>
        <v>0</v>
      </c>
      <c r="AR155" s="25" t="s">
        <v>235</v>
      </c>
      <c r="AT155" s="25" t="s">
        <v>230</v>
      </c>
      <c r="AU155" s="25" t="s">
        <v>101</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235</v>
      </c>
      <c r="BM155" s="25" t="s">
        <v>8513</v>
      </c>
    </row>
    <row r="156" s="11" customFormat="1" ht="22.32" customHeight="1">
      <c r="B156" s="221"/>
      <c r="C156" s="222"/>
      <c r="D156" s="223" t="s">
        <v>78</v>
      </c>
      <c r="E156" s="235" t="s">
        <v>2967</v>
      </c>
      <c r="F156" s="235" t="s">
        <v>8514</v>
      </c>
      <c r="G156" s="222"/>
      <c r="H156" s="222"/>
      <c r="I156" s="225"/>
      <c r="J156" s="236">
        <f>BK156</f>
        <v>0</v>
      </c>
      <c r="K156" s="222"/>
      <c r="L156" s="227"/>
      <c r="M156" s="228"/>
      <c r="N156" s="229"/>
      <c r="O156" s="229"/>
      <c r="P156" s="230">
        <f>P157</f>
        <v>0</v>
      </c>
      <c r="Q156" s="229"/>
      <c r="R156" s="230">
        <f>R157</f>
        <v>0</v>
      </c>
      <c r="S156" s="229"/>
      <c r="T156" s="231">
        <f>T157</f>
        <v>0</v>
      </c>
      <c r="AR156" s="232" t="s">
        <v>24</v>
      </c>
      <c r="AT156" s="233" t="s">
        <v>78</v>
      </c>
      <c r="AU156" s="233" t="s">
        <v>87</v>
      </c>
      <c r="AY156" s="232" t="s">
        <v>228</v>
      </c>
      <c r="BK156" s="234">
        <f>BK157</f>
        <v>0</v>
      </c>
    </row>
    <row r="157" s="1" customFormat="1" ht="16.5" customHeight="1">
      <c r="B157" s="47"/>
      <c r="C157" s="237" t="s">
        <v>384</v>
      </c>
      <c r="D157" s="237" t="s">
        <v>230</v>
      </c>
      <c r="E157" s="238" t="s">
        <v>7359</v>
      </c>
      <c r="F157" s="239" t="s">
        <v>8512</v>
      </c>
      <c r="G157" s="240" t="s">
        <v>263</v>
      </c>
      <c r="H157" s="241">
        <v>7</v>
      </c>
      <c r="I157" s="242"/>
      <c r="J157" s="243">
        <f>ROUND(I157*H157,2)</f>
        <v>0</v>
      </c>
      <c r="K157" s="239" t="s">
        <v>8437</v>
      </c>
      <c r="L157" s="73"/>
      <c r="M157" s="244" t="s">
        <v>22</v>
      </c>
      <c r="N157" s="310" t="s">
        <v>50</v>
      </c>
      <c r="O157" s="311"/>
      <c r="P157" s="312">
        <f>O157*H157</f>
        <v>0</v>
      </c>
      <c r="Q157" s="312">
        <v>0</v>
      </c>
      <c r="R157" s="312">
        <f>Q157*H157</f>
        <v>0</v>
      </c>
      <c r="S157" s="312">
        <v>0</v>
      </c>
      <c r="T157" s="313">
        <f>S157*H157</f>
        <v>0</v>
      </c>
      <c r="AR157" s="25" t="s">
        <v>235</v>
      </c>
      <c r="AT157" s="25" t="s">
        <v>230</v>
      </c>
      <c r="AU157" s="25" t="s">
        <v>101</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235</v>
      </c>
      <c r="BM157" s="25" t="s">
        <v>8515</v>
      </c>
    </row>
    <row r="158" s="1" customFormat="1" ht="6.96" customHeight="1">
      <c r="B158" s="68"/>
      <c r="C158" s="69"/>
      <c r="D158" s="69"/>
      <c r="E158" s="69"/>
      <c r="F158" s="69"/>
      <c r="G158" s="69"/>
      <c r="H158" s="69"/>
      <c r="I158" s="180"/>
      <c r="J158" s="69"/>
      <c r="K158" s="69"/>
      <c r="L158" s="73"/>
    </row>
  </sheetData>
  <sheetProtection sheet="1" autoFilter="0" formatColumns="0" formatRows="0" objects="1" scenarios="1" spinCount="100000" saltValue="JsgS6+o3iQoKQgMbsst7vJmBkvZ0ukJCd/EW7Asipr+6zVsBUpvTmhVjjIEiFR1FhaciIhjBaGJ+fKTKPFk/gw==" hashValue="aob3m6KKDKDsSAMAMGt3CFdctzb45WVxIIY3p8brsyg5okKtwVdfYniVT/HOtrRoi2icQ41H+aXboZTmdL9G2g==" algorithmName="SHA-512" password="CC35"/>
  <autoFilter ref="C100:K157"/>
  <mergeCells count="10">
    <mergeCell ref="E7:H7"/>
    <mergeCell ref="E9:H9"/>
    <mergeCell ref="E24:H24"/>
    <mergeCell ref="E45:H45"/>
    <mergeCell ref="E47:H47"/>
    <mergeCell ref="J51:J52"/>
    <mergeCell ref="E91:H91"/>
    <mergeCell ref="E93:H93"/>
    <mergeCell ref="G1:H1"/>
    <mergeCell ref="L2:V2"/>
  </mergeCells>
  <hyperlinks>
    <hyperlink ref="F1:G1" location="C2" display="1) Krycí list soupisu"/>
    <hyperlink ref="G1:H1" location="C54" display="2) Rekapitulace"/>
    <hyperlink ref="J1" location="C100"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23.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162</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8516</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16.5" customHeight="1">
      <c r="B24" s="162"/>
      <c r="C24" s="163"/>
      <c r="D24" s="163"/>
      <c r="E24" s="45" t="s">
        <v>22</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ROUND(J78,2)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ROUND(SUM(BE78:BE81), 2)</f>
        <v>0</v>
      </c>
      <c r="G30" s="48"/>
      <c r="H30" s="48"/>
      <c r="I30" s="172">
        <v>0.20999999999999999</v>
      </c>
      <c r="J30" s="171">
        <f>ROUND(ROUND((SUM(BE78:BE81)), 2)*I30, 2)</f>
        <v>0</v>
      </c>
      <c r="K30" s="52"/>
    </row>
    <row r="31" s="1" customFormat="1" ht="14.4" customHeight="1">
      <c r="B31" s="47"/>
      <c r="C31" s="48"/>
      <c r="D31" s="48"/>
      <c r="E31" s="56" t="s">
        <v>51</v>
      </c>
      <c r="F31" s="171">
        <f>ROUND(SUM(BF78:BF81), 2)</f>
        <v>0</v>
      </c>
      <c r="G31" s="48"/>
      <c r="H31" s="48"/>
      <c r="I31" s="172">
        <v>0.14999999999999999</v>
      </c>
      <c r="J31" s="171">
        <f>ROUND(ROUND((SUM(BF78:BF81)), 2)*I31, 2)</f>
        <v>0</v>
      </c>
      <c r="K31" s="52"/>
    </row>
    <row r="32" hidden="1" s="1" customFormat="1" ht="14.4" customHeight="1">
      <c r="B32" s="47"/>
      <c r="C32" s="48"/>
      <c r="D32" s="48"/>
      <c r="E32" s="56" t="s">
        <v>52</v>
      </c>
      <c r="F32" s="171">
        <f>ROUND(SUM(BG78:BG81), 2)</f>
        <v>0</v>
      </c>
      <c r="G32" s="48"/>
      <c r="H32" s="48"/>
      <c r="I32" s="172">
        <v>0.20999999999999999</v>
      </c>
      <c r="J32" s="171">
        <v>0</v>
      </c>
      <c r="K32" s="52"/>
    </row>
    <row r="33" hidden="1" s="1" customFormat="1" ht="14.4" customHeight="1">
      <c r="B33" s="47"/>
      <c r="C33" s="48"/>
      <c r="D33" s="48"/>
      <c r="E33" s="56" t="s">
        <v>53</v>
      </c>
      <c r="F33" s="171">
        <f>ROUND(SUM(BH78:BH81), 2)</f>
        <v>0</v>
      </c>
      <c r="G33" s="48"/>
      <c r="H33" s="48"/>
      <c r="I33" s="172">
        <v>0.14999999999999999</v>
      </c>
      <c r="J33" s="171">
        <v>0</v>
      </c>
      <c r="K33" s="52"/>
    </row>
    <row r="34" hidden="1" s="1" customFormat="1" ht="14.4" customHeight="1">
      <c r="B34" s="47"/>
      <c r="C34" s="48"/>
      <c r="D34" s="48"/>
      <c r="E34" s="56" t="s">
        <v>54</v>
      </c>
      <c r="F34" s="171">
        <f>ROUND(SUM(BI78:BI81),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 xml:space="preserve">SO10 - SO 10 - Areálové slaboproudé rozvody </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J78</f>
        <v>0</v>
      </c>
      <c r="K56" s="52"/>
      <c r="AU56" s="25" t="s">
        <v>184</v>
      </c>
    </row>
    <row r="57" s="8" customFormat="1" ht="24.96" customHeight="1">
      <c r="B57" s="191"/>
      <c r="C57" s="192"/>
      <c r="D57" s="193" t="s">
        <v>210</v>
      </c>
      <c r="E57" s="194"/>
      <c r="F57" s="194"/>
      <c r="G57" s="194"/>
      <c r="H57" s="194"/>
      <c r="I57" s="195"/>
      <c r="J57" s="196">
        <f>J79</f>
        <v>0</v>
      </c>
      <c r="K57" s="197"/>
    </row>
    <row r="58" s="9" customFormat="1" ht="19.92" customHeight="1">
      <c r="B58" s="198"/>
      <c r="C58" s="199"/>
      <c r="D58" s="200" t="s">
        <v>8517</v>
      </c>
      <c r="E58" s="201"/>
      <c r="F58" s="201"/>
      <c r="G58" s="201"/>
      <c r="H58" s="201"/>
      <c r="I58" s="202"/>
      <c r="J58" s="203">
        <f>J80</f>
        <v>0</v>
      </c>
      <c r="K58" s="204"/>
    </row>
    <row r="59" s="1" customFormat="1" ht="21.84" customHeight="1">
      <c r="B59" s="47"/>
      <c r="C59" s="48"/>
      <c r="D59" s="48"/>
      <c r="E59" s="48"/>
      <c r="F59" s="48"/>
      <c r="G59" s="48"/>
      <c r="H59" s="48"/>
      <c r="I59" s="158"/>
      <c r="J59" s="48"/>
      <c r="K59" s="52"/>
    </row>
    <row r="60" s="1" customFormat="1" ht="6.96" customHeight="1">
      <c r="B60" s="68"/>
      <c r="C60" s="69"/>
      <c r="D60" s="69"/>
      <c r="E60" s="69"/>
      <c r="F60" s="69"/>
      <c r="G60" s="69"/>
      <c r="H60" s="69"/>
      <c r="I60" s="180"/>
      <c r="J60" s="69"/>
      <c r="K60" s="70"/>
    </row>
    <row r="64" s="1" customFormat="1" ht="6.96" customHeight="1">
      <c r="B64" s="71"/>
      <c r="C64" s="72"/>
      <c r="D64" s="72"/>
      <c r="E64" s="72"/>
      <c r="F64" s="72"/>
      <c r="G64" s="72"/>
      <c r="H64" s="72"/>
      <c r="I64" s="183"/>
      <c r="J64" s="72"/>
      <c r="K64" s="72"/>
      <c r="L64" s="73"/>
    </row>
    <row r="65" s="1" customFormat="1" ht="36.96" customHeight="1">
      <c r="B65" s="47"/>
      <c r="C65" s="74" t="s">
        <v>212</v>
      </c>
      <c r="D65" s="75"/>
      <c r="E65" s="75"/>
      <c r="F65" s="75"/>
      <c r="G65" s="75"/>
      <c r="H65" s="75"/>
      <c r="I65" s="205"/>
      <c r="J65" s="75"/>
      <c r="K65" s="75"/>
      <c r="L65" s="73"/>
    </row>
    <row r="66" s="1" customFormat="1" ht="6.96" customHeight="1">
      <c r="B66" s="47"/>
      <c r="C66" s="75"/>
      <c r="D66" s="75"/>
      <c r="E66" s="75"/>
      <c r="F66" s="75"/>
      <c r="G66" s="75"/>
      <c r="H66" s="75"/>
      <c r="I66" s="205"/>
      <c r="J66" s="75"/>
      <c r="K66" s="75"/>
      <c r="L66" s="73"/>
    </row>
    <row r="67" s="1" customFormat="1" ht="14.4" customHeight="1">
      <c r="B67" s="47"/>
      <c r="C67" s="77" t="s">
        <v>18</v>
      </c>
      <c r="D67" s="75"/>
      <c r="E67" s="75"/>
      <c r="F67" s="75"/>
      <c r="G67" s="75"/>
      <c r="H67" s="75"/>
      <c r="I67" s="205"/>
      <c r="J67" s="75"/>
      <c r="K67" s="75"/>
      <c r="L67" s="73"/>
    </row>
    <row r="68" s="1" customFormat="1" ht="16.5" customHeight="1">
      <c r="B68" s="47"/>
      <c r="C68" s="75"/>
      <c r="D68" s="75"/>
      <c r="E68" s="206" t="str">
        <f>E7</f>
        <v>NOVÁ PSYCHIATRIE - NEMOCNICE TÁBOR (staveniště A)</v>
      </c>
      <c r="F68" s="77"/>
      <c r="G68" s="77"/>
      <c r="H68" s="77"/>
      <c r="I68" s="205"/>
      <c r="J68" s="75"/>
      <c r="K68" s="75"/>
      <c r="L68" s="73"/>
    </row>
    <row r="69" s="1" customFormat="1" ht="14.4" customHeight="1">
      <c r="B69" s="47"/>
      <c r="C69" s="77" t="s">
        <v>175</v>
      </c>
      <c r="D69" s="75"/>
      <c r="E69" s="75"/>
      <c r="F69" s="75"/>
      <c r="G69" s="75"/>
      <c r="H69" s="75"/>
      <c r="I69" s="205"/>
      <c r="J69" s="75"/>
      <c r="K69" s="75"/>
      <c r="L69" s="73"/>
    </row>
    <row r="70" s="1" customFormat="1" ht="17.25" customHeight="1">
      <c r="B70" s="47"/>
      <c r="C70" s="75"/>
      <c r="D70" s="75"/>
      <c r="E70" s="83" t="str">
        <f>E9</f>
        <v xml:space="preserve">SO10 - SO 10 - Areálové slaboproudé rozvody </v>
      </c>
      <c r="F70" s="75"/>
      <c r="G70" s="75"/>
      <c r="H70" s="75"/>
      <c r="I70" s="205"/>
      <c r="J70" s="75"/>
      <c r="K70" s="75"/>
      <c r="L70" s="73"/>
    </row>
    <row r="71" s="1" customFormat="1" ht="6.96" customHeight="1">
      <c r="B71" s="47"/>
      <c r="C71" s="75"/>
      <c r="D71" s="75"/>
      <c r="E71" s="75"/>
      <c r="F71" s="75"/>
      <c r="G71" s="75"/>
      <c r="H71" s="75"/>
      <c r="I71" s="205"/>
      <c r="J71" s="75"/>
      <c r="K71" s="75"/>
      <c r="L71" s="73"/>
    </row>
    <row r="72" s="1" customFormat="1" ht="18" customHeight="1">
      <c r="B72" s="47"/>
      <c r="C72" s="77" t="s">
        <v>25</v>
      </c>
      <c r="D72" s="75"/>
      <c r="E72" s="75"/>
      <c r="F72" s="209" t="str">
        <f>F12</f>
        <v>Tábor</v>
      </c>
      <c r="G72" s="75"/>
      <c r="H72" s="75"/>
      <c r="I72" s="210" t="s">
        <v>27</v>
      </c>
      <c r="J72" s="86" t="str">
        <f>IF(J12="","",J12)</f>
        <v>4. 5. 2015</v>
      </c>
      <c r="K72" s="75"/>
      <c r="L72" s="73"/>
    </row>
    <row r="73" s="1" customFormat="1" ht="6.96" customHeight="1">
      <c r="B73" s="47"/>
      <c r="C73" s="75"/>
      <c r="D73" s="75"/>
      <c r="E73" s="75"/>
      <c r="F73" s="75"/>
      <c r="G73" s="75"/>
      <c r="H73" s="75"/>
      <c r="I73" s="205"/>
      <c r="J73" s="75"/>
      <c r="K73" s="75"/>
      <c r="L73" s="73"/>
    </row>
    <row r="74" s="1" customFormat="1">
      <c r="B74" s="47"/>
      <c r="C74" s="77" t="s">
        <v>31</v>
      </c>
      <c r="D74" s="75"/>
      <c r="E74" s="75"/>
      <c r="F74" s="209" t="str">
        <f>E15</f>
        <v>Nemocnice Tábor,a.s.Kpt. Jaroše 2000 390 02 Tábor</v>
      </c>
      <c r="G74" s="75"/>
      <c r="H74" s="75"/>
      <c r="I74" s="210" t="s">
        <v>39</v>
      </c>
      <c r="J74" s="209" t="str">
        <f>E21</f>
        <v>Atelier H1 Ing.arch.J.Hochman, K Biřičce, HK</v>
      </c>
      <c r="K74" s="75"/>
      <c r="L74" s="73"/>
    </row>
    <row r="75" s="1" customFormat="1" ht="14.4" customHeight="1">
      <c r="B75" s="47"/>
      <c r="C75" s="77" t="s">
        <v>37</v>
      </c>
      <c r="D75" s="75"/>
      <c r="E75" s="75"/>
      <c r="F75" s="209" t="str">
        <f>IF(E18="","",E18)</f>
        <v/>
      </c>
      <c r="G75" s="75"/>
      <c r="H75" s="75"/>
      <c r="I75" s="205"/>
      <c r="J75" s="75"/>
      <c r="K75" s="75"/>
      <c r="L75" s="73"/>
    </row>
    <row r="76" s="1" customFormat="1" ht="10.32" customHeight="1">
      <c r="B76" s="47"/>
      <c r="C76" s="75"/>
      <c r="D76" s="75"/>
      <c r="E76" s="75"/>
      <c r="F76" s="75"/>
      <c r="G76" s="75"/>
      <c r="H76" s="75"/>
      <c r="I76" s="205"/>
      <c r="J76" s="75"/>
      <c r="K76" s="75"/>
      <c r="L76" s="73"/>
    </row>
    <row r="77" s="10" customFormat="1" ht="29.28" customHeight="1">
      <c r="B77" s="211"/>
      <c r="C77" s="212" t="s">
        <v>213</v>
      </c>
      <c r="D77" s="213" t="s">
        <v>64</v>
      </c>
      <c r="E77" s="213" t="s">
        <v>60</v>
      </c>
      <c r="F77" s="213" t="s">
        <v>214</v>
      </c>
      <c r="G77" s="213" t="s">
        <v>215</v>
      </c>
      <c r="H77" s="213" t="s">
        <v>216</v>
      </c>
      <c r="I77" s="214" t="s">
        <v>217</v>
      </c>
      <c r="J77" s="213" t="s">
        <v>182</v>
      </c>
      <c r="K77" s="215" t="s">
        <v>218</v>
      </c>
      <c r="L77" s="216"/>
      <c r="M77" s="103" t="s">
        <v>219</v>
      </c>
      <c r="N77" s="104" t="s">
        <v>49</v>
      </c>
      <c r="O77" s="104" t="s">
        <v>220</v>
      </c>
      <c r="P77" s="104" t="s">
        <v>221</v>
      </c>
      <c r="Q77" s="104" t="s">
        <v>222</v>
      </c>
      <c r="R77" s="104" t="s">
        <v>223</v>
      </c>
      <c r="S77" s="104" t="s">
        <v>224</v>
      </c>
      <c r="T77" s="105" t="s">
        <v>225</v>
      </c>
    </row>
    <row r="78" s="1" customFormat="1" ht="29.28" customHeight="1">
      <c r="B78" s="47"/>
      <c r="C78" s="109" t="s">
        <v>183</v>
      </c>
      <c r="D78" s="75"/>
      <c r="E78" s="75"/>
      <c r="F78" s="75"/>
      <c r="G78" s="75"/>
      <c r="H78" s="75"/>
      <c r="I78" s="205"/>
      <c r="J78" s="217">
        <f>BK78</f>
        <v>0</v>
      </c>
      <c r="K78" s="75"/>
      <c r="L78" s="73"/>
      <c r="M78" s="106"/>
      <c r="N78" s="107"/>
      <c r="O78" s="107"/>
      <c r="P78" s="218">
        <f>P79</f>
        <v>0</v>
      </c>
      <c r="Q78" s="107"/>
      <c r="R78" s="218">
        <f>R79</f>
        <v>0</v>
      </c>
      <c r="S78" s="107"/>
      <c r="T78" s="219">
        <f>T79</f>
        <v>0</v>
      </c>
      <c r="AT78" s="25" t="s">
        <v>78</v>
      </c>
      <c r="AU78" s="25" t="s">
        <v>184</v>
      </c>
      <c r="BK78" s="220">
        <f>BK79</f>
        <v>0</v>
      </c>
    </row>
    <row r="79" s="11" customFormat="1" ht="37.44" customHeight="1">
      <c r="B79" s="221"/>
      <c r="C79" s="222"/>
      <c r="D79" s="223" t="s">
        <v>78</v>
      </c>
      <c r="E79" s="224" t="s">
        <v>349</v>
      </c>
      <c r="F79" s="224" t="s">
        <v>2310</v>
      </c>
      <c r="G79" s="222"/>
      <c r="H79" s="222"/>
      <c r="I79" s="225"/>
      <c r="J79" s="226">
        <f>BK79</f>
        <v>0</v>
      </c>
      <c r="K79" s="222"/>
      <c r="L79" s="227"/>
      <c r="M79" s="228"/>
      <c r="N79" s="229"/>
      <c r="O79" s="229"/>
      <c r="P79" s="230">
        <f>P80</f>
        <v>0</v>
      </c>
      <c r="Q79" s="229"/>
      <c r="R79" s="230">
        <f>R80</f>
        <v>0</v>
      </c>
      <c r="S79" s="229"/>
      <c r="T79" s="231">
        <f>T80</f>
        <v>0</v>
      </c>
      <c r="AR79" s="232" t="s">
        <v>101</v>
      </c>
      <c r="AT79" s="233" t="s">
        <v>78</v>
      </c>
      <c r="AU79" s="233" t="s">
        <v>79</v>
      </c>
      <c r="AY79" s="232" t="s">
        <v>228</v>
      </c>
      <c r="BK79" s="234">
        <f>BK80</f>
        <v>0</v>
      </c>
    </row>
    <row r="80" s="11" customFormat="1" ht="19.92" customHeight="1">
      <c r="B80" s="221"/>
      <c r="C80" s="222"/>
      <c r="D80" s="223" t="s">
        <v>78</v>
      </c>
      <c r="E80" s="235" t="s">
        <v>8518</v>
      </c>
      <c r="F80" s="235" t="s">
        <v>8519</v>
      </c>
      <c r="G80" s="222"/>
      <c r="H80" s="222"/>
      <c r="I80" s="225"/>
      <c r="J80" s="236">
        <f>BK80</f>
        <v>0</v>
      </c>
      <c r="K80" s="222"/>
      <c r="L80" s="227"/>
      <c r="M80" s="228"/>
      <c r="N80" s="229"/>
      <c r="O80" s="229"/>
      <c r="P80" s="230">
        <f>P81</f>
        <v>0</v>
      </c>
      <c r="Q80" s="229"/>
      <c r="R80" s="230">
        <f>R81</f>
        <v>0</v>
      </c>
      <c r="S80" s="229"/>
      <c r="T80" s="231">
        <f>T81</f>
        <v>0</v>
      </c>
      <c r="AR80" s="232" t="s">
        <v>101</v>
      </c>
      <c r="AT80" s="233" t="s">
        <v>78</v>
      </c>
      <c r="AU80" s="233" t="s">
        <v>24</v>
      </c>
      <c r="AY80" s="232" t="s">
        <v>228</v>
      </c>
      <c r="BK80" s="234">
        <f>BK81</f>
        <v>0</v>
      </c>
    </row>
    <row r="81" s="1" customFormat="1" ht="16.5" customHeight="1">
      <c r="B81" s="47"/>
      <c r="C81" s="237" t="s">
        <v>24</v>
      </c>
      <c r="D81" s="237" t="s">
        <v>230</v>
      </c>
      <c r="E81" s="238" t="s">
        <v>8520</v>
      </c>
      <c r="F81" s="239" t="s">
        <v>8521</v>
      </c>
      <c r="G81" s="240" t="s">
        <v>8522</v>
      </c>
      <c r="H81" s="241">
        <v>0</v>
      </c>
      <c r="I81" s="242"/>
      <c r="J81" s="243">
        <f>ROUND(I81*H81,2)</f>
        <v>0</v>
      </c>
      <c r="K81" s="239" t="s">
        <v>22</v>
      </c>
      <c r="L81" s="73"/>
      <c r="M81" s="244" t="s">
        <v>22</v>
      </c>
      <c r="N81" s="310" t="s">
        <v>50</v>
      </c>
      <c r="O81" s="311"/>
      <c r="P81" s="312">
        <f>O81*H81</f>
        <v>0</v>
      </c>
      <c r="Q81" s="312">
        <v>0</v>
      </c>
      <c r="R81" s="312">
        <f>Q81*H81</f>
        <v>0</v>
      </c>
      <c r="S81" s="312">
        <v>0</v>
      </c>
      <c r="T81" s="313">
        <f>S81*H81</f>
        <v>0</v>
      </c>
      <c r="AR81" s="25" t="s">
        <v>572</v>
      </c>
      <c r="AT81" s="25" t="s">
        <v>230</v>
      </c>
      <c r="AU81" s="25" t="s">
        <v>87</v>
      </c>
      <c r="AY81" s="25" t="s">
        <v>228</v>
      </c>
      <c r="BE81" s="248">
        <f>IF(N81="základní",J81,0)</f>
        <v>0</v>
      </c>
      <c r="BF81" s="248">
        <f>IF(N81="snížená",J81,0)</f>
        <v>0</v>
      </c>
      <c r="BG81" s="248">
        <f>IF(N81="zákl. přenesená",J81,0)</f>
        <v>0</v>
      </c>
      <c r="BH81" s="248">
        <f>IF(N81="sníž. přenesená",J81,0)</f>
        <v>0</v>
      </c>
      <c r="BI81" s="248">
        <f>IF(N81="nulová",J81,0)</f>
        <v>0</v>
      </c>
      <c r="BJ81" s="25" t="s">
        <v>24</v>
      </c>
      <c r="BK81" s="248">
        <f>ROUND(I81*H81,2)</f>
        <v>0</v>
      </c>
      <c r="BL81" s="25" t="s">
        <v>572</v>
      </c>
      <c r="BM81" s="25" t="s">
        <v>8523</v>
      </c>
    </row>
    <row r="82" s="1" customFormat="1" ht="6.96" customHeight="1">
      <c r="B82" s="68"/>
      <c r="C82" s="69"/>
      <c r="D82" s="69"/>
      <c r="E82" s="69"/>
      <c r="F82" s="69"/>
      <c r="G82" s="69"/>
      <c r="H82" s="69"/>
      <c r="I82" s="180"/>
      <c r="J82" s="69"/>
      <c r="K82" s="69"/>
      <c r="L82" s="73"/>
    </row>
  </sheetData>
  <sheetProtection sheet="1" autoFilter="0" formatColumns="0" formatRows="0" objects="1" scenarios="1" spinCount="100000" saltValue="Z3z/hTsG3G6g3JsR6nKCa7HzA0QWuEO0JtdxH86tULe+H57GOtG2BLIKW7jrwoViwYlpVjXYKujXQnbZRmeb8g==" hashValue="G3s/tm1cJa6nXOFtCv2gCj4rjwrlZ8iXieqbMRTD+UHc6Ot53x1BWW7iMzFdiW7hekBgrJs+tOMaEYCNqbqsJA==" algorithmName="SHA-512" password="CC35"/>
  <autoFilter ref="C77:K81"/>
  <mergeCells count="10">
    <mergeCell ref="E7:H7"/>
    <mergeCell ref="E9:H9"/>
    <mergeCell ref="E24:H24"/>
    <mergeCell ref="E45:H45"/>
    <mergeCell ref="E47:H47"/>
    <mergeCell ref="J51:J52"/>
    <mergeCell ref="E68:H68"/>
    <mergeCell ref="E70:H70"/>
    <mergeCell ref="G1:H1"/>
    <mergeCell ref="L2:V2"/>
  </mergeCells>
  <hyperlinks>
    <hyperlink ref="F1:G1" location="C2" display="1) Krycí list soupisu"/>
    <hyperlink ref="G1:H1" location="C54" display="2) Rekapitulace"/>
    <hyperlink ref="J1" location="C77"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24.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165</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8524</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71.25" customHeight="1">
      <c r="B24" s="162"/>
      <c r="C24" s="163"/>
      <c r="D24" s="163"/>
      <c r="E24" s="45" t="s">
        <v>8525</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ROUND(J80,2)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ROUND(SUM(BE80:BE98), 2)</f>
        <v>0</v>
      </c>
      <c r="G30" s="48"/>
      <c r="H30" s="48"/>
      <c r="I30" s="172">
        <v>0.20999999999999999</v>
      </c>
      <c r="J30" s="171">
        <f>ROUND(ROUND((SUM(BE80:BE98)), 2)*I30, 2)</f>
        <v>0</v>
      </c>
      <c r="K30" s="52"/>
    </row>
    <row r="31" s="1" customFormat="1" ht="14.4" customHeight="1">
      <c r="B31" s="47"/>
      <c r="C31" s="48"/>
      <c r="D31" s="48"/>
      <c r="E31" s="56" t="s">
        <v>51</v>
      </c>
      <c r="F31" s="171">
        <f>ROUND(SUM(BF80:BF98), 2)</f>
        <v>0</v>
      </c>
      <c r="G31" s="48"/>
      <c r="H31" s="48"/>
      <c r="I31" s="172">
        <v>0.14999999999999999</v>
      </c>
      <c r="J31" s="171">
        <f>ROUND(ROUND((SUM(BF80:BF98)), 2)*I31, 2)</f>
        <v>0</v>
      </c>
      <c r="K31" s="52"/>
    </row>
    <row r="32" hidden="1" s="1" customFormat="1" ht="14.4" customHeight="1">
      <c r="B32" s="47"/>
      <c r="C32" s="48"/>
      <c r="D32" s="48"/>
      <c r="E32" s="56" t="s">
        <v>52</v>
      </c>
      <c r="F32" s="171">
        <f>ROUND(SUM(BG80:BG98), 2)</f>
        <v>0</v>
      </c>
      <c r="G32" s="48"/>
      <c r="H32" s="48"/>
      <c r="I32" s="172">
        <v>0.20999999999999999</v>
      </c>
      <c r="J32" s="171">
        <v>0</v>
      </c>
      <c r="K32" s="52"/>
    </row>
    <row r="33" hidden="1" s="1" customFormat="1" ht="14.4" customHeight="1">
      <c r="B33" s="47"/>
      <c r="C33" s="48"/>
      <c r="D33" s="48"/>
      <c r="E33" s="56" t="s">
        <v>53</v>
      </c>
      <c r="F33" s="171">
        <f>ROUND(SUM(BH80:BH98), 2)</f>
        <v>0</v>
      </c>
      <c r="G33" s="48"/>
      <c r="H33" s="48"/>
      <c r="I33" s="172">
        <v>0.14999999999999999</v>
      </c>
      <c r="J33" s="171">
        <v>0</v>
      </c>
      <c r="K33" s="52"/>
    </row>
    <row r="34" hidden="1" s="1" customFormat="1" ht="14.4" customHeight="1">
      <c r="B34" s="47"/>
      <c r="C34" s="48"/>
      <c r="D34" s="48"/>
      <c r="E34" s="56" t="s">
        <v>54</v>
      </c>
      <c r="F34" s="171">
        <f>ROUND(SUM(BI80:BI98),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SO11 - SO 11 - Demolice</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J80</f>
        <v>0</v>
      </c>
      <c r="K56" s="52"/>
      <c r="AU56" s="25" t="s">
        <v>184</v>
      </c>
    </row>
    <row r="57" s="8" customFormat="1" ht="24.96" customHeight="1">
      <c r="B57" s="191"/>
      <c r="C57" s="192"/>
      <c r="D57" s="193" t="s">
        <v>185</v>
      </c>
      <c r="E57" s="194"/>
      <c r="F57" s="194"/>
      <c r="G57" s="194"/>
      <c r="H57" s="194"/>
      <c r="I57" s="195"/>
      <c r="J57" s="196">
        <f>J81</f>
        <v>0</v>
      </c>
      <c r="K57" s="197"/>
    </row>
    <row r="58" s="9" customFormat="1" ht="19.92" customHeight="1">
      <c r="B58" s="198"/>
      <c r="C58" s="199"/>
      <c r="D58" s="200" t="s">
        <v>186</v>
      </c>
      <c r="E58" s="201"/>
      <c r="F58" s="201"/>
      <c r="G58" s="201"/>
      <c r="H58" s="201"/>
      <c r="I58" s="202"/>
      <c r="J58" s="203">
        <f>J82</f>
        <v>0</v>
      </c>
      <c r="K58" s="204"/>
    </row>
    <row r="59" s="9" customFormat="1" ht="19.92" customHeight="1">
      <c r="B59" s="198"/>
      <c r="C59" s="199"/>
      <c r="D59" s="200" t="s">
        <v>192</v>
      </c>
      <c r="E59" s="201"/>
      <c r="F59" s="201"/>
      <c r="G59" s="201"/>
      <c r="H59" s="201"/>
      <c r="I59" s="202"/>
      <c r="J59" s="203">
        <f>J85</f>
        <v>0</v>
      </c>
      <c r="K59" s="204"/>
    </row>
    <row r="60" s="9" customFormat="1" ht="19.92" customHeight="1">
      <c r="B60" s="198"/>
      <c r="C60" s="199"/>
      <c r="D60" s="200" t="s">
        <v>193</v>
      </c>
      <c r="E60" s="201"/>
      <c r="F60" s="201"/>
      <c r="G60" s="201"/>
      <c r="H60" s="201"/>
      <c r="I60" s="202"/>
      <c r="J60" s="203">
        <f>J92</f>
        <v>0</v>
      </c>
      <c r="K60" s="204"/>
    </row>
    <row r="61" s="1" customFormat="1" ht="21.84" customHeight="1">
      <c r="B61" s="47"/>
      <c r="C61" s="48"/>
      <c r="D61" s="48"/>
      <c r="E61" s="48"/>
      <c r="F61" s="48"/>
      <c r="G61" s="48"/>
      <c r="H61" s="48"/>
      <c r="I61" s="158"/>
      <c r="J61" s="48"/>
      <c r="K61" s="52"/>
    </row>
    <row r="62" s="1" customFormat="1" ht="6.96" customHeight="1">
      <c r="B62" s="68"/>
      <c r="C62" s="69"/>
      <c r="D62" s="69"/>
      <c r="E62" s="69"/>
      <c r="F62" s="69"/>
      <c r="G62" s="69"/>
      <c r="H62" s="69"/>
      <c r="I62" s="180"/>
      <c r="J62" s="69"/>
      <c r="K62" s="70"/>
    </row>
    <row r="66" s="1" customFormat="1" ht="6.96" customHeight="1">
      <c r="B66" s="71"/>
      <c r="C66" s="72"/>
      <c r="D66" s="72"/>
      <c r="E66" s="72"/>
      <c r="F66" s="72"/>
      <c r="G66" s="72"/>
      <c r="H66" s="72"/>
      <c r="I66" s="183"/>
      <c r="J66" s="72"/>
      <c r="K66" s="72"/>
      <c r="L66" s="73"/>
    </row>
    <row r="67" s="1" customFormat="1" ht="36.96" customHeight="1">
      <c r="B67" s="47"/>
      <c r="C67" s="74" t="s">
        <v>212</v>
      </c>
      <c r="D67" s="75"/>
      <c r="E67" s="75"/>
      <c r="F67" s="75"/>
      <c r="G67" s="75"/>
      <c r="H67" s="75"/>
      <c r="I67" s="205"/>
      <c r="J67" s="75"/>
      <c r="K67" s="75"/>
      <c r="L67" s="73"/>
    </row>
    <row r="68" s="1" customFormat="1" ht="6.96" customHeight="1">
      <c r="B68" s="47"/>
      <c r="C68" s="75"/>
      <c r="D68" s="75"/>
      <c r="E68" s="75"/>
      <c r="F68" s="75"/>
      <c r="G68" s="75"/>
      <c r="H68" s="75"/>
      <c r="I68" s="205"/>
      <c r="J68" s="75"/>
      <c r="K68" s="75"/>
      <c r="L68" s="73"/>
    </row>
    <row r="69" s="1" customFormat="1" ht="14.4" customHeight="1">
      <c r="B69" s="47"/>
      <c r="C69" s="77" t="s">
        <v>18</v>
      </c>
      <c r="D69" s="75"/>
      <c r="E69" s="75"/>
      <c r="F69" s="75"/>
      <c r="G69" s="75"/>
      <c r="H69" s="75"/>
      <c r="I69" s="205"/>
      <c r="J69" s="75"/>
      <c r="K69" s="75"/>
      <c r="L69" s="73"/>
    </row>
    <row r="70" s="1" customFormat="1" ht="16.5" customHeight="1">
      <c r="B70" s="47"/>
      <c r="C70" s="75"/>
      <c r="D70" s="75"/>
      <c r="E70" s="206" t="str">
        <f>E7</f>
        <v>NOVÁ PSYCHIATRIE - NEMOCNICE TÁBOR (staveniště A)</v>
      </c>
      <c r="F70" s="77"/>
      <c r="G70" s="77"/>
      <c r="H70" s="77"/>
      <c r="I70" s="205"/>
      <c r="J70" s="75"/>
      <c r="K70" s="75"/>
      <c r="L70" s="73"/>
    </row>
    <row r="71" s="1" customFormat="1" ht="14.4" customHeight="1">
      <c r="B71" s="47"/>
      <c r="C71" s="77" t="s">
        <v>175</v>
      </c>
      <c r="D71" s="75"/>
      <c r="E71" s="75"/>
      <c r="F71" s="75"/>
      <c r="G71" s="75"/>
      <c r="H71" s="75"/>
      <c r="I71" s="205"/>
      <c r="J71" s="75"/>
      <c r="K71" s="75"/>
      <c r="L71" s="73"/>
    </row>
    <row r="72" s="1" customFormat="1" ht="17.25" customHeight="1">
      <c r="B72" s="47"/>
      <c r="C72" s="75"/>
      <c r="D72" s="75"/>
      <c r="E72" s="83" t="str">
        <f>E9</f>
        <v>SO11 - SO 11 - Demolice</v>
      </c>
      <c r="F72" s="75"/>
      <c r="G72" s="75"/>
      <c r="H72" s="75"/>
      <c r="I72" s="205"/>
      <c r="J72" s="75"/>
      <c r="K72" s="75"/>
      <c r="L72" s="73"/>
    </row>
    <row r="73" s="1" customFormat="1" ht="6.96" customHeight="1">
      <c r="B73" s="47"/>
      <c r="C73" s="75"/>
      <c r="D73" s="75"/>
      <c r="E73" s="75"/>
      <c r="F73" s="75"/>
      <c r="G73" s="75"/>
      <c r="H73" s="75"/>
      <c r="I73" s="205"/>
      <c r="J73" s="75"/>
      <c r="K73" s="75"/>
      <c r="L73" s="73"/>
    </row>
    <row r="74" s="1" customFormat="1" ht="18" customHeight="1">
      <c r="B74" s="47"/>
      <c r="C74" s="77" t="s">
        <v>25</v>
      </c>
      <c r="D74" s="75"/>
      <c r="E74" s="75"/>
      <c r="F74" s="209" t="str">
        <f>F12</f>
        <v>Tábor</v>
      </c>
      <c r="G74" s="75"/>
      <c r="H74" s="75"/>
      <c r="I74" s="210" t="s">
        <v>27</v>
      </c>
      <c r="J74" s="86" t="str">
        <f>IF(J12="","",J12)</f>
        <v>4. 5. 2015</v>
      </c>
      <c r="K74" s="75"/>
      <c r="L74" s="73"/>
    </row>
    <row r="75" s="1" customFormat="1" ht="6.96" customHeight="1">
      <c r="B75" s="47"/>
      <c r="C75" s="75"/>
      <c r="D75" s="75"/>
      <c r="E75" s="75"/>
      <c r="F75" s="75"/>
      <c r="G75" s="75"/>
      <c r="H75" s="75"/>
      <c r="I75" s="205"/>
      <c r="J75" s="75"/>
      <c r="K75" s="75"/>
      <c r="L75" s="73"/>
    </row>
    <row r="76" s="1" customFormat="1">
      <c r="B76" s="47"/>
      <c r="C76" s="77" t="s">
        <v>31</v>
      </c>
      <c r="D76" s="75"/>
      <c r="E76" s="75"/>
      <c r="F76" s="209" t="str">
        <f>E15</f>
        <v>Nemocnice Tábor,a.s.Kpt. Jaroše 2000 390 02 Tábor</v>
      </c>
      <c r="G76" s="75"/>
      <c r="H76" s="75"/>
      <c r="I76" s="210" t="s">
        <v>39</v>
      </c>
      <c r="J76" s="209" t="str">
        <f>E21</f>
        <v>Atelier H1 Ing.arch.J.Hochman, K Biřičce, HK</v>
      </c>
      <c r="K76" s="75"/>
      <c r="L76" s="73"/>
    </row>
    <row r="77" s="1" customFormat="1" ht="14.4" customHeight="1">
      <c r="B77" s="47"/>
      <c r="C77" s="77" t="s">
        <v>37</v>
      </c>
      <c r="D77" s="75"/>
      <c r="E77" s="75"/>
      <c r="F77" s="209" t="str">
        <f>IF(E18="","",E18)</f>
        <v/>
      </c>
      <c r="G77" s="75"/>
      <c r="H77" s="75"/>
      <c r="I77" s="205"/>
      <c r="J77" s="75"/>
      <c r="K77" s="75"/>
      <c r="L77" s="73"/>
    </row>
    <row r="78" s="1" customFormat="1" ht="10.32" customHeight="1">
      <c r="B78" s="47"/>
      <c r="C78" s="75"/>
      <c r="D78" s="75"/>
      <c r="E78" s="75"/>
      <c r="F78" s="75"/>
      <c r="G78" s="75"/>
      <c r="H78" s="75"/>
      <c r="I78" s="205"/>
      <c r="J78" s="75"/>
      <c r="K78" s="75"/>
      <c r="L78" s="73"/>
    </row>
    <row r="79" s="10" customFormat="1" ht="29.28" customHeight="1">
      <c r="B79" s="211"/>
      <c r="C79" s="212" t="s">
        <v>213</v>
      </c>
      <c r="D79" s="213" t="s">
        <v>64</v>
      </c>
      <c r="E79" s="213" t="s">
        <v>60</v>
      </c>
      <c r="F79" s="213" t="s">
        <v>214</v>
      </c>
      <c r="G79" s="213" t="s">
        <v>215</v>
      </c>
      <c r="H79" s="213" t="s">
        <v>216</v>
      </c>
      <c r="I79" s="214" t="s">
        <v>217</v>
      </c>
      <c r="J79" s="213" t="s">
        <v>182</v>
      </c>
      <c r="K79" s="215" t="s">
        <v>218</v>
      </c>
      <c r="L79" s="216"/>
      <c r="M79" s="103" t="s">
        <v>219</v>
      </c>
      <c r="N79" s="104" t="s">
        <v>49</v>
      </c>
      <c r="O79" s="104" t="s">
        <v>220</v>
      </c>
      <c r="P79" s="104" t="s">
        <v>221</v>
      </c>
      <c r="Q79" s="104" t="s">
        <v>222</v>
      </c>
      <c r="R79" s="104" t="s">
        <v>223</v>
      </c>
      <c r="S79" s="104" t="s">
        <v>224</v>
      </c>
      <c r="T79" s="105" t="s">
        <v>225</v>
      </c>
    </row>
    <row r="80" s="1" customFormat="1" ht="29.28" customHeight="1">
      <c r="B80" s="47"/>
      <c r="C80" s="109" t="s">
        <v>183</v>
      </c>
      <c r="D80" s="75"/>
      <c r="E80" s="75"/>
      <c r="F80" s="75"/>
      <c r="G80" s="75"/>
      <c r="H80" s="75"/>
      <c r="I80" s="205"/>
      <c r="J80" s="217">
        <f>BK80</f>
        <v>0</v>
      </c>
      <c r="K80" s="75"/>
      <c r="L80" s="73"/>
      <c r="M80" s="106"/>
      <c r="N80" s="107"/>
      <c r="O80" s="107"/>
      <c r="P80" s="218">
        <f>P81</f>
        <v>0</v>
      </c>
      <c r="Q80" s="107"/>
      <c r="R80" s="218">
        <f>R81</f>
        <v>0</v>
      </c>
      <c r="S80" s="107"/>
      <c r="T80" s="219">
        <f>T81</f>
        <v>142.76464799999999</v>
      </c>
      <c r="AT80" s="25" t="s">
        <v>78</v>
      </c>
      <c r="AU80" s="25" t="s">
        <v>184</v>
      </c>
      <c r="BK80" s="220">
        <f>BK81</f>
        <v>0</v>
      </c>
    </row>
    <row r="81" s="11" customFormat="1" ht="37.44" customHeight="1">
      <c r="B81" s="221"/>
      <c r="C81" s="222"/>
      <c r="D81" s="223" t="s">
        <v>78</v>
      </c>
      <c r="E81" s="224" t="s">
        <v>226</v>
      </c>
      <c r="F81" s="224" t="s">
        <v>227</v>
      </c>
      <c r="G81" s="222"/>
      <c r="H81" s="222"/>
      <c r="I81" s="225"/>
      <c r="J81" s="226">
        <f>BK81</f>
        <v>0</v>
      </c>
      <c r="K81" s="222"/>
      <c r="L81" s="227"/>
      <c r="M81" s="228"/>
      <c r="N81" s="229"/>
      <c r="O81" s="229"/>
      <c r="P81" s="230">
        <f>P82+P85+P92</f>
        <v>0</v>
      </c>
      <c r="Q81" s="229"/>
      <c r="R81" s="230">
        <f>R82+R85+R92</f>
        <v>0</v>
      </c>
      <c r="S81" s="229"/>
      <c r="T81" s="231">
        <f>T82+T85+T92</f>
        <v>142.76464799999999</v>
      </c>
      <c r="AR81" s="232" t="s">
        <v>24</v>
      </c>
      <c r="AT81" s="233" t="s">
        <v>78</v>
      </c>
      <c r="AU81" s="233" t="s">
        <v>79</v>
      </c>
      <c r="AY81" s="232" t="s">
        <v>228</v>
      </c>
      <c r="BK81" s="234">
        <f>BK82+BK85+BK92</f>
        <v>0</v>
      </c>
    </row>
    <row r="82" s="11" customFormat="1" ht="19.92" customHeight="1">
      <c r="B82" s="221"/>
      <c r="C82" s="222"/>
      <c r="D82" s="223" t="s">
        <v>78</v>
      </c>
      <c r="E82" s="235" t="s">
        <v>24</v>
      </c>
      <c r="F82" s="235" t="s">
        <v>229</v>
      </c>
      <c r="G82" s="222"/>
      <c r="H82" s="222"/>
      <c r="I82" s="225"/>
      <c r="J82" s="236">
        <f>BK82</f>
        <v>0</v>
      </c>
      <c r="K82" s="222"/>
      <c r="L82" s="227"/>
      <c r="M82" s="228"/>
      <c r="N82" s="229"/>
      <c r="O82" s="229"/>
      <c r="P82" s="230">
        <f>SUM(P83:P84)</f>
        <v>0</v>
      </c>
      <c r="Q82" s="229"/>
      <c r="R82" s="230">
        <f>SUM(R83:R84)</f>
        <v>0</v>
      </c>
      <c r="S82" s="229"/>
      <c r="T82" s="231">
        <f>SUM(T83:T84)</f>
        <v>71.399999999999991</v>
      </c>
      <c r="AR82" s="232" t="s">
        <v>24</v>
      </c>
      <c r="AT82" s="233" t="s">
        <v>78</v>
      </c>
      <c r="AU82" s="233" t="s">
        <v>24</v>
      </c>
      <c r="AY82" s="232" t="s">
        <v>228</v>
      </c>
      <c r="BK82" s="234">
        <f>SUM(BK83:BK84)</f>
        <v>0</v>
      </c>
    </row>
    <row r="83" s="1" customFormat="1" ht="25.5" customHeight="1">
      <c r="B83" s="47"/>
      <c r="C83" s="237" t="s">
        <v>24</v>
      </c>
      <c r="D83" s="237" t="s">
        <v>230</v>
      </c>
      <c r="E83" s="238" t="s">
        <v>8526</v>
      </c>
      <c r="F83" s="239" t="s">
        <v>8527</v>
      </c>
      <c r="G83" s="240" t="s">
        <v>263</v>
      </c>
      <c r="H83" s="241">
        <v>168</v>
      </c>
      <c r="I83" s="242"/>
      <c r="J83" s="243">
        <f>ROUND(I83*H83,2)</f>
        <v>0</v>
      </c>
      <c r="K83" s="239" t="s">
        <v>8528</v>
      </c>
      <c r="L83" s="73"/>
      <c r="M83" s="244" t="s">
        <v>22</v>
      </c>
      <c r="N83" s="245" t="s">
        <v>50</v>
      </c>
      <c r="O83" s="48"/>
      <c r="P83" s="246">
        <f>O83*H83</f>
        <v>0</v>
      </c>
      <c r="Q83" s="246">
        <v>0</v>
      </c>
      <c r="R83" s="246">
        <f>Q83*H83</f>
        <v>0</v>
      </c>
      <c r="S83" s="246">
        <v>0.42499999999999999</v>
      </c>
      <c r="T83" s="247">
        <f>S83*H83</f>
        <v>71.399999999999991</v>
      </c>
      <c r="AR83" s="25" t="s">
        <v>235</v>
      </c>
      <c r="AT83" s="25" t="s">
        <v>230</v>
      </c>
      <c r="AU83" s="25" t="s">
        <v>87</v>
      </c>
      <c r="AY83" s="25" t="s">
        <v>228</v>
      </c>
      <c r="BE83" s="248">
        <f>IF(N83="základní",J83,0)</f>
        <v>0</v>
      </c>
      <c r="BF83" s="248">
        <f>IF(N83="snížená",J83,0)</f>
        <v>0</v>
      </c>
      <c r="BG83" s="248">
        <f>IF(N83="zákl. přenesená",J83,0)</f>
        <v>0</v>
      </c>
      <c r="BH83" s="248">
        <f>IF(N83="sníž. přenesená",J83,0)</f>
        <v>0</v>
      </c>
      <c r="BI83" s="248">
        <f>IF(N83="nulová",J83,0)</f>
        <v>0</v>
      </c>
      <c r="BJ83" s="25" t="s">
        <v>24</v>
      </c>
      <c r="BK83" s="248">
        <f>ROUND(I83*H83,2)</f>
        <v>0</v>
      </c>
      <c r="BL83" s="25" t="s">
        <v>235</v>
      </c>
      <c r="BM83" s="25" t="s">
        <v>8529</v>
      </c>
    </row>
    <row r="84" s="12" customFormat="1">
      <c r="B84" s="249"/>
      <c r="C84" s="250"/>
      <c r="D84" s="251" t="s">
        <v>237</v>
      </c>
      <c r="E84" s="252" t="s">
        <v>22</v>
      </c>
      <c r="F84" s="253" t="s">
        <v>8530</v>
      </c>
      <c r="G84" s="250"/>
      <c r="H84" s="254">
        <v>168</v>
      </c>
      <c r="I84" s="255"/>
      <c r="J84" s="250"/>
      <c r="K84" s="250"/>
      <c r="L84" s="256"/>
      <c r="M84" s="257"/>
      <c r="N84" s="258"/>
      <c r="O84" s="258"/>
      <c r="P84" s="258"/>
      <c r="Q84" s="258"/>
      <c r="R84" s="258"/>
      <c r="S84" s="258"/>
      <c r="T84" s="259"/>
      <c r="AT84" s="260" t="s">
        <v>237</v>
      </c>
      <c r="AU84" s="260" t="s">
        <v>87</v>
      </c>
      <c r="AV84" s="12" t="s">
        <v>87</v>
      </c>
      <c r="AW84" s="12" t="s">
        <v>42</v>
      </c>
      <c r="AX84" s="12" t="s">
        <v>24</v>
      </c>
      <c r="AY84" s="260" t="s">
        <v>228</v>
      </c>
    </row>
    <row r="85" s="11" customFormat="1" ht="29.88" customHeight="1">
      <c r="B85" s="221"/>
      <c r="C85" s="222"/>
      <c r="D85" s="223" t="s">
        <v>78</v>
      </c>
      <c r="E85" s="235" t="s">
        <v>271</v>
      </c>
      <c r="F85" s="235" t="s">
        <v>760</v>
      </c>
      <c r="G85" s="222"/>
      <c r="H85" s="222"/>
      <c r="I85" s="225"/>
      <c r="J85" s="236">
        <f>BK85</f>
        <v>0</v>
      </c>
      <c r="K85" s="222"/>
      <c r="L85" s="227"/>
      <c r="M85" s="228"/>
      <c r="N85" s="229"/>
      <c r="O85" s="229"/>
      <c r="P85" s="230">
        <f>SUM(P86:P91)</f>
        <v>0</v>
      </c>
      <c r="Q85" s="229"/>
      <c r="R85" s="230">
        <f>SUM(R86:R91)</f>
        <v>0</v>
      </c>
      <c r="S85" s="229"/>
      <c r="T85" s="231">
        <f>SUM(T86:T91)</f>
        <v>71.364648000000003</v>
      </c>
      <c r="AR85" s="232" t="s">
        <v>24</v>
      </c>
      <c r="AT85" s="233" t="s">
        <v>78</v>
      </c>
      <c r="AU85" s="233" t="s">
        <v>24</v>
      </c>
      <c r="AY85" s="232" t="s">
        <v>228</v>
      </c>
      <c r="BK85" s="234">
        <f>SUM(BK86:BK91)</f>
        <v>0</v>
      </c>
    </row>
    <row r="86" s="1" customFormat="1" ht="25.5" customHeight="1">
      <c r="B86" s="47"/>
      <c r="C86" s="237" t="s">
        <v>87</v>
      </c>
      <c r="D86" s="237" t="s">
        <v>230</v>
      </c>
      <c r="E86" s="238" t="s">
        <v>8531</v>
      </c>
      <c r="F86" s="239" t="s">
        <v>8532</v>
      </c>
      <c r="G86" s="240" t="s">
        <v>233</v>
      </c>
      <c r="H86" s="241">
        <v>250.309</v>
      </c>
      <c r="I86" s="242"/>
      <c r="J86" s="243">
        <f>ROUND(I86*H86,2)</f>
        <v>0</v>
      </c>
      <c r="K86" s="239" t="s">
        <v>234</v>
      </c>
      <c r="L86" s="73"/>
      <c r="M86" s="244" t="s">
        <v>22</v>
      </c>
      <c r="N86" s="245" t="s">
        <v>50</v>
      </c>
      <c r="O86" s="48"/>
      <c r="P86" s="246">
        <f>O86*H86</f>
        <v>0</v>
      </c>
      <c r="Q86" s="246">
        <v>0</v>
      </c>
      <c r="R86" s="246">
        <f>Q86*H86</f>
        <v>0</v>
      </c>
      <c r="S86" s="246">
        <v>0.222</v>
      </c>
      <c r="T86" s="247">
        <f>S86*H86</f>
        <v>55.568598000000001</v>
      </c>
      <c r="AR86" s="25" t="s">
        <v>235</v>
      </c>
      <c r="AT86" s="25" t="s">
        <v>230</v>
      </c>
      <c r="AU86" s="25" t="s">
        <v>87</v>
      </c>
      <c r="AY86" s="25" t="s">
        <v>228</v>
      </c>
      <c r="BE86" s="248">
        <f>IF(N86="základní",J86,0)</f>
        <v>0</v>
      </c>
      <c r="BF86" s="248">
        <f>IF(N86="snížená",J86,0)</f>
        <v>0</v>
      </c>
      <c r="BG86" s="248">
        <f>IF(N86="zákl. přenesená",J86,0)</f>
        <v>0</v>
      </c>
      <c r="BH86" s="248">
        <f>IF(N86="sníž. přenesená",J86,0)</f>
        <v>0</v>
      </c>
      <c r="BI86" s="248">
        <f>IF(N86="nulová",J86,0)</f>
        <v>0</v>
      </c>
      <c r="BJ86" s="25" t="s">
        <v>24</v>
      </c>
      <c r="BK86" s="248">
        <f>ROUND(I86*H86,2)</f>
        <v>0</v>
      </c>
      <c r="BL86" s="25" t="s">
        <v>235</v>
      </c>
      <c r="BM86" s="25" t="s">
        <v>8533</v>
      </c>
    </row>
    <row r="87" s="12" customFormat="1">
      <c r="B87" s="249"/>
      <c r="C87" s="250"/>
      <c r="D87" s="251" t="s">
        <v>237</v>
      </c>
      <c r="E87" s="252" t="s">
        <v>22</v>
      </c>
      <c r="F87" s="253" t="s">
        <v>8534</v>
      </c>
      <c r="G87" s="250"/>
      <c r="H87" s="254">
        <v>250.309</v>
      </c>
      <c r="I87" s="255"/>
      <c r="J87" s="250"/>
      <c r="K87" s="250"/>
      <c r="L87" s="256"/>
      <c r="M87" s="257"/>
      <c r="N87" s="258"/>
      <c r="O87" s="258"/>
      <c r="P87" s="258"/>
      <c r="Q87" s="258"/>
      <c r="R87" s="258"/>
      <c r="S87" s="258"/>
      <c r="T87" s="259"/>
      <c r="AT87" s="260" t="s">
        <v>237</v>
      </c>
      <c r="AU87" s="260" t="s">
        <v>87</v>
      </c>
      <c r="AV87" s="12" t="s">
        <v>87</v>
      </c>
      <c r="AW87" s="12" t="s">
        <v>42</v>
      </c>
      <c r="AX87" s="12" t="s">
        <v>24</v>
      </c>
      <c r="AY87" s="260" t="s">
        <v>228</v>
      </c>
    </row>
    <row r="88" s="1" customFormat="1" ht="25.5" customHeight="1">
      <c r="B88" s="47"/>
      <c r="C88" s="237" t="s">
        <v>101</v>
      </c>
      <c r="D88" s="237" t="s">
        <v>230</v>
      </c>
      <c r="E88" s="238" t="s">
        <v>8535</v>
      </c>
      <c r="F88" s="239" t="s">
        <v>8536</v>
      </c>
      <c r="G88" s="240" t="s">
        <v>233</v>
      </c>
      <c r="H88" s="241">
        <v>105.307</v>
      </c>
      <c r="I88" s="242"/>
      <c r="J88" s="243">
        <f>ROUND(I88*H88,2)</f>
        <v>0</v>
      </c>
      <c r="K88" s="239" t="s">
        <v>234</v>
      </c>
      <c r="L88" s="73"/>
      <c r="M88" s="244" t="s">
        <v>22</v>
      </c>
      <c r="N88" s="245" t="s">
        <v>50</v>
      </c>
      <c r="O88" s="48"/>
      <c r="P88" s="246">
        <f>O88*H88</f>
        <v>0</v>
      </c>
      <c r="Q88" s="246">
        <v>0</v>
      </c>
      <c r="R88" s="246">
        <f>Q88*H88</f>
        <v>0</v>
      </c>
      <c r="S88" s="246">
        <v>0.14999999999999999</v>
      </c>
      <c r="T88" s="247">
        <f>S88*H88</f>
        <v>15.796049999999999</v>
      </c>
      <c r="AR88" s="25" t="s">
        <v>235</v>
      </c>
      <c r="AT88" s="25" t="s">
        <v>230</v>
      </c>
      <c r="AU88" s="25" t="s">
        <v>87</v>
      </c>
      <c r="AY88" s="25" t="s">
        <v>228</v>
      </c>
      <c r="BE88" s="248">
        <f>IF(N88="základní",J88,0)</f>
        <v>0</v>
      </c>
      <c r="BF88" s="248">
        <f>IF(N88="snížená",J88,0)</f>
        <v>0</v>
      </c>
      <c r="BG88" s="248">
        <f>IF(N88="zákl. přenesená",J88,0)</f>
        <v>0</v>
      </c>
      <c r="BH88" s="248">
        <f>IF(N88="sníž. přenesená",J88,0)</f>
        <v>0</v>
      </c>
      <c r="BI88" s="248">
        <f>IF(N88="nulová",J88,0)</f>
        <v>0</v>
      </c>
      <c r="BJ88" s="25" t="s">
        <v>24</v>
      </c>
      <c r="BK88" s="248">
        <f>ROUND(I88*H88,2)</f>
        <v>0</v>
      </c>
      <c r="BL88" s="25" t="s">
        <v>235</v>
      </c>
      <c r="BM88" s="25" t="s">
        <v>8537</v>
      </c>
    </row>
    <row r="89" s="12" customFormat="1">
      <c r="B89" s="249"/>
      <c r="C89" s="250"/>
      <c r="D89" s="251" t="s">
        <v>237</v>
      </c>
      <c r="E89" s="252" t="s">
        <v>22</v>
      </c>
      <c r="F89" s="253" t="s">
        <v>8538</v>
      </c>
      <c r="G89" s="250"/>
      <c r="H89" s="254">
        <v>61.512999999999998</v>
      </c>
      <c r="I89" s="255"/>
      <c r="J89" s="250"/>
      <c r="K89" s="250"/>
      <c r="L89" s="256"/>
      <c r="M89" s="257"/>
      <c r="N89" s="258"/>
      <c r="O89" s="258"/>
      <c r="P89" s="258"/>
      <c r="Q89" s="258"/>
      <c r="R89" s="258"/>
      <c r="S89" s="258"/>
      <c r="T89" s="259"/>
      <c r="AT89" s="260" t="s">
        <v>237</v>
      </c>
      <c r="AU89" s="260" t="s">
        <v>87</v>
      </c>
      <c r="AV89" s="12" t="s">
        <v>87</v>
      </c>
      <c r="AW89" s="12" t="s">
        <v>42</v>
      </c>
      <c r="AX89" s="12" t="s">
        <v>79</v>
      </c>
      <c r="AY89" s="260" t="s">
        <v>228</v>
      </c>
    </row>
    <row r="90" s="12" customFormat="1">
      <c r="B90" s="249"/>
      <c r="C90" s="250"/>
      <c r="D90" s="251" t="s">
        <v>237</v>
      </c>
      <c r="E90" s="252" t="s">
        <v>22</v>
      </c>
      <c r="F90" s="253" t="s">
        <v>8539</v>
      </c>
      <c r="G90" s="250"/>
      <c r="H90" s="254">
        <v>43.793999999999997</v>
      </c>
      <c r="I90" s="255"/>
      <c r="J90" s="250"/>
      <c r="K90" s="250"/>
      <c r="L90" s="256"/>
      <c r="M90" s="257"/>
      <c r="N90" s="258"/>
      <c r="O90" s="258"/>
      <c r="P90" s="258"/>
      <c r="Q90" s="258"/>
      <c r="R90" s="258"/>
      <c r="S90" s="258"/>
      <c r="T90" s="259"/>
      <c r="AT90" s="260" t="s">
        <v>237</v>
      </c>
      <c r="AU90" s="260" t="s">
        <v>87</v>
      </c>
      <c r="AV90" s="12" t="s">
        <v>87</v>
      </c>
      <c r="AW90" s="12" t="s">
        <v>42</v>
      </c>
      <c r="AX90" s="12" t="s">
        <v>79</v>
      </c>
      <c r="AY90" s="260" t="s">
        <v>228</v>
      </c>
    </row>
    <row r="91" s="13" customFormat="1">
      <c r="B91" s="271"/>
      <c r="C91" s="272"/>
      <c r="D91" s="251" t="s">
        <v>237</v>
      </c>
      <c r="E91" s="273" t="s">
        <v>22</v>
      </c>
      <c r="F91" s="274" t="s">
        <v>364</v>
      </c>
      <c r="G91" s="272"/>
      <c r="H91" s="275">
        <v>105.307</v>
      </c>
      <c r="I91" s="276"/>
      <c r="J91" s="272"/>
      <c r="K91" s="272"/>
      <c r="L91" s="277"/>
      <c r="M91" s="278"/>
      <c r="N91" s="279"/>
      <c r="O91" s="279"/>
      <c r="P91" s="279"/>
      <c r="Q91" s="279"/>
      <c r="R91" s="279"/>
      <c r="S91" s="279"/>
      <c r="T91" s="280"/>
      <c r="AT91" s="281" t="s">
        <v>237</v>
      </c>
      <c r="AU91" s="281" t="s">
        <v>87</v>
      </c>
      <c r="AV91" s="13" t="s">
        <v>235</v>
      </c>
      <c r="AW91" s="13" t="s">
        <v>42</v>
      </c>
      <c r="AX91" s="13" t="s">
        <v>24</v>
      </c>
      <c r="AY91" s="281" t="s">
        <v>228</v>
      </c>
    </row>
    <row r="92" s="11" customFormat="1" ht="29.88" customHeight="1">
      <c r="B92" s="221"/>
      <c r="C92" s="222"/>
      <c r="D92" s="223" t="s">
        <v>78</v>
      </c>
      <c r="E92" s="235" t="s">
        <v>817</v>
      </c>
      <c r="F92" s="235" t="s">
        <v>818</v>
      </c>
      <c r="G92" s="222"/>
      <c r="H92" s="222"/>
      <c r="I92" s="225"/>
      <c r="J92" s="236">
        <f>BK92</f>
        <v>0</v>
      </c>
      <c r="K92" s="222"/>
      <c r="L92" s="227"/>
      <c r="M92" s="228"/>
      <c r="N92" s="229"/>
      <c r="O92" s="229"/>
      <c r="P92" s="230">
        <f>SUM(P93:P98)</f>
        <v>0</v>
      </c>
      <c r="Q92" s="229"/>
      <c r="R92" s="230">
        <f>SUM(R93:R98)</f>
        <v>0</v>
      </c>
      <c r="S92" s="229"/>
      <c r="T92" s="231">
        <f>SUM(T93:T98)</f>
        <v>0</v>
      </c>
      <c r="AR92" s="232" t="s">
        <v>24</v>
      </c>
      <c r="AT92" s="233" t="s">
        <v>78</v>
      </c>
      <c r="AU92" s="233" t="s">
        <v>24</v>
      </c>
      <c r="AY92" s="232" t="s">
        <v>228</v>
      </c>
      <c r="BK92" s="234">
        <f>SUM(BK93:BK98)</f>
        <v>0</v>
      </c>
    </row>
    <row r="93" s="1" customFormat="1" ht="25.5" customHeight="1">
      <c r="B93" s="47"/>
      <c r="C93" s="237" t="s">
        <v>235</v>
      </c>
      <c r="D93" s="237" t="s">
        <v>230</v>
      </c>
      <c r="E93" s="238" t="s">
        <v>820</v>
      </c>
      <c r="F93" s="239" t="s">
        <v>821</v>
      </c>
      <c r="G93" s="240" t="s">
        <v>316</v>
      </c>
      <c r="H93" s="241">
        <v>142.76499999999999</v>
      </c>
      <c r="I93" s="242"/>
      <c r="J93" s="243">
        <f>ROUND(I93*H93,2)</f>
        <v>0</v>
      </c>
      <c r="K93" s="239" t="s">
        <v>234</v>
      </c>
      <c r="L93" s="73"/>
      <c r="M93" s="244" t="s">
        <v>22</v>
      </c>
      <c r="N93" s="245" t="s">
        <v>50</v>
      </c>
      <c r="O93" s="48"/>
      <c r="P93" s="246">
        <f>O93*H93</f>
        <v>0</v>
      </c>
      <c r="Q93" s="246">
        <v>0</v>
      </c>
      <c r="R93" s="246">
        <f>Q93*H93</f>
        <v>0</v>
      </c>
      <c r="S93" s="246">
        <v>0</v>
      </c>
      <c r="T93" s="247">
        <f>S93*H93</f>
        <v>0</v>
      </c>
      <c r="AR93" s="25" t="s">
        <v>235</v>
      </c>
      <c r="AT93" s="25" t="s">
        <v>230</v>
      </c>
      <c r="AU93" s="25" t="s">
        <v>87</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235</v>
      </c>
      <c r="BM93" s="25" t="s">
        <v>8540</v>
      </c>
    </row>
    <row r="94" s="12" customFormat="1">
      <c r="B94" s="249"/>
      <c r="C94" s="250"/>
      <c r="D94" s="251" t="s">
        <v>237</v>
      </c>
      <c r="E94" s="252" t="s">
        <v>22</v>
      </c>
      <c r="F94" s="253" t="s">
        <v>8541</v>
      </c>
      <c r="G94" s="250"/>
      <c r="H94" s="254">
        <v>142.76499999999999</v>
      </c>
      <c r="I94" s="255"/>
      <c r="J94" s="250"/>
      <c r="K94" s="250"/>
      <c r="L94" s="256"/>
      <c r="M94" s="257"/>
      <c r="N94" s="258"/>
      <c r="O94" s="258"/>
      <c r="P94" s="258"/>
      <c r="Q94" s="258"/>
      <c r="R94" s="258"/>
      <c r="S94" s="258"/>
      <c r="T94" s="259"/>
      <c r="AT94" s="260" t="s">
        <v>237</v>
      </c>
      <c r="AU94" s="260" t="s">
        <v>87</v>
      </c>
      <c r="AV94" s="12" t="s">
        <v>87</v>
      </c>
      <c r="AW94" s="12" t="s">
        <v>42</v>
      </c>
      <c r="AX94" s="12" t="s">
        <v>24</v>
      </c>
      <c r="AY94" s="260" t="s">
        <v>228</v>
      </c>
    </row>
    <row r="95" s="1" customFormat="1" ht="25.5" customHeight="1">
      <c r="B95" s="47"/>
      <c r="C95" s="237" t="s">
        <v>251</v>
      </c>
      <c r="D95" s="237" t="s">
        <v>230</v>
      </c>
      <c r="E95" s="238" t="s">
        <v>824</v>
      </c>
      <c r="F95" s="239" t="s">
        <v>825</v>
      </c>
      <c r="G95" s="240" t="s">
        <v>316</v>
      </c>
      <c r="H95" s="241">
        <v>142.76499999999999</v>
      </c>
      <c r="I95" s="242"/>
      <c r="J95" s="243">
        <f>ROUND(I95*H95,2)</f>
        <v>0</v>
      </c>
      <c r="K95" s="239" t="s">
        <v>234</v>
      </c>
      <c r="L95" s="73"/>
      <c r="M95" s="244" t="s">
        <v>22</v>
      </c>
      <c r="N95" s="245" t="s">
        <v>50</v>
      </c>
      <c r="O95" s="48"/>
      <c r="P95" s="246">
        <f>O95*H95</f>
        <v>0</v>
      </c>
      <c r="Q95" s="246">
        <v>0</v>
      </c>
      <c r="R95" s="246">
        <f>Q95*H95</f>
        <v>0</v>
      </c>
      <c r="S95" s="246">
        <v>0</v>
      </c>
      <c r="T95" s="247">
        <f>S95*H95</f>
        <v>0</v>
      </c>
      <c r="AR95" s="25" t="s">
        <v>235</v>
      </c>
      <c r="AT95" s="25" t="s">
        <v>230</v>
      </c>
      <c r="AU95" s="25" t="s">
        <v>87</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235</v>
      </c>
      <c r="BM95" s="25" t="s">
        <v>8542</v>
      </c>
    </row>
    <row r="96" s="1" customFormat="1" ht="25.5" customHeight="1">
      <c r="B96" s="47"/>
      <c r="C96" s="237" t="s">
        <v>255</v>
      </c>
      <c r="D96" s="237" t="s">
        <v>230</v>
      </c>
      <c r="E96" s="238" t="s">
        <v>828</v>
      </c>
      <c r="F96" s="239" t="s">
        <v>829</v>
      </c>
      <c r="G96" s="240" t="s">
        <v>316</v>
      </c>
      <c r="H96" s="241">
        <v>571.05999999999995</v>
      </c>
      <c r="I96" s="242"/>
      <c r="J96" s="243">
        <f>ROUND(I96*H96,2)</f>
        <v>0</v>
      </c>
      <c r="K96" s="239" t="s">
        <v>234</v>
      </c>
      <c r="L96" s="73"/>
      <c r="M96" s="244" t="s">
        <v>22</v>
      </c>
      <c r="N96" s="245" t="s">
        <v>50</v>
      </c>
      <c r="O96" s="48"/>
      <c r="P96" s="246">
        <f>O96*H96</f>
        <v>0</v>
      </c>
      <c r="Q96" s="246">
        <v>0</v>
      </c>
      <c r="R96" s="246">
        <f>Q96*H96</f>
        <v>0</v>
      </c>
      <c r="S96" s="246">
        <v>0</v>
      </c>
      <c r="T96" s="247">
        <f>S96*H96</f>
        <v>0</v>
      </c>
      <c r="AR96" s="25" t="s">
        <v>235</v>
      </c>
      <c r="AT96" s="25" t="s">
        <v>230</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8543</v>
      </c>
    </row>
    <row r="97" s="12" customFormat="1">
      <c r="B97" s="249"/>
      <c r="C97" s="250"/>
      <c r="D97" s="251" t="s">
        <v>237</v>
      </c>
      <c r="E97" s="252" t="s">
        <v>22</v>
      </c>
      <c r="F97" s="253" t="s">
        <v>8544</v>
      </c>
      <c r="G97" s="250"/>
      <c r="H97" s="254">
        <v>571.05999999999995</v>
      </c>
      <c r="I97" s="255"/>
      <c r="J97" s="250"/>
      <c r="K97" s="250"/>
      <c r="L97" s="256"/>
      <c r="M97" s="257"/>
      <c r="N97" s="258"/>
      <c r="O97" s="258"/>
      <c r="P97" s="258"/>
      <c r="Q97" s="258"/>
      <c r="R97" s="258"/>
      <c r="S97" s="258"/>
      <c r="T97" s="259"/>
      <c r="AT97" s="260" t="s">
        <v>237</v>
      </c>
      <c r="AU97" s="260" t="s">
        <v>87</v>
      </c>
      <c r="AV97" s="12" t="s">
        <v>87</v>
      </c>
      <c r="AW97" s="12" t="s">
        <v>42</v>
      </c>
      <c r="AX97" s="12" t="s">
        <v>24</v>
      </c>
      <c r="AY97" s="260" t="s">
        <v>228</v>
      </c>
    </row>
    <row r="98" s="1" customFormat="1" ht="16.5" customHeight="1">
      <c r="B98" s="47"/>
      <c r="C98" s="237" t="s">
        <v>260</v>
      </c>
      <c r="D98" s="237" t="s">
        <v>230</v>
      </c>
      <c r="E98" s="238" t="s">
        <v>8545</v>
      </c>
      <c r="F98" s="239" t="s">
        <v>8546</v>
      </c>
      <c r="G98" s="240" t="s">
        <v>316</v>
      </c>
      <c r="H98" s="241">
        <v>142.76499999999999</v>
      </c>
      <c r="I98" s="242"/>
      <c r="J98" s="243">
        <f>ROUND(I98*H98,2)</f>
        <v>0</v>
      </c>
      <c r="K98" s="239" t="s">
        <v>234</v>
      </c>
      <c r="L98" s="73"/>
      <c r="M98" s="244" t="s">
        <v>22</v>
      </c>
      <c r="N98" s="310" t="s">
        <v>50</v>
      </c>
      <c r="O98" s="311"/>
      <c r="P98" s="312">
        <f>O98*H98</f>
        <v>0</v>
      </c>
      <c r="Q98" s="312">
        <v>0</v>
      </c>
      <c r="R98" s="312">
        <f>Q98*H98</f>
        <v>0</v>
      </c>
      <c r="S98" s="312">
        <v>0</v>
      </c>
      <c r="T98" s="313">
        <f>S98*H98</f>
        <v>0</v>
      </c>
      <c r="AR98" s="25" t="s">
        <v>235</v>
      </c>
      <c r="AT98" s="25" t="s">
        <v>230</v>
      </c>
      <c r="AU98" s="25" t="s">
        <v>87</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235</v>
      </c>
      <c r="BM98" s="25" t="s">
        <v>8547</v>
      </c>
    </row>
    <row r="99" s="1" customFormat="1" ht="6.96" customHeight="1">
      <c r="B99" s="68"/>
      <c r="C99" s="69"/>
      <c r="D99" s="69"/>
      <c r="E99" s="69"/>
      <c r="F99" s="69"/>
      <c r="G99" s="69"/>
      <c r="H99" s="69"/>
      <c r="I99" s="180"/>
      <c r="J99" s="69"/>
      <c r="K99" s="69"/>
      <c r="L99" s="73"/>
    </row>
  </sheetData>
  <sheetProtection sheet="1" autoFilter="0" formatColumns="0" formatRows="0" objects="1" scenarios="1" spinCount="100000" saltValue="0V6XgYlM35PnsSnNEN4w+a5spWi8y6XG2tK6GbkUSfsD9WGCTE18RlmaeiJjMeIjHSm5WaIcJLdXyCaI7w876Q==" hashValue="C6LlXCzzy8VYE2KjkOGtx4Ap43AaqQGTNiRlhvC74jS3+aa3An1VxxkV7zncnwf9chwc0yWO9d6lRT6vvtaTrg==" algorithmName="SHA-512" password="CC35"/>
  <autoFilter ref="C79:K98"/>
  <mergeCells count="10">
    <mergeCell ref="E7:H7"/>
    <mergeCell ref="E9:H9"/>
    <mergeCell ref="E24:H24"/>
    <mergeCell ref="E45:H45"/>
    <mergeCell ref="E47:H47"/>
    <mergeCell ref="J51:J52"/>
    <mergeCell ref="E70:H70"/>
    <mergeCell ref="E72:H72"/>
    <mergeCell ref="G1:H1"/>
    <mergeCell ref="L2:V2"/>
  </mergeCells>
  <hyperlinks>
    <hyperlink ref="F1:G1" location="C2" display="1) Krycí list soupisu"/>
    <hyperlink ref="G1:H1" location="C54" display="2) Rekapitulace"/>
    <hyperlink ref="J1" location="C79"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25.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168</v>
      </c>
    </row>
    <row r="3" ht="6.96" customHeight="1">
      <c r="B3" s="26"/>
      <c r="C3" s="27"/>
      <c r="D3" s="27"/>
      <c r="E3" s="27"/>
      <c r="F3" s="27"/>
      <c r="G3" s="27"/>
      <c r="H3" s="27"/>
      <c r="I3" s="155"/>
      <c r="J3" s="27"/>
      <c r="K3" s="28"/>
      <c r="AT3" s="25" t="s">
        <v>79</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s="1" customFormat="1">
      <c r="B8" s="47"/>
      <c r="C8" s="48"/>
      <c r="D8" s="41" t="s">
        <v>175</v>
      </c>
      <c r="E8" s="48"/>
      <c r="F8" s="48"/>
      <c r="G8" s="48"/>
      <c r="H8" s="48"/>
      <c r="I8" s="158"/>
      <c r="J8" s="48"/>
      <c r="K8" s="52"/>
    </row>
    <row r="9" s="1" customFormat="1" ht="36.96" customHeight="1">
      <c r="B9" s="47"/>
      <c r="C9" s="48"/>
      <c r="D9" s="48"/>
      <c r="E9" s="159" t="s">
        <v>8548</v>
      </c>
      <c r="F9" s="48"/>
      <c r="G9" s="48"/>
      <c r="H9" s="48"/>
      <c r="I9" s="158"/>
      <c r="J9" s="48"/>
      <c r="K9" s="52"/>
    </row>
    <row r="10" s="1" customFormat="1">
      <c r="B10" s="47"/>
      <c r="C10" s="48"/>
      <c r="D10" s="48"/>
      <c r="E10" s="48"/>
      <c r="F10" s="48"/>
      <c r="G10" s="48"/>
      <c r="H10" s="48"/>
      <c r="I10" s="158"/>
      <c r="J10" s="48"/>
      <c r="K10" s="52"/>
    </row>
    <row r="11" s="1" customFormat="1" ht="14.4" customHeight="1">
      <c r="B11" s="47"/>
      <c r="C11" s="48"/>
      <c r="D11" s="41" t="s">
        <v>21</v>
      </c>
      <c r="E11" s="48"/>
      <c r="F11" s="36" t="s">
        <v>22</v>
      </c>
      <c r="G11" s="48"/>
      <c r="H11" s="48"/>
      <c r="I11" s="160" t="s">
        <v>23</v>
      </c>
      <c r="J11" s="36" t="s">
        <v>22</v>
      </c>
      <c r="K11" s="52"/>
    </row>
    <row r="12" s="1" customFormat="1" ht="14.4" customHeight="1">
      <c r="B12" s="47"/>
      <c r="C12" s="48"/>
      <c r="D12" s="41" t="s">
        <v>25</v>
      </c>
      <c r="E12" s="48"/>
      <c r="F12" s="36" t="s">
        <v>26</v>
      </c>
      <c r="G12" s="48"/>
      <c r="H12" s="48"/>
      <c r="I12" s="160" t="s">
        <v>27</v>
      </c>
      <c r="J12" s="161" t="str">
        <f>'Rekapitulace stavby'!AN8</f>
        <v>4. 5. 2015</v>
      </c>
      <c r="K12" s="52"/>
    </row>
    <row r="13" s="1" customFormat="1" ht="10.8" customHeight="1">
      <c r="B13" s="47"/>
      <c r="C13" s="48"/>
      <c r="D13" s="48"/>
      <c r="E13" s="48"/>
      <c r="F13" s="48"/>
      <c r="G13" s="48"/>
      <c r="H13" s="48"/>
      <c r="I13" s="158"/>
      <c r="J13" s="48"/>
      <c r="K13" s="52"/>
    </row>
    <row r="14" s="1" customFormat="1" ht="14.4" customHeight="1">
      <c r="B14" s="47"/>
      <c r="C14" s="48"/>
      <c r="D14" s="41" t="s">
        <v>31</v>
      </c>
      <c r="E14" s="48"/>
      <c r="F14" s="48"/>
      <c r="G14" s="48"/>
      <c r="H14" s="48"/>
      <c r="I14" s="160" t="s">
        <v>32</v>
      </c>
      <c r="J14" s="36" t="s">
        <v>33</v>
      </c>
      <c r="K14" s="52"/>
    </row>
    <row r="15" s="1" customFormat="1" ht="18" customHeight="1">
      <c r="B15" s="47"/>
      <c r="C15" s="48"/>
      <c r="D15" s="48"/>
      <c r="E15" s="36" t="s">
        <v>34</v>
      </c>
      <c r="F15" s="48"/>
      <c r="G15" s="48"/>
      <c r="H15" s="48"/>
      <c r="I15" s="160" t="s">
        <v>35</v>
      </c>
      <c r="J15" s="36" t="s">
        <v>36</v>
      </c>
      <c r="K15" s="52"/>
    </row>
    <row r="16" s="1" customFormat="1" ht="6.96" customHeight="1">
      <c r="B16" s="47"/>
      <c r="C16" s="48"/>
      <c r="D16" s="48"/>
      <c r="E16" s="48"/>
      <c r="F16" s="48"/>
      <c r="G16" s="48"/>
      <c r="H16" s="48"/>
      <c r="I16" s="158"/>
      <c r="J16" s="48"/>
      <c r="K16" s="52"/>
    </row>
    <row r="17" s="1" customFormat="1" ht="14.4" customHeight="1">
      <c r="B17" s="47"/>
      <c r="C17" s="48"/>
      <c r="D17" s="41" t="s">
        <v>37</v>
      </c>
      <c r="E17" s="48"/>
      <c r="F17" s="48"/>
      <c r="G17" s="48"/>
      <c r="H17" s="48"/>
      <c r="I17" s="160" t="s">
        <v>32</v>
      </c>
      <c r="J17" s="36" t="str">
        <f>IF('Rekapitulace stavby'!AN13="Vyplň údaj","",IF('Rekapitulace stavby'!AN13="","",'Rekapitulace stavby'!AN13))</f>
        <v/>
      </c>
      <c r="K17" s="52"/>
    </row>
    <row r="18" s="1" customFormat="1" ht="18" customHeight="1">
      <c r="B18" s="47"/>
      <c r="C18" s="48"/>
      <c r="D18" s="48"/>
      <c r="E18" s="36" t="str">
        <f>IF('Rekapitulace stavby'!E14="Vyplň údaj","",IF('Rekapitulace stavby'!E14="","",'Rekapitulace stavby'!E14))</f>
        <v/>
      </c>
      <c r="F18" s="48"/>
      <c r="G18" s="48"/>
      <c r="H18" s="48"/>
      <c r="I18" s="160" t="s">
        <v>35</v>
      </c>
      <c r="J18" s="36" t="str">
        <f>IF('Rekapitulace stavby'!AN14="Vyplň údaj","",IF('Rekapitulace stavby'!AN14="","",'Rekapitulace stavby'!AN14))</f>
        <v/>
      </c>
      <c r="K18" s="52"/>
    </row>
    <row r="19" s="1" customFormat="1" ht="6.96" customHeight="1">
      <c r="B19" s="47"/>
      <c r="C19" s="48"/>
      <c r="D19" s="48"/>
      <c r="E19" s="48"/>
      <c r="F19" s="48"/>
      <c r="G19" s="48"/>
      <c r="H19" s="48"/>
      <c r="I19" s="158"/>
      <c r="J19" s="48"/>
      <c r="K19" s="52"/>
    </row>
    <row r="20" s="1" customFormat="1" ht="14.4" customHeight="1">
      <c r="B20" s="47"/>
      <c r="C20" s="48"/>
      <c r="D20" s="41" t="s">
        <v>39</v>
      </c>
      <c r="E20" s="48"/>
      <c r="F20" s="48"/>
      <c r="G20" s="48"/>
      <c r="H20" s="48"/>
      <c r="I20" s="160" t="s">
        <v>32</v>
      </c>
      <c r="J20" s="36" t="s">
        <v>40</v>
      </c>
      <c r="K20" s="52"/>
    </row>
    <row r="21" s="1" customFormat="1" ht="18" customHeight="1">
      <c r="B21" s="47"/>
      <c r="C21" s="48"/>
      <c r="D21" s="48"/>
      <c r="E21" s="36" t="s">
        <v>41</v>
      </c>
      <c r="F21" s="48"/>
      <c r="G21" s="48"/>
      <c r="H21" s="48"/>
      <c r="I21" s="160" t="s">
        <v>35</v>
      </c>
      <c r="J21" s="36" t="s">
        <v>22</v>
      </c>
      <c r="K21" s="52"/>
    </row>
    <row r="22" s="1" customFormat="1" ht="6.96" customHeight="1">
      <c r="B22" s="47"/>
      <c r="C22" s="48"/>
      <c r="D22" s="48"/>
      <c r="E22" s="48"/>
      <c r="F22" s="48"/>
      <c r="G22" s="48"/>
      <c r="H22" s="48"/>
      <c r="I22" s="158"/>
      <c r="J22" s="48"/>
      <c r="K22" s="52"/>
    </row>
    <row r="23" s="1" customFormat="1" ht="14.4" customHeight="1">
      <c r="B23" s="47"/>
      <c r="C23" s="48"/>
      <c r="D23" s="41" t="s">
        <v>43</v>
      </c>
      <c r="E23" s="48"/>
      <c r="F23" s="48"/>
      <c r="G23" s="48"/>
      <c r="H23" s="48"/>
      <c r="I23" s="158"/>
      <c r="J23" s="48"/>
      <c r="K23" s="52"/>
    </row>
    <row r="24" s="7" customFormat="1" ht="16.5" customHeight="1">
      <c r="B24" s="162"/>
      <c r="C24" s="163"/>
      <c r="D24" s="163"/>
      <c r="E24" s="45" t="s">
        <v>22</v>
      </c>
      <c r="F24" s="45"/>
      <c r="G24" s="45"/>
      <c r="H24" s="45"/>
      <c r="I24" s="164"/>
      <c r="J24" s="163"/>
      <c r="K24" s="165"/>
    </row>
    <row r="25" s="1" customFormat="1" ht="6.96" customHeight="1">
      <c r="B25" s="47"/>
      <c r="C25" s="48"/>
      <c r="D25" s="48"/>
      <c r="E25" s="48"/>
      <c r="F25" s="48"/>
      <c r="G25" s="48"/>
      <c r="H25" s="48"/>
      <c r="I25" s="158"/>
      <c r="J25" s="48"/>
      <c r="K25" s="52"/>
    </row>
    <row r="26" s="1" customFormat="1" ht="6.96" customHeight="1">
      <c r="B26" s="47"/>
      <c r="C26" s="48"/>
      <c r="D26" s="107"/>
      <c r="E26" s="107"/>
      <c r="F26" s="107"/>
      <c r="G26" s="107"/>
      <c r="H26" s="107"/>
      <c r="I26" s="166"/>
      <c r="J26" s="107"/>
      <c r="K26" s="167"/>
    </row>
    <row r="27" s="1" customFormat="1" ht="25.44" customHeight="1">
      <c r="B27" s="47"/>
      <c r="C27" s="48"/>
      <c r="D27" s="168" t="s">
        <v>45</v>
      </c>
      <c r="E27" s="48"/>
      <c r="F27" s="48"/>
      <c r="G27" s="48"/>
      <c r="H27" s="48"/>
      <c r="I27" s="158"/>
      <c r="J27" s="169">
        <f>ROUND(J81,2)</f>
        <v>0</v>
      </c>
      <c r="K27" s="52"/>
    </row>
    <row r="28" s="1" customFormat="1" ht="6.96" customHeight="1">
      <c r="B28" s="47"/>
      <c r="C28" s="48"/>
      <c r="D28" s="107"/>
      <c r="E28" s="107"/>
      <c r="F28" s="107"/>
      <c r="G28" s="107"/>
      <c r="H28" s="107"/>
      <c r="I28" s="166"/>
      <c r="J28" s="107"/>
      <c r="K28" s="167"/>
    </row>
    <row r="29" s="1" customFormat="1" ht="14.4" customHeight="1">
      <c r="B29" s="47"/>
      <c r="C29" s="48"/>
      <c r="D29" s="48"/>
      <c r="E29" s="48"/>
      <c r="F29" s="53" t="s">
        <v>47</v>
      </c>
      <c r="G29" s="48"/>
      <c r="H29" s="48"/>
      <c r="I29" s="170" t="s">
        <v>46</v>
      </c>
      <c r="J29" s="53" t="s">
        <v>48</v>
      </c>
      <c r="K29" s="52"/>
    </row>
    <row r="30" s="1" customFormat="1" ht="14.4" customHeight="1">
      <c r="B30" s="47"/>
      <c r="C30" s="48"/>
      <c r="D30" s="56" t="s">
        <v>49</v>
      </c>
      <c r="E30" s="56" t="s">
        <v>50</v>
      </c>
      <c r="F30" s="171">
        <f>ROUND(SUM(BE81:BE101), 2)</f>
        <v>0</v>
      </c>
      <c r="G30" s="48"/>
      <c r="H30" s="48"/>
      <c r="I30" s="172">
        <v>0.20999999999999999</v>
      </c>
      <c r="J30" s="171">
        <f>ROUND(ROUND((SUM(BE81:BE101)), 2)*I30, 2)</f>
        <v>0</v>
      </c>
      <c r="K30" s="52"/>
    </row>
    <row r="31" s="1" customFormat="1" ht="14.4" customHeight="1">
      <c r="B31" s="47"/>
      <c r="C31" s="48"/>
      <c r="D31" s="48"/>
      <c r="E31" s="56" t="s">
        <v>51</v>
      </c>
      <c r="F31" s="171">
        <f>ROUND(SUM(BF81:BF101), 2)</f>
        <v>0</v>
      </c>
      <c r="G31" s="48"/>
      <c r="H31" s="48"/>
      <c r="I31" s="172">
        <v>0.14999999999999999</v>
      </c>
      <c r="J31" s="171">
        <f>ROUND(ROUND((SUM(BF81:BF101)), 2)*I31, 2)</f>
        <v>0</v>
      </c>
      <c r="K31" s="52"/>
    </row>
    <row r="32" hidden="1" s="1" customFormat="1" ht="14.4" customHeight="1">
      <c r="B32" s="47"/>
      <c r="C32" s="48"/>
      <c r="D32" s="48"/>
      <c r="E32" s="56" t="s">
        <v>52</v>
      </c>
      <c r="F32" s="171">
        <f>ROUND(SUM(BG81:BG101), 2)</f>
        <v>0</v>
      </c>
      <c r="G32" s="48"/>
      <c r="H32" s="48"/>
      <c r="I32" s="172">
        <v>0.20999999999999999</v>
      </c>
      <c r="J32" s="171">
        <v>0</v>
      </c>
      <c r="K32" s="52"/>
    </row>
    <row r="33" hidden="1" s="1" customFormat="1" ht="14.4" customHeight="1">
      <c r="B33" s="47"/>
      <c r="C33" s="48"/>
      <c r="D33" s="48"/>
      <c r="E33" s="56" t="s">
        <v>53</v>
      </c>
      <c r="F33" s="171">
        <f>ROUND(SUM(BH81:BH101), 2)</f>
        <v>0</v>
      </c>
      <c r="G33" s="48"/>
      <c r="H33" s="48"/>
      <c r="I33" s="172">
        <v>0.14999999999999999</v>
      </c>
      <c r="J33" s="171">
        <v>0</v>
      </c>
      <c r="K33" s="52"/>
    </row>
    <row r="34" hidden="1" s="1" customFormat="1" ht="14.4" customHeight="1">
      <c r="B34" s="47"/>
      <c r="C34" s="48"/>
      <c r="D34" s="48"/>
      <c r="E34" s="56" t="s">
        <v>54</v>
      </c>
      <c r="F34" s="171">
        <f>ROUND(SUM(BI81:BI101), 2)</f>
        <v>0</v>
      </c>
      <c r="G34" s="48"/>
      <c r="H34" s="48"/>
      <c r="I34" s="172">
        <v>0</v>
      </c>
      <c r="J34" s="171">
        <v>0</v>
      </c>
      <c r="K34" s="52"/>
    </row>
    <row r="35" s="1" customFormat="1" ht="6.96" customHeight="1">
      <c r="B35" s="47"/>
      <c r="C35" s="48"/>
      <c r="D35" s="48"/>
      <c r="E35" s="48"/>
      <c r="F35" s="48"/>
      <c r="G35" s="48"/>
      <c r="H35" s="48"/>
      <c r="I35" s="158"/>
      <c r="J35" s="48"/>
      <c r="K35" s="52"/>
    </row>
    <row r="36" s="1" customFormat="1" ht="25.44" customHeight="1">
      <c r="B36" s="47"/>
      <c r="C36" s="173"/>
      <c r="D36" s="174" t="s">
        <v>55</v>
      </c>
      <c r="E36" s="99"/>
      <c r="F36" s="99"/>
      <c r="G36" s="175" t="s">
        <v>56</v>
      </c>
      <c r="H36" s="176" t="s">
        <v>57</v>
      </c>
      <c r="I36" s="177"/>
      <c r="J36" s="178">
        <f>SUM(J27:J34)</f>
        <v>0</v>
      </c>
      <c r="K36" s="179"/>
    </row>
    <row r="37" s="1" customFormat="1" ht="14.4" customHeight="1">
      <c r="B37" s="68"/>
      <c r="C37" s="69"/>
      <c r="D37" s="69"/>
      <c r="E37" s="69"/>
      <c r="F37" s="69"/>
      <c r="G37" s="69"/>
      <c r="H37" s="69"/>
      <c r="I37" s="180"/>
      <c r="J37" s="69"/>
      <c r="K37" s="70"/>
    </row>
    <row r="41" s="1" customFormat="1" ht="6.96" customHeight="1">
      <c r="B41" s="181"/>
      <c r="C41" s="182"/>
      <c r="D41" s="182"/>
      <c r="E41" s="182"/>
      <c r="F41" s="182"/>
      <c r="G41" s="182"/>
      <c r="H41" s="182"/>
      <c r="I41" s="183"/>
      <c r="J41" s="182"/>
      <c r="K41" s="184"/>
    </row>
    <row r="42" s="1" customFormat="1" ht="36.96" customHeight="1">
      <c r="B42" s="47"/>
      <c r="C42" s="31" t="s">
        <v>180</v>
      </c>
      <c r="D42" s="48"/>
      <c r="E42" s="48"/>
      <c r="F42" s="48"/>
      <c r="G42" s="48"/>
      <c r="H42" s="48"/>
      <c r="I42" s="158"/>
      <c r="J42" s="48"/>
      <c r="K42" s="52"/>
    </row>
    <row r="43" s="1" customFormat="1" ht="6.96" customHeight="1">
      <c r="B43" s="47"/>
      <c r="C43" s="48"/>
      <c r="D43" s="48"/>
      <c r="E43" s="48"/>
      <c r="F43" s="48"/>
      <c r="G43" s="48"/>
      <c r="H43" s="48"/>
      <c r="I43" s="158"/>
      <c r="J43" s="48"/>
      <c r="K43" s="52"/>
    </row>
    <row r="44" s="1" customFormat="1" ht="14.4" customHeight="1">
      <c r="B44" s="47"/>
      <c r="C44" s="41" t="s">
        <v>18</v>
      </c>
      <c r="D44" s="48"/>
      <c r="E44" s="48"/>
      <c r="F44" s="48"/>
      <c r="G44" s="48"/>
      <c r="H44" s="48"/>
      <c r="I44" s="158"/>
      <c r="J44" s="48"/>
      <c r="K44" s="52"/>
    </row>
    <row r="45" s="1" customFormat="1" ht="16.5" customHeight="1">
      <c r="B45" s="47"/>
      <c r="C45" s="48"/>
      <c r="D45" s="48"/>
      <c r="E45" s="157" t="str">
        <f>E7</f>
        <v>NOVÁ PSYCHIATRIE - NEMOCNICE TÁBOR (staveniště A)</v>
      </c>
      <c r="F45" s="41"/>
      <c r="G45" s="41"/>
      <c r="H45" s="41"/>
      <c r="I45" s="158"/>
      <c r="J45" s="48"/>
      <c r="K45" s="52"/>
    </row>
    <row r="46" s="1" customFormat="1" ht="14.4" customHeight="1">
      <c r="B46" s="47"/>
      <c r="C46" s="41" t="s">
        <v>175</v>
      </c>
      <c r="D46" s="48"/>
      <c r="E46" s="48"/>
      <c r="F46" s="48"/>
      <c r="G46" s="48"/>
      <c r="H46" s="48"/>
      <c r="I46" s="158"/>
      <c r="J46" s="48"/>
      <c r="K46" s="52"/>
    </row>
    <row r="47" s="1" customFormat="1" ht="17.25" customHeight="1">
      <c r="B47" s="47"/>
      <c r="C47" s="48"/>
      <c r="D47" s="48"/>
      <c r="E47" s="159" t="str">
        <f>E9</f>
        <v>SO12 - SO12-Vedlejší rozpočtové náklady</v>
      </c>
      <c r="F47" s="48"/>
      <c r="G47" s="48"/>
      <c r="H47" s="48"/>
      <c r="I47" s="158"/>
      <c r="J47" s="48"/>
      <c r="K47" s="52"/>
    </row>
    <row r="48" s="1" customFormat="1" ht="6.96" customHeight="1">
      <c r="B48" s="47"/>
      <c r="C48" s="48"/>
      <c r="D48" s="48"/>
      <c r="E48" s="48"/>
      <c r="F48" s="48"/>
      <c r="G48" s="48"/>
      <c r="H48" s="48"/>
      <c r="I48" s="158"/>
      <c r="J48" s="48"/>
      <c r="K48" s="52"/>
    </row>
    <row r="49" s="1" customFormat="1" ht="18" customHeight="1">
      <c r="B49" s="47"/>
      <c r="C49" s="41" t="s">
        <v>25</v>
      </c>
      <c r="D49" s="48"/>
      <c r="E49" s="48"/>
      <c r="F49" s="36" t="str">
        <f>F12</f>
        <v>Tábor</v>
      </c>
      <c r="G49" s="48"/>
      <c r="H49" s="48"/>
      <c r="I49" s="160" t="s">
        <v>27</v>
      </c>
      <c r="J49" s="161" t="str">
        <f>IF(J12="","",J12)</f>
        <v>4. 5. 2015</v>
      </c>
      <c r="K49" s="52"/>
    </row>
    <row r="50" s="1" customFormat="1" ht="6.96" customHeight="1">
      <c r="B50" s="47"/>
      <c r="C50" s="48"/>
      <c r="D50" s="48"/>
      <c r="E50" s="48"/>
      <c r="F50" s="48"/>
      <c r="G50" s="48"/>
      <c r="H50" s="48"/>
      <c r="I50" s="158"/>
      <c r="J50" s="48"/>
      <c r="K50" s="52"/>
    </row>
    <row r="51" s="1" customFormat="1">
      <c r="B51" s="47"/>
      <c r="C51" s="41" t="s">
        <v>31</v>
      </c>
      <c r="D51" s="48"/>
      <c r="E51" s="48"/>
      <c r="F51" s="36" t="str">
        <f>E15</f>
        <v>Nemocnice Tábor,a.s.Kpt. Jaroše 2000 390 02 Tábor</v>
      </c>
      <c r="G51" s="48"/>
      <c r="H51" s="48"/>
      <c r="I51" s="160" t="s">
        <v>39</v>
      </c>
      <c r="J51" s="45" t="str">
        <f>E21</f>
        <v>Atelier H1 Ing.arch.J.Hochman, K Biřičce, HK</v>
      </c>
      <c r="K51" s="52"/>
    </row>
    <row r="52" s="1" customFormat="1" ht="14.4" customHeight="1">
      <c r="B52" s="47"/>
      <c r="C52" s="41" t="s">
        <v>37</v>
      </c>
      <c r="D52" s="48"/>
      <c r="E52" s="48"/>
      <c r="F52" s="36" t="str">
        <f>IF(E18="","",E18)</f>
        <v/>
      </c>
      <c r="G52" s="48"/>
      <c r="H52" s="48"/>
      <c r="I52" s="158"/>
      <c r="J52" s="185"/>
      <c r="K52" s="52"/>
    </row>
    <row r="53" s="1" customFormat="1" ht="10.32" customHeight="1">
      <c r="B53" s="47"/>
      <c r="C53" s="48"/>
      <c r="D53" s="48"/>
      <c r="E53" s="48"/>
      <c r="F53" s="48"/>
      <c r="G53" s="48"/>
      <c r="H53" s="48"/>
      <c r="I53" s="158"/>
      <c r="J53" s="48"/>
      <c r="K53" s="52"/>
    </row>
    <row r="54" s="1" customFormat="1" ht="29.28" customHeight="1">
      <c r="B54" s="47"/>
      <c r="C54" s="186" t="s">
        <v>181</v>
      </c>
      <c r="D54" s="173"/>
      <c r="E54" s="173"/>
      <c r="F54" s="173"/>
      <c r="G54" s="173"/>
      <c r="H54" s="173"/>
      <c r="I54" s="187"/>
      <c r="J54" s="188" t="s">
        <v>182</v>
      </c>
      <c r="K54" s="189"/>
    </row>
    <row r="55" s="1" customFormat="1" ht="10.32" customHeight="1">
      <c r="B55" s="47"/>
      <c r="C55" s="48"/>
      <c r="D55" s="48"/>
      <c r="E55" s="48"/>
      <c r="F55" s="48"/>
      <c r="G55" s="48"/>
      <c r="H55" s="48"/>
      <c r="I55" s="158"/>
      <c r="J55" s="48"/>
      <c r="K55" s="52"/>
    </row>
    <row r="56" s="1" customFormat="1" ht="29.28" customHeight="1">
      <c r="B56" s="47"/>
      <c r="C56" s="190" t="s">
        <v>183</v>
      </c>
      <c r="D56" s="48"/>
      <c r="E56" s="48"/>
      <c r="F56" s="48"/>
      <c r="G56" s="48"/>
      <c r="H56" s="48"/>
      <c r="I56" s="158"/>
      <c r="J56" s="169">
        <f>J81</f>
        <v>0</v>
      </c>
      <c r="K56" s="52"/>
      <c r="AU56" s="25" t="s">
        <v>184</v>
      </c>
    </row>
    <row r="57" s="8" customFormat="1" ht="24.96" customHeight="1">
      <c r="B57" s="191"/>
      <c r="C57" s="192"/>
      <c r="D57" s="193" t="s">
        <v>8549</v>
      </c>
      <c r="E57" s="194"/>
      <c r="F57" s="194"/>
      <c r="G57" s="194"/>
      <c r="H57" s="194"/>
      <c r="I57" s="195"/>
      <c r="J57" s="196">
        <f>J82</f>
        <v>0</v>
      </c>
      <c r="K57" s="197"/>
    </row>
    <row r="58" s="9" customFormat="1" ht="19.92" customHeight="1">
      <c r="B58" s="198"/>
      <c r="C58" s="199"/>
      <c r="D58" s="200" t="s">
        <v>8550</v>
      </c>
      <c r="E58" s="201"/>
      <c r="F58" s="201"/>
      <c r="G58" s="201"/>
      <c r="H58" s="201"/>
      <c r="I58" s="202"/>
      <c r="J58" s="203">
        <f>J83</f>
        <v>0</v>
      </c>
      <c r="K58" s="204"/>
    </row>
    <row r="59" s="9" customFormat="1" ht="19.92" customHeight="1">
      <c r="B59" s="198"/>
      <c r="C59" s="199"/>
      <c r="D59" s="200" t="s">
        <v>8551</v>
      </c>
      <c r="E59" s="201"/>
      <c r="F59" s="201"/>
      <c r="G59" s="201"/>
      <c r="H59" s="201"/>
      <c r="I59" s="202"/>
      <c r="J59" s="203">
        <f>J91</f>
        <v>0</v>
      </c>
      <c r="K59" s="204"/>
    </row>
    <row r="60" s="9" customFormat="1" ht="19.92" customHeight="1">
      <c r="B60" s="198"/>
      <c r="C60" s="199"/>
      <c r="D60" s="200" t="s">
        <v>8552</v>
      </c>
      <c r="E60" s="201"/>
      <c r="F60" s="201"/>
      <c r="G60" s="201"/>
      <c r="H60" s="201"/>
      <c r="I60" s="202"/>
      <c r="J60" s="203">
        <f>J98</f>
        <v>0</v>
      </c>
      <c r="K60" s="204"/>
    </row>
    <row r="61" s="9" customFormat="1" ht="19.92" customHeight="1">
      <c r="B61" s="198"/>
      <c r="C61" s="199"/>
      <c r="D61" s="200" t="s">
        <v>8553</v>
      </c>
      <c r="E61" s="201"/>
      <c r="F61" s="201"/>
      <c r="G61" s="201"/>
      <c r="H61" s="201"/>
      <c r="I61" s="202"/>
      <c r="J61" s="203">
        <f>J100</f>
        <v>0</v>
      </c>
      <c r="K61" s="204"/>
    </row>
    <row r="62" s="1" customFormat="1" ht="21.84" customHeight="1">
      <c r="B62" s="47"/>
      <c r="C62" s="48"/>
      <c r="D62" s="48"/>
      <c r="E62" s="48"/>
      <c r="F62" s="48"/>
      <c r="G62" s="48"/>
      <c r="H62" s="48"/>
      <c r="I62" s="158"/>
      <c r="J62" s="48"/>
      <c r="K62" s="52"/>
    </row>
    <row r="63" s="1" customFormat="1" ht="6.96" customHeight="1">
      <c r="B63" s="68"/>
      <c r="C63" s="69"/>
      <c r="D63" s="69"/>
      <c r="E63" s="69"/>
      <c r="F63" s="69"/>
      <c r="G63" s="69"/>
      <c r="H63" s="69"/>
      <c r="I63" s="180"/>
      <c r="J63" s="69"/>
      <c r="K63" s="70"/>
    </row>
    <row r="67" s="1" customFormat="1" ht="6.96" customHeight="1">
      <c r="B67" s="71"/>
      <c r="C67" s="72"/>
      <c r="D67" s="72"/>
      <c r="E67" s="72"/>
      <c r="F67" s="72"/>
      <c r="G67" s="72"/>
      <c r="H67" s="72"/>
      <c r="I67" s="183"/>
      <c r="J67" s="72"/>
      <c r="K67" s="72"/>
      <c r="L67" s="73"/>
    </row>
    <row r="68" s="1" customFormat="1" ht="36.96" customHeight="1">
      <c r="B68" s="47"/>
      <c r="C68" s="74" t="s">
        <v>212</v>
      </c>
      <c r="D68" s="75"/>
      <c r="E68" s="75"/>
      <c r="F68" s="75"/>
      <c r="G68" s="75"/>
      <c r="H68" s="75"/>
      <c r="I68" s="205"/>
      <c r="J68" s="75"/>
      <c r="K68" s="75"/>
      <c r="L68" s="73"/>
    </row>
    <row r="69" s="1" customFormat="1" ht="6.96" customHeight="1">
      <c r="B69" s="47"/>
      <c r="C69" s="75"/>
      <c r="D69" s="75"/>
      <c r="E69" s="75"/>
      <c r="F69" s="75"/>
      <c r="G69" s="75"/>
      <c r="H69" s="75"/>
      <c r="I69" s="205"/>
      <c r="J69" s="75"/>
      <c r="K69" s="75"/>
      <c r="L69" s="73"/>
    </row>
    <row r="70" s="1" customFormat="1" ht="14.4" customHeight="1">
      <c r="B70" s="47"/>
      <c r="C70" s="77" t="s">
        <v>18</v>
      </c>
      <c r="D70" s="75"/>
      <c r="E70" s="75"/>
      <c r="F70" s="75"/>
      <c r="G70" s="75"/>
      <c r="H70" s="75"/>
      <c r="I70" s="205"/>
      <c r="J70" s="75"/>
      <c r="K70" s="75"/>
      <c r="L70" s="73"/>
    </row>
    <row r="71" s="1" customFormat="1" ht="16.5" customHeight="1">
      <c r="B71" s="47"/>
      <c r="C71" s="75"/>
      <c r="D71" s="75"/>
      <c r="E71" s="206" t="str">
        <f>E7</f>
        <v>NOVÁ PSYCHIATRIE - NEMOCNICE TÁBOR (staveniště A)</v>
      </c>
      <c r="F71" s="77"/>
      <c r="G71" s="77"/>
      <c r="H71" s="77"/>
      <c r="I71" s="205"/>
      <c r="J71" s="75"/>
      <c r="K71" s="75"/>
      <c r="L71" s="73"/>
    </row>
    <row r="72" s="1" customFormat="1" ht="14.4" customHeight="1">
      <c r="B72" s="47"/>
      <c r="C72" s="77" t="s">
        <v>175</v>
      </c>
      <c r="D72" s="75"/>
      <c r="E72" s="75"/>
      <c r="F72" s="75"/>
      <c r="G72" s="75"/>
      <c r="H72" s="75"/>
      <c r="I72" s="205"/>
      <c r="J72" s="75"/>
      <c r="K72" s="75"/>
      <c r="L72" s="73"/>
    </row>
    <row r="73" s="1" customFormat="1" ht="17.25" customHeight="1">
      <c r="B73" s="47"/>
      <c r="C73" s="75"/>
      <c r="D73" s="75"/>
      <c r="E73" s="83" t="str">
        <f>E9</f>
        <v>SO12 - SO12-Vedlejší rozpočtové náklady</v>
      </c>
      <c r="F73" s="75"/>
      <c r="G73" s="75"/>
      <c r="H73" s="75"/>
      <c r="I73" s="205"/>
      <c r="J73" s="75"/>
      <c r="K73" s="75"/>
      <c r="L73" s="73"/>
    </row>
    <row r="74" s="1" customFormat="1" ht="6.96" customHeight="1">
      <c r="B74" s="47"/>
      <c r="C74" s="75"/>
      <c r="D74" s="75"/>
      <c r="E74" s="75"/>
      <c r="F74" s="75"/>
      <c r="G74" s="75"/>
      <c r="H74" s="75"/>
      <c r="I74" s="205"/>
      <c r="J74" s="75"/>
      <c r="K74" s="75"/>
      <c r="L74" s="73"/>
    </row>
    <row r="75" s="1" customFormat="1" ht="18" customHeight="1">
      <c r="B75" s="47"/>
      <c r="C75" s="77" t="s">
        <v>25</v>
      </c>
      <c r="D75" s="75"/>
      <c r="E75" s="75"/>
      <c r="F75" s="209" t="str">
        <f>F12</f>
        <v>Tábor</v>
      </c>
      <c r="G75" s="75"/>
      <c r="H75" s="75"/>
      <c r="I75" s="210" t="s">
        <v>27</v>
      </c>
      <c r="J75" s="86" t="str">
        <f>IF(J12="","",J12)</f>
        <v>4. 5. 2015</v>
      </c>
      <c r="K75" s="75"/>
      <c r="L75" s="73"/>
    </row>
    <row r="76" s="1" customFormat="1" ht="6.96" customHeight="1">
      <c r="B76" s="47"/>
      <c r="C76" s="75"/>
      <c r="D76" s="75"/>
      <c r="E76" s="75"/>
      <c r="F76" s="75"/>
      <c r="G76" s="75"/>
      <c r="H76" s="75"/>
      <c r="I76" s="205"/>
      <c r="J76" s="75"/>
      <c r="K76" s="75"/>
      <c r="L76" s="73"/>
    </row>
    <row r="77" s="1" customFormat="1">
      <c r="B77" s="47"/>
      <c r="C77" s="77" t="s">
        <v>31</v>
      </c>
      <c r="D77" s="75"/>
      <c r="E77" s="75"/>
      <c r="F77" s="209" t="str">
        <f>E15</f>
        <v>Nemocnice Tábor,a.s.Kpt. Jaroše 2000 390 02 Tábor</v>
      </c>
      <c r="G77" s="75"/>
      <c r="H77" s="75"/>
      <c r="I77" s="210" t="s">
        <v>39</v>
      </c>
      <c r="J77" s="209" t="str">
        <f>E21</f>
        <v>Atelier H1 Ing.arch.J.Hochman, K Biřičce, HK</v>
      </c>
      <c r="K77" s="75"/>
      <c r="L77" s="73"/>
    </row>
    <row r="78" s="1" customFormat="1" ht="14.4" customHeight="1">
      <c r="B78" s="47"/>
      <c r="C78" s="77" t="s">
        <v>37</v>
      </c>
      <c r="D78" s="75"/>
      <c r="E78" s="75"/>
      <c r="F78" s="209" t="str">
        <f>IF(E18="","",E18)</f>
        <v/>
      </c>
      <c r="G78" s="75"/>
      <c r="H78" s="75"/>
      <c r="I78" s="205"/>
      <c r="J78" s="75"/>
      <c r="K78" s="75"/>
      <c r="L78" s="73"/>
    </row>
    <row r="79" s="1" customFormat="1" ht="10.32" customHeight="1">
      <c r="B79" s="47"/>
      <c r="C79" s="75"/>
      <c r="D79" s="75"/>
      <c r="E79" s="75"/>
      <c r="F79" s="75"/>
      <c r="G79" s="75"/>
      <c r="H79" s="75"/>
      <c r="I79" s="205"/>
      <c r="J79" s="75"/>
      <c r="K79" s="75"/>
      <c r="L79" s="73"/>
    </row>
    <row r="80" s="10" customFormat="1" ht="29.28" customHeight="1">
      <c r="B80" s="211"/>
      <c r="C80" s="212" t="s">
        <v>213</v>
      </c>
      <c r="D80" s="213" t="s">
        <v>64</v>
      </c>
      <c r="E80" s="213" t="s">
        <v>60</v>
      </c>
      <c r="F80" s="213" t="s">
        <v>214</v>
      </c>
      <c r="G80" s="213" t="s">
        <v>215</v>
      </c>
      <c r="H80" s="213" t="s">
        <v>216</v>
      </c>
      <c r="I80" s="214" t="s">
        <v>217</v>
      </c>
      <c r="J80" s="213" t="s">
        <v>182</v>
      </c>
      <c r="K80" s="215" t="s">
        <v>218</v>
      </c>
      <c r="L80" s="216"/>
      <c r="M80" s="103" t="s">
        <v>219</v>
      </c>
      <c r="N80" s="104" t="s">
        <v>49</v>
      </c>
      <c r="O80" s="104" t="s">
        <v>220</v>
      </c>
      <c r="P80" s="104" t="s">
        <v>221</v>
      </c>
      <c r="Q80" s="104" t="s">
        <v>222</v>
      </c>
      <c r="R80" s="104" t="s">
        <v>223</v>
      </c>
      <c r="S80" s="104" t="s">
        <v>224</v>
      </c>
      <c r="T80" s="105" t="s">
        <v>225</v>
      </c>
    </row>
    <row r="81" s="1" customFormat="1" ht="29.28" customHeight="1">
      <c r="B81" s="47"/>
      <c r="C81" s="109" t="s">
        <v>183</v>
      </c>
      <c r="D81" s="75"/>
      <c r="E81" s="75"/>
      <c r="F81" s="75"/>
      <c r="G81" s="75"/>
      <c r="H81" s="75"/>
      <c r="I81" s="205"/>
      <c r="J81" s="217">
        <f>BK81</f>
        <v>0</v>
      </c>
      <c r="K81" s="75"/>
      <c r="L81" s="73"/>
      <c r="M81" s="106"/>
      <c r="N81" s="107"/>
      <c r="O81" s="107"/>
      <c r="P81" s="218">
        <f>P82</f>
        <v>0</v>
      </c>
      <c r="Q81" s="107"/>
      <c r="R81" s="218">
        <f>R82</f>
        <v>0</v>
      </c>
      <c r="S81" s="107"/>
      <c r="T81" s="219">
        <f>T82</f>
        <v>0</v>
      </c>
      <c r="AT81" s="25" t="s">
        <v>78</v>
      </c>
      <c r="AU81" s="25" t="s">
        <v>184</v>
      </c>
      <c r="BK81" s="220">
        <f>BK82</f>
        <v>0</v>
      </c>
    </row>
    <row r="82" s="11" customFormat="1" ht="37.44" customHeight="1">
      <c r="B82" s="221"/>
      <c r="C82" s="222"/>
      <c r="D82" s="223" t="s">
        <v>78</v>
      </c>
      <c r="E82" s="224" t="s">
        <v>8554</v>
      </c>
      <c r="F82" s="224" t="s">
        <v>8555</v>
      </c>
      <c r="G82" s="222"/>
      <c r="H82" s="222"/>
      <c r="I82" s="225"/>
      <c r="J82" s="226">
        <f>BK82</f>
        <v>0</v>
      </c>
      <c r="K82" s="222"/>
      <c r="L82" s="227"/>
      <c r="M82" s="228"/>
      <c r="N82" s="229"/>
      <c r="O82" s="229"/>
      <c r="P82" s="230">
        <f>P83+P91+P98+P100</f>
        <v>0</v>
      </c>
      <c r="Q82" s="229"/>
      <c r="R82" s="230">
        <f>R83+R91+R98+R100</f>
        <v>0</v>
      </c>
      <c r="S82" s="229"/>
      <c r="T82" s="231">
        <f>T83+T91+T98+T100</f>
        <v>0</v>
      </c>
      <c r="AR82" s="232" t="s">
        <v>251</v>
      </c>
      <c r="AT82" s="233" t="s">
        <v>78</v>
      </c>
      <c r="AU82" s="233" t="s">
        <v>79</v>
      </c>
      <c r="AY82" s="232" t="s">
        <v>228</v>
      </c>
      <c r="BK82" s="234">
        <f>BK83+BK91+BK98+BK100</f>
        <v>0</v>
      </c>
    </row>
    <row r="83" s="11" customFormat="1" ht="19.92" customHeight="1">
      <c r="B83" s="221"/>
      <c r="C83" s="222"/>
      <c r="D83" s="223" t="s">
        <v>78</v>
      </c>
      <c r="E83" s="235" t="s">
        <v>8556</v>
      </c>
      <c r="F83" s="235" t="s">
        <v>8557</v>
      </c>
      <c r="G83" s="222"/>
      <c r="H83" s="222"/>
      <c r="I83" s="225"/>
      <c r="J83" s="236">
        <f>BK83</f>
        <v>0</v>
      </c>
      <c r="K83" s="222"/>
      <c r="L83" s="227"/>
      <c r="M83" s="228"/>
      <c r="N83" s="229"/>
      <c r="O83" s="229"/>
      <c r="P83" s="230">
        <f>SUM(P84:P90)</f>
        <v>0</v>
      </c>
      <c r="Q83" s="229"/>
      <c r="R83" s="230">
        <f>SUM(R84:R90)</f>
        <v>0</v>
      </c>
      <c r="S83" s="229"/>
      <c r="T83" s="231">
        <f>SUM(T84:T90)</f>
        <v>0</v>
      </c>
      <c r="AR83" s="232" t="s">
        <v>251</v>
      </c>
      <c r="AT83" s="233" t="s">
        <v>78</v>
      </c>
      <c r="AU83" s="233" t="s">
        <v>24</v>
      </c>
      <c r="AY83" s="232" t="s">
        <v>228</v>
      </c>
      <c r="BK83" s="234">
        <f>SUM(BK84:BK90)</f>
        <v>0</v>
      </c>
    </row>
    <row r="84" s="1" customFormat="1" ht="25.5" customHeight="1">
      <c r="B84" s="47"/>
      <c r="C84" s="237" t="s">
        <v>24</v>
      </c>
      <c r="D84" s="237" t="s">
        <v>230</v>
      </c>
      <c r="E84" s="238" t="s">
        <v>8558</v>
      </c>
      <c r="F84" s="239" t="s">
        <v>8559</v>
      </c>
      <c r="G84" s="240" t="s">
        <v>2573</v>
      </c>
      <c r="H84" s="241">
        <v>1</v>
      </c>
      <c r="I84" s="242"/>
      <c r="J84" s="243">
        <f>ROUND(I84*H84,2)</f>
        <v>0</v>
      </c>
      <c r="K84" s="239" t="s">
        <v>292</v>
      </c>
      <c r="L84" s="73"/>
      <c r="M84" s="244" t="s">
        <v>22</v>
      </c>
      <c r="N84" s="245" t="s">
        <v>50</v>
      </c>
      <c r="O84" s="48"/>
      <c r="P84" s="246">
        <f>O84*H84</f>
        <v>0</v>
      </c>
      <c r="Q84" s="246">
        <v>0</v>
      </c>
      <c r="R84" s="246">
        <f>Q84*H84</f>
        <v>0</v>
      </c>
      <c r="S84" s="246">
        <v>0</v>
      </c>
      <c r="T84" s="247">
        <f>S84*H84</f>
        <v>0</v>
      </c>
      <c r="AR84" s="25" t="s">
        <v>8560</v>
      </c>
      <c r="AT84" s="25" t="s">
        <v>230</v>
      </c>
      <c r="AU84" s="25" t="s">
        <v>87</v>
      </c>
      <c r="AY84" s="25" t="s">
        <v>228</v>
      </c>
      <c r="BE84" s="248">
        <f>IF(N84="základní",J84,0)</f>
        <v>0</v>
      </c>
      <c r="BF84" s="248">
        <f>IF(N84="snížená",J84,0)</f>
        <v>0</v>
      </c>
      <c r="BG84" s="248">
        <f>IF(N84="zákl. přenesená",J84,0)</f>
        <v>0</v>
      </c>
      <c r="BH84" s="248">
        <f>IF(N84="sníž. přenesená",J84,0)</f>
        <v>0</v>
      </c>
      <c r="BI84" s="248">
        <f>IF(N84="nulová",J84,0)</f>
        <v>0</v>
      </c>
      <c r="BJ84" s="25" t="s">
        <v>24</v>
      </c>
      <c r="BK84" s="248">
        <f>ROUND(I84*H84,2)</f>
        <v>0</v>
      </c>
      <c r="BL84" s="25" t="s">
        <v>8560</v>
      </c>
      <c r="BM84" s="25" t="s">
        <v>8561</v>
      </c>
    </row>
    <row r="85" s="1" customFormat="1" ht="25.5" customHeight="1">
      <c r="B85" s="47"/>
      <c r="C85" s="237" t="s">
        <v>87</v>
      </c>
      <c r="D85" s="237" t="s">
        <v>230</v>
      </c>
      <c r="E85" s="238" t="s">
        <v>8562</v>
      </c>
      <c r="F85" s="239" t="s">
        <v>8563</v>
      </c>
      <c r="G85" s="240" t="s">
        <v>2573</v>
      </c>
      <c r="H85" s="241">
        <v>1</v>
      </c>
      <c r="I85" s="242"/>
      <c r="J85" s="243">
        <f>ROUND(I85*H85,2)</f>
        <v>0</v>
      </c>
      <c r="K85" s="239" t="s">
        <v>292</v>
      </c>
      <c r="L85" s="73"/>
      <c r="M85" s="244" t="s">
        <v>22</v>
      </c>
      <c r="N85" s="245" t="s">
        <v>50</v>
      </c>
      <c r="O85" s="48"/>
      <c r="P85" s="246">
        <f>O85*H85</f>
        <v>0</v>
      </c>
      <c r="Q85" s="246">
        <v>0</v>
      </c>
      <c r="R85" s="246">
        <f>Q85*H85</f>
        <v>0</v>
      </c>
      <c r="S85" s="246">
        <v>0</v>
      </c>
      <c r="T85" s="247">
        <f>S85*H85</f>
        <v>0</v>
      </c>
      <c r="AR85" s="25" t="s">
        <v>8560</v>
      </c>
      <c r="AT85" s="25" t="s">
        <v>230</v>
      </c>
      <c r="AU85" s="25" t="s">
        <v>87</v>
      </c>
      <c r="AY85" s="25" t="s">
        <v>228</v>
      </c>
      <c r="BE85" s="248">
        <f>IF(N85="základní",J85,0)</f>
        <v>0</v>
      </c>
      <c r="BF85" s="248">
        <f>IF(N85="snížená",J85,0)</f>
        <v>0</v>
      </c>
      <c r="BG85" s="248">
        <f>IF(N85="zákl. přenesená",J85,0)</f>
        <v>0</v>
      </c>
      <c r="BH85" s="248">
        <f>IF(N85="sníž. přenesená",J85,0)</f>
        <v>0</v>
      </c>
      <c r="BI85" s="248">
        <f>IF(N85="nulová",J85,0)</f>
        <v>0</v>
      </c>
      <c r="BJ85" s="25" t="s">
        <v>24</v>
      </c>
      <c r="BK85" s="248">
        <f>ROUND(I85*H85,2)</f>
        <v>0</v>
      </c>
      <c r="BL85" s="25" t="s">
        <v>8560</v>
      </c>
      <c r="BM85" s="25" t="s">
        <v>8564</v>
      </c>
    </row>
    <row r="86" s="1" customFormat="1" ht="16.5" customHeight="1">
      <c r="B86" s="47"/>
      <c r="C86" s="237" t="s">
        <v>101</v>
      </c>
      <c r="D86" s="237" t="s">
        <v>230</v>
      </c>
      <c r="E86" s="238" t="s">
        <v>8565</v>
      </c>
      <c r="F86" s="239" t="s">
        <v>8566</v>
      </c>
      <c r="G86" s="240" t="s">
        <v>2573</v>
      </c>
      <c r="H86" s="241">
        <v>1</v>
      </c>
      <c r="I86" s="242"/>
      <c r="J86" s="243">
        <f>ROUND(I86*H86,2)</f>
        <v>0</v>
      </c>
      <c r="K86" s="239" t="s">
        <v>22</v>
      </c>
      <c r="L86" s="73"/>
      <c r="M86" s="244" t="s">
        <v>22</v>
      </c>
      <c r="N86" s="245" t="s">
        <v>50</v>
      </c>
      <c r="O86" s="48"/>
      <c r="P86" s="246">
        <f>O86*H86</f>
        <v>0</v>
      </c>
      <c r="Q86" s="246">
        <v>0</v>
      </c>
      <c r="R86" s="246">
        <f>Q86*H86</f>
        <v>0</v>
      </c>
      <c r="S86" s="246">
        <v>0</v>
      </c>
      <c r="T86" s="247">
        <f>S86*H86</f>
        <v>0</v>
      </c>
      <c r="AR86" s="25" t="s">
        <v>8560</v>
      </c>
      <c r="AT86" s="25" t="s">
        <v>230</v>
      </c>
      <c r="AU86" s="25" t="s">
        <v>87</v>
      </c>
      <c r="AY86" s="25" t="s">
        <v>228</v>
      </c>
      <c r="BE86" s="248">
        <f>IF(N86="základní",J86,0)</f>
        <v>0</v>
      </c>
      <c r="BF86" s="248">
        <f>IF(N86="snížená",J86,0)</f>
        <v>0</v>
      </c>
      <c r="BG86" s="248">
        <f>IF(N86="zákl. přenesená",J86,0)</f>
        <v>0</v>
      </c>
      <c r="BH86" s="248">
        <f>IF(N86="sníž. přenesená",J86,0)</f>
        <v>0</v>
      </c>
      <c r="BI86" s="248">
        <f>IF(N86="nulová",J86,0)</f>
        <v>0</v>
      </c>
      <c r="BJ86" s="25" t="s">
        <v>24</v>
      </c>
      <c r="BK86" s="248">
        <f>ROUND(I86*H86,2)</f>
        <v>0</v>
      </c>
      <c r="BL86" s="25" t="s">
        <v>8560</v>
      </c>
      <c r="BM86" s="25" t="s">
        <v>8567</v>
      </c>
    </row>
    <row r="87" s="1" customFormat="1" ht="16.5" customHeight="1">
      <c r="B87" s="47"/>
      <c r="C87" s="237" t="s">
        <v>235</v>
      </c>
      <c r="D87" s="237" t="s">
        <v>230</v>
      </c>
      <c r="E87" s="238" t="s">
        <v>8568</v>
      </c>
      <c r="F87" s="239" t="s">
        <v>8569</v>
      </c>
      <c r="G87" s="240" t="s">
        <v>2573</v>
      </c>
      <c r="H87" s="241">
        <v>1</v>
      </c>
      <c r="I87" s="242"/>
      <c r="J87" s="243">
        <f>ROUND(I87*H87,2)</f>
        <v>0</v>
      </c>
      <c r="K87" s="239" t="s">
        <v>22</v>
      </c>
      <c r="L87" s="73"/>
      <c r="M87" s="244" t="s">
        <v>22</v>
      </c>
      <c r="N87" s="245" t="s">
        <v>50</v>
      </c>
      <c r="O87" s="48"/>
      <c r="P87" s="246">
        <f>O87*H87</f>
        <v>0</v>
      </c>
      <c r="Q87" s="246">
        <v>0</v>
      </c>
      <c r="R87" s="246">
        <f>Q87*H87</f>
        <v>0</v>
      </c>
      <c r="S87" s="246">
        <v>0</v>
      </c>
      <c r="T87" s="247">
        <f>S87*H87</f>
        <v>0</v>
      </c>
      <c r="AR87" s="25" t="s">
        <v>8560</v>
      </c>
      <c r="AT87" s="25" t="s">
        <v>230</v>
      </c>
      <c r="AU87" s="25" t="s">
        <v>87</v>
      </c>
      <c r="AY87" s="25" t="s">
        <v>228</v>
      </c>
      <c r="BE87" s="248">
        <f>IF(N87="základní",J87,0)</f>
        <v>0</v>
      </c>
      <c r="BF87" s="248">
        <f>IF(N87="snížená",J87,0)</f>
        <v>0</v>
      </c>
      <c r="BG87" s="248">
        <f>IF(N87="zákl. přenesená",J87,0)</f>
        <v>0</v>
      </c>
      <c r="BH87" s="248">
        <f>IF(N87="sníž. přenesená",J87,0)</f>
        <v>0</v>
      </c>
      <c r="BI87" s="248">
        <f>IF(N87="nulová",J87,0)</f>
        <v>0</v>
      </c>
      <c r="BJ87" s="25" t="s">
        <v>24</v>
      </c>
      <c r="BK87" s="248">
        <f>ROUND(I87*H87,2)</f>
        <v>0</v>
      </c>
      <c r="BL87" s="25" t="s">
        <v>8560</v>
      </c>
      <c r="BM87" s="25" t="s">
        <v>8570</v>
      </c>
    </row>
    <row r="88" s="1" customFormat="1" ht="25.5" customHeight="1">
      <c r="B88" s="47"/>
      <c r="C88" s="237" t="s">
        <v>251</v>
      </c>
      <c r="D88" s="237" t="s">
        <v>230</v>
      </c>
      <c r="E88" s="238" t="s">
        <v>8571</v>
      </c>
      <c r="F88" s="239" t="s">
        <v>8572</v>
      </c>
      <c r="G88" s="240" t="s">
        <v>2573</v>
      </c>
      <c r="H88" s="241">
        <v>1</v>
      </c>
      <c r="I88" s="242"/>
      <c r="J88" s="243">
        <f>ROUND(I88*H88,2)</f>
        <v>0</v>
      </c>
      <c r="K88" s="239" t="s">
        <v>22</v>
      </c>
      <c r="L88" s="73"/>
      <c r="M88" s="244" t="s">
        <v>22</v>
      </c>
      <c r="N88" s="245" t="s">
        <v>50</v>
      </c>
      <c r="O88" s="48"/>
      <c r="P88" s="246">
        <f>O88*H88</f>
        <v>0</v>
      </c>
      <c r="Q88" s="246">
        <v>0</v>
      </c>
      <c r="R88" s="246">
        <f>Q88*H88</f>
        <v>0</v>
      </c>
      <c r="S88" s="246">
        <v>0</v>
      </c>
      <c r="T88" s="247">
        <f>S88*H88</f>
        <v>0</v>
      </c>
      <c r="AR88" s="25" t="s">
        <v>8560</v>
      </c>
      <c r="AT88" s="25" t="s">
        <v>230</v>
      </c>
      <c r="AU88" s="25" t="s">
        <v>87</v>
      </c>
      <c r="AY88" s="25" t="s">
        <v>228</v>
      </c>
      <c r="BE88" s="248">
        <f>IF(N88="základní",J88,0)</f>
        <v>0</v>
      </c>
      <c r="BF88" s="248">
        <f>IF(N88="snížená",J88,0)</f>
        <v>0</v>
      </c>
      <c r="BG88" s="248">
        <f>IF(N88="zákl. přenesená",J88,0)</f>
        <v>0</v>
      </c>
      <c r="BH88" s="248">
        <f>IF(N88="sníž. přenesená",J88,0)</f>
        <v>0</v>
      </c>
      <c r="BI88" s="248">
        <f>IF(N88="nulová",J88,0)</f>
        <v>0</v>
      </c>
      <c r="BJ88" s="25" t="s">
        <v>24</v>
      </c>
      <c r="BK88" s="248">
        <f>ROUND(I88*H88,2)</f>
        <v>0</v>
      </c>
      <c r="BL88" s="25" t="s">
        <v>8560</v>
      </c>
      <c r="BM88" s="25" t="s">
        <v>8573</v>
      </c>
    </row>
    <row r="89" s="1" customFormat="1" ht="16.5" customHeight="1">
      <c r="B89" s="47"/>
      <c r="C89" s="237" t="s">
        <v>255</v>
      </c>
      <c r="D89" s="237" t="s">
        <v>230</v>
      </c>
      <c r="E89" s="238" t="s">
        <v>8574</v>
      </c>
      <c r="F89" s="239" t="s">
        <v>8575</v>
      </c>
      <c r="G89" s="240" t="s">
        <v>2573</v>
      </c>
      <c r="H89" s="241">
        <v>1</v>
      </c>
      <c r="I89" s="242"/>
      <c r="J89" s="243">
        <f>ROUND(I89*H89,2)</f>
        <v>0</v>
      </c>
      <c r="K89" s="239" t="s">
        <v>22</v>
      </c>
      <c r="L89" s="73"/>
      <c r="M89" s="244" t="s">
        <v>22</v>
      </c>
      <c r="N89" s="245" t="s">
        <v>50</v>
      </c>
      <c r="O89" s="48"/>
      <c r="P89" s="246">
        <f>O89*H89</f>
        <v>0</v>
      </c>
      <c r="Q89" s="246">
        <v>0</v>
      </c>
      <c r="R89" s="246">
        <f>Q89*H89</f>
        <v>0</v>
      </c>
      <c r="S89" s="246">
        <v>0</v>
      </c>
      <c r="T89" s="247">
        <f>S89*H89</f>
        <v>0</v>
      </c>
      <c r="AR89" s="25" t="s">
        <v>8560</v>
      </c>
      <c r="AT89" s="25" t="s">
        <v>230</v>
      </c>
      <c r="AU89" s="25" t="s">
        <v>87</v>
      </c>
      <c r="AY89" s="25" t="s">
        <v>228</v>
      </c>
      <c r="BE89" s="248">
        <f>IF(N89="základní",J89,0)</f>
        <v>0</v>
      </c>
      <c r="BF89" s="248">
        <f>IF(N89="snížená",J89,0)</f>
        <v>0</v>
      </c>
      <c r="BG89" s="248">
        <f>IF(N89="zákl. přenesená",J89,0)</f>
        <v>0</v>
      </c>
      <c r="BH89" s="248">
        <f>IF(N89="sníž. přenesená",J89,0)</f>
        <v>0</v>
      </c>
      <c r="BI89" s="248">
        <f>IF(N89="nulová",J89,0)</f>
        <v>0</v>
      </c>
      <c r="BJ89" s="25" t="s">
        <v>24</v>
      </c>
      <c r="BK89" s="248">
        <f>ROUND(I89*H89,2)</f>
        <v>0</v>
      </c>
      <c r="BL89" s="25" t="s">
        <v>8560</v>
      </c>
      <c r="BM89" s="25" t="s">
        <v>8576</v>
      </c>
    </row>
    <row r="90" s="1" customFormat="1" ht="16.5" customHeight="1">
      <c r="B90" s="47"/>
      <c r="C90" s="237" t="s">
        <v>260</v>
      </c>
      <c r="D90" s="237" t="s">
        <v>230</v>
      </c>
      <c r="E90" s="238" t="s">
        <v>8577</v>
      </c>
      <c r="F90" s="239" t="s">
        <v>8578</v>
      </c>
      <c r="G90" s="240" t="s">
        <v>2573</v>
      </c>
      <c r="H90" s="241">
        <v>1</v>
      </c>
      <c r="I90" s="242"/>
      <c r="J90" s="243">
        <f>ROUND(I90*H90,2)</f>
        <v>0</v>
      </c>
      <c r="K90" s="239" t="s">
        <v>292</v>
      </c>
      <c r="L90" s="73"/>
      <c r="M90" s="244" t="s">
        <v>22</v>
      </c>
      <c r="N90" s="245" t="s">
        <v>50</v>
      </c>
      <c r="O90" s="48"/>
      <c r="P90" s="246">
        <f>O90*H90</f>
        <v>0</v>
      </c>
      <c r="Q90" s="246">
        <v>0</v>
      </c>
      <c r="R90" s="246">
        <f>Q90*H90</f>
        <v>0</v>
      </c>
      <c r="S90" s="246">
        <v>0</v>
      </c>
      <c r="T90" s="247">
        <f>S90*H90</f>
        <v>0</v>
      </c>
      <c r="AR90" s="25" t="s">
        <v>8560</v>
      </c>
      <c r="AT90" s="25" t="s">
        <v>230</v>
      </c>
      <c r="AU90" s="25" t="s">
        <v>87</v>
      </c>
      <c r="AY90" s="25" t="s">
        <v>228</v>
      </c>
      <c r="BE90" s="248">
        <f>IF(N90="základní",J90,0)</f>
        <v>0</v>
      </c>
      <c r="BF90" s="248">
        <f>IF(N90="snížená",J90,0)</f>
        <v>0</v>
      </c>
      <c r="BG90" s="248">
        <f>IF(N90="zákl. přenesená",J90,0)</f>
        <v>0</v>
      </c>
      <c r="BH90" s="248">
        <f>IF(N90="sníž. přenesená",J90,0)</f>
        <v>0</v>
      </c>
      <c r="BI90" s="248">
        <f>IF(N90="nulová",J90,0)</f>
        <v>0</v>
      </c>
      <c r="BJ90" s="25" t="s">
        <v>24</v>
      </c>
      <c r="BK90" s="248">
        <f>ROUND(I90*H90,2)</f>
        <v>0</v>
      </c>
      <c r="BL90" s="25" t="s">
        <v>8560</v>
      </c>
      <c r="BM90" s="25" t="s">
        <v>8579</v>
      </c>
    </row>
    <row r="91" s="11" customFormat="1" ht="29.88" customHeight="1">
      <c r="B91" s="221"/>
      <c r="C91" s="222"/>
      <c r="D91" s="223" t="s">
        <v>78</v>
      </c>
      <c r="E91" s="235" t="s">
        <v>8580</v>
      </c>
      <c r="F91" s="235" t="s">
        <v>8581</v>
      </c>
      <c r="G91" s="222"/>
      <c r="H91" s="222"/>
      <c r="I91" s="225"/>
      <c r="J91" s="236">
        <f>BK91</f>
        <v>0</v>
      </c>
      <c r="K91" s="222"/>
      <c r="L91" s="227"/>
      <c r="M91" s="228"/>
      <c r="N91" s="229"/>
      <c r="O91" s="229"/>
      <c r="P91" s="230">
        <f>SUM(P92:P97)</f>
        <v>0</v>
      </c>
      <c r="Q91" s="229"/>
      <c r="R91" s="230">
        <f>SUM(R92:R97)</f>
        <v>0</v>
      </c>
      <c r="S91" s="229"/>
      <c r="T91" s="231">
        <f>SUM(T92:T97)</f>
        <v>0</v>
      </c>
      <c r="AR91" s="232" t="s">
        <v>251</v>
      </c>
      <c r="AT91" s="233" t="s">
        <v>78</v>
      </c>
      <c r="AU91" s="233" t="s">
        <v>24</v>
      </c>
      <c r="AY91" s="232" t="s">
        <v>228</v>
      </c>
      <c r="BK91" s="234">
        <f>SUM(BK92:BK97)</f>
        <v>0</v>
      </c>
    </row>
    <row r="92" s="1" customFormat="1" ht="16.5" customHeight="1">
      <c r="B92" s="47"/>
      <c r="C92" s="237" t="s">
        <v>266</v>
      </c>
      <c r="D92" s="237" t="s">
        <v>230</v>
      </c>
      <c r="E92" s="238" t="s">
        <v>8582</v>
      </c>
      <c r="F92" s="239" t="s">
        <v>8583</v>
      </c>
      <c r="G92" s="240" t="s">
        <v>2573</v>
      </c>
      <c r="H92" s="241">
        <v>1</v>
      </c>
      <c r="I92" s="242"/>
      <c r="J92" s="243">
        <f>ROUND(I92*H92,2)</f>
        <v>0</v>
      </c>
      <c r="K92" s="239" t="s">
        <v>292</v>
      </c>
      <c r="L92" s="73"/>
      <c r="M92" s="244" t="s">
        <v>22</v>
      </c>
      <c r="N92" s="245" t="s">
        <v>50</v>
      </c>
      <c r="O92" s="48"/>
      <c r="P92" s="246">
        <f>O92*H92</f>
        <v>0</v>
      </c>
      <c r="Q92" s="246">
        <v>0</v>
      </c>
      <c r="R92" s="246">
        <f>Q92*H92</f>
        <v>0</v>
      </c>
      <c r="S92" s="246">
        <v>0</v>
      </c>
      <c r="T92" s="247">
        <f>S92*H92</f>
        <v>0</v>
      </c>
      <c r="AR92" s="25" t="s">
        <v>8560</v>
      </c>
      <c r="AT92" s="25" t="s">
        <v>230</v>
      </c>
      <c r="AU92" s="25" t="s">
        <v>87</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8560</v>
      </c>
      <c r="BM92" s="25" t="s">
        <v>8584</v>
      </c>
    </row>
    <row r="93" s="12" customFormat="1">
      <c r="B93" s="249"/>
      <c r="C93" s="250"/>
      <c r="D93" s="251" t="s">
        <v>237</v>
      </c>
      <c r="E93" s="252" t="s">
        <v>22</v>
      </c>
      <c r="F93" s="253" t="s">
        <v>24</v>
      </c>
      <c r="G93" s="250"/>
      <c r="H93" s="254">
        <v>1</v>
      </c>
      <c r="I93" s="255"/>
      <c r="J93" s="250"/>
      <c r="K93" s="250"/>
      <c r="L93" s="256"/>
      <c r="M93" s="257"/>
      <c r="N93" s="258"/>
      <c r="O93" s="258"/>
      <c r="P93" s="258"/>
      <c r="Q93" s="258"/>
      <c r="R93" s="258"/>
      <c r="S93" s="258"/>
      <c r="T93" s="259"/>
      <c r="AT93" s="260" t="s">
        <v>237</v>
      </c>
      <c r="AU93" s="260" t="s">
        <v>87</v>
      </c>
      <c r="AV93" s="12" t="s">
        <v>87</v>
      </c>
      <c r="AW93" s="12" t="s">
        <v>42</v>
      </c>
      <c r="AX93" s="12" t="s">
        <v>24</v>
      </c>
      <c r="AY93" s="260" t="s">
        <v>228</v>
      </c>
    </row>
    <row r="94" s="1" customFormat="1" ht="16.5" customHeight="1">
      <c r="B94" s="47"/>
      <c r="C94" s="237" t="s">
        <v>271</v>
      </c>
      <c r="D94" s="237" t="s">
        <v>230</v>
      </c>
      <c r="E94" s="238" t="s">
        <v>8585</v>
      </c>
      <c r="F94" s="239" t="s">
        <v>8586</v>
      </c>
      <c r="G94" s="240" t="s">
        <v>2573</v>
      </c>
      <c r="H94" s="241">
        <v>1</v>
      </c>
      <c r="I94" s="242"/>
      <c r="J94" s="243">
        <f>ROUND(I94*H94,2)</f>
        <v>0</v>
      </c>
      <c r="K94" s="239" t="s">
        <v>292</v>
      </c>
      <c r="L94" s="73"/>
      <c r="M94" s="244" t="s">
        <v>22</v>
      </c>
      <c r="N94" s="245" t="s">
        <v>50</v>
      </c>
      <c r="O94" s="48"/>
      <c r="P94" s="246">
        <f>O94*H94</f>
        <v>0</v>
      </c>
      <c r="Q94" s="246">
        <v>0</v>
      </c>
      <c r="R94" s="246">
        <f>Q94*H94</f>
        <v>0</v>
      </c>
      <c r="S94" s="246">
        <v>0</v>
      </c>
      <c r="T94" s="247">
        <f>S94*H94</f>
        <v>0</v>
      </c>
      <c r="AR94" s="25" t="s">
        <v>8560</v>
      </c>
      <c r="AT94" s="25" t="s">
        <v>230</v>
      </c>
      <c r="AU94" s="25" t="s">
        <v>87</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8560</v>
      </c>
      <c r="BM94" s="25" t="s">
        <v>8587</v>
      </c>
    </row>
    <row r="95" s="1" customFormat="1" ht="16.5" customHeight="1">
      <c r="B95" s="47"/>
      <c r="C95" s="237" t="s">
        <v>29</v>
      </c>
      <c r="D95" s="237" t="s">
        <v>230</v>
      </c>
      <c r="E95" s="238" t="s">
        <v>8588</v>
      </c>
      <c r="F95" s="239" t="s">
        <v>8589</v>
      </c>
      <c r="G95" s="240" t="s">
        <v>2573</v>
      </c>
      <c r="H95" s="241">
        <v>1</v>
      </c>
      <c r="I95" s="242"/>
      <c r="J95" s="243">
        <f>ROUND(I95*H95,2)</f>
        <v>0</v>
      </c>
      <c r="K95" s="239" t="s">
        <v>292</v>
      </c>
      <c r="L95" s="73"/>
      <c r="M95" s="244" t="s">
        <v>22</v>
      </c>
      <c r="N95" s="245" t="s">
        <v>50</v>
      </c>
      <c r="O95" s="48"/>
      <c r="P95" s="246">
        <f>O95*H95</f>
        <v>0</v>
      </c>
      <c r="Q95" s="246">
        <v>0</v>
      </c>
      <c r="R95" s="246">
        <f>Q95*H95</f>
        <v>0</v>
      </c>
      <c r="S95" s="246">
        <v>0</v>
      </c>
      <c r="T95" s="247">
        <f>S95*H95</f>
        <v>0</v>
      </c>
      <c r="AR95" s="25" t="s">
        <v>8560</v>
      </c>
      <c r="AT95" s="25" t="s">
        <v>230</v>
      </c>
      <c r="AU95" s="25" t="s">
        <v>87</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8560</v>
      </c>
      <c r="BM95" s="25" t="s">
        <v>8590</v>
      </c>
    </row>
    <row r="96" s="1" customFormat="1" ht="25.5" customHeight="1">
      <c r="B96" s="47"/>
      <c r="C96" s="237" t="s">
        <v>279</v>
      </c>
      <c r="D96" s="237" t="s">
        <v>230</v>
      </c>
      <c r="E96" s="238" t="s">
        <v>8591</v>
      </c>
      <c r="F96" s="239" t="s">
        <v>8592</v>
      </c>
      <c r="G96" s="240" t="s">
        <v>2573</v>
      </c>
      <c r="H96" s="241">
        <v>1</v>
      </c>
      <c r="I96" s="242"/>
      <c r="J96" s="243">
        <f>ROUND(I96*H96,2)</f>
        <v>0</v>
      </c>
      <c r="K96" s="239" t="s">
        <v>292</v>
      </c>
      <c r="L96" s="73"/>
      <c r="M96" s="244" t="s">
        <v>22</v>
      </c>
      <c r="N96" s="245" t="s">
        <v>50</v>
      </c>
      <c r="O96" s="48"/>
      <c r="P96" s="246">
        <f>O96*H96</f>
        <v>0</v>
      </c>
      <c r="Q96" s="246">
        <v>0</v>
      </c>
      <c r="R96" s="246">
        <f>Q96*H96</f>
        <v>0</v>
      </c>
      <c r="S96" s="246">
        <v>0</v>
      </c>
      <c r="T96" s="247">
        <f>S96*H96</f>
        <v>0</v>
      </c>
      <c r="AR96" s="25" t="s">
        <v>8560</v>
      </c>
      <c r="AT96" s="25" t="s">
        <v>230</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8560</v>
      </c>
      <c r="BM96" s="25" t="s">
        <v>8593</v>
      </c>
    </row>
    <row r="97" s="12" customFormat="1">
      <c r="B97" s="249"/>
      <c r="C97" s="250"/>
      <c r="D97" s="251" t="s">
        <v>237</v>
      </c>
      <c r="E97" s="252" t="s">
        <v>22</v>
      </c>
      <c r="F97" s="253" t="s">
        <v>24</v>
      </c>
      <c r="G97" s="250"/>
      <c r="H97" s="254">
        <v>1</v>
      </c>
      <c r="I97" s="255"/>
      <c r="J97" s="250"/>
      <c r="K97" s="250"/>
      <c r="L97" s="256"/>
      <c r="M97" s="257"/>
      <c r="N97" s="258"/>
      <c r="O97" s="258"/>
      <c r="P97" s="258"/>
      <c r="Q97" s="258"/>
      <c r="R97" s="258"/>
      <c r="S97" s="258"/>
      <c r="T97" s="259"/>
      <c r="AT97" s="260" t="s">
        <v>237</v>
      </c>
      <c r="AU97" s="260" t="s">
        <v>87</v>
      </c>
      <c r="AV97" s="12" t="s">
        <v>87</v>
      </c>
      <c r="AW97" s="12" t="s">
        <v>42</v>
      </c>
      <c r="AX97" s="12" t="s">
        <v>24</v>
      </c>
      <c r="AY97" s="260" t="s">
        <v>228</v>
      </c>
    </row>
    <row r="98" s="11" customFormat="1" ht="29.88" customHeight="1">
      <c r="B98" s="221"/>
      <c r="C98" s="222"/>
      <c r="D98" s="223" t="s">
        <v>78</v>
      </c>
      <c r="E98" s="235" t="s">
        <v>8594</v>
      </c>
      <c r="F98" s="235" t="s">
        <v>8595</v>
      </c>
      <c r="G98" s="222"/>
      <c r="H98" s="222"/>
      <c r="I98" s="225"/>
      <c r="J98" s="236">
        <f>BK98</f>
        <v>0</v>
      </c>
      <c r="K98" s="222"/>
      <c r="L98" s="227"/>
      <c r="M98" s="228"/>
      <c r="N98" s="229"/>
      <c r="O98" s="229"/>
      <c r="P98" s="230">
        <f>P99</f>
        <v>0</v>
      </c>
      <c r="Q98" s="229"/>
      <c r="R98" s="230">
        <f>R99</f>
        <v>0</v>
      </c>
      <c r="S98" s="229"/>
      <c r="T98" s="231">
        <f>T99</f>
        <v>0</v>
      </c>
      <c r="AR98" s="232" t="s">
        <v>251</v>
      </c>
      <c r="AT98" s="233" t="s">
        <v>78</v>
      </c>
      <c r="AU98" s="233" t="s">
        <v>24</v>
      </c>
      <c r="AY98" s="232" t="s">
        <v>228</v>
      </c>
      <c r="BK98" s="234">
        <f>BK99</f>
        <v>0</v>
      </c>
    </row>
    <row r="99" s="1" customFormat="1" ht="16.5" customHeight="1">
      <c r="B99" s="47"/>
      <c r="C99" s="237" t="s">
        <v>284</v>
      </c>
      <c r="D99" s="237" t="s">
        <v>230</v>
      </c>
      <c r="E99" s="238" t="s">
        <v>8596</v>
      </c>
      <c r="F99" s="239" t="s">
        <v>8597</v>
      </c>
      <c r="G99" s="240" t="s">
        <v>2573</v>
      </c>
      <c r="H99" s="241">
        <v>1</v>
      </c>
      <c r="I99" s="242"/>
      <c r="J99" s="243">
        <f>ROUND(I99*H99,2)</f>
        <v>0</v>
      </c>
      <c r="K99" s="239" t="s">
        <v>292</v>
      </c>
      <c r="L99" s="73"/>
      <c r="M99" s="244" t="s">
        <v>22</v>
      </c>
      <c r="N99" s="245" t="s">
        <v>50</v>
      </c>
      <c r="O99" s="48"/>
      <c r="P99" s="246">
        <f>O99*H99</f>
        <v>0</v>
      </c>
      <c r="Q99" s="246">
        <v>0</v>
      </c>
      <c r="R99" s="246">
        <f>Q99*H99</f>
        <v>0</v>
      </c>
      <c r="S99" s="246">
        <v>0</v>
      </c>
      <c r="T99" s="247">
        <f>S99*H99</f>
        <v>0</v>
      </c>
      <c r="AR99" s="25" t="s">
        <v>8560</v>
      </c>
      <c r="AT99" s="25" t="s">
        <v>230</v>
      </c>
      <c r="AU99" s="25" t="s">
        <v>87</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8560</v>
      </c>
      <c r="BM99" s="25" t="s">
        <v>8598</v>
      </c>
    </row>
    <row r="100" s="11" customFormat="1" ht="29.88" customHeight="1">
      <c r="B100" s="221"/>
      <c r="C100" s="222"/>
      <c r="D100" s="223" t="s">
        <v>78</v>
      </c>
      <c r="E100" s="235" t="s">
        <v>8599</v>
      </c>
      <c r="F100" s="235" t="s">
        <v>8600</v>
      </c>
      <c r="G100" s="222"/>
      <c r="H100" s="222"/>
      <c r="I100" s="225"/>
      <c r="J100" s="236">
        <f>BK100</f>
        <v>0</v>
      </c>
      <c r="K100" s="222"/>
      <c r="L100" s="227"/>
      <c r="M100" s="228"/>
      <c r="N100" s="229"/>
      <c r="O100" s="229"/>
      <c r="P100" s="230">
        <f>P101</f>
        <v>0</v>
      </c>
      <c r="Q100" s="229"/>
      <c r="R100" s="230">
        <f>R101</f>
        <v>0</v>
      </c>
      <c r="S100" s="229"/>
      <c r="T100" s="231">
        <f>T101</f>
        <v>0</v>
      </c>
      <c r="AR100" s="232" t="s">
        <v>251</v>
      </c>
      <c r="AT100" s="233" t="s">
        <v>78</v>
      </c>
      <c r="AU100" s="233" t="s">
        <v>24</v>
      </c>
      <c r="AY100" s="232" t="s">
        <v>228</v>
      </c>
      <c r="BK100" s="234">
        <f>BK101</f>
        <v>0</v>
      </c>
    </row>
    <row r="101" s="1" customFormat="1" ht="16.5" customHeight="1">
      <c r="B101" s="47"/>
      <c r="C101" s="237" t="s">
        <v>289</v>
      </c>
      <c r="D101" s="237" t="s">
        <v>230</v>
      </c>
      <c r="E101" s="238" t="s">
        <v>8601</v>
      </c>
      <c r="F101" s="239" t="s">
        <v>8602</v>
      </c>
      <c r="G101" s="240" t="s">
        <v>2573</v>
      </c>
      <c r="H101" s="241">
        <v>1</v>
      </c>
      <c r="I101" s="242"/>
      <c r="J101" s="243">
        <f>ROUND(I101*H101,2)</f>
        <v>0</v>
      </c>
      <c r="K101" s="239" t="s">
        <v>8528</v>
      </c>
      <c r="L101" s="73"/>
      <c r="M101" s="244" t="s">
        <v>22</v>
      </c>
      <c r="N101" s="310" t="s">
        <v>50</v>
      </c>
      <c r="O101" s="311"/>
      <c r="P101" s="312">
        <f>O101*H101</f>
        <v>0</v>
      </c>
      <c r="Q101" s="312">
        <v>0</v>
      </c>
      <c r="R101" s="312">
        <f>Q101*H101</f>
        <v>0</v>
      </c>
      <c r="S101" s="312">
        <v>0</v>
      </c>
      <c r="T101" s="313">
        <f>S101*H101</f>
        <v>0</v>
      </c>
      <c r="AR101" s="25" t="s">
        <v>8560</v>
      </c>
      <c r="AT101" s="25" t="s">
        <v>230</v>
      </c>
      <c r="AU101" s="25" t="s">
        <v>87</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8560</v>
      </c>
      <c r="BM101" s="25" t="s">
        <v>8603</v>
      </c>
    </row>
    <row r="102" s="1" customFormat="1" ht="6.96" customHeight="1">
      <c r="B102" s="68"/>
      <c r="C102" s="69"/>
      <c r="D102" s="69"/>
      <c r="E102" s="69"/>
      <c r="F102" s="69"/>
      <c r="G102" s="69"/>
      <c r="H102" s="69"/>
      <c r="I102" s="180"/>
      <c r="J102" s="69"/>
      <c r="K102" s="69"/>
      <c r="L102" s="73"/>
    </row>
  </sheetData>
  <sheetProtection sheet="1" autoFilter="0" formatColumns="0" formatRows="0" objects="1" scenarios="1" spinCount="100000" saltValue="Y51D+VAWWDmJ7G0RN8gaX0Mgr+M21eX2FKMjh8sTCCUMeFiOoqPTUSoxaZya2g8Rj022+2K27EV8HCMzlgH8/w==" hashValue="4378HgauHh0/paqU2QPQ3qjSEc7lI1u0O77/6mteBNQyps0PSC66tousnzGiTp1zrxLEqyoPAYvK5CVErvDefg==" algorithmName="SHA-512" password="CC35"/>
  <autoFilter ref="C80:K101"/>
  <mergeCells count="10">
    <mergeCell ref="E7:H7"/>
    <mergeCell ref="E9:H9"/>
    <mergeCell ref="E24:H24"/>
    <mergeCell ref="E45:H45"/>
    <mergeCell ref="E47:H47"/>
    <mergeCell ref="J51:J52"/>
    <mergeCell ref="E71:H71"/>
    <mergeCell ref="E73:H73"/>
    <mergeCell ref="G1:H1"/>
    <mergeCell ref="L2:V2"/>
  </mergeCells>
  <hyperlinks>
    <hyperlink ref="F1:G1" location="C2" display="1) Krycí list soupisu"/>
    <hyperlink ref="G1:H1" location="C54" display="2) Rekapitulace"/>
    <hyperlink ref="J1" location="C80"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26.xml><?xml version="1.0" encoding="utf-8"?>
<worksheet xmlns:r="http://schemas.openxmlformats.org/officeDocument/2006/relationships" xmlns="http://schemas.openxmlformats.org/spreadsheetml/2006/main">
  <sheetPr>
    <pageSetUpPr fitToPage="1"/>
  </sheetPr>
  <sheetViews>
    <sheetView showGridLines="0" zoomScaleNormal="100" zoomScaleSheetLayoutView="60" zoomScalePageLayoutView="100" workbookViewId="0"/>
  </sheetViews>
  <sheetFormatPr defaultRowHeight="13.5"/>
  <cols>
    <col min="1" max="1" width="8.33" style="316" customWidth="1"/>
    <col min="2" max="2" width="1.664063" style="316" customWidth="1"/>
    <col min="3" max="4" width="5" style="316" customWidth="1"/>
    <col min="5" max="5" width="11.67" style="316" customWidth="1"/>
    <col min="6" max="6" width="9.17" style="316" customWidth="1"/>
    <col min="7" max="7" width="5" style="316" customWidth="1"/>
    <col min="8" max="8" width="77.83" style="316" customWidth="1"/>
    <col min="9" max="10" width="20" style="316" customWidth="1"/>
    <col min="11" max="11" width="1.664063" style="316" customWidth="1"/>
  </cols>
  <sheetData>
    <row r="1" ht="37.5" customHeight="1"/>
    <row r="2" ht="7.5" customHeight="1">
      <c r="B2" s="317"/>
      <c r="C2" s="318"/>
      <c r="D2" s="318"/>
      <c r="E2" s="318"/>
      <c r="F2" s="318"/>
      <c r="G2" s="318"/>
      <c r="H2" s="318"/>
      <c r="I2" s="318"/>
      <c r="J2" s="318"/>
      <c r="K2" s="319"/>
    </row>
    <row r="3" s="16" customFormat="1" ht="45" customHeight="1">
      <c r="B3" s="320"/>
      <c r="C3" s="321" t="s">
        <v>8604</v>
      </c>
      <c r="D3" s="321"/>
      <c r="E3" s="321"/>
      <c r="F3" s="321"/>
      <c r="G3" s="321"/>
      <c r="H3" s="321"/>
      <c r="I3" s="321"/>
      <c r="J3" s="321"/>
      <c r="K3" s="322"/>
    </row>
    <row r="4" ht="25.5" customHeight="1">
      <c r="B4" s="323"/>
      <c r="C4" s="324" t="s">
        <v>8605</v>
      </c>
      <c r="D4" s="324"/>
      <c r="E4" s="324"/>
      <c r="F4" s="324"/>
      <c r="G4" s="324"/>
      <c r="H4" s="324"/>
      <c r="I4" s="324"/>
      <c r="J4" s="324"/>
      <c r="K4" s="325"/>
    </row>
    <row r="5" ht="5.25" customHeight="1">
      <c r="B5" s="323"/>
      <c r="C5" s="326"/>
      <c r="D5" s="326"/>
      <c r="E5" s="326"/>
      <c r="F5" s="326"/>
      <c r="G5" s="326"/>
      <c r="H5" s="326"/>
      <c r="I5" s="326"/>
      <c r="J5" s="326"/>
      <c r="K5" s="325"/>
    </row>
    <row r="6" ht="15" customHeight="1">
      <c r="B6" s="323"/>
      <c r="C6" s="327" t="s">
        <v>8606</v>
      </c>
      <c r="D6" s="327"/>
      <c r="E6" s="327"/>
      <c r="F6" s="327"/>
      <c r="G6" s="327"/>
      <c r="H6" s="327"/>
      <c r="I6" s="327"/>
      <c r="J6" s="327"/>
      <c r="K6" s="325"/>
    </row>
    <row r="7" ht="15" customHeight="1">
      <c r="B7" s="328"/>
      <c r="C7" s="327" t="s">
        <v>8607</v>
      </c>
      <c r="D7" s="327"/>
      <c r="E7" s="327"/>
      <c r="F7" s="327"/>
      <c r="G7" s="327"/>
      <c r="H7" s="327"/>
      <c r="I7" s="327"/>
      <c r="J7" s="327"/>
      <c r="K7" s="325"/>
    </row>
    <row r="8" ht="12.75" customHeight="1">
      <c r="B8" s="328"/>
      <c r="C8" s="327"/>
      <c r="D8" s="327"/>
      <c r="E8" s="327"/>
      <c r="F8" s="327"/>
      <c r="G8" s="327"/>
      <c r="H8" s="327"/>
      <c r="I8" s="327"/>
      <c r="J8" s="327"/>
      <c r="K8" s="325"/>
    </row>
    <row r="9" ht="15" customHeight="1">
      <c r="B9" s="328"/>
      <c r="C9" s="327" t="s">
        <v>8608</v>
      </c>
      <c r="D9" s="327"/>
      <c r="E9" s="327"/>
      <c r="F9" s="327"/>
      <c r="G9" s="327"/>
      <c r="H9" s="327"/>
      <c r="I9" s="327"/>
      <c r="J9" s="327"/>
      <c r="K9" s="325"/>
    </row>
    <row r="10" ht="15" customHeight="1">
      <c r="B10" s="328"/>
      <c r="C10" s="327"/>
      <c r="D10" s="327" t="s">
        <v>8609</v>
      </c>
      <c r="E10" s="327"/>
      <c r="F10" s="327"/>
      <c r="G10" s="327"/>
      <c r="H10" s="327"/>
      <c r="I10" s="327"/>
      <c r="J10" s="327"/>
      <c r="K10" s="325"/>
    </row>
    <row r="11" ht="15" customHeight="1">
      <c r="B11" s="328"/>
      <c r="C11" s="329"/>
      <c r="D11" s="327" t="s">
        <v>8610</v>
      </c>
      <c r="E11" s="327"/>
      <c r="F11" s="327"/>
      <c r="G11" s="327"/>
      <c r="H11" s="327"/>
      <c r="I11" s="327"/>
      <c r="J11" s="327"/>
      <c r="K11" s="325"/>
    </row>
    <row r="12" ht="12.75" customHeight="1">
      <c r="B12" s="328"/>
      <c r="C12" s="329"/>
      <c r="D12" s="329"/>
      <c r="E12" s="329"/>
      <c r="F12" s="329"/>
      <c r="G12" s="329"/>
      <c r="H12" s="329"/>
      <c r="I12" s="329"/>
      <c r="J12" s="329"/>
      <c r="K12" s="325"/>
    </row>
    <row r="13" ht="15" customHeight="1">
      <c r="B13" s="328"/>
      <c r="C13" s="329"/>
      <c r="D13" s="327" t="s">
        <v>8611</v>
      </c>
      <c r="E13" s="327"/>
      <c r="F13" s="327"/>
      <c r="G13" s="327"/>
      <c r="H13" s="327"/>
      <c r="I13" s="327"/>
      <c r="J13" s="327"/>
      <c r="K13" s="325"/>
    </row>
    <row r="14" ht="15" customHeight="1">
      <c r="B14" s="328"/>
      <c r="C14" s="329"/>
      <c r="D14" s="327" t="s">
        <v>8612</v>
      </c>
      <c r="E14" s="327"/>
      <c r="F14" s="327"/>
      <c r="G14" s="327"/>
      <c r="H14" s="327"/>
      <c r="I14" s="327"/>
      <c r="J14" s="327"/>
      <c r="K14" s="325"/>
    </row>
    <row r="15" ht="15" customHeight="1">
      <c r="B15" s="328"/>
      <c r="C15" s="329"/>
      <c r="D15" s="327" t="s">
        <v>8613</v>
      </c>
      <c r="E15" s="327"/>
      <c r="F15" s="327"/>
      <c r="G15" s="327"/>
      <c r="H15" s="327"/>
      <c r="I15" s="327"/>
      <c r="J15" s="327"/>
      <c r="K15" s="325"/>
    </row>
    <row r="16" ht="15" customHeight="1">
      <c r="B16" s="328"/>
      <c r="C16" s="329"/>
      <c r="D16" s="329"/>
      <c r="E16" s="330" t="s">
        <v>85</v>
      </c>
      <c r="F16" s="327" t="s">
        <v>8614</v>
      </c>
      <c r="G16" s="327"/>
      <c r="H16" s="327"/>
      <c r="I16" s="327"/>
      <c r="J16" s="327"/>
      <c r="K16" s="325"/>
    </row>
    <row r="17" ht="15" customHeight="1">
      <c r="B17" s="328"/>
      <c r="C17" s="329"/>
      <c r="D17" s="329"/>
      <c r="E17" s="330" t="s">
        <v>8615</v>
      </c>
      <c r="F17" s="327" t="s">
        <v>8616</v>
      </c>
      <c r="G17" s="327"/>
      <c r="H17" s="327"/>
      <c r="I17" s="327"/>
      <c r="J17" s="327"/>
      <c r="K17" s="325"/>
    </row>
    <row r="18" ht="15" customHeight="1">
      <c r="B18" s="328"/>
      <c r="C18" s="329"/>
      <c r="D18" s="329"/>
      <c r="E18" s="330" t="s">
        <v>8617</v>
      </c>
      <c r="F18" s="327" t="s">
        <v>8618</v>
      </c>
      <c r="G18" s="327"/>
      <c r="H18" s="327"/>
      <c r="I18" s="327"/>
      <c r="J18" s="327"/>
      <c r="K18" s="325"/>
    </row>
    <row r="19" ht="15" customHeight="1">
      <c r="B19" s="328"/>
      <c r="C19" s="329"/>
      <c r="D19" s="329"/>
      <c r="E19" s="330" t="s">
        <v>8619</v>
      </c>
      <c r="F19" s="327" t="s">
        <v>8620</v>
      </c>
      <c r="G19" s="327"/>
      <c r="H19" s="327"/>
      <c r="I19" s="327"/>
      <c r="J19" s="327"/>
      <c r="K19" s="325"/>
    </row>
    <row r="20" ht="15" customHeight="1">
      <c r="B20" s="328"/>
      <c r="C20" s="329"/>
      <c r="D20" s="329"/>
      <c r="E20" s="330" t="s">
        <v>8621</v>
      </c>
      <c r="F20" s="327" t="s">
        <v>3213</v>
      </c>
      <c r="G20" s="327"/>
      <c r="H20" s="327"/>
      <c r="I20" s="327"/>
      <c r="J20" s="327"/>
      <c r="K20" s="325"/>
    </row>
    <row r="21" ht="15" customHeight="1">
      <c r="B21" s="328"/>
      <c r="C21" s="329"/>
      <c r="D21" s="329"/>
      <c r="E21" s="330" t="s">
        <v>91</v>
      </c>
      <c r="F21" s="327" t="s">
        <v>8622</v>
      </c>
      <c r="G21" s="327"/>
      <c r="H21" s="327"/>
      <c r="I21" s="327"/>
      <c r="J21" s="327"/>
      <c r="K21" s="325"/>
    </row>
    <row r="22" ht="12.75" customHeight="1">
      <c r="B22" s="328"/>
      <c r="C22" s="329"/>
      <c r="D22" s="329"/>
      <c r="E22" s="329"/>
      <c r="F22" s="329"/>
      <c r="G22" s="329"/>
      <c r="H22" s="329"/>
      <c r="I22" s="329"/>
      <c r="J22" s="329"/>
      <c r="K22" s="325"/>
    </row>
    <row r="23" ht="15" customHeight="1">
      <c r="B23" s="328"/>
      <c r="C23" s="327" t="s">
        <v>8623</v>
      </c>
      <c r="D23" s="327"/>
      <c r="E23" s="327"/>
      <c r="F23" s="327"/>
      <c r="G23" s="327"/>
      <c r="H23" s="327"/>
      <c r="I23" s="327"/>
      <c r="J23" s="327"/>
      <c r="K23" s="325"/>
    </row>
    <row r="24" ht="15" customHeight="1">
      <c r="B24" s="328"/>
      <c r="C24" s="327" t="s">
        <v>8624</v>
      </c>
      <c r="D24" s="327"/>
      <c r="E24" s="327"/>
      <c r="F24" s="327"/>
      <c r="G24" s="327"/>
      <c r="H24" s="327"/>
      <c r="I24" s="327"/>
      <c r="J24" s="327"/>
      <c r="K24" s="325"/>
    </row>
    <row r="25" ht="15" customHeight="1">
      <c r="B25" s="328"/>
      <c r="C25" s="327"/>
      <c r="D25" s="327" t="s">
        <v>8625</v>
      </c>
      <c r="E25" s="327"/>
      <c r="F25" s="327"/>
      <c r="G25" s="327"/>
      <c r="H25" s="327"/>
      <c r="I25" s="327"/>
      <c r="J25" s="327"/>
      <c r="K25" s="325"/>
    </row>
    <row r="26" ht="15" customHeight="1">
      <c r="B26" s="328"/>
      <c r="C26" s="329"/>
      <c r="D26" s="327" t="s">
        <v>8626</v>
      </c>
      <c r="E26" s="327"/>
      <c r="F26" s="327"/>
      <c r="G26" s="327"/>
      <c r="H26" s="327"/>
      <c r="I26" s="327"/>
      <c r="J26" s="327"/>
      <c r="K26" s="325"/>
    </row>
    <row r="27" ht="12.75" customHeight="1">
      <c r="B27" s="328"/>
      <c r="C27" s="329"/>
      <c r="D27" s="329"/>
      <c r="E27" s="329"/>
      <c r="F27" s="329"/>
      <c r="G27" s="329"/>
      <c r="H27" s="329"/>
      <c r="I27" s="329"/>
      <c r="J27" s="329"/>
      <c r="K27" s="325"/>
    </row>
    <row r="28" ht="15" customHeight="1">
      <c r="B28" s="328"/>
      <c r="C28" s="329"/>
      <c r="D28" s="327" t="s">
        <v>8627</v>
      </c>
      <c r="E28" s="327"/>
      <c r="F28" s="327"/>
      <c r="G28" s="327"/>
      <c r="H28" s="327"/>
      <c r="I28" s="327"/>
      <c r="J28" s="327"/>
      <c r="K28" s="325"/>
    </row>
    <row r="29" ht="15" customHeight="1">
      <c r="B29" s="328"/>
      <c r="C29" s="329"/>
      <c r="D29" s="327" t="s">
        <v>8628</v>
      </c>
      <c r="E29" s="327"/>
      <c r="F29" s="327"/>
      <c r="G29" s="327"/>
      <c r="H29" s="327"/>
      <c r="I29" s="327"/>
      <c r="J29" s="327"/>
      <c r="K29" s="325"/>
    </row>
    <row r="30" ht="12.75" customHeight="1">
      <c r="B30" s="328"/>
      <c r="C30" s="329"/>
      <c r="D30" s="329"/>
      <c r="E30" s="329"/>
      <c r="F30" s="329"/>
      <c r="G30" s="329"/>
      <c r="H30" s="329"/>
      <c r="I30" s="329"/>
      <c r="J30" s="329"/>
      <c r="K30" s="325"/>
    </row>
    <row r="31" ht="15" customHeight="1">
      <c r="B31" s="328"/>
      <c r="C31" s="329"/>
      <c r="D31" s="327" t="s">
        <v>8629</v>
      </c>
      <c r="E31" s="327"/>
      <c r="F31" s="327"/>
      <c r="G31" s="327"/>
      <c r="H31" s="327"/>
      <c r="I31" s="327"/>
      <c r="J31" s="327"/>
      <c r="K31" s="325"/>
    </row>
    <row r="32" ht="15" customHeight="1">
      <c r="B32" s="328"/>
      <c r="C32" s="329"/>
      <c r="D32" s="327" t="s">
        <v>8630</v>
      </c>
      <c r="E32" s="327"/>
      <c r="F32" s="327"/>
      <c r="G32" s="327"/>
      <c r="H32" s="327"/>
      <c r="I32" s="327"/>
      <c r="J32" s="327"/>
      <c r="K32" s="325"/>
    </row>
    <row r="33" ht="15" customHeight="1">
      <c r="B33" s="328"/>
      <c r="C33" s="329"/>
      <c r="D33" s="327" t="s">
        <v>8631</v>
      </c>
      <c r="E33" s="327"/>
      <c r="F33" s="327"/>
      <c r="G33" s="327"/>
      <c r="H33" s="327"/>
      <c r="I33" s="327"/>
      <c r="J33" s="327"/>
      <c r="K33" s="325"/>
    </row>
    <row r="34" ht="15" customHeight="1">
      <c r="B34" s="328"/>
      <c r="C34" s="329"/>
      <c r="D34" s="327"/>
      <c r="E34" s="331" t="s">
        <v>213</v>
      </c>
      <c r="F34" s="327"/>
      <c r="G34" s="327" t="s">
        <v>8632</v>
      </c>
      <c r="H34" s="327"/>
      <c r="I34" s="327"/>
      <c r="J34" s="327"/>
      <c r="K34" s="325"/>
    </row>
    <row r="35" ht="30.75" customHeight="1">
      <c r="B35" s="328"/>
      <c r="C35" s="329"/>
      <c r="D35" s="327"/>
      <c r="E35" s="331" t="s">
        <v>8633</v>
      </c>
      <c r="F35" s="327"/>
      <c r="G35" s="327" t="s">
        <v>8634</v>
      </c>
      <c r="H35" s="327"/>
      <c r="I35" s="327"/>
      <c r="J35" s="327"/>
      <c r="K35" s="325"/>
    </row>
    <row r="36" ht="15" customHeight="1">
      <c r="B36" s="328"/>
      <c r="C36" s="329"/>
      <c r="D36" s="327"/>
      <c r="E36" s="331" t="s">
        <v>60</v>
      </c>
      <c r="F36" s="327"/>
      <c r="G36" s="327" t="s">
        <v>8635</v>
      </c>
      <c r="H36" s="327"/>
      <c r="I36" s="327"/>
      <c r="J36" s="327"/>
      <c r="K36" s="325"/>
    </row>
    <row r="37" ht="15" customHeight="1">
      <c r="B37" s="328"/>
      <c r="C37" s="329"/>
      <c r="D37" s="327"/>
      <c r="E37" s="331" t="s">
        <v>214</v>
      </c>
      <c r="F37" s="327"/>
      <c r="G37" s="327" t="s">
        <v>8636</v>
      </c>
      <c r="H37" s="327"/>
      <c r="I37" s="327"/>
      <c r="J37" s="327"/>
      <c r="K37" s="325"/>
    </row>
    <row r="38" ht="15" customHeight="1">
      <c r="B38" s="328"/>
      <c r="C38" s="329"/>
      <c r="D38" s="327"/>
      <c r="E38" s="331" t="s">
        <v>215</v>
      </c>
      <c r="F38" s="327"/>
      <c r="G38" s="327" t="s">
        <v>8637</v>
      </c>
      <c r="H38" s="327"/>
      <c r="I38" s="327"/>
      <c r="J38" s="327"/>
      <c r="K38" s="325"/>
    </row>
    <row r="39" ht="15" customHeight="1">
      <c r="B39" s="328"/>
      <c r="C39" s="329"/>
      <c r="D39" s="327"/>
      <c r="E39" s="331" t="s">
        <v>216</v>
      </c>
      <c r="F39" s="327"/>
      <c r="G39" s="327" t="s">
        <v>8638</v>
      </c>
      <c r="H39" s="327"/>
      <c r="I39" s="327"/>
      <c r="J39" s="327"/>
      <c r="K39" s="325"/>
    </row>
    <row r="40" ht="15" customHeight="1">
      <c r="B40" s="328"/>
      <c r="C40" s="329"/>
      <c r="D40" s="327"/>
      <c r="E40" s="331" t="s">
        <v>8639</v>
      </c>
      <c r="F40" s="327"/>
      <c r="G40" s="327" t="s">
        <v>8640</v>
      </c>
      <c r="H40" s="327"/>
      <c r="I40" s="327"/>
      <c r="J40" s="327"/>
      <c r="K40" s="325"/>
    </row>
    <row r="41" ht="15" customHeight="1">
      <c r="B41" s="328"/>
      <c r="C41" s="329"/>
      <c r="D41" s="327"/>
      <c r="E41" s="331"/>
      <c r="F41" s="327"/>
      <c r="G41" s="327" t="s">
        <v>8641</v>
      </c>
      <c r="H41" s="327"/>
      <c r="I41" s="327"/>
      <c r="J41" s="327"/>
      <c r="K41" s="325"/>
    </row>
    <row r="42" ht="15" customHeight="1">
      <c r="B42" s="328"/>
      <c r="C42" s="329"/>
      <c r="D42" s="327"/>
      <c r="E42" s="331" t="s">
        <v>8642</v>
      </c>
      <c r="F42" s="327"/>
      <c r="G42" s="327" t="s">
        <v>8643</v>
      </c>
      <c r="H42" s="327"/>
      <c r="I42" s="327"/>
      <c r="J42" s="327"/>
      <c r="K42" s="325"/>
    </row>
    <row r="43" ht="15" customHeight="1">
      <c r="B43" s="328"/>
      <c r="C43" s="329"/>
      <c r="D43" s="327"/>
      <c r="E43" s="331" t="s">
        <v>218</v>
      </c>
      <c r="F43" s="327"/>
      <c r="G43" s="327" t="s">
        <v>8644</v>
      </c>
      <c r="H43" s="327"/>
      <c r="I43" s="327"/>
      <c r="J43" s="327"/>
      <c r="K43" s="325"/>
    </row>
    <row r="44" ht="12.75" customHeight="1">
      <c r="B44" s="328"/>
      <c r="C44" s="329"/>
      <c r="D44" s="327"/>
      <c r="E44" s="327"/>
      <c r="F44" s="327"/>
      <c r="G44" s="327"/>
      <c r="H44" s="327"/>
      <c r="I44" s="327"/>
      <c r="J44" s="327"/>
      <c r="K44" s="325"/>
    </row>
    <row r="45" ht="15" customHeight="1">
      <c r="B45" s="328"/>
      <c r="C45" s="329"/>
      <c r="D45" s="327" t="s">
        <v>8645</v>
      </c>
      <c r="E45" s="327"/>
      <c r="F45" s="327"/>
      <c r="G45" s="327"/>
      <c r="H45" s="327"/>
      <c r="I45" s="327"/>
      <c r="J45" s="327"/>
      <c r="K45" s="325"/>
    </row>
    <row r="46" ht="15" customHeight="1">
      <c r="B46" s="328"/>
      <c r="C46" s="329"/>
      <c r="D46" s="329"/>
      <c r="E46" s="327" t="s">
        <v>8646</v>
      </c>
      <c r="F46" s="327"/>
      <c r="G46" s="327"/>
      <c r="H46" s="327"/>
      <c r="I46" s="327"/>
      <c r="J46" s="327"/>
      <c r="K46" s="325"/>
    </row>
    <row r="47" ht="15" customHeight="1">
      <c r="B47" s="328"/>
      <c r="C47" s="329"/>
      <c r="D47" s="329"/>
      <c r="E47" s="327" t="s">
        <v>8647</v>
      </c>
      <c r="F47" s="327"/>
      <c r="G47" s="327"/>
      <c r="H47" s="327"/>
      <c r="I47" s="327"/>
      <c r="J47" s="327"/>
      <c r="K47" s="325"/>
    </row>
    <row r="48" ht="15" customHeight="1">
      <c r="B48" s="328"/>
      <c r="C48" s="329"/>
      <c r="D48" s="329"/>
      <c r="E48" s="327" t="s">
        <v>8648</v>
      </c>
      <c r="F48" s="327"/>
      <c r="G48" s="327"/>
      <c r="H48" s="327"/>
      <c r="I48" s="327"/>
      <c r="J48" s="327"/>
      <c r="K48" s="325"/>
    </row>
    <row r="49" ht="15" customHeight="1">
      <c r="B49" s="328"/>
      <c r="C49" s="329"/>
      <c r="D49" s="327" t="s">
        <v>8649</v>
      </c>
      <c r="E49" s="327"/>
      <c r="F49" s="327"/>
      <c r="G49" s="327"/>
      <c r="H49" s="327"/>
      <c r="I49" s="327"/>
      <c r="J49" s="327"/>
      <c r="K49" s="325"/>
    </row>
    <row r="50" ht="25.5" customHeight="1">
      <c r="B50" s="323"/>
      <c r="C50" s="324" t="s">
        <v>8650</v>
      </c>
      <c r="D50" s="324"/>
      <c r="E50" s="324"/>
      <c r="F50" s="324"/>
      <c r="G50" s="324"/>
      <c r="H50" s="324"/>
      <c r="I50" s="324"/>
      <c r="J50" s="324"/>
      <c r="K50" s="325"/>
    </row>
    <row r="51" ht="5.25" customHeight="1">
      <c r="B51" s="323"/>
      <c r="C51" s="326"/>
      <c r="D51" s="326"/>
      <c r="E51" s="326"/>
      <c r="F51" s="326"/>
      <c r="G51" s="326"/>
      <c r="H51" s="326"/>
      <c r="I51" s="326"/>
      <c r="J51" s="326"/>
      <c r="K51" s="325"/>
    </row>
    <row r="52" ht="15" customHeight="1">
      <c r="B52" s="323"/>
      <c r="C52" s="327" t="s">
        <v>8651</v>
      </c>
      <c r="D52" s="327"/>
      <c r="E52" s="327"/>
      <c r="F52" s="327"/>
      <c r="G52" s="327"/>
      <c r="H52" s="327"/>
      <c r="I52" s="327"/>
      <c r="J52" s="327"/>
      <c r="K52" s="325"/>
    </row>
    <row r="53" ht="15" customHeight="1">
      <c r="B53" s="323"/>
      <c r="C53" s="327" t="s">
        <v>8652</v>
      </c>
      <c r="D53" s="327"/>
      <c r="E53" s="327"/>
      <c r="F53" s="327"/>
      <c r="G53" s="327"/>
      <c r="H53" s="327"/>
      <c r="I53" s="327"/>
      <c r="J53" s="327"/>
      <c r="K53" s="325"/>
    </row>
    <row r="54" ht="12.75" customHeight="1">
      <c r="B54" s="323"/>
      <c r="C54" s="327"/>
      <c r="D54" s="327"/>
      <c r="E54" s="327"/>
      <c r="F54" s="327"/>
      <c r="G54" s="327"/>
      <c r="H54" s="327"/>
      <c r="I54" s="327"/>
      <c r="J54" s="327"/>
      <c r="K54" s="325"/>
    </row>
    <row r="55" ht="15" customHeight="1">
      <c r="B55" s="323"/>
      <c r="C55" s="327" t="s">
        <v>8653</v>
      </c>
      <c r="D55" s="327"/>
      <c r="E55" s="327"/>
      <c r="F55" s="327"/>
      <c r="G55" s="327"/>
      <c r="H55" s="327"/>
      <c r="I55" s="327"/>
      <c r="J55" s="327"/>
      <c r="K55" s="325"/>
    </row>
    <row r="56" ht="15" customHeight="1">
      <c r="B56" s="323"/>
      <c r="C56" s="329"/>
      <c r="D56" s="327" t="s">
        <v>8654</v>
      </c>
      <c r="E56" s="327"/>
      <c r="F56" s="327"/>
      <c r="G56" s="327"/>
      <c r="H56" s="327"/>
      <c r="I56" s="327"/>
      <c r="J56" s="327"/>
      <c r="K56" s="325"/>
    </row>
    <row r="57" ht="15" customHeight="1">
      <c r="B57" s="323"/>
      <c r="C57" s="329"/>
      <c r="D57" s="327" t="s">
        <v>8655</v>
      </c>
      <c r="E57" s="327"/>
      <c r="F57" s="327"/>
      <c r="G57" s="327"/>
      <c r="H57" s="327"/>
      <c r="I57" s="327"/>
      <c r="J57" s="327"/>
      <c r="K57" s="325"/>
    </row>
    <row r="58" ht="15" customHeight="1">
      <c r="B58" s="323"/>
      <c r="C58" s="329"/>
      <c r="D58" s="327" t="s">
        <v>8656</v>
      </c>
      <c r="E58" s="327"/>
      <c r="F58" s="327"/>
      <c r="G58" s="327"/>
      <c r="H58" s="327"/>
      <c r="I58" s="327"/>
      <c r="J58" s="327"/>
      <c r="K58" s="325"/>
    </row>
    <row r="59" ht="15" customHeight="1">
      <c r="B59" s="323"/>
      <c r="C59" s="329"/>
      <c r="D59" s="327" t="s">
        <v>8657</v>
      </c>
      <c r="E59" s="327"/>
      <c r="F59" s="327"/>
      <c r="G59" s="327"/>
      <c r="H59" s="327"/>
      <c r="I59" s="327"/>
      <c r="J59" s="327"/>
      <c r="K59" s="325"/>
    </row>
    <row r="60" ht="15" customHeight="1">
      <c r="B60" s="323"/>
      <c r="C60" s="329"/>
      <c r="D60" s="332" t="s">
        <v>8658</v>
      </c>
      <c r="E60" s="332"/>
      <c r="F60" s="332"/>
      <c r="G60" s="332"/>
      <c r="H60" s="332"/>
      <c r="I60" s="332"/>
      <c r="J60" s="332"/>
      <c r="K60" s="325"/>
    </row>
    <row r="61" ht="15" customHeight="1">
      <c r="B61" s="323"/>
      <c r="C61" s="329"/>
      <c r="D61" s="327" t="s">
        <v>8659</v>
      </c>
      <c r="E61" s="327"/>
      <c r="F61" s="327"/>
      <c r="G61" s="327"/>
      <c r="H61" s="327"/>
      <c r="I61" s="327"/>
      <c r="J61" s="327"/>
      <c r="K61" s="325"/>
    </row>
    <row r="62" ht="12.75" customHeight="1">
      <c r="B62" s="323"/>
      <c r="C62" s="329"/>
      <c r="D62" s="329"/>
      <c r="E62" s="333"/>
      <c r="F62" s="329"/>
      <c r="G62" s="329"/>
      <c r="H62" s="329"/>
      <c r="I62" s="329"/>
      <c r="J62" s="329"/>
      <c r="K62" s="325"/>
    </row>
    <row r="63" ht="15" customHeight="1">
      <c r="B63" s="323"/>
      <c r="C63" s="329"/>
      <c r="D63" s="327" t="s">
        <v>8660</v>
      </c>
      <c r="E63" s="327"/>
      <c r="F63" s="327"/>
      <c r="G63" s="327"/>
      <c r="H63" s="327"/>
      <c r="I63" s="327"/>
      <c r="J63" s="327"/>
      <c r="K63" s="325"/>
    </row>
    <row r="64" ht="15" customHeight="1">
      <c r="B64" s="323"/>
      <c r="C64" s="329"/>
      <c r="D64" s="332" t="s">
        <v>8661</v>
      </c>
      <c r="E64" s="332"/>
      <c r="F64" s="332"/>
      <c r="G64" s="332"/>
      <c r="H64" s="332"/>
      <c r="I64" s="332"/>
      <c r="J64" s="332"/>
      <c r="K64" s="325"/>
    </row>
    <row r="65" ht="15" customHeight="1">
      <c r="B65" s="323"/>
      <c r="C65" s="329"/>
      <c r="D65" s="327" t="s">
        <v>8662</v>
      </c>
      <c r="E65" s="327"/>
      <c r="F65" s="327"/>
      <c r="G65" s="327"/>
      <c r="H65" s="327"/>
      <c r="I65" s="327"/>
      <c r="J65" s="327"/>
      <c r="K65" s="325"/>
    </row>
    <row r="66" ht="15" customHeight="1">
      <c r="B66" s="323"/>
      <c r="C66" s="329"/>
      <c r="D66" s="327" t="s">
        <v>8663</v>
      </c>
      <c r="E66" s="327"/>
      <c r="F66" s="327"/>
      <c r="G66" s="327"/>
      <c r="H66" s="327"/>
      <c r="I66" s="327"/>
      <c r="J66" s="327"/>
      <c r="K66" s="325"/>
    </row>
    <row r="67" ht="15" customHeight="1">
      <c r="B67" s="323"/>
      <c r="C67" s="329"/>
      <c r="D67" s="327" t="s">
        <v>8664</v>
      </c>
      <c r="E67" s="327"/>
      <c r="F67" s="327"/>
      <c r="G67" s="327"/>
      <c r="H67" s="327"/>
      <c r="I67" s="327"/>
      <c r="J67" s="327"/>
      <c r="K67" s="325"/>
    </row>
    <row r="68" ht="15" customHeight="1">
      <c r="B68" s="323"/>
      <c r="C68" s="329"/>
      <c r="D68" s="327" t="s">
        <v>8665</v>
      </c>
      <c r="E68" s="327"/>
      <c r="F68" s="327"/>
      <c r="G68" s="327"/>
      <c r="H68" s="327"/>
      <c r="I68" s="327"/>
      <c r="J68" s="327"/>
      <c r="K68" s="325"/>
    </row>
    <row r="69" ht="12.75" customHeight="1">
      <c r="B69" s="334"/>
      <c r="C69" s="335"/>
      <c r="D69" s="335"/>
      <c r="E69" s="335"/>
      <c r="F69" s="335"/>
      <c r="G69" s="335"/>
      <c r="H69" s="335"/>
      <c r="I69" s="335"/>
      <c r="J69" s="335"/>
      <c r="K69" s="336"/>
    </row>
    <row r="70" ht="18.75" customHeight="1">
      <c r="B70" s="337"/>
      <c r="C70" s="337"/>
      <c r="D70" s="337"/>
      <c r="E70" s="337"/>
      <c r="F70" s="337"/>
      <c r="G70" s="337"/>
      <c r="H70" s="337"/>
      <c r="I70" s="337"/>
      <c r="J70" s="337"/>
      <c r="K70" s="338"/>
    </row>
    <row r="71" ht="18.75" customHeight="1">
      <c r="B71" s="338"/>
      <c r="C71" s="338"/>
      <c r="D71" s="338"/>
      <c r="E71" s="338"/>
      <c r="F71" s="338"/>
      <c r="G71" s="338"/>
      <c r="H71" s="338"/>
      <c r="I71" s="338"/>
      <c r="J71" s="338"/>
      <c r="K71" s="338"/>
    </row>
    <row r="72" ht="7.5" customHeight="1">
      <c r="B72" s="339"/>
      <c r="C72" s="340"/>
      <c r="D72" s="340"/>
      <c r="E72" s="340"/>
      <c r="F72" s="340"/>
      <c r="G72" s="340"/>
      <c r="H72" s="340"/>
      <c r="I72" s="340"/>
      <c r="J72" s="340"/>
      <c r="K72" s="341"/>
    </row>
    <row r="73" ht="45" customHeight="1">
      <c r="B73" s="342"/>
      <c r="C73" s="343" t="s">
        <v>173</v>
      </c>
      <c r="D73" s="343"/>
      <c r="E73" s="343"/>
      <c r="F73" s="343"/>
      <c r="G73" s="343"/>
      <c r="H73" s="343"/>
      <c r="I73" s="343"/>
      <c r="J73" s="343"/>
      <c r="K73" s="344"/>
    </row>
    <row r="74" ht="17.25" customHeight="1">
      <c r="B74" s="342"/>
      <c r="C74" s="345" t="s">
        <v>8666</v>
      </c>
      <c r="D74" s="345"/>
      <c r="E74" s="345"/>
      <c r="F74" s="345" t="s">
        <v>8667</v>
      </c>
      <c r="G74" s="346"/>
      <c r="H74" s="345" t="s">
        <v>214</v>
      </c>
      <c r="I74" s="345" t="s">
        <v>64</v>
      </c>
      <c r="J74" s="345" t="s">
        <v>8668</v>
      </c>
      <c r="K74" s="344"/>
    </row>
    <row r="75" ht="17.25" customHeight="1">
      <c r="B75" s="342"/>
      <c r="C75" s="347" t="s">
        <v>8669</v>
      </c>
      <c r="D75" s="347"/>
      <c r="E75" s="347"/>
      <c r="F75" s="348" t="s">
        <v>8670</v>
      </c>
      <c r="G75" s="349"/>
      <c r="H75" s="347"/>
      <c r="I75" s="347"/>
      <c r="J75" s="347" t="s">
        <v>8671</v>
      </c>
      <c r="K75" s="344"/>
    </row>
    <row r="76" ht="5.25" customHeight="1">
      <c r="B76" s="342"/>
      <c r="C76" s="350"/>
      <c r="D76" s="350"/>
      <c r="E76" s="350"/>
      <c r="F76" s="350"/>
      <c r="G76" s="351"/>
      <c r="H76" s="350"/>
      <c r="I76" s="350"/>
      <c r="J76" s="350"/>
      <c r="K76" s="344"/>
    </row>
    <row r="77" ht="15" customHeight="1">
      <c r="B77" s="342"/>
      <c r="C77" s="331" t="s">
        <v>60</v>
      </c>
      <c r="D77" s="350"/>
      <c r="E77" s="350"/>
      <c r="F77" s="352" t="s">
        <v>8672</v>
      </c>
      <c r="G77" s="351"/>
      <c r="H77" s="331" t="s">
        <v>8673</v>
      </c>
      <c r="I77" s="331" t="s">
        <v>8674</v>
      </c>
      <c r="J77" s="331">
        <v>20</v>
      </c>
      <c r="K77" s="344"/>
    </row>
    <row r="78" ht="15" customHeight="1">
      <c r="B78" s="342"/>
      <c r="C78" s="331" t="s">
        <v>8675</v>
      </c>
      <c r="D78" s="331"/>
      <c r="E78" s="331"/>
      <c r="F78" s="352" t="s">
        <v>8672</v>
      </c>
      <c r="G78" s="351"/>
      <c r="H78" s="331" t="s">
        <v>8676</v>
      </c>
      <c r="I78" s="331" t="s">
        <v>8674</v>
      </c>
      <c r="J78" s="331">
        <v>120</v>
      </c>
      <c r="K78" s="344"/>
    </row>
    <row r="79" ht="15" customHeight="1">
      <c r="B79" s="353"/>
      <c r="C79" s="331" t="s">
        <v>8677</v>
      </c>
      <c r="D79" s="331"/>
      <c r="E79" s="331"/>
      <c r="F79" s="352" t="s">
        <v>8678</v>
      </c>
      <c r="G79" s="351"/>
      <c r="H79" s="331" t="s">
        <v>8679</v>
      </c>
      <c r="I79" s="331" t="s">
        <v>8674</v>
      </c>
      <c r="J79" s="331">
        <v>50</v>
      </c>
      <c r="K79" s="344"/>
    </row>
    <row r="80" ht="15" customHeight="1">
      <c r="B80" s="353"/>
      <c r="C80" s="331" t="s">
        <v>8680</v>
      </c>
      <c r="D80" s="331"/>
      <c r="E80" s="331"/>
      <c r="F80" s="352" t="s">
        <v>8672</v>
      </c>
      <c r="G80" s="351"/>
      <c r="H80" s="331" t="s">
        <v>8681</v>
      </c>
      <c r="I80" s="331" t="s">
        <v>8682</v>
      </c>
      <c r="J80" s="331"/>
      <c r="K80" s="344"/>
    </row>
    <row r="81" ht="15" customHeight="1">
      <c r="B81" s="353"/>
      <c r="C81" s="354" t="s">
        <v>8683</v>
      </c>
      <c r="D81" s="354"/>
      <c r="E81" s="354"/>
      <c r="F81" s="355" t="s">
        <v>8678</v>
      </c>
      <c r="G81" s="354"/>
      <c r="H81" s="354" t="s">
        <v>8684</v>
      </c>
      <c r="I81" s="354" t="s">
        <v>8674</v>
      </c>
      <c r="J81" s="354">
        <v>15</v>
      </c>
      <c r="K81" s="344"/>
    </row>
    <row r="82" ht="15" customHeight="1">
      <c r="B82" s="353"/>
      <c r="C82" s="354" t="s">
        <v>8685</v>
      </c>
      <c r="D82" s="354"/>
      <c r="E82" s="354"/>
      <c r="F82" s="355" t="s">
        <v>8678</v>
      </c>
      <c r="G82" s="354"/>
      <c r="H82" s="354" t="s">
        <v>8686</v>
      </c>
      <c r="I82" s="354" t="s">
        <v>8674</v>
      </c>
      <c r="J82" s="354">
        <v>15</v>
      </c>
      <c r="K82" s="344"/>
    </row>
    <row r="83" ht="15" customHeight="1">
      <c r="B83" s="353"/>
      <c r="C83" s="354" t="s">
        <v>8687</v>
      </c>
      <c r="D83" s="354"/>
      <c r="E83" s="354"/>
      <c r="F83" s="355" t="s">
        <v>8678</v>
      </c>
      <c r="G83" s="354"/>
      <c r="H83" s="354" t="s">
        <v>8688</v>
      </c>
      <c r="I83" s="354" t="s">
        <v>8674</v>
      </c>
      <c r="J83" s="354">
        <v>20</v>
      </c>
      <c r="K83" s="344"/>
    </row>
    <row r="84" ht="15" customHeight="1">
      <c r="B84" s="353"/>
      <c r="C84" s="354" t="s">
        <v>8689</v>
      </c>
      <c r="D84" s="354"/>
      <c r="E84" s="354"/>
      <c r="F84" s="355" t="s">
        <v>8678</v>
      </c>
      <c r="G84" s="354"/>
      <c r="H84" s="354" t="s">
        <v>8690</v>
      </c>
      <c r="I84" s="354" t="s">
        <v>8674</v>
      </c>
      <c r="J84" s="354">
        <v>20</v>
      </c>
      <c r="K84" s="344"/>
    </row>
    <row r="85" ht="15" customHeight="1">
      <c r="B85" s="353"/>
      <c r="C85" s="331" t="s">
        <v>8691</v>
      </c>
      <c r="D85" s="331"/>
      <c r="E85" s="331"/>
      <c r="F85" s="352" t="s">
        <v>8678</v>
      </c>
      <c r="G85" s="351"/>
      <c r="H85" s="331" t="s">
        <v>8692</v>
      </c>
      <c r="I85" s="331" t="s">
        <v>8674</v>
      </c>
      <c r="J85" s="331">
        <v>50</v>
      </c>
      <c r="K85" s="344"/>
    </row>
    <row r="86" ht="15" customHeight="1">
      <c r="B86" s="353"/>
      <c r="C86" s="331" t="s">
        <v>8693</v>
      </c>
      <c r="D86" s="331"/>
      <c r="E86" s="331"/>
      <c r="F86" s="352" t="s">
        <v>8678</v>
      </c>
      <c r="G86" s="351"/>
      <c r="H86" s="331" t="s">
        <v>8694</v>
      </c>
      <c r="I86" s="331" t="s">
        <v>8674</v>
      </c>
      <c r="J86" s="331">
        <v>20</v>
      </c>
      <c r="K86" s="344"/>
    </row>
    <row r="87" ht="15" customHeight="1">
      <c r="B87" s="353"/>
      <c r="C87" s="331" t="s">
        <v>8695</v>
      </c>
      <c r="D87" s="331"/>
      <c r="E87" s="331"/>
      <c r="F87" s="352" t="s">
        <v>8678</v>
      </c>
      <c r="G87" s="351"/>
      <c r="H87" s="331" t="s">
        <v>8696</v>
      </c>
      <c r="I87" s="331" t="s">
        <v>8674</v>
      </c>
      <c r="J87" s="331">
        <v>20</v>
      </c>
      <c r="K87" s="344"/>
    </row>
    <row r="88" ht="15" customHeight="1">
      <c r="B88" s="353"/>
      <c r="C88" s="331" t="s">
        <v>8697</v>
      </c>
      <c r="D88" s="331"/>
      <c r="E88" s="331"/>
      <c r="F88" s="352" t="s">
        <v>8678</v>
      </c>
      <c r="G88" s="351"/>
      <c r="H88" s="331" t="s">
        <v>8698</v>
      </c>
      <c r="I88" s="331" t="s">
        <v>8674</v>
      </c>
      <c r="J88" s="331">
        <v>50</v>
      </c>
      <c r="K88" s="344"/>
    </row>
    <row r="89" ht="15" customHeight="1">
      <c r="B89" s="353"/>
      <c r="C89" s="331" t="s">
        <v>8699</v>
      </c>
      <c r="D89" s="331"/>
      <c r="E89" s="331"/>
      <c r="F89" s="352" t="s">
        <v>8678</v>
      </c>
      <c r="G89" s="351"/>
      <c r="H89" s="331" t="s">
        <v>8699</v>
      </c>
      <c r="I89" s="331" t="s">
        <v>8674</v>
      </c>
      <c r="J89" s="331">
        <v>50</v>
      </c>
      <c r="K89" s="344"/>
    </row>
    <row r="90" ht="15" customHeight="1">
      <c r="B90" s="353"/>
      <c r="C90" s="331" t="s">
        <v>219</v>
      </c>
      <c r="D90" s="331"/>
      <c r="E90" s="331"/>
      <c r="F90" s="352" t="s">
        <v>8678</v>
      </c>
      <c r="G90" s="351"/>
      <c r="H90" s="331" t="s">
        <v>8700</v>
      </c>
      <c r="I90" s="331" t="s">
        <v>8674</v>
      </c>
      <c r="J90" s="331">
        <v>255</v>
      </c>
      <c r="K90" s="344"/>
    </row>
    <row r="91" ht="15" customHeight="1">
      <c r="B91" s="353"/>
      <c r="C91" s="331" t="s">
        <v>8701</v>
      </c>
      <c r="D91" s="331"/>
      <c r="E91" s="331"/>
      <c r="F91" s="352" t="s">
        <v>8672</v>
      </c>
      <c r="G91" s="351"/>
      <c r="H91" s="331" t="s">
        <v>8702</v>
      </c>
      <c r="I91" s="331" t="s">
        <v>8703</v>
      </c>
      <c r="J91" s="331"/>
      <c r="K91" s="344"/>
    </row>
    <row r="92" ht="15" customHeight="1">
      <c r="B92" s="353"/>
      <c r="C92" s="331" t="s">
        <v>8704</v>
      </c>
      <c r="D92" s="331"/>
      <c r="E92" s="331"/>
      <c r="F92" s="352" t="s">
        <v>8672</v>
      </c>
      <c r="G92" s="351"/>
      <c r="H92" s="331" t="s">
        <v>8705</v>
      </c>
      <c r="I92" s="331" t="s">
        <v>8706</v>
      </c>
      <c r="J92" s="331"/>
      <c r="K92" s="344"/>
    </row>
    <row r="93" ht="15" customHeight="1">
      <c r="B93" s="353"/>
      <c r="C93" s="331" t="s">
        <v>8707</v>
      </c>
      <c r="D93" s="331"/>
      <c r="E93" s="331"/>
      <c r="F93" s="352" t="s">
        <v>8672</v>
      </c>
      <c r="G93" s="351"/>
      <c r="H93" s="331" t="s">
        <v>8707</v>
      </c>
      <c r="I93" s="331" t="s">
        <v>8706</v>
      </c>
      <c r="J93" s="331"/>
      <c r="K93" s="344"/>
    </row>
    <row r="94" ht="15" customHeight="1">
      <c r="B94" s="353"/>
      <c r="C94" s="331" t="s">
        <v>45</v>
      </c>
      <c r="D94" s="331"/>
      <c r="E94" s="331"/>
      <c r="F94" s="352" t="s">
        <v>8672</v>
      </c>
      <c r="G94" s="351"/>
      <c r="H94" s="331" t="s">
        <v>8708</v>
      </c>
      <c r="I94" s="331" t="s">
        <v>8706</v>
      </c>
      <c r="J94" s="331"/>
      <c r="K94" s="344"/>
    </row>
    <row r="95" ht="15" customHeight="1">
      <c r="B95" s="353"/>
      <c r="C95" s="331" t="s">
        <v>55</v>
      </c>
      <c r="D95" s="331"/>
      <c r="E95" s="331"/>
      <c r="F95" s="352" t="s">
        <v>8672</v>
      </c>
      <c r="G95" s="351"/>
      <c r="H95" s="331" t="s">
        <v>8709</v>
      </c>
      <c r="I95" s="331" t="s">
        <v>8706</v>
      </c>
      <c r="J95" s="331"/>
      <c r="K95" s="344"/>
    </row>
    <row r="96" ht="15" customHeight="1">
      <c r="B96" s="356"/>
      <c r="C96" s="357"/>
      <c r="D96" s="357"/>
      <c r="E96" s="357"/>
      <c r="F96" s="357"/>
      <c r="G96" s="357"/>
      <c r="H96" s="357"/>
      <c r="I96" s="357"/>
      <c r="J96" s="357"/>
      <c r="K96" s="358"/>
    </row>
    <row r="97" ht="18.75" customHeight="1">
      <c r="B97" s="359"/>
      <c r="C97" s="360"/>
      <c r="D97" s="360"/>
      <c r="E97" s="360"/>
      <c r="F97" s="360"/>
      <c r="G97" s="360"/>
      <c r="H97" s="360"/>
      <c r="I97" s="360"/>
      <c r="J97" s="360"/>
      <c r="K97" s="359"/>
    </row>
    <row r="98" ht="18.75" customHeight="1">
      <c r="B98" s="338"/>
      <c r="C98" s="338"/>
      <c r="D98" s="338"/>
      <c r="E98" s="338"/>
      <c r="F98" s="338"/>
      <c r="G98" s="338"/>
      <c r="H98" s="338"/>
      <c r="I98" s="338"/>
      <c r="J98" s="338"/>
      <c r="K98" s="338"/>
    </row>
    <row r="99" ht="7.5" customHeight="1">
      <c r="B99" s="339"/>
      <c r="C99" s="340"/>
      <c r="D99" s="340"/>
      <c r="E99" s="340"/>
      <c r="F99" s="340"/>
      <c r="G99" s="340"/>
      <c r="H99" s="340"/>
      <c r="I99" s="340"/>
      <c r="J99" s="340"/>
      <c r="K99" s="341"/>
    </row>
    <row r="100" ht="45" customHeight="1">
      <c r="B100" s="342"/>
      <c r="C100" s="343" t="s">
        <v>8710</v>
      </c>
      <c r="D100" s="343"/>
      <c r="E100" s="343"/>
      <c r="F100" s="343"/>
      <c r="G100" s="343"/>
      <c r="H100" s="343"/>
      <c r="I100" s="343"/>
      <c r="J100" s="343"/>
      <c r="K100" s="344"/>
    </row>
    <row r="101" ht="17.25" customHeight="1">
      <c r="B101" s="342"/>
      <c r="C101" s="345" t="s">
        <v>8666</v>
      </c>
      <c r="D101" s="345"/>
      <c r="E101" s="345"/>
      <c r="F101" s="345" t="s">
        <v>8667</v>
      </c>
      <c r="G101" s="346"/>
      <c r="H101" s="345" t="s">
        <v>214</v>
      </c>
      <c r="I101" s="345" t="s">
        <v>64</v>
      </c>
      <c r="J101" s="345" t="s">
        <v>8668</v>
      </c>
      <c r="K101" s="344"/>
    </row>
    <row r="102" ht="17.25" customHeight="1">
      <c r="B102" s="342"/>
      <c r="C102" s="347" t="s">
        <v>8669</v>
      </c>
      <c r="D102" s="347"/>
      <c r="E102" s="347"/>
      <c r="F102" s="348" t="s">
        <v>8670</v>
      </c>
      <c r="G102" s="349"/>
      <c r="H102" s="347"/>
      <c r="I102" s="347"/>
      <c r="J102" s="347" t="s">
        <v>8671</v>
      </c>
      <c r="K102" s="344"/>
    </row>
    <row r="103" ht="5.25" customHeight="1">
      <c r="B103" s="342"/>
      <c r="C103" s="345"/>
      <c r="D103" s="345"/>
      <c r="E103" s="345"/>
      <c r="F103" s="345"/>
      <c r="G103" s="361"/>
      <c r="H103" s="345"/>
      <c r="I103" s="345"/>
      <c r="J103" s="345"/>
      <c r="K103" s="344"/>
    </row>
    <row r="104" ht="15" customHeight="1">
      <c r="B104" s="342"/>
      <c r="C104" s="331" t="s">
        <v>60</v>
      </c>
      <c r="D104" s="350"/>
      <c r="E104" s="350"/>
      <c r="F104" s="352" t="s">
        <v>8672</v>
      </c>
      <c r="G104" s="361"/>
      <c r="H104" s="331" t="s">
        <v>8711</v>
      </c>
      <c r="I104" s="331" t="s">
        <v>8674</v>
      </c>
      <c r="J104" s="331">
        <v>20</v>
      </c>
      <c r="K104" s="344"/>
    </row>
    <row r="105" ht="15" customHeight="1">
      <c r="B105" s="342"/>
      <c r="C105" s="331" t="s">
        <v>8675</v>
      </c>
      <c r="D105" s="331"/>
      <c r="E105" s="331"/>
      <c r="F105" s="352" t="s">
        <v>8672</v>
      </c>
      <c r="G105" s="331"/>
      <c r="H105" s="331" t="s">
        <v>8711</v>
      </c>
      <c r="I105" s="331" t="s">
        <v>8674</v>
      </c>
      <c r="J105" s="331">
        <v>120</v>
      </c>
      <c r="K105" s="344"/>
    </row>
    <row r="106" ht="15" customHeight="1">
      <c r="B106" s="353"/>
      <c r="C106" s="331" t="s">
        <v>8677</v>
      </c>
      <c r="D106" s="331"/>
      <c r="E106" s="331"/>
      <c r="F106" s="352" t="s">
        <v>8678</v>
      </c>
      <c r="G106" s="331"/>
      <c r="H106" s="331" t="s">
        <v>8711</v>
      </c>
      <c r="I106" s="331" t="s">
        <v>8674</v>
      </c>
      <c r="J106" s="331">
        <v>50</v>
      </c>
      <c r="K106" s="344"/>
    </row>
    <row r="107" ht="15" customHeight="1">
      <c r="B107" s="353"/>
      <c r="C107" s="331" t="s">
        <v>8680</v>
      </c>
      <c r="D107" s="331"/>
      <c r="E107" s="331"/>
      <c r="F107" s="352" t="s">
        <v>8672</v>
      </c>
      <c r="G107" s="331"/>
      <c r="H107" s="331" t="s">
        <v>8711</v>
      </c>
      <c r="I107" s="331" t="s">
        <v>8682</v>
      </c>
      <c r="J107" s="331"/>
      <c r="K107" s="344"/>
    </row>
    <row r="108" ht="15" customHeight="1">
      <c r="B108" s="353"/>
      <c r="C108" s="331" t="s">
        <v>8691</v>
      </c>
      <c r="D108" s="331"/>
      <c r="E108" s="331"/>
      <c r="F108" s="352" t="s">
        <v>8678</v>
      </c>
      <c r="G108" s="331"/>
      <c r="H108" s="331" t="s">
        <v>8711</v>
      </c>
      <c r="I108" s="331" t="s">
        <v>8674</v>
      </c>
      <c r="J108" s="331">
        <v>50</v>
      </c>
      <c r="K108" s="344"/>
    </row>
    <row r="109" ht="15" customHeight="1">
      <c r="B109" s="353"/>
      <c r="C109" s="331" t="s">
        <v>8699</v>
      </c>
      <c r="D109" s="331"/>
      <c r="E109" s="331"/>
      <c r="F109" s="352" t="s">
        <v>8678</v>
      </c>
      <c r="G109" s="331"/>
      <c r="H109" s="331" t="s">
        <v>8711</v>
      </c>
      <c r="I109" s="331" t="s">
        <v>8674</v>
      </c>
      <c r="J109" s="331">
        <v>50</v>
      </c>
      <c r="K109" s="344"/>
    </row>
    <row r="110" ht="15" customHeight="1">
      <c r="B110" s="353"/>
      <c r="C110" s="331" t="s">
        <v>8697</v>
      </c>
      <c r="D110" s="331"/>
      <c r="E110" s="331"/>
      <c r="F110" s="352" t="s">
        <v>8678</v>
      </c>
      <c r="G110" s="331"/>
      <c r="H110" s="331" t="s">
        <v>8711</v>
      </c>
      <c r="I110" s="331" t="s">
        <v>8674</v>
      </c>
      <c r="J110" s="331">
        <v>50</v>
      </c>
      <c r="K110" s="344"/>
    </row>
    <row r="111" ht="15" customHeight="1">
      <c r="B111" s="353"/>
      <c r="C111" s="331" t="s">
        <v>60</v>
      </c>
      <c r="D111" s="331"/>
      <c r="E111" s="331"/>
      <c r="F111" s="352" t="s">
        <v>8672</v>
      </c>
      <c r="G111" s="331"/>
      <c r="H111" s="331" t="s">
        <v>8712</v>
      </c>
      <c r="I111" s="331" t="s">
        <v>8674</v>
      </c>
      <c r="J111" s="331">
        <v>20</v>
      </c>
      <c r="K111" s="344"/>
    </row>
    <row r="112" ht="15" customHeight="1">
      <c r="B112" s="353"/>
      <c r="C112" s="331" t="s">
        <v>8713</v>
      </c>
      <c r="D112" s="331"/>
      <c r="E112" s="331"/>
      <c r="F112" s="352" t="s">
        <v>8672</v>
      </c>
      <c r="G112" s="331"/>
      <c r="H112" s="331" t="s">
        <v>8714</v>
      </c>
      <c r="I112" s="331" t="s">
        <v>8674</v>
      </c>
      <c r="J112" s="331">
        <v>120</v>
      </c>
      <c r="K112" s="344"/>
    </row>
    <row r="113" ht="15" customHeight="1">
      <c r="B113" s="353"/>
      <c r="C113" s="331" t="s">
        <v>45</v>
      </c>
      <c r="D113" s="331"/>
      <c r="E113" s="331"/>
      <c r="F113" s="352" t="s">
        <v>8672</v>
      </c>
      <c r="G113" s="331"/>
      <c r="H113" s="331" t="s">
        <v>8715</v>
      </c>
      <c r="I113" s="331" t="s">
        <v>8706</v>
      </c>
      <c r="J113" s="331"/>
      <c r="K113" s="344"/>
    </row>
    <row r="114" ht="15" customHeight="1">
      <c r="B114" s="353"/>
      <c r="C114" s="331" t="s">
        <v>55</v>
      </c>
      <c r="D114" s="331"/>
      <c r="E114" s="331"/>
      <c r="F114" s="352" t="s">
        <v>8672</v>
      </c>
      <c r="G114" s="331"/>
      <c r="H114" s="331" t="s">
        <v>8716</v>
      </c>
      <c r="I114" s="331" t="s">
        <v>8706</v>
      </c>
      <c r="J114" s="331"/>
      <c r="K114" s="344"/>
    </row>
    <row r="115" ht="15" customHeight="1">
      <c r="B115" s="353"/>
      <c r="C115" s="331" t="s">
        <v>64</v>
      </c>
      <c r="D115" s="331"/>
      <c r="E115" s="331"/>
      <c r="F115" s="352" t="s">
        <v>8672</v>
      </c>
      <c r="G115" s="331"/>
      <c r="H115" s="331" t="s">
        <v>8717</v>
      </c>
      <c r="I115" s="331" t="s">
        <v>8718</v>
      </c>
      <c r="J115" s="331"/>
      <c r="K115" s="344"/>
    </row>
    <row r="116" ht="15" customHeight="1">
      <c r="B116" s="356"/>
      <c r="C116" s="362"/>
      <c r="D116" s="362"/>
      <c r="E116" s="362"/>
      <c r="F116" s="362"/>
      <c r="G116" s="362"/>
      <c r="H116" s="362"/>
      <c r="I116" s="362"/>
      <c r="J116" s="362"/>
      <c r="K116" s="358"/>
    </row>
    <row r="117" ht="18.75" customHeight="1">
      <c r="B117" s="363"/>
      <c r="C117" s="327"/>
      <c r="D117" s="327"/>
      <c r="E117" s="327"/>
      <c r="F117" s="364"/>
      <c r="G117" s="327"/>
      <c r="H117" s="327"/>
      <c r="I117" s="327"/>
      <c r="J117" s="327"/>
      <c r="K117" s="363"/>
    </row>
    <row r="118" ht="18.75" customHeight="1">
      <c r="B118" s="338"/>
      <c r="C118" s="338"/>
      <c r="D118" s="338"/>
      <c r="E118" s="338"/>
      <c r="F118" s="338"/>
      <c r="G118" s="338"/>
      <c r="H118" s="338"/>
      <c r="I118" s="338"/>
      <c r="J118" s="338"/>
      <c r="K118" s="338"/>
    </row>
    <row r="119" ht="7.5" customHeight="1">
      <c r="B119" s="365"/>
      <c r="C119" s="366"/>
      <c r="D119" s="366"/>
      <c r="E119" s="366"/>
      <c r="F119" s="366"/>
      <c r="G119" s="366"/>
      <c r="H119" s="366"/>
      <c r="I119" s="366"/>
      <c r="J119" s="366"/>
      <c r="K119" s="367"/>
    </row>
    <row r="120" ht="45" customHeight="1">
      <c r="B120" s="368"/>
      <c r="C120" s="321" t="s">
        <v>8719</v>
      </c>
      <c r="D120" s="321"/>
      <c r="E120" s="321"/>
      <c r="F120" s="321"/>
      <c r="G120" s="321"/>
      <c r="H120" s="321"/>
      <c r="I120" s="321"/>
      <c r="J120" s="321"/>
      <c r="K120" s="369"/>
    </row>
    <row r="121" ht="17.25" customHeight="1">
      <c r="B121" s="370"/>
      <c r="C121" s="345" t="s">
        <v>8666</v>
      </c>
      <c r="D121" s="345"/>
      <c r="E121" s="345"/>
      <c r="F121" s="345" t="s">
        <v>8667</v>
      </c>
      <c r="G121" s="346"/>
      <c r="H121" s="345" t="s">
        <v>214</v>
      </c>
      <c r="I121" s="345" t="s">
        <v>64</v>
      </c>
      <c r="J121" s="345" t="s">
        <v>8668</v>
      </c>
      <c r="K121" s="371"/>
    </row>
    <row r="122" ht="17.25" customHeight="1">
      <c r="B122" s="370"/>
      <c r="C122" s="347" t="s">
        <v>8669</v>
      </c>
      <c r="D122" s="347"/>
      <c r="E122" s="347"/>
      <c r="F122" s="348" t="s">
        <v>8670</v>
      </c>
      <c r="G122" s="349"/>
      <c r="H122" s="347"/>
      <c r="I122" s="347"/>
      <c r="J122" s="347" t="s">
        <v>8671</v>
      </c>
      <c r="K122" s="371"/>
    </row>
    <row r="123" ht="5.25" customHeight="1">
      <c r="B123" s="372"/>
      <c r="C123" s="350"/>
      <c r="D123" s="350"/>
      <c r="E123" s="350"/>
      <c r="F123" s="350"/>
      <c r="G123" s="331"/>
      <c r="H123" s="350"/>
      <c r="I123" s="350"/>
      <c r="J123" s="350"/>
      <c r="K123" s="373"/>
    </row>
    <row r="124" ht="15" customHeight="1">
      <c r="B124" s="372"/>
      <c r="C124" s="331" t="s">
        <v>8675</v>
      </c>
      <c r="D124" s="350"/>
      <c r="E124" s="350"/>
      <c r="F124" s="352" t="s">
        <v>8672</v>
      </c>
      <c r="G124" s="331"/>
      <c r="H124" s="331" t="s">
        <v>8711</v>
      </c>
      <c r="I124" s="331" t="s">
        <v>8674</v>
      </c>
      <c r="J124" s="331">
        <v>120</v>
      </c>
      <c r="K124" s="374"/>
    </row>
    <row r="125" ht="15" customHeight="1">
      <c r="B125" s="372"/>
      <c r="C125" s="331" t="s">
        <v>8720</v>
      </c>
      <c r="D125" s="331"/>
      <c r="E125" s="331"/>
      <c r="F125" s="352" t="s">
        <v>8672</v>
      </c>
      <c r="G125" s="331"/>
      <c r="H125" s="331" t="s">
        <v>8721</v>
      </c>
      <c r="I125" s="331" t="s">
        <v>8674</v>
      </c>
      <c r="J125" s="331" t="s">
        <v>8722</v>
      </c>
      <c r="K125" s="374"/>
    </row>
    <row r="126" ht="15" customHeight="1">
      <c r="B126" s="372"/>
      <c r="C126" s="331" t="s">
        <v>91</v>
      </c>
      <c r="D126" s="331"/>
      <c r="E126" s="331"/>
      <c r="F126" s="352" t="s">
        <v>8672</v>
      </c>
      <c r="G126" s="331"/>
      <c r="H126" s="331" t="s">
        <v>8723</v>
      </c>
      <c r="I126" s="331" t="s">
        <v>8674</v>
      </c>
      <c r="J126" s="331" t="s">
        <v>8722</v>
      </c>
      <c r="K126" s="374"/>
    </row>
    <row r="127" ht="15" customHeight="1">
      <c r="B127" s="372"/>
      <c r="C127" s="331" t="s">
        <v>8683</v>
      </c>
      <c r="D127" s="331"/>
      <c r="E127" s="331"/>
      <c r="F127" s="352" t="s">
        <v>8678</v>
      </c>
      <c r="G127" s="331"/>
      <c r="H127" s="331" t="s">
        <v>8684</v>
      </c>
      <c r="I127" s="331" t="s">
        <v>8674</v>
      </c>
      <c r="J127" s="331">
        <v>15</v>
      </c>
      <c r="K127" s="374"/>
    </row>
    <row r="128" ht="15" customHeight="1">
      <c r="B128" s="372"/>
      <c r="C128" s="354" t="s">
        <v>8685</v>
      </c>
      <c r="D128" s="354"/>
      <c r="E128" s="354"/>
      <c r="F128" s="355" t="s">
        <v>8678</v>
      </c>
      <c r="G128" s="354"/>
      <c r="H128" s="354" t="s">
        <v>8686</v>
      </c>
      <c r="I128" s="354" t="s">
        <v>8674</v>
      </c>
      <c r="J128" s="354">
        <v>15</v>
      </c>
      <c r="K128" s="374"/>
    </row>
    <row r="129" ht="15" customHeight="1">
      <c r="B129" s="372"/>
      <c r="C129" s="354" t="s">
        <v>8687</v>
      </c>
      <c r="D129" s="354"/>
      <c r="E129" s="354"/>
      <c r="F129" s="355" t="s">
        <v>8678</v>
      </c>
      <c r="G129" s="354"/>
      <c r="H129" s="354" t="s">
        <v>8688</v>
      </c>
      <c r="I129" s="354" t="s">
        <v>8674</v>
      </c>
      <c r="J129" s="354">
        <v>20</v>
      </c>
      <c r="K129" s="374"/>
    </row>
    <row r="130" ht="15" customHeight="1">
      <c r="B130" s="372"/>
      <c r="C130" s="354" t="s">
        <v>8689</v>
      </c>
      <c r="D130" s="354"/>
      <c r="E130" s="354"/>
      <c r="F130" s="355" t="s">
        <v>8678</v>
      </c>
      <c r="G130" s="354"/>
      <c r="H130" s="354" t="s">
        <v>8690</v>
      </c>
      <c r="I130" s="354" t="s">
        <v>8674</v>
      </c>
      <c r="J130" s="354">
        <v>20</v>
      </c>
      <c r="K130" s="374"/>
    </row>
    <row r="131" ht="15" customHeight="1">
      <c r="B131" s="372"/>
      <c r="C131" s="331" t="s">
        <v>8677</v>
      </c>
      <c r="D131" s="331"/>
      <c r="E131" s="331"/>
      <c r="F131" s="352" t="s">
        <v>8678</v>
      </c>
      <c r="G131" s="331"/>
      <c r="H131" s="331" t="s">
        <v>8711</v>
      </c>
      <c r="I131" s="331" t="s">
        <v>8674</v>
      </c>
      <c r="J131" s="331">
        <v>50</v>
      </c>
      <c r="K131" s="374"/>
    </row>
    <row r="132" ht="15" customHeight="1">
      <c r="B132" s="372"/>
      <c r="C132" s="331" t="s">
        <v>8691</v>
      </c>
      <c r="D132" s="331"/>
      <c r="E132" s="331"/>
      <c r="F132" s="352" t="s">
        <v>8678</v>
      </c>
      <c r="G132" s="331"/>
      <c r="H132" s="331" t="s">
        <v>8711</v>
      </c>
      <c r="I132" s="331" t="s">
        <v>8674</v>
      </c>
      <c r="J132" s="331">
        <v>50</v>
      </c>
      <c r="K132" s="374"/>
    </row>
    <row r="133" ht="15" customHeight="1">
      <c r="B133" s="372"/>
      <c r="C133" s="331" t="s">
        <v>8697</v>
      </c>
      <c r="D133" s="331"/>
      <c r="E133" s="331"/>
      <c r="F133" s="352" t="s">
        <v>8678</v>
      </c>
      <c r="G133" s="331"/>
      <c r="H133" s="331" t="s">
        <v>8711</v>
      </c>
      <c r="I133" s="331" t="s">
        <v>8674</v>
      </c>
      <c r="J133" s="331">
        <v>50</v>
      </c>
      <c r="K133" s="374"/>
    </row>
    <row r="134" ht="15" customHeight="1">
      <c r="B134" s="372"/>
      <c r="C134" s="331" t="s">
        <v>8699</v>
      </c>
      <c r="D134" s="331"/>
      <c r="E134" s="331"/>
      <c r="F134" s="352" t="s">
        <v>8678</v>
      </c>
      <c r="G134" s="331"/>
      <c r="H134" s="331" t="s">
        <v>8711</v>
      </c>
      <c r="I134" s="331" t="s">
        <v>8674</v>
      </c>
      <c r="J134" s="331">
        <v>50</v>
      </c>
      <c r="K134" s="374"/>
    </row>
    <row r="135" ht="15" customHeight="1">
      <c r="B135" s="372"/>
      <c r="C135" s="331" t="s">
        <v>219</v>
      </c>
      <c r="D135" s="331"/>
      <c r="E135" s="331"/>
      <c r="F135" s="352" t="s">
        <v>8678</v>
      </c>
      <c r="G135" s="331"/>
      <c r="H135" s="331" t="s">
        <v>8724</v>
      </c>
      <c r="I135" s="331" t="s">
        <v>8674</v>
      </c>
      <c r="J135" s="331">
        <v>255</v>
      </c>
      <c r="K135" s="374"/>
    </row>
    <row r="136" ht="15" customHeight="1">
      <c r="B136" s="372"/>
      <c r="C136" s="331" t="s">
        <v>8701</v>
      </c>
      <c r="D136" s="331"/>
      <c r="E136" s="331"/>
      <c r="F136" s="352" t="s">
        <v>8672</v>
      </c>
      <c r="G136" s="331"/>
      <c r="H136" s="331" t="s">
        <v>8725</v>
      </c>
      <c r="I136" s="331" t="s">
        <v>8703</v>
      </c>
      <c r="J136" s="331"/>
      <c r="K136" s="374"/>
    </row>
    <row r="137" ht="15" customHeight="1">
      <c r="B137" s="372"/>
      <c r="C137" s="331" t="s">
        <v>8704</v>
      </c>
      <c r="D137" s="331"/>
      <c r="E137" s="331"/>
      <c r="F137" s="352" t="s">
        <v>8672</v>
      </c>
      <c r="G137" s="331"/>
      <c r="H137" s="331" t="s">
        <v>8726</v>
      </c>
      <c r="I137" s="331" t="s">
        <v>8706</v>
      </c>
      <c r="J137" s="331"/>
      <c r="K137" s="374"/>
    </row>
    <row r="138" ht="15" customHeight="1">
      <c r="B138" s="372"/>
      <c r="C138" s="331" t="s">
        <v>8707</v>
      </c>
      <c r="D138" s="331"/>
      <c r="E138" s="331"/>
      <c r="F138" s="352" t="s">
        <v>8672</v>
      </c>
      <c r="G138" s="331"/>
      <c r="H138" s="331" t="s">
        <v>8707</v>
      </c>
      <c r="I138" s="331" t="s">
        <v>8706</v>
      </c>
      <c r="J138" s="331"/>
      <c r="K138" s="374"/>
    </row>
    <row r="139" ht="15" customHeight="1">
      <c r="B139" s="372"/>
      <c r="C139" s="331" t="s">
        <v>45</v>
      </c>
      <c r="D139" s="331"/>
      <c r="E139" s="331"/>
      <c r="F139" s="352" t="s">
        <v>8672</v>
      </c>
      <c r="G139" s="331"/>
      <c r="H139" s="331" t="s">
        <v>8727</v>
      </c>
      <c r="I139" s="331" t="s">
        <v>8706</v>
      </c>
      <c r="J139" s="331"/>
      <c r="K139" s="374"/>
    </row>
    <row r="140" ht="15" customHeight="1">
      <c r="B140" s="372"/>
      <c r="C140" s="331" t="s">
        <v>8728</v>
      </c>
      <c r="D140" s="331"/>
      <c r="E140" s="331"/>
      <c r="F140" s="352" t="s">
        <v>8672</v>
      </c>
      <c r="G140" s="331"/>
      <c r="H140" s="331" t="s">
        <v>8729</v>
      </c>
      <c r="I140" s="331" t="s">
        <v>8706</v>
      </c>
      <c r="J140" s="331"/>
      <c r="K140" s="374"/>
    </row>
    <row r="141" ht="15" customHeight="1">
      <c r="B141" s="375"/>
      <c r="C141" s="376"/>
      <c r="D141" s="376"/>
      <c r="E141" s="376"/>
      <c r="F141" s="376"/>
      <c r="G141" s="376"/>
      <c r="H141" s="376"/>
      <c r="I141" s="376"/>
      <c r="J141" s="376"/>
      <c r="K141" s="377"/>
    </row>
    <row r="142" ht="18.75" customHeight="1">
      <c r="B142" s="327"/>
      <c r="C142" s="327"/>
      <c r="D142" s="327"/>
      <c r="E142" s="327"/>
      <c r="F142" s="364"/>
      <c r="G142" s="327"/>
      <c r="H142" s="327"/>
      <c r="I142" s="327"/>
      <c r="J142" s="327"/>
      <c r="K142" s="327"/>
    </row>
    <row r="143" ht="18.75" customHeight="1">
      <c r="B143" s="338"/>
      <c r="C143" s="338"/>
      <c r="D143" s="338"/>
      <c r="E143" s="338"/>
      <c r="F143" s="338"/>
      <c r="G143" s="338"/>
      <c r="H143" s="338"/>
      <c r="I143" s="338"/>
      <c r="J143" s="338"/>
      <c r="K143" s="338"/>
    </row>
    <row r="144" ht="7.5" customHeight="1">
      <c r="B144" s="339"/>
      <c r="C144" s="340"/>
      <c r="D144" s="340"/>
      <c r="E144" s="340"/>
      <c r="F144" s="340"/>
      <c r="G144" s="340"/>
      <c r="H144" s="340"/>
      <c r="I144" s="340"/>
      <c r="J144" s="340"/>
      <c r="K144" s="341"/>
    </row>
    <row r="145" ht="45" customHeight="1">
      <c r="B145" s="342"/>
      <c r="C145" s="343" t="s">
        <v>8730</v>
      </c>
      <c r="D145" s="343"/>
      <c r="E145" s="343"/>
      <c r="F145" s="343"/>
      <c r="G145" s="343"/>
      <c r="H145" s="343"/>
      <c r="I145" s="343"/>
      <c r="J145" s="343"/>
      <c r="K145" s="344"/>
    </row>
    <row r="146" ht="17.25" customHeight="1">
      <c r="B146" s="342"/>
      <c r="C146" s="345" t="s">
        <v>8666</v>
      </c>
      <c r="D146" s="345"/>
      <c r="E146" s="345"/>
      <c r="F146" s="345" t="s">
        <v>8667</v>
      </c>
      <c r="G146" s="346"/>
      <c r="H146" s="345" t="s">
        <v>214</v>
      </c>
      <c r="I146" s="345" t="s">
        <v>64</v>
      </c>
      <c r="J146" s="345" t="s">
        <v>8668</v>
      </c>
      <c r="K146" s="344"/>
    </row>
    <row r="147" ht="17.25" customHeight="1">
      <c r="B147" s="342"/>
      <c r="C147" s="347" t="s">
        <v>8669</v>
      </c>
      <c r="D147" s="347"/>
      <c r="E147" s="347"/>
      <c r="F147" s="348" t="s">
        <v>8670</v>
      </c>
      <c r="G147" s="349"/>
      <c r="H147" s="347"/>
      <c r="I147" s="347"/>
      <c r="J147" s="347" t="s">
        <v>8671</v>
      </c>
      <c r="K147" s="344"/>
    </row>
    <row r="148" ht="5.25" customHeight="1">
      <c r="B148" s="353"/>
      <c r="C148" s="350"/>
      <c r="D148" s="350"/>
      <c r="E148" s="350"/>
      <c r="F148" s="350"/>
      <c r="G148" s="351"/>
      <c r="H148" s="350"/>
      <c r="I148" s="350"/>
      <c r="J148" s="350"/>
      <c r="K148" s="374"/>
    </row>
    <row r="149" ht="15" customHeight="1">
      <c r="B149" s="353"/>
      <c r="C149" s="378" t="s">
        <v>8675</v>
      </c>
      <c r="D149" s="331"/>
      <c r="E149" s="331"/>
      <c r="F149" s="379" t="s">
        <v>8672</v>
      </c>
      <c r="G149" s="331"/>
      <c r="H149" s="378" t="s">
        <v>8711</v>
      </c>
      <c r="I149" s="378" t="s">
        <v>8674</v>
      </c>
      <c r="J149" s="378">
        <v>120</v>
      </c>
      <c r="K149" s="374"/>
    </row>
    <row r="150" ht="15" customHeight="1">
      <c r="B150" s="353"/>
      <c r="C150" s="378" t="s">
        <v>8720</v>
      </c>
      <c r="D150" s="331"/>
      <c r="E150" s="331"/>
      <c r="F150" s="379" t="s">
        <v>8672</v>
      </c>
      <c r="G150" s="331"/>
      <c r="H150" s="378" t="s">
        <v>8731</v>
      </c>
      <c r="I150" s="378" t="s">
        <v>8674</v>
      </c>
      <c r="J150" s="378" t="s">
        <v>8722</v>
      </c>
      <c r="K150" s="374"/>
    </row>
    <row r="151" ht="15" customHeight="1">
      <c r="B151" s="353"/>
      <c r="C151" s="378" t="s">
        <v>91</v>
      </c>
      <c r="D151" s="331"/>
      <c r="E151" s="331"/>
      <c r="F151" s="379" t="s">
        <v>8672</v>
      </c>
      <c r="G151" s="331"/>
      <c r="H151" s="378" t="s">
        <v>8732</v>
      </c>
      <c r="I151" s="378" t="s">
        <v>8674</v>
      </c>
      <c r="J151" s="378" t="s">
        <v>8722</v>
      </c>
      <c r="K151" s="374"/>
    </row>
    <row r="152" ht="15" customHeight="1">
      <c r="B152" s="353"/>
      <c r="C152" s="378" t="s">
        <v>8677</v>
      </c>
      <c r="D152" s="331"/>
      <c r="E152" s="331"/>
      <c r="F152" s="379" t="s">
        <v>8678</v>
      </c>
      <c r="G152" s="331"/>
      <c r="H152" s="378" t="s">
        <v>8711</v>
      </c>
      <c r="I152" s="378" t="s">
        <v>8674</v>
      </c>
      <c r="J152" s="378">
        <v>50</v>
      </c>
      <c r="K152" s="374"/>
    </row>
    <row r="153" ht="15" customHeight="1">
      <c r="B153" s="353"/>
      <c r="C153" s="378" t="s">
        <v>8680</v>
      </c>
      <c r="D153" s="331"/>
      <c r="E153" s="331"/>
      <c r="F153" s="379" t="s">
        <v>8672</v>
      </c>
      <c r="G153" s="331"/>
      <c r="H153" s="378" t="s">
        <v>8711</v>
      </c>
      <c r="I153" s="378" t="s">
        <v>8682</v>
      </c>
      <c r="J153" s="378"/>
      <c r="K153" s="374"/>
    </row>
    <row r="154" ht="15" customHeight="1">
      <c r="B154" s="353"/>
      <c r="C154" s="378" t="s">
        <v>8691</v>
      </c>
      <c r="D154" s="331"/>
      <c r="E154" s="331"/>
      <c r="F154" s="379" t="s">
        <v>8678</v>
      </c>
      <c r="G154" s="331"/>
      <c r="H154" s="378" t="s">
        <v>8711</v>
      </c>
      <c r="I154" s="378" t="s">
        <v>8674</v>
      </c>
      <c r="J154" s="378">
        <v>50</v>
      </c>
      <c r="K154" s="374"/>
    </row>
    <row r="155" ht="15" customHeight="1">
      <c r="B155" s="353"/>
      <c r="C155" s="378" t="s">
        <v>8699</v>
      </c>
      <c r="D155" s="331"/>
      <c r="E155" s="331"/>
      <c r="F155" s="379" t="s">
        <v>8678</v>
      </c>
      <c r="G155" s="331"/>
      <c r="H155" s="378" t="s">
        <v>8711</v>
      </c>
      <c r="I155" s="378" t="s">
        <v>8674</v>
      </c>
      <c r="J155" s="378">
        <v>50</v>
      </c>
      <c r="K155" s="374"/>
    </row>
    <row r="156" ht="15" customHeight="1">
      <c r="B156" s="353"/>
      <c r="C156" s="378" t="s">
        <v>8697</v>
      </c>
      <c r="D156" s="331"/>
      <c r="E156" s="331"/>
      <c r="F156" s="379" t="s">
        <v>8678</v>
      </c>
      <c r="G156" s="331"/>
      <c r="H156" s="378" t="s">
        <v>8711</v>
      </c>
      <c r="I156" s="378" t="s">
        <v>8674</v>
      </c>
      <c r="J156" s="378">
        <v>50</v>
      </c>
      <c r="K156" s="374"/>
    </row>
    <row r="157" ht="15" customHeight="1">
      <c r="B157" s="353"/>
      <c r="C157" s="378" t="s">
        <v>181</v>
      </c>
      <c r="D157" s="331"/>
      <c r="E157" s="331"/>
      <c r="F157" s="379" t="s">
        <v>8672</v>
      </c>
      <c r="G157" s="331"/>
      <c r="H157" s="378" t="s">
        <v>8733</v>
      </c>
      <c r="I157" s="378" t="s">
        <v>8674</v>
      </c>
      <c r="J157" s="378" t="s">
        <v>8734</v>
      </c>
      <c r="K157" s="374"/>
    </row>
    <row r="158" ht="15" customHeight="1">
      <c r="B158" s="353"/>
      <c r="C158" s="378" t="s">
        <v>8735</v>
      </c>
      <c r="D158" s="331"/>
      <c r="E158" s="331"/>
      <c r="F158" s="379" t="s">
        <v>8672</v>
      </c>
      <c r="G158" s="331"/>
      <c r="H158" s="378" t="s">
        <v>8736</v>
      </c>
      <c r="I158" s="378" t="s">
        <v>8706</v>
      </c>
      <c r="J158" s="378"/>
      <c r="K158" s="374"/>
    </row>
    <row r="159" ht="15" customHeight="1">
      <c r="B159" s="380"/>
      <c r="C159" s="362"/>
      <c r="D159" s="362"/>
      <c r="E159" s="362"/>
      <c r="F159" s="362"/>
      <c r="G159" s="362"/>
      <c r="H159" s="362"/>
      <c r="I159" s="362"/>
      <c r="J159" s="362"/>
      <c r="K159" s="381"/>
    </row>
    <row r="160" ht="18.75" customHeight="1">
      <c r="B160" s="327"/>
      <c r="C160" s="331"/>
      <c r="D160" s="331"/>
      <c r="E160" s="331"/>
      <c r="F160" s="352"/>
      <c r="G160" s="331"/>
      <c r="H160" s="331"/>
      <c r="I160" s="331"/>
      <c r="J160" s="331"/>
      <c r="K160" s="327"/>
    </row>
    <row r="161" ht="18.75" customHeight="1">
      <c r="B161" s="338"/>
      <c r="C161" s="338"/>
      <c r="D161" s="338"/>
      <c r="E161" s="338"/>
      <c r="F161" s="338"/>
      <c r="G161" s="338"/>
      <c r="H161" s="338"/>
      <c r="I161" s="338"/>
      <c r="J161" s="338"/>
      <c r="K161" s="338"/>
    </row>
    <row r="162" ht="7.5" customHeight="1">
      <c r="B162" s="317"/>
      <c r="C162" s="318"/>
      <c r="D162" s="318"/>
      <c r="E162" s="318"/>
      <c r="F162" s="318"/>
      <c r="G162" s="318"/>
      <c r="H162" s="318"/>
      <c r="I162" s="318"/>
      <c r="J162" s="318"/>
      <c r="K162" s="319"/>
    </row>
    <row r="163" ht="45" customHeight="1">
      <c r="B163" s="320"/>
      <c r="C163" s="321" t="s">
        <v>8737</v>
      </c>
      <c r="D163" s="321"/>
      <c r="E163" s="321"/>
      <c r="F163" s="321"/>
      <c r="G163" s="321"/>
      <c r="H163" s="321"/>
      <c r="I163" s="321"/>
      <c r="J163" s="321"/>
      <c r="K163" s="322"/>
    </row>
    <row r="164" ht="17.25" customHeight="1">
      <c r="B164" s="320"/>
      <c r="C164" s="345" t="s">
        <v>8666</v>
      </c>
      <c r="D164" s="345"/>
      <c r="E164" s="345"/>
      <c r="F164" s="345" t="s">
        <v>8667</v>
      </c>
      <c r="G164" s="382"/>
      <c r="H164" s="383" t="s">
        <v>214</v>
      </c>
      <c r="I164" s="383" t="s">
        <v>64</v>
      </c>
      <c r="J164" s="345" t="s">
        <v>8668</v>
      </c>
      <c r="K164" s="322"/>
    </row>
    <row r="165" ht="17.25" customHeight="1">
      <c r="B165" s="323"/>
      <c r="C165" s="347" t="s">
        <v>8669</v>
      </c>
      <c r="D165" s="347"/>
      <c r="E165" s="347"/>
      <c r="F165" s="348" t="s">
        <v>8670</v>
      </c>
      <c r="G165" s="384"/>
      <c r="H165" s="385"/>
      <c r="I165" s="385"/>
      <c r="J165" s="347" t="s">
        <v>8671</v>
      </c>
      <c r="K165" s="325"/>
    </row>
    <row r="166" ht="5.25" customHeight="1">
      <c r="B166" s="353"/>
      <c r="C166" s="350"/>
      <c r="D166" s="350"/>
      <c r="E166" s="350"/>
      <c r="F166" s="350"/>
      <c r="G166" s="351"/>
      <c r="H166" s="350"/>
      <c r="I166" s="350"/>
      <c r="J166" s="350"/>
      <c r="K166" s="374"/>
    </row>
    <row r="167" ht="15" customHeight="1">
      <c r="B167" s="353"/>
      <c r="C167" s="331" t="s">
        <v>8675</v>
      </c>
      <c r="D167" s="331"/>
      <c r="E167" s="331"/>
      <c r="F167" s="352" t="s">
        <v>8672</v>
      </c>
      <c r="G167" s="331"/>
      <c r="H167" s="331" t="s">
        <v>8711</v>
      </c>
      <c r="I167" s="331" t="s">
        <v>8674</v>
      </c>
      <c r="J167" s="331">
        <v>120</v>
      </c>
      <c r="K167" s="374"/>
    </row>
    <row r="168" ht="15" customHeight="1">
      <c r="B168" s="353"/>
      <c r="C168" s="331" t="s">
        <v>8720</v>
      </c>
      <c r="D168" s="331"/>
      <c r="E168" s="331"/>
      <c r="F168" s="352" t="s">
        <v>8672</v>
      </c>
      <c r="G168" s="331"/>
      <c r="H168" s="331" t="s">
        <v>8721</v>
      </c>
      <c r="I168" s="331" t="s">
        <v>8674</v>
      </c>
      <c r="J168" s="331" t="s">
        <v>8722</v>
      </c>
      <c r="K168" s="374"/>
    </row>
    <row r="169" ht="15" customHeight="1">
      <c r="B169" s="353"/>
      <c r="C169" s="331" t="s">
        <v>91</v>
      </c>
      <c r="D169" s="331"/>
      <c r="E169" s="331"/>
      <c r="F169" s="352" t="s">
        <v>8672</v>
      </c>
      <c r="G169" s="331"/>
      <c r="H169" s="331" t="s">
        <v>8738</v>
      </c>
      <c r="I169" s="331" t="s">
        <v>8674</v>
      </c>
      <c r="J169" s="331" t="s">
        <v>8722</v>
      </c>
      <c r="K169" s="374"/>
    </row>
    <row r="170" ht="15" customHeight="1">
      <c r="B170" s="353"/>
      <c r="C170" s="331" t="s">
        <v>8677</v>
      </c>
      <c r="D170" s="331"/>
      <c r="E170" s="331"/>
      <c r="F170" s="352" t="s">
        <v>8678</v>
      </c>
      <c r="G170" s="331"/>
      <c r="H170" s="331" t="s">
        <v>8738</v>
      </c>
      <c r="I170" s="331" t="s">
        <v>8674</v>
      </c>
      <c r="J170" s="331">
        <v>50</v>
      </c>
      <c r="K170" s="374"/>
    </row>
    <row r="171" ht="15" customHeight="1">
      <c r="B171" s="353"/>
      <c r="C171" s="331" t="s">
        <v>8680</v>
      </c>
      <c r="D171" s="331"/>
      <c r="E171" s="331"/>
      <c r="F171" s="352" t="s">
        <v>8672</v>
      </c>
      <c r="G171" s="331"/>
      <c r="H171" s="331" t="s">
        <v>8738</v>
      </c>
      <c r="I171" s="331" t="s">
        <v>8682</v>
      </c>
      <c r="J171" s="331"/>
      <c r="K171" s="374"/>
    </row>
    <row r="172" ht="15" customHeight="1">
      <c r="B172" s="353"/>
      <c r="C172" s="331" t="s">
        <v>8691</v>
      </c>
      <c r="D172" s="331"/>
      <c r="E172" s="331"/>
      <c r="F172" s="352" t="s">
        <v>8678</v>
      </c>
      <c r="G172" s="331"/>
      <c r="H172" s="331" t="s">
        <v>8738</v>
      </c>
      <c r="I172" s="331" t="s">
        <v>8674</v>
      </c>
      <c r="J172" s="331">
        <v>50</v>
      </c>
      <c r="K172" s="374"/>
    </row>
    <row r="173" ht="15" customHeight="1">
      <c r="B173" s="353"/>
      <c r="C173" s="331" t="s">
        <v>8699</v>
      </c>
      <c r="D173" s="331"/>
      <c r="E173" s="331"/>
      <c r="F173" s="352" t="s">
        <v>8678</v>
      </c>
      <c r="G173" s="331"/>
      <c r="H173" s="331" t="s">
        <v>8738</v>
      </c>
      <c r="I173" s="331" t="s">
        <v>8674</v>
      </c>
      <c r="J173" s="331">
        <v>50</v>
      </c>
      <c r="K173" s="374"/>
    </row>
    <row r="174" ht="15" customHeight="1">
      <c r="B174" s="353"/>
      <c r="C174" s="331" t="s">
        <v>8697</v>
      </c>
      <c r="D174" s="331"/>
      <c r="E174" s="331"/>
      <c r="F174" s="352" t="s">
        <v>8678</v>
      </c>
      <c r="G174" s="331"/>
      <c r="H174" s="331" t="s">
        <v>8738</v>
      </c>
      <c r="I174" s="331" t="s">
        <v>8674</v>
      </c>
      <c r="J174" s="331">
        <v>50</v>
      </c>
      <c r="K174" s="374"/>
    </row>
    <row r="175" ht="15" customHeight="1">
      <c r="B175" s="353"/>
      <c r="C175" s="331" t="s">
        <v>213</v>
      </c>
      <c r="D175" s="331"/>
      <c r="E175" s="331"/>
      <c r="F175" s="352" t="s">
        <v>8672</v>
      </c>
      <c r="G175" s="331"/>
      <c r="H175" s="331" t="s">
        <v>8739</v>
      </c>
      <c r="I175" s="331" t="s">
        <v>8740</v>
      </c>
      <c r="J175" s="331"/>
      <c r="K175" s="374"/>
    </row>
    <row r="176" ht="15" customHeight="1">
      <c r="B176" s="353"/>
      <c r="C176" s="331" t="s">
        <v>64</v>
      </c>
      <c r="D176" s="331"/>
      <c r="E176" s="331"/>
      <c r="F176" s="352" t="s">
        <v>8672</v>
      </c>
      <c r="G176" s="331"/>
      <c r="H176" s="331" t="s">
        <v>8741</v>
      </c>
      <c r="I176" s="331" t="s">
        <v>8742</v>
      </c>
      <c r="J176" s="331">
        <v>1</v>
      </c>
      <c r="K176" s="374"/>
    </row>
    <row r="177" ht="15" customHeight="1">
      <c r="B177" s="353"/>
      <c r="C177" s="331" t="s">
        <v>60</v>
      </c>
      <c r="D177" s="331"/>
      <c r="E177" s="331"/>
      <c r="F177" s="352" t="s">
        <v>8672</v>
      </c>
      <c r="G177" s="331"/>
      <c r="H177" s="331" t="s">
        <v>8743</v>
      </c>
      <c r="I177" s="331" t="s">
        <v>8674</v>
      </c>
      <c r="J177" s="331">
        <v>20</v>
      </c>
      <c r="K177" s="374"/>
    </row>
    <row r="178" ht="15" customHeight="1">
      <c r="B178" s="353"/>
      <c r="C178" s="331" t="s">
        <v>214</v>
      </c>
      <c r="D178" s="331"/>
      <c r="E178" s="331"/>
      <c r="F178" s="352" t="s">
        <v>8672</v>
      </c>
      <c r="G178" s="331"/>
      <c r="H178" s="331" t="s">
        <v>8744</v>
      </c>
      <c r="I178" s="331" t="s">
        <v>8674</v>
      </c>
      <c r="J178" s="331">
        <v>255</v>
      </c>
      <c r="K178" s="374"/>
    </row>
    <row r="179" ht="15" customHeight="1">
      <c r="B179" s="353"/>
      <c r="C179" s="331" t="s">
        <v>215</v>
      </c>
      <c r="D179" s="331"/>
      <c r="E179" s="331"/>
      <c r="F179" s="352" t="s">
        <v>8672</v>
      </c>
      <c r="G179" s="331"/>
      <c r="H179" s="331" t="s">
        <v>8637</v>
      </c>
      <c r="I179" s="331" t="s">
        <v>8674</v>
      </c>
      <c r="J179" s="331">
        <v>10</v>
      </c>
      <c r="K179" s="374"/>
    </row>
    <row r="180" ht="15" customHeight="1">
      <c r="B180" s="353"/>
      <c r="C180" s="331" t="s">
        <v>216</v>
      </c>
      <c r="D180" s="331"/>
      <c r="E180" s="331"/>
      <c r="F180" s="352" t="s">
        <v>8672</v>
      </c>
      <c r="G180" s="331"/>
      <c r="H180" s="331" t="s">
        <v>8745</v>
      </c>
      <c r="I180" s="331" t="s">
        <v>8706</v>
      </c>
      <c r="J180" s="331"/>
      <c r="K180" s="374"/>
    </row>
    <row r="181" ht="15" customHeight="1">
      <c r="B181" s="353"/>
      <c r="C181" s="331" t="s">
        <v>8746</v>
      </c>
      <c r="D181" s="331"/>
      <c r="E181" s="331"/>
      <c r="F181" s="352" t="s">
        <v>8672</v>
      </c>
      <c r="G181" s="331"/>
      <c r="H181" s="331" t="s">
        <v>8747</v>
      </c>
      <c r="I181" s="331" t="s">
        <v>8706</v>
      </c>
      <c r="J181" s="331"/>
      <c r="K181" s="374"/>
    </row>
    <row r="182" ht="15" customHeight="1">
      <c r="B182" s="353"/>
      <c r="C182" s="331" t="s">
        <v>8735</v>
      </c>
      <c r="D182" s="331"/>
      <c r="E182" s="331"/>
      <c r="F182" s="352" t="s">
        <v>8672</v>
      </c>
      <c r="G182" s="331"/>
      <c r="H182" s="331" t="s">
        <v>8748</v>
      </c>
      <c r="I182" s="331" t="s">
        <v>8706</v>
      </c>
      <c r="J182" s="331"/>
      <c r="K182" s="374"/>
    </row>
    <row r="183" ht="15" customHeight="1">
      <c r="B183" s="353"/>
      <c r="C183" s="331" t="s">
        <v>218</v>
      </c>
      <c r="D183" s="331"/>
      <c r="E183" s="331"/>
      <c r="F183" s="352" t="s">
        <v>8678</v>
      </c>
      <c r="G183" s="331"/>
      <c r="H183" s="331" t="s">
        <v>8749</v>
      </c>
      <c r="I183" s="331" t="s">
        <v>8674</v>
      </c>
      <c r="J183" s="331">
        <v>50</v>
      </c>
      <c r="K183" s="374"/>
    </row>
    <row r="184" ht="15" customHeight="1">
      <c r="B184" s="353"/>
      <c r="C184" s="331" t="s">
        <v>8750</v>
      </c>
      <c r="D184" s="331"/>
      <c r="E184" s="331"/>
      <c r="F184" s="352" t="s">
        <v>8678</v>
      </c>
      <c r="G184" s="331"/>
      <c r="H184" s="331" t="s">
        <v>8751</v>
      </c>
      <c r="I184" s="331" t="s">
        <v>8752</v>
      </c>
      <c r="J184" s="331"/>
      <c r="K184" s="374"/>
    </row>
    <row r="185" ht="15" customHeight="1">
      <c r="B185" s="353"/>
      <c r="C185" s="331" t="s">
        <v>8753</v>
      </c>
      <c r="D185" s="331"/>
      <c r="E185" s="331"/>
      <c r="F185" s="352" t="s">
        <v>8678</v>
      </c>
      <c r="G185" s="331"/>
      <c r="H185" s="331" t="s">
        <v>8754</v>
      </c>
      <c r="I185" s="331" t="s">
        <v>8752</v>
      </c>
      <c r="J185" s="331"/>
      <c r="K185" s="374"/>
    </row>
    <row r="186" ht="15" customHeight="1">
      <c r="B186" s="353"/>
      <c r="C186" s="331" t="s">
        <v>8755</v>
      </c>
      <c r="D186" s="331"/>
      <c r="E186" s="331"/>
      <c r="F186" s="352" t="s">
        <v>8678</v>
      </c>
      <c r="G186" s="331"/>
      <c r="H186" s="331" t="s">
        <v>8756</v>
      </c>
      <c r="I186" s="331" t="s">
        <v>8752</v>
      </c>
      <c r="J186" s="331"/>
      <c r="K186" s="374"/>
    </row>
    <row r="187" ht="15" customHeight="1">
      <c r="B187" s="353"/>
      <c r="C187" s="386" t="s">
        <v>8757</v>
      </c>
      <c r="D187" s="331"/>
      <c r="E187" s="331"/>
      <c r="F187" s="352" t="s">
        <v>8678</v>
      </c>
      <c r="G187" s="331"/>
      <c r="H187" s="331" t="s">
        <v>8758</v>
      </c>
      <c r="I187" s="331" t="s">
        <v>8759</v>
      </c>
      <c r="J187" s="387" t="s">
        <v>8760</v>
      </c>
      <c r="K187" s="374"/>
    </row>
    <row r="188" ht="15" customHeight="1">
      <c r="B188" s="353"/>
      <c r="C188" s="337" t="s">
        <v>49</v>
      </c>
      <c r="D188" s="331"/>
      <c r="E188" s="331"/>
      <c r="F188" s="352" t="s">
        <v>8672</v>
      </c>
      <c r="G188" s="331"/>
      <c r="H188" s="327" t="s">
        <v>8761</v>
      </c>
      <c r="I188" s="331" t="s">
        <v>8762</v>
      </c>
      <c r="J188" s="331"/>
      <c r="K188" s="374"/>
    </row>
    <row r="189" ht="15" customHeight="1">
      <c r="B189" s="353"/>
      <c r="C189" s="337" t="s">
        <v>8763</v>
      </c>
      <c r="D189" s="331"/>
      <c r="E189" s="331"/>
      <c r="F189" s="352" t="s">
        <v>8672</v>
      </c>
      <c r="G189" s="331"/>
      <c r="H189" s="331" t="s">
        <v>8764</v>
      </c>
      <c r="I189" s="331" t="s">
        <v>8706</v>
      </c>
      <c r="J189" s="331"/>
      <c r="K189" s="374"/>
    </row>
    <row r="190" ht="15" customHeight="1">
      <c r="B190" s="353"/>
      <c r="C190" s="337" t="s">
        <v>8765</v>
      </c>
      <c r="D190" s="331"/>
      <c r="E190" s="331"/>
      <c r="F190" s="352" t="s">
        <v>8672</v>
      </c>
      <c r="G190" s="331"/>
      <c r="H190" s="331" t="s">
        <v>8766</v>
      </c>
      <c r="I190" s="331" t="s">
        <v>8706</v>
      </c>
      <c r="J190" s="331"/>
      <c r="K190" s="374"/>
    </row>
    <row r="191" ht="15" customHeight="1">
      <c r="B191" s="353"/>
      <c r="C191" s="337" t="s">
        <v>8767</v>
      </c>
      <c r="D191" s="331"/>
      <c r="E191" s="331"/>
      <c r="F191" s="352" t="s">
        <v>8678</v>
      </c>
      <c r="G191" s="331"/>
      <c r="H191" s="331" t="s">
        <v>8768</v>
      </c>
      <c r="I191" s="331" t="s">
        <v>8706</v>
      </c>
      <c r="J191" s="331"/>
      <c r="K191" s="374"/>
    </row>
    <row r="192" ht="15" customHeight="1">
      <c r="B192" s="380"/>
      <c r="C192" s="388"/>
      <c r="D192" s="362"/>
      <c r="E192" s="362"/>
      <c r="F192" s="362"/>
      <c r="G192" s="362"/>
      <c r="H192" s="362"/>
      <c r="I192" s="362"/>
      <c r="J192" s="362"/>
      <c r="K192" s="381"/>
    </row>
    <row r="193" ht="18.75" customHeight="1">
      <c r="B193" s="327"/>
      <c r="C193" s="331"/>
      <c r="D193" s="331"/>
      <c r="E193" s="331"/>
      <c r="F193" s="352"/>
      <c r="G193" s="331"/>
      <c r="H193" s="331"/>
      <c r="I193" s="331"/>
      <c r="J193" s="331"/>
      <c r="K193" s="327"/>
    </row>
    <row r="194" ht="18.75" customHeight="1">
      <c r="B194" s="327"/>
      <c r="C194" s="331"/>
      <c r="D194" s="331"/>
      <c r="E194" s="331"/>
      <c r="F194" s="352"/>
      <c r="G194" s="331"/>
      <c r="H194" s="331"/>
      <c r="I194" s="331"/>
      <c r="J194" s="331"/>
      <c r="K194" s="327"/>
    </row>
    <row r="195" ht="18.75" customHeight="1">
      <c r="B195" s="338"/>
      <c r="C195" s="338"/>
      <c r="D195" s="338"/>
      <c r="E195" s="338"/>
      <c r="F195" s="338"/>
      <c r="G195" s="338"/>
      <c r="H195" s="338"/>
      <c r="I195" s="338"/>
      <c r="J195" s="338"/>
      <c r="K195" s="338"/>
    </row>
    <row r="196" ht="13.5">
      <c r="B196" s="317"/>
      <c r="C196" s="318"/>
      <c r="D196" s="318"/>
      <c r="E196" s="318"/>
      <c r="F196" s="318"/>
      <c r="G196" s="318"/>
      <c r="H196" s="318"/>
      <c r="I196" s="318"/>
      <c r="J196" s="318"/>
      <c r="K196" s="319"/>
    </row>
    <row r="197" ht="21">
      <c r="B197" s="320"/>
      <c r="C197" s="321" t="s">
        <v>8769</v>
      </c>
      <c r="D197" s="321"/>
      <c r="E197" s="321"/>
      <c r="F197" s="321"/>
      <c r="G197" s="321"/>
      <c r="H197" s="321"/>
      <c r="I197" s="321"/>
      <c r="J197" s="321"/>
      <c r="K197" s="322"/>
    </row>
    <row r="198" ht="25.5" customHeight="1">
      <c r="B198" s="320"/>
      <c r="C198" s="389" t="s">
        <v>8770</v>
      </c>
      <c r="D198" s="389"/>
      <c r="E198" s="389"/>
      <c r="F198" s="389" t="s">
        <v>8771</v>
      </c>
      <c r="G198" s="390"/>
      <c r="H198" s="389" t="s">
        <v>8772</v>
      </c>
      <c r="I198" s="389"/>
      <c r="J198" s="389"/>
      <c r="K198" s="322"/>
    </row>
    <row r="199" ht="5.25" customHeight="1">
      <c r="B199" s="353"/>
      <c r="C199" s="350"/>
      <c r="D199" s="350"/>
      <c r="E199" s="350"/>
      <c r="F199" s="350"/>
      <c r="G199" s="331"/>
      <c r="H199" s="350"/>
      <c r="I199" s="350"/>
      <c r="J199" s="350"/>
      <c r="K199" s="374"/>
    </row>
    <row r="200" ht="15" customHeight="1">
      <c r="B200" s="353"/>
      <c r="C200" s="331" t="s">
        <v>8762</v>
      </c>
      <c r="D200" s="331"/>
      <c r="E200" s="331"/>
      <c r="F200" s="352" t="s">
        <v>50</v>
      </c>
      <c r="G200" s="331"/>
      <c r="H200" s="331" t="s">
        <v>8773</v>
      </c>
      <c r="I200" s="331"/>
      <c r="J200" s="331"/>
      <c r="K200" s="374"/>
    </row>
    <row r="201" ht="15" customHeight="1">
      <c r="B201" s="353"/>
      <c r="C201" s="359"/>
      <c r="D201" s="331"/>
      <c r="E201" s="331"/>
      <c r="F201" s="352" t="s">
        <v>51</v>
      </c>
      <c r="G201" s="331"/>
      <c r="H201" s="331" t="s">
        <v>8774</v>
      </c>
      <c r="I201" s="331"/>
      <c r="J201" s="331"/>
      <c r="K201" s="374"/>
    </row>
    <row r="202" ht="15" customHeight="1">
      <c r="B202" s="353"/>
      <c r="C202" s="359"/>
      <c r="D202" s="331"/>
      <c r="E202" s="331"/>
      <c r="F202" s="352" t="s">
        <v>54</v>
      </c>
      <c r="G202" s="331"/>
      <c r="H202" s="331" t="s">
        <v>8775</v>
      </c>
      <c r="I202" s="331"/>
      <c r="J202" s="331"/>
      <c r="K202" s="374"/>
    </row>
    <row r="203" ht="15" customHeight="1">
      <c r="B203" s="353"/>
      <c r="C203" s="331"/>
      <c r="D203" s="331"/>
      <c r="E203" s="331"/>
      <c r="F203" s="352" t="s">
        <v>52</v>
      </c>
      <c r="G203" s="331"/>
      <c r="H203" s="331" t="s">
        <v>8776</v>
      </c>
      <c r="I203" s="331"/>
      <c r="J203" s="331"/>
      <c r="K203" s="374"/>
    </row>
    <row r="204" ht="15" customHeight="1">
      <c r="B204" s="353"/>
      <c r="C204" s="331"/>
      <c r="D204" s="331"/>
      <c r="E204" s="331"/>
      <c r="F204" s="352" t="s">
        <v>53</v>
      </c>
      <c r="G204" s="331"/>
      <c r="H204" s="331" t="s">
        <v>8777</v>
      </c>
      <c r="I204" s="331"/>
      <c r="J204" s="331"/>
      <c r="K204" s="374"/>
    </row>
    <row r="205" ht="15" customHeight="1">
      <c r="B205" s="353"/>
      <c r="C205" s="331"/>
      <c r="D205" s="331"/>
      <c r="E205" s="331"/>
      <c r="F205" s="352"/>
      <c r="G205" s="331"/>
      <c r="H205" s="331"/>
      <c r="I205" s="331"/>
      <c r="J205" s="331"/>
      <c r="K205" s="374"/>
    </row>
    <row r="206" ht="15" customHeight="1">
      <c r="B206" s="353"/>
      <c r="C206" s="331" t="s">
        <v>8718</v>
      </c>
      <c r="D206" s="331"/>
      <c r="E206" s="331"/>
      <c r="F206" s="352" t="s">
        <v>85</v>
      </c>
      <c r="G206" s="331"/>
      <c r="H206" s="331" t="s">
        <v>8778</v>
      </c>
      <c r="I206" s="331"/>
      <c r="J206" s="331"/>
      <c r="K206" s="374"/>
    </row>
    <row r="207" ht="15" customHeight="1">
      <c r="B207" s="353"/>
      <c r="C207" s="359"/>
      <c r="D207" s="331"/>
      <c r="E207" s="331"/>
      <c r="F207" s="352" t="s">
        <v>8617</v>
      </c>
      <c r="G207" s="331"/>
      <c r="H207" s="331" t="s">
        <v>8618</v>
      </c>
      <c r="I207" s="331"/>
      <c r="J207" s="331"/>
      <c r="K207" s="374"/>
    </row>
    <row r="208" ht="15" customHeight="1">
      <c r="B208" s="353"/>
      <c r="C208" s="331"/>
      <c r="D208" s="331"/>
      <c r="E208" s="331"/>
      <c r="F208" s="352" t="s">
        <v>8615</v>
      </c>
      <c r="G208" s="331"/>
      <c r="H208" s="331" t="s">
        <v>8779</v>
      </c>
      <c r="I208" s="331"/>
      <c r="J208" s="331"/>
      <c r="K208" s="374"/>
    </row>
    <row r="209" ht="15" customHeight="1">
      <c r="B209" s="391"/>
      <c r="C209" s="359"/>
      <c r="D209" s="359"/>
      <c r="E209" s="359"/>
      <c r="F209" s="352" t="s">
        <v>8619</v>
      </c>
      <c r="G209" s="337"/>
      <c r="H209" s="378" t="s">
        <v>8620</v>
      </c>
      <c r="I209" s="378"/>
      <c r="J209" s="378"/>
      <c r="K209" s="392"/>
    </row>
    <row r="210" ht="15" customHeight="1">
      <c r="B210" s="391"/>
      <c r="C210" s="359"/>
      <c r="D210" s="359"/>
      <c r="E210" s="359"/>
      <c r="F210" s="352" t="s">
        <v>8621</v>
      </c>
      <c r="G210" s="337"/>
      <c r="H210" s="378" t="s">
        <v>8780</v>
      </c>
      <c r="I210" s="378"/>
      <c r="J210" s="378"/>
      <c r="K210" s="392"/>
    </row>
    <row r="211" ht="15" customHeight="1">
      <c r="B211" s="391"/>
      <c r="C211" s="359"/>
      <c r="D211" s="359"/>
      <c r="E211" s="359"/>
      <c r="F211" s="393"/>
      <c r="G211" s="337"/>
      <c r="H211" s="394"/>
      <c r="I211" s="394"/>
      <c r="J211" s="394"/>
      <c r="K211" s="392"/>
    </row>
    <row r="212" ht="15" customHeight="1">
      <c r="B212" s="391"/>
      <c r="C212" s="331" t="s">
        <v>8742</v>
      </c>
      <c r="D212" s="359"/>
      <c r="E212" s="359"/>
      <c r="F212" s="352">
        <v>1</v>
      </c>
      <c r="G212" s="337"/>
      <c r="H212" s="378" t="s">
        <v>8781</v>
      </c>
      <c r="I212" s="378"/>
      <c r="J212" s="378"/>
      <c r="K212" s="392"/>
    </row>
    <row r="213" ht="15" customHeight="1">
      <c r="B213" s="391"/>
      <c r="C213" s="359"/>
      <c r="D213" s="359"/>
      <c r="E213" s="359"/>
      <c r="F213" s="352">
        <v>2</v>
      </c>
      <c r="G213" s="337"/>
      <c r="H213" s="378" t="s">
        <v>8782</v>
      </c>
      <c r="I213" s="378"/>
      <c r="J213" s="378"/>
      <c r="K213" s="392"/>
    </row>
    <row r="214" ht="15" customHeight="1">
      <c r="B214" s="391"/>
      <c r="C214" s="359"/>
      <c r="D214" s="359"/>
      <c r="E214" s="359"/>
      <c r="F214" s="352">
        <v>3</v>
      </c>
      <c r="G214" s="337"/>
      <c r="H214" s="378" t="s">
        <v>8783</v>
      </c>
      <c r="I214" s="378"/>
      <c r="J214" s="378"/>
      <c r="K214" s="392"/>
    </row>
    <row r="215" ht="15" customHeight="1">
      <c r="B215" s="391"/>
      <c r="C215" s="359"/>
      <c r="D215" s="359"/>
      <c r="E215" s="359"/>
      <c r="F215" s="352">
        <v>4</v>
      </c>
      <c r="G215" s="337"/>
      <c r="H215" s="378" t="s">
        <v>8784</v>
      </c>
      <c r="I215" s="378"/>
      <c r="J215" s="378"/>
      <c r="K215" s="392"/>
    </row>
    <row r="216" ht="12.75" customHeight="1">
      <c r="B216" s="395"/>
      <c r="C216" s="396"/>
      <c r="D216" s="396"/>
      <c r="E216" s="396"/>
      <c r="F216" s="396"/>
      <c r="G216" s="396"/>
      <c r="H216" s="396"/>
      <c r="I216" s="396"/>
      <c r="J216" s="396"/>
      <c r="K216" s="397"/>
    </row>
  </sheetData>
  <sheetProtection autoFilter="0" deleteColumns="0" deleteRows="0" formatCells="0" formatColumns="0" formatRows="0" insertColumns="0" insertHyperlinks="0" insertRows="0" pivotTables="0" sort="0"/>
  <mergeCells count="77">
    <mergeCell ref="H208:J208"/>
    <mergeCell ref="H203:J203"/>
    <mergeCell ref="H201:J201"/>
    <mergeCell ref="H212:J212"/>
    <mergeCell ref="H214:J214"/>
    <mergeCell ref="H215:J215"/>
    <mergeCell ref="H213:J213"/>
    <mergeCell ref="H210:J210"/>
    <mergeCell ref="H209:J209"/>
    <mergeCell ref="H207:J207"/>
    <mergeCell ref="H198:J198"/>
    <mergeCell ref="C163:J163"/>
    <mergeCell ref="C120:J120"/>
    <mergeCell ref="C145:J145"/>
    <mergeCell ref="C197:J197"/>
    <mergeCell ref="H206:J206"/>
    <mergeCell ref="H204:J204"/>
    <mergeCell ref="H202:J202"/>
    <mergeCell ref="H200:J200"/>
    <mergeCell ref="D60:J60"/>
    <mergeCell ref="D63:J63"/>
    <mergeCell ref="D64:J64"/>
    <mergeCell ref="D66:J66"/>
    <mergeCell ref="D65:J65"/>
    <mergeCell ref="C100:J100"/>
    <mergeCell ref="D61:J61"/>
    <mergeCell ref="D67:J67"/>
    <mergeCell ref="D68:J68"/>
    <mergeCell ref="C73:J73"/>
    <mergeCell ref="C52:J52"/>
    <mergeCell ref="C53:J53"/>
    <mergeCell ref="C55:J55"/>
    <mergeCell ref="D56:J56"/>
    <mergeCell ref="D57:J57"/>
    <mergeCell ref="D58:J58"/>
    <mergeCell ref="D59:J59"/>
    <mergeCell ref="C50:J50"/>
    <mergeCell ref="G38:J38"/>
    <mergeCell ref="G39:J39"/>
    <mergeCell ref="G40:J40"/>
    <mergeCell ref="G41:J41"/>
    <mergeCell ref="G42:J42"/>
    <mergeCell ref="G43:J43"/>
    <mergeCell ref="D45:J45"/>
    <mergeCell ref="E46:J46"/>
    <mergeCell ref="E47:J47"/>
    <mergeCell ref="D33:J33"/>
    <mergeCell ref="G34:J34"/>
    <mergeCell ref="G35:J35"/>
    <mergeCell ref="D49:J49"/>
    <mergeCell ref="E48:J48"/>
    <mergeCell ref="G36:J36"/>
    <mergeCell ref="G37:J37"/>
    <mergeCell ref="C23:J23"/>
    <mergeCell ref="D25:J25"/>
    <mergeCell ref="D26:J26"/>
    <mergeCell ref="D28:J28"/>
    <mergeCell ref="D29:J29"/>
    <mergeCell ref="D31:J31"/>
    <mergeCell ref="C24:J24"/>
    <mergeCell ref="D32:J32"/>
    <mergeCell ref="F18:J18"/>
    <mergeCell ref="F21:J21"/>
    <mergeCell ref="D11:J11"/>
    <mergeCell ref="F19:J19"/>
    <mergeCell ref="F20:J20"/>
    <mergeCell ref="D14:J14"/>
    <mergeCell ref="D15:J15"/>
    <mergeCell ref="F16:J16"/>
    <mergeCell ref="F17:J17"/>
    <mergeCell ref="C9:J9"/>
    <mergeCell ref="D10:J10"/>
    <mergeCell ref="D13:J13"/>
    <mergeCell ref="C3:J3"/>
    <mergeCell ref="C4:J4"/>
    <mergeCell ref="C6:J6"/>
    <mergeCell ref="C7:J7"/>
  </mergeCells>
  <pageMargins left="0.5902778" right="0.5902778" top="0.5902778" bottom="0.5902778" header="0" footer="0"/>
  <pageSetup paperSize="9" orientation="portrait" scale="77"/>
</worksheet>
</file>

<file path=xl/worksheets/sheet3.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95</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176</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2328</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99.75" customHeight="1">
      <c r="B26" s="162"/>
      <c r="C26" s="163"/>
      <c r="D26" s="163"/>
      <c r="E26" s="45" t="s">
        <v>179</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ROUND(J91,2)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ROUND(SUM(BE91:BE214), 2)</f>
        <v>0</v>
      </c>
      <c r="G32" s="48"/>
      <c r="H32" s="48"/>
      <c r="I32" s="172">
        <v>0.20999999999999999</v>
      </c>
      <c r="J32" s="171">
        <f>ROUND(ROUND((SUM(BE91:BE214)), 2)*I32, 2)</f>
        <v>0</v>
      </c>
      <c r="K32" s="52"/>
    </row>
    <row r="33" s="1" customFormat="1" ht="14.4" customHeight="1">
      <c r="B33" s="47"/>
      <c r="C33" s="48"/>
      <c r="D33" s="48"/>
      <c r="E33" s="56" t="s">
        <v>51</v>
      </c>
      <c r="F33" s="171">
        <f>ROUND(SUM(BF91:BF214), 2)</f>
        <v>0</v>
      </c>
      <c r="G33" s="48"/>
      <c r="H33" s="48"/>
      <c r="I33" s="172">
        <v>0.14999999999999999</v>
      </c>
      <c r="J33" s="171">
        <f>ROUND(ROUND((SUM(BF91:BF214)), 2)*I33, 2)</f>
        <v>0</v>
      </c>
      <c r="K33" s="52"/>
    </row>
    <row r="34" hidden="1" s="1" customFormat="1" ht="14.4" customHeight="1">
      <c r="B34" s="47"/>
      <c r="C34" s="48"/>
      <c r="D34" s="48"/>
      <c r="E34" s="56" t="s">
        <v>52</v>
      </c>
      <c r="F34" s="171">
        <f>ROUND(SUM(BG91:BG214), 2)</f>
        <v>0</v>
      </c>
      <c r="G34" s="48"/>
      <c r="H34" s="48"/>
      <c r="I34" s="172">
        <v>0.20999999999999999</v>
      </c>
      <c r="J34" s="171">
        <v>0</v>
      </c>
      <c r="K34" s="52"/>
    </row>
    <row r="35" hidden="1" s="1" customFormat="1" ht="14.4" customHeight="1">
      <c r="B35" s="47"/>
      <c r="C35" s="48"/>
      <c r="D35" s="48"/>
      <c r="E35" s="56" t="s">
        <v>53</v>
      </c>
      <c r="F35" s="171">
        <f>ROUND(SUM(BH91:BH214), 2)</f>
        <v>0</v>
      </c>
      <c r="G35" s="48"/>
      <c r="H35" s="48"/>
      <c r="I35" s="172">
        <v>0.14999999999999999</v>
      </c>
      <c r="J35" s="171">
        <v>0</v>
      </c>
      <c r="K35" s="52"/>
    </row>
    <row r="36" hidden="1" s="1" customFormat="1" ht="14.4" customHeight="1">
      <c r="B36" s="47"/>
      <c r="C36" s="48"/>
      <c r="D36" s="48"/>
      <c r="E36" s="56" t="s">
        <v>54</v>
      </c>
      <c r="F36" s="171">
        <f>ROUND(SUM(BI91:BI214),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176</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01.1 - SO 01 - Zdravotní technika</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J91</f>
        <v>0</v>
      </c>
      <c r="K60" s="52"/>
      <c r="AU60" s="25" t="s">
        <v>184</v>
      </c>
    </row>
    <row r="61" s="8" customFormat="1" ht="24.96" customHeight="1">
      <c r="B61" s="191"/>
      <c r="C61" s="192"/>
      <c r="D61" s="193" t="s">
        <v>185</v>
      </c>
      <c r="E61" s="194"/>
      <c r="F61" s="194"/>
      <c r="G61" s="194"/>
      <c r="H61" s="194"/>
      <c r="I61" s="195"/>
      <c r="J61" s="196">
        <f>J92</f>
        <v>0</v>
      </c>
      <c r="K61" s="197"/>
    </row>
    <row r="62" s="9" customFormat="1" ht="19.92" customHeight="1">
      <c r="B62" s="198"/>
      <c r="C62" s="199"/>
      <c r="D62" s="200" t="s">
        <v>186</v>
      </c>
      <c r="E62" s="201"/>
      <c r="F62" s="201"/>
      <c r="G62" s="201"/>
      <c r="H62" s="201"/>
      <c r="I62" s="202"/>
      <c r="J62" s="203">
        <f>J93</f>
        <v>0</v>
      </c>
      <c r="K62" s="204"/>
    </row>
    <row r="63" s="9" customFormat="1" ht="19.92" customHeight="1">
      <c r="B63" s="198"/>
      <c r="C63" s="199"/>
      <c r="D63" s="200" t="s">
        <v>189</v>
      </c>
      <c r="E63" s="201"/>
      <c r="F63" s="201"/>
      <c r="G63" s="201"/>
      <c r="H63" s="201"/>
      <c r="I63" s="202"/>
      <c r="J63" s="203">
        <f>J105</f>
        <v>0</v>
      </c>
      <c r="K63" s="204"/>
    </row>
    <row r="64" s="8" customFormat="1" ht="24.96" customHeight="1">
      <c r="B64" s="191"/>
      <c r="C64" s="192"/>
      <c r="D64" s="193" t="s">
        <v>195</v>
      </c>
      <c r="E64" s="194"/>
      <c r="F64" s="194"/>
      <c r="G64" s="194"/>
      <c r="H64" s="194"/>
      <c r="I64" s="195"/>
      <c r="J64" s="196">
        <f>J107</f>
        <v>0</v>
      </c>
      <c r="K64" s="197"/>
    </row>
    <row r="65" s="9" customFormat="1" ht="19.92" customHeight="1">
      <c r="B65" s="198"/>
      <c r="C65" s="199"/>
      <c r="D65" s="200" t="s">
        <v>2329</v>
      </c>
      <c r="E65" s="201"/>
      <c r="F65" s="201"/>
      <c r="G65" s="201"/>
      <c r="H65" s="201"/>
      <c r="I65" s="202"/>
      <c r="J65" s="203">
        <f>J108</f>
        <v>0</v>
      </c>
      <c r="K65" s="204"/>
    </row>
    <row r="66" s="9" customFormat="1" ht="19.92" customHeight="1">
      <c r="B66" s="198"/>
      <c r="C66" s="199"/>
      <c r="D66" s="200" t="s">
        <v>2330</v>
      </c>
      <c r="E66" s="201"/>
      <c r="F66" s="201"/>
      <c r="G66" s="201"/>
      <c r="H66" s="201"/>
      <c r="I66" s="202"/>
      <c r="J66" s="203">
        <f>J143</f>
        <v>0</v>
      </c>
      <c r="K66" s="204"/>
    </row>
    <row r="67" s="9" customFormat="1" ht="19.92" customHeight="1">
      <c r="B67" s="198"/>
      <c r="C67" s="199"/>
      <c r="D67" s="200" t="s">
        <v>2331</v>
      </c>
      <c r="E67" s="201"/>
      <c r="F67" s="201"/>
      <c r="G67" s="201"/>
      <c r="H67" s="201"/>
      <c r="I67" s="202"/>
      <c r="J67" s="203">
        <f>J181</f>
        <v>0</v>
      </c>
      <c r="K67" s="204"/>
    </row>
    <row r="68" s="9" customFormat="1" ht="19.92" customHeight="1">
      <c r="B68" s="198"/>
      <c r="C68" s="199"/>
      <c r="D68" s="200" t="s">
        <v>2332</v>
      </c>
      <c r="E68" s="201"/>
      <c r="F68" s="201"/>
      <c r="G68" s="201"/>
      <c r="H68" s="201"/>
      <c r="I68" s="202"/>
      <c r="J68" s="203">
        <f>J205</f>
        <v>0</v>
      </c>
      <c r="K68" s="204"/>
    </row>
    <row r="69" s="9" customFormat="1" ht="19.92" customHeight="1">
      <c r="B69" s="198"/>
      <c r="C69" s="199"/>
      <c r="D69" s="200" t="s">
        <v>2333</v>
      </c>
      <c r="E69" s="201"/>
      <c r="F69" s="201"/>
      <c r="G69" s="201"/>
      <c r="H69" s="201"/>
      <c r="I69" s="202"/>
      <c r="J69" s="203">
        <f>J213</f>
        <v>0</v>
      </c>
      <c r="K69" s="204"/>
    </row>
    <row r="70" s="1" customFormat="1" ht="21.84" customHeight="1">
      <c r="B70" s="47"/>
      <c r="C70" s="48"/>
      <c r="D70" s="48"/>
      <c r="E70" s="48"/>
      <c r="F70" s="48"/>
      <c r="G70" s="48"/>
      <c r="H70" s="48"/>
      <c r="I70" s="158"/>
      <c r="J70" s="48"/>
      <c r="K70" s="52"/>
    </row>
    <row r="71" s="1" customFormat="1" ht="6.96" customHeight="1">
      <c r="B71" s="68"/>
      <c r="C71" s="69"/>
      <c r="D71" s="69"/>
      <c r="E71" s="69"/>
      <c r="F71" s="69"/>
      <c r="G71" s="69"/>
      <c r="H71" s="69"/>
      <c r="I71" s="180"/>
      <c r="J71" s="69"/>
      <c r="K71" s="70"/>
    </row>
    <row r="75" s="1" customFormat="1" ht="6.96" customHeight="1">
      <c r="B75" s="71"/>
      <c r="C75" s="72"/>
      <c r="D75" s="72"/>
      <c r="E75" s="72"/>
      <c r="F75" s="72"/>
      <c r="G75" s="72"/>
      <c r="H75" s="72"/>
      <c r="I75" s="183"/>
      <c r="J75" s="72"/>
      <c r="K75" s="72"/>
      <c r="L75" s="73"/>
    </row>
    <row r="76" s="1" customFormat="1" ht="36.96" customHeight="1">
      <c r="B76" s="47"/>
      <c r="C76" s="74" t="s">
        <v>212</v>
      </c>
      <c r="D76" s="75"/>
      <c r="E76" s="75"/>
      <c r="F76" s="75"/>
      <c r="G76" s="75"/>
      <c r="H76" s="75"/>
      <c r="I76" s="205"/>
      <c r="J76" s="75"/>
      <c r="K76" s="75"/>
      <c r="L76" s="73"/>
    </row>
    <row r="77" s="1" customFormat="1" ht="6.96" customHeight="1">
      <c r="B77" s="47"/>
      <c r="C77" s="75"/>
      <c r="D77" s="75"/>
      <c r="E77" s="75"/>
      <c r="F77" s="75"/>
      <c r="G77" s="75"/>
      <c r="H77" s="75"/>
      <c r="I77" s="205"/>
      <c r="J77" s="75"/>
      <c r="K77" s="75"/>
      <c r="L77" s="73"/>
    </row>
    <row r="78" s="1" customFormat="1" ht="14.4" customHeight="1">
      <c r="B78" s="47"/>
      <c r="C78" s="77" t="s">
        <v>18</v>
      </c>
      <c r="D78" s="75"/>
      <c r="E78" s="75"/>
      <c r="F78" s="75"/>
      <c r="G78" s="75"/>
      <c r="H78" s="75"/>
      <c r="I78" s="205"/>
      <c r="J78" s="75"/>
      <c r="K78" s="75"/>
      <c r="L78" s="73"/>
    </row>
    <row r="79" s="1" customFormat="1" ht="16.5" customHeight="1">
      <c r="B79" s="47"/>
      <c r="C79" s="75"/>
      <c r="D79" s="75"/>
      <c r="E79" s="206" t="str">
        <f>E7</f>
        <v>NOVÁ PSYCHIATRIE - NEMOCNICE TÁBOR (staveniště A)</v>
      </c>
      <c r="F79" s="77"/>
      <c r="G79" s="77"/>
      <c r="H79" s="77"/>
      <c r="I79" s="205"/>
      <c r="J79" s="75"/>
      <c r="K79" s="75"/>
      <c r="L79" s="73"/>
    </row>
    <row r="80">
      <c r="B80" s="29"/>
      <c r="C80" s="77" t="s">
        <v>175</v>
      </c>
      <c r="D80" s="207"/>
      <c r="E80" s="207"/>
      <c r="F80" s="207"/>
      <c r="G80" s="207"/>
      <c r="H80" s="207"/>
      <c r="I80" s="150"/>
      <c r="J80" s="207"/>
      <c r="K80" s="207"/>
      <c r="L80" s="208"/>
    </row>
    <row r="81" s="1" customFormat="1" ht="16.5" customHeight="1">
      <c r="B81" s="47"/>
      <c r="C81" s="75"/>
      <c r="D81" s="75"/>
      <c r="E81" s="206" t="s">
        <v>176</v>
      </c>
      <c r="F81" s="75"/>
      <c r="G81" s="75"/>
      <c r="H81" s="75"/>
      <c r="I81" s="205"/>
      <c r="J81" s="75"/>
      <c r="K81" s="75"/>
      <c r="L81" s="73"/>
    </row>
    <row r="82" s="1" customFormat="1" ht="14.4" customHeight="1">
      <c r="B82" s="47"/>
      <c r="C82" s="77" t="s">
        <v>177</v>
      </c>
      <c r="D82" s="75"/>
      <c r="E82" s="75"/>
      <c r="F82" s="75"/>
      <c r="G82" s="75"/>
      <c r="H82" s="75"/>
      <c r="I82" s="205"/>
      <c r="J82" s="75"/>
      <c r="K82" s="75"/>
      <c r="L82" s="73"/>
    </row>
    <row r="83" s="1" customFormat="1" ht="17.25" customHeight="1">
      <c r="B83" s="47"/>
      <c r="C83" s="75"/>
      <c r="D83" s="75"/>
      <c r="E83" s="83" t="str">
        <f>E11</f>
        <v>01.1 - SO 01 - Zdravotní technika</v>
      </c>
      <c r="F83" s="75"/>
      <c r="G83" s="75"/>
      <c r="H83" s="75"/>
      <c r="I83" s="205"/>
      <c r="J83" s="75"/>
      <c r="K83" s="75"/>
      <c r="L83" s="73"/>
    </row>
    <row r="84" s="1" customFormat="1" ht="6.96" customHeight="1">
      <c r="B84" s="47"/>
      <c r="C84" s="75"/>
      <c r="D84" s="75"/>
      <c r="E84" s="75"/>
      <c r="F84" s="75"/>
      <c r="G84" s="75"/>
      <c r="H84" s="75"/>
      <c r="I84" s="205"/>
      <c r="J84" s="75"/>
      <c r="K84" s="75"/>
      <c r="L84" s="73"/>
    </row>
    <row r="85" s="1" customFormat="1" ht="18" customHeight="1">
      <c r="B85" s="47"/>
      <c r="C85" s="77" t="s">
        <v>25</v>
      </c>
      <c r="D85" s="75"/>
      <c r="E85" s="75"/>
      <c r="F85" s="209" t="str">
        <f>F14</f>
        <v>Tábor</v>
      </c>
      <c r="G85" s="75"/>
      <c r="H85" s="75"/>
      <c r="I85" s="210" t="s">
        <v>27</v>
      </c>
      <c r="J85" s="86" t="str">
        <f>IF(J14="","",J14)</f>
        <v>4. 5. 2015</v>
      </c>
      <c r="K85" s="75"/>
      <c r="L85" s="73"/>
    </row>
    <row r="86" s="1" customFormat="1" ht="6.96" customHeight="1">
      <c r="B86" s="47"/>
      <c r="C86" s="75"/>
      <c r="D86" s="75"/>
      <c r="E86" s="75"/>
      <c r="F86" s="75"/>
      <c r="G86" s="75"/>
      <c r="H86" s="75"/>
      <c r="I86" s="205"/>
      <c r="J86" s="75"/>
      <c r="K86" s="75"/>
      <c r="L86" s="73"/>
    </row>
    <row r="87" s="1" customFormat="1">
      <c r="B87" s="47"/>
      <c r="C87" s="77" t="s">
        <v>31</v>
      </c>
      <c r="D87" s="75"/>
      <c r="E87" s="75"/>
      <c r="F87" s="209" t="str">
        <f>E17</f>
        <v>Nemocnice Tábor,a.s.Kpt. Jaroše 2000 390 02 Tábor</v>
      </c>
      <c r="G87" s="75"/>
      <c r="H87" s="75"/>
      <c r="I87" s="210" t="s">
        <v>39</v>
      </c>
      <c r="J87" s="209" t="str">
        <f>E23</f>
        <v>Atelier H1 Ing.arch.J.Hochman, K Biřičce, HK</v>
      </c>
      <c r="K87" s="75"/>
      <c r="L87" s="73"/>
    </row>
    <row r="88" s="1" customFormat="1" ht="14.4" customHeight="1">
      <c r="B88" s="47"/>
      <c r="C88" s="77" t="s">
        <v>37</v>
      </c>
      <c r="D88" s="75"/>
      <c r="E88" s="75"/>
      <c r="F88" s="209" t="str">
        <f>IF(E20="","",E20)</f>
        <v/>
      </c>
      <c r="G88" s="75"/>
      <c r="H88" s="75"/>
      <c r="I88" s="205"/>
      <c r="J88" s="75"/>
      <c r="K88" s="75"/>
      <c r="L88" s="73"/>
    </row>
    <row r="89" s="1" customFormat="1" ht="10.32" customHeight="1">
      <c r="B89" s="47"/>
      <c r="C89" s="75"/>
      <c r="D89" s="75"/>
      <c r="E89" s="75"/>
      <c r="F89" s="75"/>
      <c r="G89" s="75"/>
      <c r="H89" s="75"/>
      <c r="I89" s="205"/>
      <c r="J89" s="75"/>
      <c r="K89" s="75"/>
      <c r="L89" s="73"/>
    </row>
    <row r="90" s="10" customFormat="1" ht="29.28" customHeight="1">
      <c r="B90" s="211"/>
      <c r="C90" s="212" t="s">
        <v>213</v>
      </c>
      <c r="D90" s="213" t="s">
        <v>64</v>
      </c>
      <c r="E90" s="213" t="s">
        <v>60</v>
      </c>
      <c r="F90" s="213" t="s">
        <v>214</v>
      </c>
      <c r="G90" s="213" t="s">
        <v>215</v>
      </c>
      <c r="H90" s="213" t="s">
        <v>216</v>
      </c>
      <c r="I90" s="214" t="s">
        <v>217</v>
      </c>
      <c r="J90" s="213" t="s">
        <v>182</v>
      </c>
      <c r="K90" s="215" t="s">
        <v>218</v>
      </c>
      <c r="L90" s="216"/>
      <c r="M90" s="103" t="s">
        <v>219</v>
      </c>
      <c r="N90" s="104" t="s">
        <v>49</v>
      </c>
      <c r="O90" s="104" t="s">
        <v>220</v>
      </c>
      <c r="P90" s="104" t="s">
        <v>221</v>
      </c>
      <c r="Q90" s="104" t="s">
        <v>222</v>
      </c>
      <c r="R90" s="104" t="s">
        <v>223</v>
      </c>
      <c r="S90" s="104" t="s">
        <v>224</v>
      </c>
      <c r="T90" s="105" t="s">
        <v>225</v>
      </c>
    </row>
    <row r="91" s="1" customFormat="1" ht="29.28" customHeight="1">
      <c r="B91" s="47"/>
      <c r="C91" s="109" t="s">
        <v>183</v>
      </c>
      <c r="D91" s="75"/>
      <c r="E91" s="75"/>
      <c r="F91" s="75"/>
      <c r="G91" s="75"/>
      <c r="H91" s="75"/>
      <c r="I91" s="205"/>
      <c r="J91" s="217">
        <f>BK91</f>
        <v>0</v>
      </c>
      <c r="K91" s="75"/>
      <c r="L91" s="73"/>
      <c r="M91" s="106"/>
      <c r="N91" s="107"/>
      <c r="O91" s="107"/>
      <c r="P91" s="218">
        <f>P92+P107</f>
        <v>0</v>
      </c>
      <c r="Q91" s="107"/>
      <c r="R91" s="218">
        <f>R92+R107</f>
        <v>15.293679999999998</v>
      </c>
      <c r="S91" s="107"/>
      <c r="T91" s="219">
        <f>T92+T107</f>
        <v>0</v>
      </c>
      <c r="AT91" s="25" t="s">
        <v>78</v>
      </c>
      <c r="AU91" s="25" t="s">
        <v>184</v>
      </c>
      <c r="BK91" s="220">
        <f>BK92+BK107</f>
        <v>0</v>
      </c>
    </row>
    <row r="92" s="11" customFormat="1" ht="37.44" customHeight="1">
      <c r="B92" s="221"/>
      <c r="C92" s="222"/>
      <c r="D92" s="223" t="s">
        <v>78</v>
      </c>
      <c r="E92" s="224" t="s">
        <v>226</v>
      </c>
      <c r="F92" s="224" t="s">
        <v>227</v>
      </c>
      <c r="G92" s="222"/>
      <c r="H92" s="222"/>
      <c r="I92" s="225"/>
      <c r="J92" s="226">
        <f>BK92</f>
        <v>0</v>
      </c>
      <c r="K92" s="222"/>
      <c r="L92" s="227"/>
      <c r="M92" s="228"/>
      <c r="N92" s="229"/>
      <c r="O92" s="229"/>
      <c r="P92" s="230">
        <f>P93+P105</f>
        <v>0</v>
      </c>
      <c r="Q92" s="229"/>
      <c r="R92" s="230">
        <f>R93+R105</f>
        <v>0.06368</v>
      </c>
      <c r="S92" s="229"/>
      <c r="T92" s="231">
        <f>T93+T105</f>
        <v>0</v>
      </c>
      <c r="AR92" s="232" t="s">
        <v>24</v>
      </c>
      <c r="AT92" s="233" t="s">
        <v>78</v>
      </c>
      <c r="AU92" s="233" t="s">
        <v>79</v>
      </c>
      <c r="AY92" s="232" t="s">
        <v>228</v>
      </c>
      <c r="BK92" s="234">
        <f>BK93+BK105</f>
        <v>0</v>
      </c>
    </row>
    <row r="93" s="11" customFormat="1" ht="19.92" customHeight="1">
      <c r="B93" s="221"/>
      <c r="C93" s="222"/>
      <c r="D93" s="223" t="s">
        <v>78</v>
      </c>
      <c r="E93" s="235" t="s">
        <v>24</v>
      </c>
      <c r="F93" s="235" t="s">
        <v>229</v>
      </c>
      <c r="G93" s="222"/>
      <c r="H93" s="222"/>
      <c r="I93" s="225"/>
      <c r="J93" s="236">
        <f>BK93</f>
        <v>0</v>
      </c>
      <c r="K93" s="222"/>
      <c r="L93" s="227"/>
      <c r="M93" s="228"/>
      <c r="N93" s="229"/>
      <c r="O93" s="229"/>
      <c r="P93" s="230">
        <f>SUM(P94:P104)</f>
        <v>0</v>
      </c>
      <c r="Q93" s="229"/>
      <c r="R93" s="230">
        <f>SUM(R94:R104)</f>
        <v>0.06368</v>
      </c>
      <c r="S93" s="229"/>
      <c r="T93" s="231">
        <f>SUM(T94:T104)</f>
        <v>0</v>
      </c>
      <c r="AR93" s="232" t="s">
        <v>24</v>
      </c>
      <c r="AT93" s="233" t="s">
        <v>78</v>
      </c>
      <c r="AU93" s="233" t="s">
        <v>24</v>
      </c>
      <c r="AY93" s="232" t="s">
        <v>228</v>
      </c>
      <c r="BK93" s="234">
        <f>SUM(BK94:BK104)</f>
        <v>0</v>
      </c>
    </row>
    <row r="94" s="1" customFormat="1" ht="16.5" customHeight="1">
      <c r="B94" s="47"/>
      <c r="C94" s="237" t="s">
        <v>24</v>
      </c>
      <c r="D94" s="237" t="s">
        <v>230</v>
      </c>
      <c r="E94" s="238" t="s">
        <v>2334</v>
      </c>
      <c r="F94" s="239" t="s">
        <v>2335</v>
      </c>
      <c r="G94" s="240" t="s">
        <v>233</v>
      </c>
      <c r="H94" s="241">
        <v>4.5999999999999996</v>
      </c>
      <c r="I94" s="242"/>
      <c r="J94" s="243">
        <f>ROUND(I94*H94,2)</f>
        <v>0</v>
      </c>
      <c r="K94" s="239" t="s">
        <v>234</v>
      </c>
      <c r="L94" s="73"/>
      <c r="M94" s="244" t="s">
        <v>22</v>
      </c>
      <c r="N94" s="245" t="s">
        <v>50</v>
      </c>
      <c r="O94" s="48"/>
      <c r="P94" s="246">
        <f>O94*H94</f>
        <v>0</v>
      </c>
      <c r="Q94" s="246">
        <v>0</v>
      </c>
      <c r="R94" s="246">
        <f>Q94*H94</f>
        <v>0</v>
      </c>
      <c r="S94" s="246">
        <v>0</v>
      </c>
      <c r="T94" s="247">
        <f>S94*H94</f>
        <v>0</v>
      </c>
      <c r="AR94" s="25" t="s">
        <v>235</v>
      </c>
      <c r="AT94" s="25" t="s">
        <v>230</v>
      </c>
      <c r="AU94" s="25" t="s">
        <v>87</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235</v>
      </c>
      <c r="BM94" s="25" t="s">
        <v>2336</v>
      </c>
    </row>
    <row r="95" s="1" customFormat="1" ht="16.5" customHeight="1">
      <c r="B95" s="47"/>
      <c r="C95" s="237" t="s">
        <v>87</v>
      </c>
      <c r="D95" s="237" t="s">
        <v>230</v>
      </c>
      <c r="E95" s="238" t="s">
        <v>2337</v>
      </c>
      <c r="F95" s="239" t="s">
        <v>2338</v>
      </c>
      <c r="G95" s="240" t="s">
        <v>233</v>
      </c>
      <c r="H95" s="241">
        <v>119</v>
      </c>
      <c r="I95" s="242"/>
      <c r="J95" s="243">
        <f>ROUND(I95*H95,2)</f>
        <v>0</v>
      </c>
      <c r="K95" s="239" t="s">
        <v>234</v>
      </c>
      <c r="L95" s="73"/>
      <c r="M95" s="244" t="s">
        <v>22</v>
      </c>
      <c r="N95" s="245" t="s">
        <v>50</v>
      </c>
      <c r="O95" s="48"/>
      <c r="P95" s="246">
        <f>O95*H95</f>
        <v>0</v>
      </c>
      <c r="Q95" s="246">
        <v>0</v>
      </c>
      <c r="R95" s="246">
        <f>Q95*H95</f>
        <v>0</v>
      </c>
      <c r="S95" s="246">
        <v>0</v>
      </c>
      <c r="T95" s="247">
        <f>S95*H95</f>
        <v>0</v>
      </c>
      <c r="AR95" s="25" t="s">
        <v>235</v>
      </c>
      <c r="AT95" s="25" t="s">
        <v>230</v>
      </c>
      <c r="AU95" s="25" t="s">
        <v>87</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235</v>
      </c>
      <c r="BM95" s="25" t="s">
        <v>2339</v>
      </c>
    </row>
    <row r="96" s="1" customFormat="1" ht="16.5" customHeight="1">
      <c r="B96" s="47"/>
      <c r="C96" s="237" t="s">
        <v>101</v>
      </c>
      <c r="D96" s="237" t="s">
        <v>230</v>
      </c>
      <c r="E96" s="238" t="s">
        <v>2340</v>
      </c>
      <c r="F96" s="239" t="s">
        <v>2341</v>
      </c>
      <c r="G96" s="240" t="s">
        <v>233</v>
      </c>
      <c r="H96" s="241">
        <v>119</v>
      </c>
      <c r="I96" s="242"/>
      <c r="J96" s="243">
        <f>ROUND(I96*H96,2)</f>
        <v>0</v>
      </c>
      <c r="K96" s="239" t="s">
        <v>234</v>
      </c>
      <c r="L96" s="73"/>
      <c r="M96" s="244" t="s">
        <v>22</v>
      </c>
      <c r="N96" s="245" t="s">
        <v>50</v>
      </c>
      <c r="O96" s="48"/>
      <c r="P96" s="246">
        <f>O96*H96</f>
        <v>0</v>
      </c>
      <c r="Q96" s="246">
        <v>0</v>
      </c>
      <c r="R96" s="246">
        <f>Q96*H96</f>
        <v>0</v>
      </c>
      <c r="S96" s="246">
        <v>0</v>
      </c>
      <c r="T96" s="247">
        <f>S96*H96</f>
        <v>0</v>
      </c>
      <c r="AR96" s="25" t="s">
        <v>235</v>
      </c>
      <c r="AT96" s="25" t="s">
        <v>230</v>
      </c>
      <c r="AU96" s="25" t="s">
        <v>87</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235</v>
      </c>
      <c r="BM96" s="25" t="s">
        <v>2342</v>
      </c>
    </row>
    <row r="97" s="1" customFormat="1" ht="16.5" customHeight="1">
      <c r="B97" s="47"/>
      <c r="C97" s="237" t="s">
        <v>235</v>
      </c>
      <c r="D97" s="237" t="s">
        <v>230</v>
      </c>
      <c r="E97" s="238" t="s">
        <v>2343</v>
      </c>
      <c r="F97" s="239" t="s">
        <v>2344</v>
      </c>
      <c r="G97" s="240" t="s">
        <v>263</v>
      </c>
      <c r="H97" s="241">
        <v>32</v>
      </c>
      <c r="I97" s="242"/>
      <c r="J97" s="243">
        <f>ROUND(I97*H97,2)</f>
        <v>0</v>
      </c>
      <c r="K97" s="239" t="s">
        <v>234</v>
      </c>
      <c r="L97" s="73"/>
      <c r="M97" s="244" t="s">
        <v>22</v>
      </c>
      <c r="N97" s="245" t="s">
        <v>50</v>
      </c>
      <c r="O97" s="48"/>
      <c r="P97" s="246">
        <f>O97*H97</f>
        <v>0</v>
      </c>
      <c r="Q97" s="246">
        <v>0.00199</v>
      </c>
      <c r="R97" s="246">
        <f>Q97*H97</f>
        <v>0.06368</v>
      </c>
      <c r="S97" s="246">
        <v>0</v>
      </c>
      <c r="T97" s="247">
        <f>S97*H97</f>
        <v>0</v>
      </c>
      <c r="AR97" s="25" t="s">
        <v>235</v>
      </c>
      <c r="AT97" s="25" t="s">
        <v>230</v>
      </c>
      <c r="AU97" s="25" t="s">
        <v>87</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235</v>
      </c>
      <c r="BM97" s="25" t="s">
        <v>2345</v>
      </c>
    </row>
    <row r="98" s="1" customFormat="1" ht="16.5" customHeight="1">
      <c r="B98" s="47"/>
      <c r="C98" s="237" t="s">
        <v>251</v>
      </c>
      <c r="D98" s="237" t="s">
        <v>230</v>
      </c>
      <c r="E98" s="238" t="s">
        <v>2346</v>
      </c>
      <c r="F98" s="239" t="s">
        <v>2347</v>
      </c>
      <c r="G98" s="240" t="s">
        <v>263</v>
      </c>
      <c r="H98" s="241">
        <v>32</v>
      </c>
      <c r="I98" s="242"/>
      <c r="J98" s="243">
        <f>ROUND(I98*H98,2)</f>
        <v>0</v>
      </c>
      <c r="K98" s="239" t="s">
        <v>234</v>
      </c>
      <c r="L98" s="73"/>
      <c r="M98" s="244" t="s">
        <v>22</v>
      </c>
      <c r="N98" s="245" t="s">
        <v>50</v>
      </c>
      <c r="O98" s="48"/>
      <c r="P98" s="246">
        <f>O98*H98</f>
        <v>0</v>
      </c>
      <c r="Q98" s="246">
        <v>0</v>
      </c>
      <c r="R98" s="246">
        <f>Q98*H98</f>
        <v>0</v>
      </c>
      <c r="S98" s="246">
        <v>0</v>
      </c>
      <c r="T98" s="247">
        <f>S98*H98</f>
        <v>0</v>
      </c>
      <c r="AR98" s="25" t="s">
        <v>235</v>
      </c>
      <c r="AT98" s="25" t="s">
        <v>230</v>
      </c>
      <c r="AU98" s="25" t="s">
        <v>87</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235</v>
      </c>
      <c r="BM98" s="25" t="s">
        <v>2348</v>
      </c>
    </row>
    <row r="99" s="1" customFormat="1" ht="16.5" customHeight="1">
      <c r="B99" s="47"/>
      <c r="C99" s="237" t="s">
        <v>255</v>
      </c>
      <c r="D99" s="237" t="s">
        <v>230</v>
      </c>
      <c r="E99" s="238" t="s">
        <v>272</v>
      </c>
      <c r="F99" s="239" t="s">
        <v>273</v>
      </c>
      <c r="G99" s="240" t="s">
        <v>233</v>
      </c>
      <c r="H99" s="241">
        <v>119</v>
      </c>
      <c r="I99" s="242"/>
      <c r="J99" s="243">
        <f>ROUND(I99*H99,2)</f>
        <v>0</v>
      </c>
      <c r="K99" s="239" t="s">
        <v>234</v>
      </c>
      <c r="L99" s="73"/>
      <c r="M99" s="244" t="s">
        <v>22</v>
      </c>
      <c r="N99" s="245" t="s">
        <v>50</v>
      </c>
      <c r="O99" s="48"/>
      <c r="P99" s="246">
        <f>O99*H99</f>
        <v>0</v>
      </c>
      <c r="Q99" s="246">
        <v>0</v>
      </c>
      <c r="R99" s="246">
        <f>Q99*H99</f>
        <v>0</v>
      </c>
      <c r="S99" s="246">
        <v>0</v>
      </c>
      <c r="T99" s="247">
        <f>S99*H99</f>
        <v>0</v>
      </c>
      <c r="AR99" s="25" t="s">
        <v>235</v>
      </c>
      <c r="AT99" s="25" t="s">
        <v>230</v>
      </c>
      <c r="AU99" s="25" t="s">
        <v>87</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235</v>
      </c>
      <c r="BM99" s="25" t="s">
        <v>2349</v>
      </c>
    </row>
    <row r="100" s="1" customFormat="1" ht="16.5" customHeight="1">
      <c r="B100" s="47"/>
      <c r="C100" s="237" t="s">
        <v>260</v>
      </c>
      <c r="D100" s="237" t="s">
        <v>230</v>
      </c>
      <c r="E100" s="238" t="s">
        <v>2350</v>
      </c>
      <c r="F100" s="239" t="s">
        <v>2351</v>
      </c>
      <c r="G100" s="240" t="s">
        <v>233</v>
      </c>
      <c r="H100" s="241">
        <v>13</v>
      </c>
      <c r="I100" s="242"/>
      <c r="J100" s="243">
        <f>ROUND(I100*H100,2)</f>
        <v>0</v>
      </c>
      <c r="K100" s="239" t="s">
        <v>234</v>
      </c>
      <c r="L100" s="73"/>
      <c r="M100" s="244" t="s">
        <v>22</v>
      </c>
      <c r="N100" s="245" t="s">
        <v>50</v>
      </c>
      <c r="O100" s="48"/>
      <c r="P100" s="246">
        <f>O100*H100</f>
        <v>0</v>
      </c>
      <c r="Q100" s="246">
        <v>0</v>
      </c>
      <c r="R100" s="246">
        <f>Q100*H100</f>
        <v>0</v>
      </c>
      <c r="S100" s="246">
        <v>0</v>
      </c>
      <c r="T100" s="247">
        <f>S100*H100</f>
        <v>0</v>
      </c>
      <c r="AR100" s="25" t="s">
        <v>235</v>
      </c>
      <c r="AT100" s="25" t="s">
        <v>230</v>
      </c>
      <c r="AU100" s="25" t="s">
        <v>87</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235</v>
      </c>
      <c r="BM100" s="25" t="s">
        <v>2352</v>
      </c>
    </row>
    <row r="101" s="1" customFormat="1" ht="16.5" customHeight="1">
      <c r="B101" s="47"/>
      <c r="C101" s="237" t="s">
        <v>266</v>
      </c>
      <c r="D101" s="237" t="s">
        <v>230</v>
      </c>
      <c r="E101" s="238" t="s">
        <v>2353</v>
      </c>
      <c r="F101" s="239" t="s">
        <v>2354</v>
      </c>
      <c r="G101" s="240" t="s">
        <v>233</v>
      </c>
      <c r="H101" s="241">
        <v>13</v>
      </c>
      <c r="I101" s="242"/>
      <c r="J101" s="243">
        <f>ROUND(I101*H101,2)</f>
        <v>0</v>
      </c>
      <c r="K101" s="239" t="s">
        <v>234</v>
      </c>
      <c r="L101" s="73"/>
      <c r="M101" s="244" t="s">
        <v>22</v>
      </c>
      <c r="N101" s="245" t="s">
        <v>50</v>
      </c>
      <c r="O101" s="48"/>
      <c r="P101" s="246">
        <f>O101*H101</f>
        <v>0</v>
      </c>
      <c r="Q101" s="246">
        <v>0</v>
      </c>
      <c r="R101" s="246">
        <f>Q101*H101</f>
        <v>0</v>
      </c>
      <c r="S101" s="246">
        <v>0</v>
      </c>
      <c r="T101" s="247">
        <f>S101*H101</f>
        <v>0</v>
      </c>
      <c r="AR101" s="25" t="s">
        <v>235</v>
      </c>
      <c r="AT101" s="25" t="s">
        <v>230</v>
      </c>
      <c r="AU101" s="25" t="s">
        <v>87</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235</v>
      </c>
      <c r="BM101" s="25" t="s">
        <v>2355</v>
      </c>
    </row>
    <row r="102" s="1" customFormat="1" ht="16.5" customHeight="1">
      <c r="B102" s="47"/>
      <c r="C102" s="237" t="s">
        <v>271</v>
      </c>
      <c r="D102" s="237" t="s">
        <v>230</v>
      </c>
      <c r="E102" s="238" t="s">
        <v>2356</v>
      </c>
      <c r="F102" s="239" t="s">
        <v>2357</v>
      </c>
      <c r="G102" s="240" t="s">
        <v>233</v>
      </c>
      <c r="H102" s="241">
        <v>13</v>
      </c>
      <c r="I102" s="242"/>
      <c r="J102" s="243">
        <f>ROUND(I102*H102,2)</f>
        <v>0</v>
      </c>
      <c r="K102" s="239" t="s">
        <v>234</v>
      </c>
      <c r="L102" s="73"/>
      <c r="M102" s="244" t="s">
        <v>22</v>
      </c>
      <c r="N102" s="245" t="s">
        <v>50</v>
      </c>
      <c r="O102" s="48"/>
      <c r="P102" s="246">
        <f>O102*H102</f>
        <v>0</v>
      </c>
      <c r="Q102" s="246">
        <v>0</v>
      </c>
      <c r="R102" s="246">
        <f>Q102*H102</f>
        <v>0</v>
      </c>
      <c r="S102" s="246">
        <v>0</v>
      </c>
      <c r="T102" s="247">
        <f>S102*H102</f>
        <v>0</v>
      </c>
      <c r="AR102" s="25" t="s">
        <v>235</v>
      </c>
      <c r="AT102" s="25" t="s">
        <v>230</v>
      </c>
      <c r="AU102" s="25" t="s">
        <v>87</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235</v>
      </c>
      <c r="BM102" s="25" t="s">
        <v>2358</v>
      </c>
    </row>
    <row r="103" s="1" customFormat="1" ht="16.5" customHeight="1">
      <c r="B103" s="47"/>
      <c r="C103" s="237" t="s">
        <v>29</v>
      </c>
      <c r="D103" s="237" t="s">
        <v>230</v>
      </c>
      <c r="E103" s="238" t="s">
        <v>2359</v>
      </c>
      <c r="F103" s="239" t="s">
        <v>2360</v>
      </c>
      <c r="G103" s="240" t="s">
        <v>233</v>
      </c>
      <c r="H103" s="241">
        <v>140</v>
      </c>
      <c r="I103" s="242"/>
      <c r="J103" s="243">
        <f>ROUND(I103*H103,2)</f>
        <v>0</v>
      </c>
      <c r="K103" s="239" t="s">
        <v>234</v>
      </c>
      <c r="L103" s="73"/>
      <c r="M103" s="244" t="s">
        <v>22</v>
      </c>
      <c r="N103" s="245" t="s">
        <v>50</v>
      </c>
      <c r="O103" s="48"/>
      <c r="P103" s="246">
        <f>O103*H103</f>
        <v>0</v>
      </c>
      <c r="Q103" s="246">
        <v>0</v>
      </c>
      <c r="R103" s="246">
        <f>Q103*H103</f>
        <v>0</v>
      </c>
      <c r="S103" s="246">
        <v>0</v>
      </c>
      <c r="T103" s="247">
        <f>S103*H103</f>
        <v>0</v>
      </c>
      <c r="AR103" s="25" t="s">
        <v>235</v>
      </c>
      <c r="AT103" s="25" t="s">
        <v>230</v>
      </c>
      <c r="AU103" s="25" t="s">
        <v>87</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235</v>
      </c>
      <c r="BM103" s="25" t="s">
        <v>2361</v>
      </c>
    </row>
    <row r="104" s="1" customFormat="1" ht="16.5" customHeight="1">
      <c r="B104" s="47"/>
      <c r="C104" s="237" t="s">
        <v>279</v>
      </c>
      <c r="D104" s="237" t="s">
        <v>230</v>
      </c>
      <c r="E104" s="238" t="s">
        <v>2362</v>
      </c>
      <c r="F104" s="239" t="s">
        <v>2363</v>
      </c>
      <c r="G104" s="240" t="s">
        <v>316</v>
      </c>
      <c r="H104" s="241">
        <v>234</v>
      </c>
      <c r="I104" s="242"/>
      <c r="J104" s="243">
        <f>ROUND(I104*H104,2)</f>
        <v>0</v>
      </c>
      <c r="K104" s="239" t="s">
        <v>264</v>
      </c>
      <c r="L104" s="73"/>
      <c r="M104" s="244" t="s">
        <v>22</v>
      </c>
      <c r="N104" s="245" t="s">
        <v>50</v>
      </c>
      <c r="O104" s="48"/>
      <c r="P104" s="246">
        <f>O104*H104</f>
        <v>0</v>
      </c>
      <c r="Q104" s="246">
        <v>0</v>
      </c>
      <c r="R104" s="246">
        <f>Q104*H104</f>
        <v>0</v>
      </c>
      <c r="S104" s="246">
        <v>0</v>
      </c>
      <c r="T104" s="247">
        <f>S104*H104</f>
        <v>0</v>
      </c>
      <c r="AR104" s="25" t="s">
        <v>235</v>
      </c>
      <c r="AT104" s="25" t="s">
        <v>230</v>
      </c>
      <c r="AU104" s="25" t="s">
        <v>87</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235</v>
      </c>
      <c r="BM104" s="25" t="s">
        <v>2364</v>
      </c>
    </row>
    <row r="105" s="11" customFormat="1" ht="29.88" customHeight="1">
      <c r="B105" s="221"/>
      <c r="C105" s="222"/>
      <c r="D105" s="223" t="s">
        <v>78</v>
      </c>
      <c r="E105" s="235" t="s">
        <v>235</v>
      </c>
      <c r="F105" s="235" t="s">
        <v>495</v>
      </c>
      <c r="G105" s="222"/>
      <c r="H105" s="222"/>
      <c r="I105" s="225"/>
      <c r="J105" s="236">
        <f>BK105</f>
        <v>0</v>
      </c>
      <c r="K105" s="222"/>
      <c r="L105" s="227"/>
      <c r="M105" s="228"/>
      <c r="N105" s="229"/>
      <c r="O105" s="229"/>
      <c r="P105" s="230">
        <f>P106</f>
        <v>0</v>
      </c>
      <c r="Q105" s="229"/>
      <c r="R105" s="230">
        <f>R106</f>
        <v>0</v>
      </c>
      <c r="S105" s="229"/>
      <c r="T105" s="231">
        <f>T106</f>
        <v>0</v>
      </c>
      <c r="AR105" s="232" t="s">
        <v>24</v>
      </c>
      <c r="AT105" s="233" t="s">
        <v>78</v>
      </c>
      <c r="AU105" s="233" t="s">
        <v>24</v>
      </c>
      <c r="AY105" s="232" t="s">
        <v>228</v>
      </c>
      <c r="BK105" s="234">
        <f>BK106</f>
        <v>0</v>
      </c>
    </row>
    <row r="106" s="1" customFormat="1" ht="16.5" customHeight="1">
      <c r="B106" s="47"/>
      <c r="C106" s="237" t="s">
        <v>284</v>
      </c>
      <c r="D106" s="237" t="s">
        <v>230</v>
      </c>
      <c r="E106" s="238" t="s">
        <v>2365</v>
      </c>
      <c r="F106" s="239" t="s">
        <v>2366</v>
      </c>
      <c r="G106" s="240" t="s">
        <v>233</v>
      </c>
      <c r="H106" s="241">
        <v>49</v>
      </c>
      <c r="I106" s="242"/>
      <c r="J106" s="243">
        <f>ROUND(I106*H106,2)</f>
        <v>0</v>
      </c>
      <c r="K106" s="239" t="s">
        <v>234</v>
      </c>
      <c r="L106" s="73"/>
      <c r="M106" s="244" t="s">
        <v>22</v>
      </c>
      <c r="N106" s="245" t="s">
        <v>50</v>
      </c>
      <c r="O106" s="48"/>
      <c r="P106" s="246">
        <f>O106*H106</f>
        <v>0</v>
      </c>
      <c r="Q106" s="246">
        <v>0</v>
      </c>
      <c r="R106" s="246">
        <f>Q106*H106</f>
        <v>0</v>
      </c>
      <c r="S106" s="246">
        <v>0</v>
      </c>
      <c r="T106" s="247">
        <f>S106*H106</f>
        <v>0</v>
      </c>
      <c r="AR106" s="25" t="s">
        <v>235</v>
      </c>
      <c r="AT106" s="25" t="s">
        <v>230</v>
      </c>
      <c r="AU106" s="25" t="s">
        <v>87</v>
      </c>
      <c r="AY106" s="25" t="s">
        <v>228</v>
      </c>
      <c r="BE106" s="248">
        <f>IF(N106="základní",J106,0)</f>
        <v>0</v>
      </c>
      <c r="BF106" s="248">
        <f>IF(N106="snížená",J106,0)</f>
        <v>0</v>
      </c>
      <c r="BG106" s="248">
        <f>IF(N106="zákl. přenesená",J106,0)</f>
        <v>0</v>
      </c>
      <c r="BH106" s="248">
        <f>IF(N106="sníž. přenesená",J106,0)</f>
        <v>0</v>
      </c>
      <c r="BI106" s="248">
        <f>IF(N106="nulová",J106,0)</f>
        <v>0</v>
      </c>
      <c r="BJ106" s="25" t="s">
        <v>24</v>
      </c>
      <c r="BK106" s="248">
        <f>ROUND(I106*H106,2)</f>
        <v>0</v>
      </c>
      <c r="BL106" s="25" t="s">
        <v>235</v>
      </c>
      <c r="BM106" s="25" t="s">
        <v>2367</v>
      </c>
    </row>
    <row r="107" s="11" customFormat="1" ht="37.44" customHeight="1">
      <c r="B107" s="221"/>
      <c r="C107" s="222"/>
      <c r="D107" s="223" t="s">
        <v>78</v>
      </c>
      <c r="E107" s="224" t="s">
        <v>842</v>
      </c>
      <c r="F107" s="224" t="s">
        <v>843</v>
      </c>
      <c r="G107" s="222"/>
      <c r="H107" s="222"/>
      <c r="I107" s="225"/>
      <c r="J107" s="226">
        <f>BK107</f>
        <v>0</v>
      </c>
      <c r="K107" s="222"/>
      <c r="L107" s="227"/>
      <c r="M107" s="228"/>
      <c r="N107" s="229"/>
      <c r="O107" s="229"/>
      <c r="P107" s="230">
        <f>P108+P143+P181+P205+P213</f>
        <v>0</v>
      </c>
      <c r="Q107" s="229"/>
      <c r="R107" s="230">
        <f>R108+R143+R181+R205+R213</f>
        <v>15.229999999999999</v>
      </c>
      <c r="S107" s="229"/>
      <c r="T107" s="231">
        <f>T108+T143+T181+T205+T213</f>
        <v>0</v>
      </c>
      <c r="AR107" s="232" t="s">
        <v>87</v>
      </c>
      <c r="AT107" s="233" t="s">
        <v>78</v>
      </c>
      <c r="AU107" s="233" t="s">
        <v>79</v>
      </c>
      <c r="AY107" s="232" t="s">
        <v>228</v>
      </c>
      <c r="BK107" s="234">
        <f>BK108+BK143+BK181+BK205+BK213</f>
        <v>0</v>
      </c>
    </row>
    <row r="108" s="11" customFormat="1" ht="19.92" customHeight="1">
      <c r="B108" s="221"/>
      <c r="C108" s="222"/>
      <c r="D108" s="223" t="s">
        <v>78</v>
      </c>
      <c r="E108" s="235" t="s">
        <v>2368</v>
      </c>
      <c r="F108" s="235" t="s">
        <v>2369</v>
      </c>
      <c r="G108" s="222"/>
      <c r="H108" s="222"/>
      <c r="I108" s="225"/>
      <c r="J108" s="236">
        <f>BK108</f>
        <v>0</v>
      </c>
      <c r="K108" s="222"/>
      <c r="L108" s="227"/>
      <c r="M108" s="228"/>
      <c r="N108" s="229"/>
      <c r="O108" s="229"/>
      <c r="P108" s="230">
        <f>SUM(P109:P142)</f>
        <v>0</v>
      </c>
      <c r="Q108" s="229"/>
      <c r="R108" s="230">
        <f>SUM(R109:R142)</f>
        <v>1.70902</v>
      </c>
      <c r="S108" s="229"/>
      <c r="T108" s="231">
        <f>SUM(T109:T142)</f>
        <v>0</v>
      </c>
      <c r="AR108" s="232" t="s">
        <v>87</v>
      </c>
      <c r="AT108" s="233" t="s">
        <v>78</v>
      </c>
      <c r="AU108" s="233" t="s">
        <v>24</v>
      </c>
      <c r="AY108" s="232" t="s">
        <v>228</v>
      </c>
      <c r="BK108" s="234">
        <f>SUM(BK109:BK142)</f>
        <v>0</v>
      </c>
    </row>
    <row r="109" s="1" customFormat="1" ht="16.5" customHeight="1">
      <c r="B109" s="47"/>
      <c r="C109" s="237" t="s">
        <v>289</v>
      </c>
      <c r="D109" s="237" t="s">
        <v>230</v>
      </c>
      <c r="E109" s="238" t="s">
        <v>2370</v>
      </c>
      <c r="F109" s="239" t="s">
        <v>2371</v>
      </c>
      <c r="G109" s="240" t="s">
        <v>233</v>
      </c>
      <c r="H109" s="241">
        <v>119</v>
      </c>
      <c r="I109" s="242"/>
      <c r="J109" s="243">
        <f>ROUND(I109*H109,2)</f>
        <v>0</v>
      </c>
      <c r="K109" s="239" t="s">
        <v>234</v>
      </c>
      <c r="L109" s="73"/>
      <c r="M109" s="244" t="s">
        <v>22</v>
      </c>
      <c r="N109" s="245" t="s">
        <v>50</v>
      </c>
      <c r="O109" s="48"/>
      <c r="P109" s="246">
        <f>O109*H109</f>
        <v>0</v>
      </c>
      <c r="Q109" s="246">
        <v>0</v>
      </c>
      <c r="R109" s="246">
        <f>Q109*H109</f>
        <v>0</v>
      </c>
      <c r="S109" s="246">
        <v>0</v>
      </c>
      <c r="T109" s="247">
        <f>S109*H109</f>
        <v>0</v>
      </c>
      <c r="AR109" s="25" t="s">
        <v>235</v>
      </c>
      <c r="AT109" s="25" t="s">
        <v>230</v>
      </c>
      <c r="AU109" s="25" t="s">
        <v>87</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235</v>
      </c>
      <c r="BM109" s="25" t="s">
        <v>2372</v>
      </c>
    </row>
    <row r="110" s="1" customFormat="1" ht="16.5" customHeight="1">
      <c r="B110" s="47"/>
      <c r="C110" s="237" t="s">
        <v>295</v>
      </c>
      <c r="D110" s="237" t="s">
        <v>230</v>
      </c>
      <c r="E110" s="238" t="s">
        <v>2373</v>
      </c>
      <c r="F110" s="239" t="s">
        <v>2374</v>
      </c>
      <c r="G110" s="240" t="s">
        <v>328</v>
      </c>
      <c r="H110" s="241">
        <v>170</v>
      </c>
      <c r="I110" s="242"/>
      <c r="J110" s="243">
        <f>ROUND(I110*H110,2)</f>
        <v>0</v>
      </c>
      <c r="K110" s="239" t="s">
        <v>234</v>
      </c>
      <c r="L110" s="73"/>
      <c r="M110" s="244" t="s">
        <v>22</v>
      </c>
      <c r="N110" s="245" t="s">
        <v>50</v>
      </c>
      <c r="O110" s="48"/>
      <c r="P110" s="246">
        <f>O110*H110</f>
        <v>0</v>
      </c>
      <c r="Q110" s="246">
        <v>0.0012600000000000001</v>
      </c>
      <c r="R110" s="246">
        <f>Q110*H110</f>
        <v>0.2142</v>
      </c>
      <c r="S110" s="246">
        <v>0</v>
      </c>
      <c r="T110" s="247">
        <f>S110*H110</f>
        <v>0</v>
      </c>
      <c r="AR110" s="25" t="s">
        <v>304</v>
      </c>
      <c r="AT110" s="25" t="s">
        <v>230</v>
      </c>
      <c r="AU110" s="25" t="s">
        <v>87</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304</v>
      </c>
      <c r="BM110" s="25" t="s">
        <v>2375</v>
      </c>
    </row>
    <row r="111" s="1" customFormat="1" ht="16.5" customHeight="1">
      <c r="B111" s="47"/>
      <c r="C111" s="237" t="s">
        <v>10</v>
      </c>
      <c r="D111" s="237" t="s">
        <v>230</v>
      </c>
      <c r="E111" s="238" t="s">
        <v>2376</v>
      </c>
      <c r="F111" s="239" t="s">
        <v>2377</v>
      </c>
      <c r="G111" s="240" t="s">
        <v>328</v>
      </c>
      <c r="H111" s="241">
        <v>120</v>
      </c>
      <c r="I111" s="242"/>
      <c r="J111" s="243">
        <f>ROUND(I111*H111,2)</f>
        <v>0</v>
      </c>
      <c r="K111" s="239" t="s">
        <v>234</v>
      </c>
      <c r="L111" s="73"/>
      <c r="M111" s="244" t="s">
        <v>22</v>
      </c>
      <c r="N111" s="245" t="s">
        <v>50</v>
      </c>
      <c r="O111" s="48"/>
      <c r="P111" s="246">
        <f>O111*H111</f>
        <v>0</v>
      </c>
      <c r="Q111" s="246">
        <v>0.0017700000000000001</v>
      </c>
      <c r="R111" s="246">
        <f>Q111*H111</f>
        <v>0.21240000000000001</v>
      </c>
      <c r="S111" s="246">
        <v>0</v>
      </c>
      <c r="T111" s="247">
        <f>S111*H111</f>
        <v>0</v>
      </c>
      <c r="AR111" s="25" t="s">
        <v>304</v>
      </c>
      <c r="AT111" s="25" t="s">
        <v>230</v>
      </c>
      <c r="AU111" s="25" t="s">
        <v>87</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304</v>
      </c>
      <c r="BM111" s="25" t="s">
        <v>2378</v>
      </c>
    </row>
    <row r="112" s="1" customFormat="1" ht="16.5" customHeight="1">
      <c r="B112" s="47"/>
      <c r="C112" s="237" t="s">
        <v>304</v>
      </c>
      <c r="D112" s="237" t="s">
        <v>230</v>
      </c>
      <c r="E112" s="238" t="s">
        <v>2379</v>
      </c>
      <c r="F112" s="239" t="s">
        <v>2380</v>
      </c>
      <c r="G112" s="240" t="s">
        <v>328</v>
      </c>
      <c r="H112" s="241">
        <v>95</v>
      </c>
      <c r="I112" s="242"/>
      <c r="J112" s="243">
        <f>ROUND(I112*H112,2)</f>
        <v>0</v>
      </c>
      <c r="K112" s="239" t="s">
        <v>234</v>
      </c>
      <c r="L112" s="73"/>
      <c r="M112" s="244" t="s">
        <v>22</v>
      </c>
      <c r="N112" s="245" t="s">
        <v>50</v>
      </c>
      <c r="O112" s="48"/>
      <c r="P112" s="246">
        <f>O112*H112</f>
        <v>0</v>
      </c>
      <c r="Q112" s="246">
        <v>0.0027699999999999999</v>
      </c>
      <c r="R112" s="246">
        <f>Q112*H112</f>
        <v>0.26315</v>
      </c>
      <c r="S112" s="246">
        <v>0</v>
      </c>
      <c r="T112" s="247">
        <f>S112*H112</f>
        <v>0</v>
      </c>
      <c r="AR112" s="25" t="s">
        <v>304</v>
      </c>
      <c r="AT112" s="25" t="s">
        <v>230</v>
      </c>
      <c r="AU112" s="25" t="s">
        <v>87</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304</v>
      </c>
      <c r="BM112" s="25" t="s">
        <v>2381</v>
      </c>
    </row>
    <row r="113" s="1" customFormat="1" ht="16.5" customHeight="1">
      <c r="B113" s="47"/>
      <c r="C113" s="237" t="s">
        <v>308</v>
      </c>
      <c r="D113" s="237" t="s">
        <v>230</v>
      </c>
      <c r="E113" s="238" t="s">
        <v>2382</v>
      </c>
      <c r="F113" s="239" t="s">
        <v>2383</v>
      </c>
      <c r="G113" s="240" t="s">
        <v>328</v>
      </c>
      <c r="H113" s="241">
        <v>45</v>
      </c>
      <c r="I113" s="242"/>
      <c r="J113" s="243">
        <f>ROUND(I113*H113,2)</f>
        <v>0</v>
      </c>
      <c r="K113" s="239" t="s">
        <v>234</v>
      </c>
      <c r="L113" s="73"/>
      <c r="M113" s="244" t="s">
        <v>22</v>
      </c>
      <c r="N113" s="245" t="s">
        <v>50</v>
      </c>
      <c r="O113" s="48"/>
      <c r="P113" s="246">
        <f>O113*H113</f>
        <v>0</v>
      </c>
      <c r="Q113" s="246">
        <v>0.0044000000000000003</v>
      </c>
      <c r="R113" s="246">
        <f>Q113*H113</f>
        <v>0.19800000000000001</v>
      </c>
      <c r="S113" s="246">
        <v>0</v>
      </c>
      <c r="T113" s="247">
        <f>S113*H113</f>
        <v>0</v>
      </c>
      <c r="AR113" s="25" t="s">
        <v>304</v>
      </c>
      <c r="AT113" s="25" t="s">
        <v>230</v>
      </c>
      <c r="AU113" s="25" t="s">
        <v>87</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304</v>
      </c>
      <c r="BM113" s="25" t="s">
        <v>2384</v>
      </c>
    </row>
    <row r="114" s="1" customFormat="1" ht="16.5" customHeight="1">
      <c r="B114" s="47"/>
      <c r="C114" s="237" t="s">
        <v>313</v>
      </c>
      <c r="D114" s="237" t="s">
        <v>230</v>
      </c>
      <c r="E114" s="238" t="s">
        <v>2385</v>
      </c>
      <c r="F114" s="239" t="s">
        <v>2386</v>
      </c>
      <c r="G114" s="240" t="s">
        <v>328</v>
      </c>
      <c r="H114" s="241">
        <v>130</v>
      </c>
      <c r="I114" s="242"/>
      <c r="J114" s="243">
        <f>ROUND(I114*H114,2)</f>
        <v>0</v>
      </c>
      <c r="K114" s="239" t="s">
        <v>234</v>
      </c>
      <c r="L114" s="73"/>
      <c r="M114" s="244" t="s">
        <v>22</v>
      </c>
      <c r="N114" s="245" t="s">
        <v>50</v>
      </c>
      <c r="O114" s="48"/>
      <c r="P114" s="246">
        <f>O114*H114</f>
        <v>0</v>
      </c>
      <c r="Q114" s="246">
        <v>0.00059000000000000003</v>
      </c>
      <c r="R114" s="246">
        <f>Q114*H114</f>
        <v>0.076700000000000004</v>
      </c>
      <c r="S114" s="246">
        <v>0</v>
      </c>
      <c r="T114" s="247">
        <f>S114*H114</f>
        <v>0</v>
      </c>
      <c r="AR114" s="25" t="s">
        <v>304</v>
      </c>
      <c r="AT114" s="25" t="s">
        <v>230</v>
      </c>
      <c r="AU114" s="25" t="s">
        <v>87</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304</v>
      </c>
      <c r="BM114" s="25" t="s">
        <v>2387</v>
      </c>
    </row>
    <row r="115" s="1" customFormat="1" ht="16.5" customHeight="1">
      <c r="B115" s="47"/>
      <c r="C115" s="237" t="s">
        <v>319</v>
      </c>
      <c r="D115" s="237" t="s">
        <v>230</v>
      </c>
      <c r="E115" s="238" t="s">
        <v>2388</v>
      </c>
      <c r="F115" s="239" t="s">
        <v>2389</v>
      </c>
      <c r="G115" s="240" t="s">
        <v>328</v>
      </c>
      <c r="H115" s="241">
        <v>455</v>
      </c>
      <c r="I115" s="242"/>
      <c r="J115" s="243">
        <f>ROUND(I115*H115,2)</f>
        <v>0</v>
      </c>
      <c r="K115" s="239" t="s">
        <v>234</v>
      </c>
      <c r="L115" s="73"/>
      <c r="M115" s="244" t="s">
        <v>22</v>
      </c>
      <c r="N115" s="245" t="s">
        <v>50</v>
      </c>
      <c r="O115" s="48"/>
      <c r="P115" s="246">
        <f>O115*H115</f>
        <v>0</v>
      </c>
      <c r="Q115" s="246">
        <v>0.0011999999999999999</v>
      </c>
      <c r="R115" s="246">
        <f>Q115*H115</f>
        <v>0.54599999999999993</v>
      </c>
      <c r="S115" s="246">
        <v>0</v>
      </c>
      <c r="T115" s="247">
        <f>S115*H115</f>
        <v>0</v>
      </c>
      <c r="AR115" s="25" t="s">
        <v>304</v>
      </c>
      <c r="AT115" s="25" t="s">
        <v>230</v>
      </c>
      <c r="AU115" s="25" t="s">
        <v>87</v>
      </c>
      <c r="AY115" s="25" t="s">
        <v>228</v>
      </c>
      <c r="BE115" s="248">
        <f>IF(N115="základní",J115,0)</f>
        <v>0</v>
      </c>
      <c r="BF115" s="248">
        <f>IF(N115="snížená",J115,0)</f>
        <v>0</v>
      </c>
      <c r="BG115" s="248">
        <f>IF(N115="zákl. přenesená",J115,0)</f>
        <v>0</v>
      </c>
      <c r="BH115" s="248">
        <f>IF(N115="sníž. přenesená",J115,0)</f>
        <v>0</v>
      </c>
      <c r="BI115" s="248">
        <f>IF(N115="nulová",J115,0)</f>
        <v>0</v>
      </c>
      <c r="BJ115" s="25" t="s">
        <v>24</v>
      </c>
      <c r="BK115" s="248">
        <f>ROUND(I115*H115,2)</f>
        <v>0</v>
      </c>
      <c r="BL115" s="25" t="s">
        <v>304</v>
      </c>
      <c r="BM115" s="25" t="s">
        <v>2390</v>
      </c>
    </row>
    <row r="116" s="1" customFormat="1" ht="16.5" customHeight="1">
      <c r="B116" s="47"/>
      <c r="C116" s="237" t="s">
        <v>325</v>
      </c>
      <c r="D116" s="237" t="s">
        <v>230</v>
      </c>
      <c r="E116" s="238" t="s">
        <v>2391</v>
      </c>
      <c r="F116" s="239" t="s">
        <v>2392</v>
      </c>
      <c r="G116" s="240" t="s">
        <v>328</v>
      </c>
      <c r="H116" s="241">
        <v>60</v>
      </c>
      <c r="I116" s="242"/>
      <c r="J116" s="243">
        <f>ROUND(I116*H116,2)</f>
        <v>0</v>
      </c>
      <c r="K116" s="239" t="s">
        <v>234</v>
      </c>
      <c r="L116" s="73"/>
      <c r="M116" s="244" t="s">
        <v>22</v>
      </c>
      <c r="N116" s="245" t="s">
        <v>50</v>
      </c>
      <c r="O116" s="48"/>
      <c r="P116" s="246">
        <f>O116*H116</f>
        <v>0</v>
      </c>
      <c r="Q116" s="246">
        <v>0.00029</v>
      </c>
      <c r="R116" s="246">
        <f>Q116*H116</f>
        <v>0.017399999999999999</v>
      </c>
      <c r="S116" s="246">
        <v>0</v>
      </c>
      <c r="T116" s="247">
        <f>S116*H116</f>
        <v>0</v>
      </c>
      <c r="AR116" s="25" t="s">
        <v>304</v>
      </c>
      <c r="AT116" s="25" t="s">
        <v>230</v>
      </c>
      <c r="AU116" s="25" t="s">
        <v>87</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304</v>
      </c>
      <c r="BM116" s="25" t="s">
        <v>2393</v>
      </c>
    </row>
    <row r="117" s="1" customFormat="1" ht="16.5" customHeight="1">
      <c r="B117" s="47"/>
      <c r="C117" s="237" t="s">
        <v>9</v>
      </c>
      <c r="D117" s="237" t="s">
        <v>230</v>
      </c>
      <c r="E117" s="238" t="s">
        <v>2394</v>
      </c>
      <c r="F117" s="239" t="s">
        <v>2395</v>
      </c>
      <c r="G117" s="240" t="s">
        <v>328</v>
      </c>
      <c r="H117" s="241">
        <v>15</v>
      </c>
      <c r="I117" s="242"/>
      <c r="J117" s="243">
        <f>ROUND(I117*H117,2)</f>
        <v>0</v>
      </c>
      <c r="K117" s="239" t="s">
        <v>264</v>
      </c>
      <c r="L117" s="73"/>
      <c r="M117" s="244" t="s">
        <v>22</v>
      </c>
      <c r="N117" s="245" t="s">
        <v>50</v>
      </c>
      <c r="O117" s="48"/>
      <c r="P117" s="246">
        <f>O117*H117</f>
        <v>0</v>
      </c>
      <c r="Q117" s="246">
        <v>0</v>
      </c>
      <c r="R117" s="246">
        <f>Q117*H117</f>
        <v>0</v>
      </c>
      <c r="S117" s="246">
        <v>0</v>
      </c>
      <c r="T117" s="247">
        <f>S117*H117</f>
        <v>0</v>
      </c>
      <c r="AR117" s="25" t="s">
        <v>304</v>
      </c>
      <c r="AT117" s="25" t="s">
        <v>230</v>
      </c>
      <c r="AU117" s="25" t="s">
        <v>87</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304</v>
      </c>
      <c r="BM117" s="25" t="s">
        <v>2396</v>
      </c>
    </row>
    <row r="118" s="1" customFormat="1" ht="16.5" customHeight="1">
      <c r="B118" s="47"/>
      <c r="C118" s="237" t="s">
        <v>335</v>
      </c>
      <c r="D118" s="237" t="s">
        <v>230</v>
      </c>
      <c r="E118" s="238" t="s">
        <v>2397</v>
      </c>
      <c r="F118" s="239" t="s">
        <v>2398</v>
      </c>
      <c r="G118" s="240" t="s">
        <v>328</v>
      </c>
      <c r="H118" s="241">
        <v>150</v>
      </c>
      <c r="I118" s="242"/>
      <c r="J118" s="243">
        <f>ROUND(I118*H118,2)</f>
        <v>0</v>
      </c>
      <c r="K118" s="239" t="s">
        <v>234</v>
      </c>
      <c r="L118" s="73"/>
      <c r="M118" s="244" t="s">
        <v>22</v>
      </c>
      <c r="N118" s="245" t="s">
        <v>50</v>
      </c>
      <c r="O118" s="48"/>
      <c r="P118" s="246">
        <f>O118*H118</f>
        <v>0</v>
      </c>
      <c r="Q118" s="246">
        <v>0.00035</v>
      </c>
      <c r="R118" s="246">
        <f>Q118*H118</f>
        <v>0.052499999999999998</v>
      </c>
      <c r="S118" s="246">
        <v>0</v>
      </c>
      <c r="T118" s="247">
        <f>S118*H118</f>
        <v>0</v>
      </c>
      <c r="AR118" s="25" t="s">
        <v>304</v>
      </c>
      <c r="AT118" s="25" t="s">
        <v>230</v>
      </c>
      <c r="AU118" s="25" t="s">
        <v>87</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304</v>
      </c>
      <c r="BM118" s="25" t="s">
        <v>2399</v>
      </c>
    </row>
    <row r="119" s="1" customFormat="1" ht="16.5" customHeight="1">
      <c r="B119" s="47"/>
      <c r="C119" s="237" t="s">
        <v>340</v>
      </c>
      <c r="D119" s="237" t="s">
        <v>230</v>
      </c>
      <c r="E119" s="238" t="s">
        <v>2400</v>
      </c>
      <c r="F119" s="239" t="s">
        <v>2401</v>
      </c>
      <c r="G119" s="240" t="s">
        <v>22</v>
      </c>
      <c r="H119" s="241">
        <v>2</v>
      </c>
      <c r="I119" s="242"/>
      <c r="J119" s="243">
        <f>ROUND(I119*H119,2)</f>
        <v>0</v>
      </c>
      <c r="K119" s="239" t="s">
        <v>264</v>
      </c>
      <c r="L119" s="73"/>
      <c r="M119" s="244" t="s">
        <v>22</v>
      </c>
      <c r="N119" s="245" t="s">
        <v>50</v>
      </c>
      <c r="O119" s="48"/>
      <c r="P119" s="246">
        <f>O119*H119</f>
        <v>0</v>
      </c>
      <c r="Q119" s="246">
        <v>0</v>
      </c>
      <c r="R119" s="246">
        <f>Q119*H119</f>
        <v>0</v>
      </c>
      <c r="S119" s="246">
        <v>0</v>
      </c>
      <c r="T119" s="247">
        <f>S119*H119</f>
        <v>0</v>
      </c>
      <c r="AR119" s="25" t="s">
        <v>304</v>
      </c>
      <c r="AT119" s="25" t="s">
        <v>230</v>
      </c>
      <c r="AU119" s="25" t="s">
        <v>87</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304</v>
      </c>
      <c r="BM119" s="25" t="s">
        <v>2402</v>
      </c>
    </row>
    <row r="120" s="1" customFormat="1" ht="25.5" customHeight="1">
      <c r="B120" s="47"/>
      <c r="C120" s="237" t="s">
        <v>344</v>
      </c>
      <c r="D120" s="237" t="s">
        <v>230</v>
      </c>
      <c r="E120" s="238" t="s">
        <v>2403</v>
      </c>
      <c r="F120" s="239" t="s">
        <v>2404</v>
      </c>
      <c r="G120" s="240" t="s">
        <v>499</v>
      </c>
      <c r="H120" s="241">
        <v>2</v>
      </c>
      <c r="I120" s="242"/>
      <c r="J120" s="243">
        <f>ROUND(I120*H120,2)</f>
        <v>0</v>
      </c>
      <c r="K120" s="239" t="s">
        <v>264</v>
      </c>
      <c r="L120" s="73"/>
      <c r="M120" s="244" t="s">
        <v>22</v>
      </c>
      <c r="N120" s="245" t="s">
        <v>50</v>
      </c>
      <c r="O120" s="48"/>
      <c r="P120" s="246">
        <f>O120*H120</f>
        <v>0</v>
      </c>
      <c r="Q120" s="246">
        <v>0</v>
      </c>
      <c r="R120" s="246">
        <f>Q120*H120</f>
        <v>0</v>
      </c>
      <c r="S120" s="246">
        <v>0</v>
      </c>
      <c r="T120" s="247">
        <f>S120*H120</f>
        <v>0</v>
      </c>
      <c r="AR120" s="25" t="s">
        <v>304</v>
      </c>
      <c r="AT120" s="25" t="s">
        <v>230</v>
      </c>
      <c r="AU120" s="25" t="s">
        <v>87</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304</v>
      </c>
      <c r="BM120" s="25" t="s">
        <v>2405</v>
      </c>
    </row>
    <row r="121" s="1" customFormat="1" ht="25.5" customHeight="1">
      <c r="B121" s="47"/>
      <c r="C121" s="237" t="s">
        <v>348</v>
      </c>
      <c r="D121" s="237" t="s">
        <v>230</v>
      </c>
      <c r="E121" s="238" t="s">
        <v>2406</v>
      </c>
      <c r="F121" s="239" t="s">
        <v>2407</v>
      </c>
      <c r="G121" s="240" t="s">
        <v>499</v>
      </c>
      <c r="H121" s="241">
        <v>1</v>
      </c>
      <c r="I121" s="242"/>
      <c r="J121" s="243">
        <f>ROUND(I121*H121,2)</f>
        <v>0</v>
      </c>
      <c r="K121" s="239" t="s">
        <v>264</v>
      </c>
      <c r="L121" s="73"/>
      <c r="M121" s="244" t="s">
        <v>22</v>
      </c>
      <c r="N121" s="245" t="s">
        <v>50</v>
      </c>
      <c r="O121" s="48"/>
      <c r="P121" s="246">
        <f>O121*H121</f>
        <v>0</v>
      </c>
      <c r="Q121" s="246">
        <v>0</v>
      </c>
      <c r="R121" s="246">
        <f>Q121*H121</f>
        <v>0</v>
      </c>
      <c r="S121" s="246">
        <v>0</v>
      </c>
      <c r="T121" s="247">
        <f>S121*H121</f>
        <v>0</v>
      </c>
      <c r="AR121" s="25" t="s">
        <v>304</v>
      </c>
      <c r="AT121" s="25" t="s">
        <v>230</v>
      </c>
      <c r="AU121" s="25" t="s">
        <v>87</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304</v>
      </c>
      <c r="BM121" s="25" t="s">
        <v>2408</v>
      </c>
    </row>
    <row r="122" s="1" customFormat="1" ht="38.25" customHeight="1">
      <c r="B122" s="47"/>
      <c r="C122" s="237" t="s">
        <v>353</v>
      </c>
      <c r="D122" s="237" t="s">
        <v>230</v>
      </c>
      <c r="E122" s="238" t="s">
        <v>2409</v>
      </c>
      <c r="F122" s="239" t="s">
        <v>2410</v>
      </c>
      <c r="G122" s="240" t="s">
        <v>2411</v>
      </c>
      <c r="H122" s="241">
        <v>2</v>
      </c>
      <c r="I122" s="242"/>
      <c r="J122" s="243">
        <f>ROUND(I122*H122,2)</f>
        <v>0</v>
      </c>
      <c r="K122" s="239" t="s">
        <v>264</v>
      </c>
      <c r="L122" s="73"/>
      <c r="M122" s="244" t="s">
        <v>22</v>
      </c>
      <c r="N122" s="245" t="s">
        <v>50</v>
      </c>
      <c r="O122" s="48"/>
      <c r="P122" s="246">
        <f>O122*H122</f>
        <v>0</v>
      </c>
      <c r="Q122" s="246">
        <v>0</v>
      </c>
      <c r="R122" s="246">
        <f>Q122*H122</f>
        <v>0</v>
      </c>
      <c r="S122" s="246">
        <v>0</v>
      </c>
      <c r="T122" s="247">
        <f>S122*H122</f>
        <v>0</v>
      </c>
      <c r="AR122" s="25" t="s">
        <v>304</v>
      </c>
      <c r="AT122" s="25" t="s">
        <v>230</v>
      </c>
      <c r="AU122" s="25" t="s">
        <v>87</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304</v>
      </c>
      <c r="BM122" s="25" t="s">
        <v>2412</v>
      </c>
    </row>
    <row r="123" s="1" customFormat="1" ht="16.5" customHeight="1">
      <c r="B123" s="47"/>
      <c r="C123" s="237" t="s">
        <v>358</v>
      </c>
      <c r="D123" s="237" t="s">
        <v>230</v>
      </c>
      <c r="E123" s="238" t="s">
        <v>2413</v>
      </c>
      <c r="F123" s="239" t="s">
        <v>2414</v>
      </c>
      <c r="G123" s="240" t="s">
        <v>499</v>
      </c>
      <c r="H123" s="241">
        <v>98</v>
      </c>
      <c r="I123" s="242"/>
      <c r="J123" s="243">
        <f>ROUND(I123*H123,2)</f>
        <v>0</v>
      </c>
      <c r="K123" s="239" t="s">
        <v>234</v>
      </c>
      <c r="L123" s="73"/>
      <c r="M123" s="244" t="s">
        <v>22</v>
      </c>
      <c r="N123" s="245" t="s">
        <v>50</v>
      </c>
      <c r="O123" s="48"/>
      <c r="P123" s="246">
        <f>O123*H123</f>
        <v>0</v>
      </c>
      <c r="Q123" s="246">
        <v>0</v>
      </c>
      <c r="R123" s="246">
        <f>Q123*H123</f>
        <v>0</v>
      </c>
      <c r="S123" s="246">
        <v>0</v>
      </c>
      <c r="T123" s="247">
        <f>S123*H123</f>
        <v>0</v>
      </c>
      <c r="AR123" s="25" t="s">
        <v>304</v>
      </c>
      <c r="AT123" s="25" t="s">
        <v>230</v>
      </c>
      <c r="AU123" s="25" t="s">
        <v>87</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304</v>
      </c>
      <c r="BM123" s="25" t="s">
        <v>2415</v>
      </c>
    </row>
    <row r="124" s="1" customFormat="1" ht="16.5" customHeight="1">
      <c r="B124" s="47"/>
      <c r="C124" s="237" t="s">
        <v>365</v>
      </c>
      <c r="D124" s="237" t="s">
        <v>230</v>
      </c>
      <c r="E124" s="238" t="s">
        <v>2416</v>
      </c>
      <c r="F124" s="239" t="s">
        <v>2417</v>
      </c>
      <c r="G124" s="240" t="s">
        <v>499</v>
      </c>
      <c r="H124" s="241">
        <v>50</v>
      </c>
      <c r="I124" s="242"/>
      <c r="J124" s="243">
        <f>ROUND(I124*H124,2)</f>
        <v>0</v>
      </c>
      <c r="K124" s="239" t="s">
        <v>234</v>
      </c>
      <c r="L124" s="73"/>
      <c r="M124" s="244" t="s">
        <v>22</v>
      </c>
      <c r="N124" s="245" t="s">
        <v>50</v>
      </c>
      <c r="O124" s="48"/>
      <c r="P124" s="246">
        <f>O124*H124</f>
        <v>0</v>
      </c>
      <c r="Q124" s="246">
        <v>0</v>
      </c>
      <c r="R124" s="246">
        <f>Q124*H124</f>
        <v>0</v>
      </c>
      <c r="S124" s="246">
        <v>0</v>
      </c>
      <c r="T124" s="247">
        <f>S124*H124</f>
        <v>0</v>
      </c>
      <c r="AR124" s="25" t="s">
        <v>304</v>
      </c>
      <c r="AT124" s="25" t="s">
        <v>230</v>
      </c>
      <c r="AU124" s="25" t="s">
        <v>87</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304</v>
      </c>
      <c r="BM124" s="25" t="s">
        <v>2418</v>
      </c>
    </row>
    <row r="125" s="1" customFormat="1" ht="16.5" customHeight="1">
      <c r="B125" s="47"/>
      <c r="C125" s="237" t="s">
        <v>370</v>
      </c>
      <c r="D125" s="237" t="s">
        <v>230</v>
      </c>
      <c r="E125" s="238" t="s">
        <v>2419</v>
      </c>
      <c r="F125" s="239" t="s">
        <v>2420</v>
      </c>
      <c r="G125" s="240" t="s">
        <v>499</v>
      </c>
      <c r="H125" s="241">
        <v>52</v>
      </c>
      <c r="I125" s="242"/>
      <c r="J125" s="243">
        <f>ROUND(I125*H125,2)</f>
        <v>0</v>
      </c>
      <c r="K125" s="239" t="s">
        <v>234</v>
      </c>
      <c r="L125" s="73"/>
      <c r="M125" s="244" t="s">
        <v>22</v>
      </c>
      <c r="N125" s="245" t="s">
        <v>50</v>
      </c>
      <c r="O125" s="48"/>
      <c r="P125" s="246">
        <f>O125*H125</f>
        <v>0</v>
      </c>
      <c r="Q125" s="246">
        <v>0</v>
      </c>
      <c r="R125" s="246">
        <f>Q125*H125</f>
        <v>0</v>
      </c>
      <c r="S125" s="246">
        <v>0</v>
      </c>
      <c r="T125" s="247">
        <f>S125*H125</f>
        <v>0</v>
      </c>
      <c r="AR125" s="25" t="s">
        <v>304</v>
      </c>
      <c r="AT125" s="25" t="s">
        <v>230</v>
      </c>
      <c r="AU125" s="25" t="s">
        <v>87</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304</v>
      </c>
      <c r="BM125" s="25" t="s">
        <v>2421</v>
      </c>
    </row>
    <row r="126" s="1" customFormat="1" ht="25.5" customHeight="1">
      <c r="B126" s="47"/>
      <c r="C126" s="237" t="s">
        <v>379</v>
      </c>
      <c r="D126" s="237" t="s">
        <v>230</v>
      </c>
      <c r="E126" s="238" t="s">
        <v>2422</v>
      </c>
      <c r="F126" s="239" t="s">
        <v>2423</v>
      </c>
      <c r="G126" s="240" t="s">
        <v>499</v>
      </c>
      <c r="H126" s="241">
        <v>2</v>
      </c>
      <c r="I126" s="242"/>
      <c r="J126" s="243">
        <f>ROUND(I126*H126,2)</f>
        <v>0</v>
      </c>
      <c r="K126" s="239" t="s">
        <v>234</v>
      </c>
      <c r="L126" s="73"/>
      <c r="M126" s="244" t="s">
        <v>22</v>
      </c>
      <c r="N126" s="245" t="s">
        <v>50</v>
      </c>
      <c r="O126" s="48"/>
      <c r="P126" s="246">
        <f>O126*H126</f>
        <v>0</v>
      </c>
      <c r="Q126" s="246">
        <v>0.00089999999999999998</v>
      </c>
      <c r="R126" s="246">
        <f>Q126*H126</f>
        <v>0.0018</v>
      </c>
      <c r="S126" s="246">
        <v>0</v>
      </c>
      <c r="T126" s="247">
        <f>S126*H126</f>
        <v>0</v>
      </c>
      <c r="AR126" s="25" t="s">
        <v>304</v>
      </c>
      <c r="AT126" s="25" t="s">
        <v>230</v>
      </c>
      <c r="AU126" s="25" t="s">
        <v>87</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304</v>
      </c>
      <c r="BM126" s="25" t="s">
        <v>2424</v>
      </c>
    </row>
    <row r="127" s="1" customFormat="1" ht="25.5" customHeight="1">
      <c r="B127" s="47"/>
      <c r="C127" s="237" t="s">
        <v>384</v>
      </c>
      <c r="D127" s="237" t="s">
        <v>230</v>
      </c>
      <c r="E127" s="238" t="s">
        <v>2425</v>
      </c>
      <c r="F127" s="239" t="s">
        <v>2426</v>
      </c>
      <c r="G127" s="240" t="s">
        <v>499</v>
      </c>
      <c r="H127" s="241">
        <v>15</v>
      </c>
      <c r="I127" s="242"/>
      <c r="J127" s="243">
        <f>ROUND(I127*H127,2)</f>
        <v>0</v>
      </c>
      <c r="K127" s="239" t="s">
        <v>234</v>
      </c>
      <c r="L127" s="73"/>
      <c r="M127" s="244" t="s">
        <v>22</v>
      </c>
      <c r="N127" s="245" t="s">
        <v>50</v>
      </c>
      <c r="O127" s="48"/>
      <c r="P127" s="246">
        <f>O127*H127</f>
        <v>0</v>
      </c>
      <c r="Q127" s="246">
        <v>0.0064000000000000003</v>
      </c>
      <c r="R127" s="246">
        <f>Q127*H127</f>
        <v>0.096000000000000002</v>
      </c>
      <c r="S127" s="246">
        <v>0</v>
      </c>
      <c r="T127" s="247">
        <f>S127*H127</f>
        <v>0</v>
      </c>
      <c r="AR127" s="25" t="s">
        <v>304</v>
      </c>
      <c r="AT127" s="25" t="s">
        <v>230</v>
      </c>
      <c r="AU127" s="25" t="s">
        <v>87</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304</v>
      </c>
      <c r="BM127" s="25" t="s">
        <v>2427</v>
      </c>
    </row>
    <row r="128" s="1" customFormat="1" ht="25.5" customHeight="1">
      <c r="B128" s="47"/>
      <c r="C128" s="237" t="s">
        <v>388</v>
      </c>
      <c r="D128" s="237" t="s">
        <v>230</v>
      </c>
      <c r="E128" s="238" t="s">
        <v>2428</v>
      </c>
      <c r="F128" s="239" t="s">
        <v>2429</v>
      </c>
      <c r="G128" s="240" t="s">
        <v>499</v>
      </c>
      <c r="H128" s="241">
        <v>2</v>
      </c>
      <c r="I128" s="242"/>
      <c r="J128" s="243">
        <f>ROUND(I128*H128,2)</f>
        <v>0</v>
      </c>
      <c r="K128" s="239" t="s">
        <v>234</v>
      </c>
      <c r="L128" s="73"/>
      <c r="M128" s="244" t="s">
        <v>22</v>
      </c>
      <c r="N128" s="245" t="s">
        <v>50</v>
      </c>
      <c r="O128" s="48"/>
      <c r="P128" s="246">
        <f>O128*H128</f>
        <v>0</v>
      </c>
      <c r="Q128" s="246">
        <v>0.0020799999999999998</v>
      </c>
      <c r="R128" s="246">
        <f>Q128*H128</f>
        <v>0.0041599999999999996</v>
      </c>
      <c r="S128" s="246">
        <v>0</v>
      </c>
      <c r="T128" s="247">
        <f>S128*H128</f>
        <v>0</v>
      </c>
      <c r="AR128" s="25" t="s">
        <v>304</v>
      </c>
      <c r="AT128" s="25" t="s">
        <v>230</v>
      </c>
      <c r="AU128" s="25" t="s">
        <v>87</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304</v>
      </c>
      <c r="BM128" s="25" t="s">
        <v>2430</v>
      </c>
    </row>
    <row r="129" s="1" customFormat="1" ht="16.5" customHeight="1">
      <c r="B129" s="47"/>
      <c r="C129" s="237" t="s">
        <v>393</v>
      </c>
      <c r="D129" s="237" t="s">
        <v>230</v>
      </c>
      <c r="E129" s="238" t="s">
        <v>2431</v>
      </c>
      <c r="F129" s="239" t="s">
        <v>2432</v>
      </c>
      <c r="G129" s="240" t="s">
        <v>22</v>
      </c>
      <c r="H129" s="241">
        <v>4</v>
      </c>
      <c r="I129" s="242"/>
      <c r="J129" s="243">
        <f>ROUND(I129*H129,2)</f>
        <v>0</v>
      </c>
      <c r="K129" s="239" t="s">
        <v>264</v>
      </c>
      <c r="L129" s="73"/>
      <c r="M129" s="244" t="s">
        <v>22</v>
      </c>
      <c r="N129" s="245" t="s">
        <v>50</v>
      </c>
      <c r="O129" s="48"/>
      <c r="P129" s="246">
        <f>O129*H129</f>
        <v>0</v>
      </c>
      <c r="Q129" s="246">
        <v>0</v>
      </c>
      <c r="R129" s="246">
        <f>Q129*H129</f>
        <v>0</v>
      </c>
      <c r="S129" s="246">
        <v>0</v>
      </c>
      <c r="T129" s="247">
        <f>S129*H129</f>
        <v>0</v>
      </c>
      <c r="AR129" s="25" t="s">
        <v>304</v>
      </c>
      <c r="AT129" s="25" t="s">
        <v>230</v>
      </c>
      <c r="AU129" s="25" t="s">
        <v>87</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304</v>
      </c>
      <c r="BM129" s="25" t="s">
        <v>2433</v>
      </c>
    </row>
    <row r="130" s="1" customFormat="1" ht="25.5" customHeight="1">
      <c r="B130" s="47"/>
      <c r="C130" s="237" t="s">
        <v>398</v>
      </c>
      <c r="D130" s="237" t="s">
        <v>230</v>
      </c>
      <c r="E130" s="238" t="s">
        <v>2434</v>
      </c>
      <c r="F130" s="239" t="s">
        <v>2435</v>
      </c>
      <c r="G130" s="240" t="s">
        <v>499</v>
      </c>
      <c r="H130" s="241">
        <v>7</v>
      </c>
      <c r="I130" s="242"/>
      <c r="J130" s="243">
        <f>ROUND(I130*H130,2)</f>
        <v>0</v>
      </c>
      <c r="K130" s="239" t="s">
        <v>234</v>
      </c>
      <c r="L130" s="73"/>
      <c r="M130" s="244" t="s">
        <v>22</v>
      </c>
      <c r="N130" s="245" t="s">
        <v>50</v>
      </c>
      <c r="O130" s="48"/>
      <c r="P130" s="246">
        <f>O130*H130</f>
        <v>0</v>
      </c>
      <c r="Q130" s="246">
        <v>0.0021199999999999999</v>
      </c>
      <c r="R130" s="246">
        <f>Q130*H130</f>
        <v>0.014839999999999999</v>
      </c>
      <c r="S130" s="246">
        <v>0</v>
      </c>
      <c r="T130" s="247">
        <f>S130*H130</f>
        <v>0</v>
      </c>
      <c r="AR130" s="25" t="s">
        <v>304</v>
      </c>
      <c r="AT130" s="25" t="s">
        <v>230</v>
      </c>
      <c r="AU130" s="25" t="s">
        <v>87</v>
      </c>
      <c r="AY130" s="25" t="s">
        <v>228</v>
      </c>
      <c r="BE130" s="248">
        <f>IF(N130="základní",J130,0)</f>
        <v>0</v>
      </c>
      <c r="BF130" s="248">
        <f>IF(N130="snížená",J130,0)</f>
        <v>0</v>
      </c>
      <c r="BG130" s="248">
        <f>IF(N130="zákl. přenesená",J130,0)</f>
        <v>0</v>
      </c>
      <c r="BH130" s="248">
        <f>IF(N130="sníž. přenesená",J130,0)</f>
        <v>0</v>
      </c>
      <c r="BI130" s="248">
        <f>IF(N130="nulová",J130,0)</f>
        <v>0</v>
      </c>
      <c r="BJ130" s="25" t="s">
        <v>24</v>
      </c>
      <c r="BK130" s="248">
        <f>ROUND(I130*H130,2)</f>
        <v>0</v>
      </c>
      <c r="BL130" s="25" t="s">
        <v>304</v>
      </c>
      <c r="BM130" s="25" t="s">
        <v>2436</v>
      </c>
    </row>
    <row r="131" s="1" customFormat="1" ht="16.5" customHeight="1">
      <c r="B131" s="47"/>
      <c r="C131" s="237" t="s">
        <v>403</v>
      </c>
      <c r="D131" s="237" t="s">
        <v>230</v>
      </c>
      <c r="E131" s="238" t="s">
        <v>2437</v>
      </c>
      <c r="F131" s="239" t="s">
        <v>2438</v>
      </c>
      <c r="G131" s="240" t="s">
        <v>22</v>
      </c>
      <c r="H131" s="241">
        <v>7</v>
      </c>
      <c r="I131" s="242"/>
      <c r="J131" s="243">
        <f>ROUND(I131*H131,2)</f>
        <v>0</v>
      </c>
      <c r="K131" s="239" t="s">
        <v>264</v>
      </c>
      <c r="L131" s="73"/>
      <c r="M131" s="244" t="s">
        <v>22</v>
      </c>
      <c r="N131" s="245" t="s">
        <v>50</v>
      </c>
      <c r="O131" s="48"/>
      <c r="P131" s="246">
        <f>O131*H131</f>
        <v>0</v>
      </c>
      <c r="Q131" s="246">
        <v>0</v>
      </c>
      <c r="R131" s="246">
        <f>Q131*H131</f>
        <v>0</v>
      </c>
      <c r="S131" s="246">
        <v>0</v>
      </c>
      <c r="T131" s="247">
        <f>S131*H131</f>
        <v>0</v>
      </c>
      <c r="AR131" s="25" t="s">
        <v>304</v>
      </c>
      <c r="AT131" s="25" t="s">
        <v>230</v>
      </c>
      <c r="AU131" s="25" t="s">
        <v>87</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304</v>
      </c>
      <c r="BM131" s="25" t="s">
        <v>2439</v>
      </c>
    </row>
    <row r="132" s="1" customFormat="1" ht="25.5" customHeight="1">
      <c r="B132" s="47"/>
      <c r="C132" s="237" t="s">
        <v>407</v>
      </c>
      <c r="D132" s="237" t="s">
        <v>230</v>
      </c>
      <c r="E132" s="238" t="s">
        <v>2440</v>
      </c>
      <c r="F132" s="239" t="s">
        <v>2441</v>
      </c>
      <c r="G132" s="240" t="s">
        <v>22</v>
      </c>
      <c r="H132" s="241">
        <v>2</v>
      </c>
      <c r="I132" s="242"/>
      <c r="J132" s="243">
        <f>ROUND(I132*H132,2)</f>
        <v>0</v>
      </c>
      <c r="K132" s="239" t="s">
        <v>264</v>
      </c>
      <c r="L132" s="73"/>
      <c r="M132" s="244" t="s">
        <v>22</v>
      </c>
      <c r="N132" s="245" t="s">
        <v>50</v>
      </c>
      <c r="O132" s="48"/>
      <c r="P132" s="246">
        <f>O132*H132</f>
        <v>0</v>
      </c>
      <c r="Q132" s="246">
        <v>0</v>
      </c>
      <c r="R132" s="246">
        <f>Q132*H132</f>
        <v>0</v>
      </c>
      <c r="S132" s="246">
        <v>0</v>
      </c>
      <c r="T132" s="247">
        <f>S132*H132</f>
        <v>0</v>
      </c>
      <c r="AR132" s="25" t="s">
        <v>304</v>
      </c>
      <c r="AT132" s="25" t="s">
        <v>230</v>
      </c>
      <c r="AU132" s="25" t="s">
        <v>87</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304</v>
      </c>
      <c r="BM132" s="25" t="s">
        <v>2442</v>
      </c>
    </row>
    <row r="133" s="1" customFormat="1" ht="25.5" customHeight="1">
      <c r="B133" s="47"/>
      <c r="C133" s="237" t="s">
        <v>413</v>
      </c>
      <c r="D133" s="237" t="s">
        <v>230</v>
      </c>
      <c r="E133" s="238" t="s">
        <v>2443</v>
      </c>
      <c r="F133" s="239" t="s">
        <v>2444</v>
      </c>
      <c r="G133" s="240" t="s">
        <v>22</v>
      </c>
      <c r="H133" s="241">
        <v>3</v>
      </c>
      <c r="I133" s="242"/>
      <c r="J133" s="243">
        <f>ROUND(I133*H133,2)</f>
        <v>0</v>
      </c>
      <c r="K133" s="239" t="s">
        <v>264</v>
      </c>
      <c r="L133" s="73"/>
      <c r="M133" s="244" t="s">
        <v>22</v>
      </c>
      <c r="N133" s="245" t="s">
        <v>50</v>
      </c>
      <c r="O133" s="48"/>
      <c r="P133" s="246">
        <f>O133*H133</f>
        <v>0</v>
      </c>
      <c r="Q133" s="246">
        <v>0</v>
      </c>
      <c r="R133" s="246">
        <f>Q133*H133</f>
        <v>0</v>
      </c>
      <c r="S133" s="246">
        <v>0</v>
      </c>
      <c r="T133" s="247">
        <f>S133*H133</f>
        <v>0</v>
      </c>
      <c r="AR133" s="25" t="s">
        <v>304</v>
      </c>
      <c r="AT133" s="25" t="s">
        <v>230</v>
      </c>
      <c r="AU133" s="25" t="s">
        <v>87</v>
      </c>
      <c r="AY133" s="25" t="s">
        <v>228</v>
      </c>
      <c r="BE133" s="248">
        <f>IF(N133="základní",J133,0)</f>
        <v>0</v>
      </c>
      <c r="BF133" s="248">
        <f>IF(N133="snížená",J133,0)</f>
        <v>0</v>
      </c>
      <c r="BG133" s="248">
        <f>IF(N133="zákl. přenesená",J133,0)</f>
        <v>0</v>
      </c>
      <c r="BH133" s="248">
        <f>IF(N133="sníž. přenesená",J133,0)</f>
        <v>0</v>
      </c>
      <c r="BI133" s="248">
        <f>IF(N133="nulová",J133,0)</f>
        <v>0</v>
      </c>
      <c r="BJ133" s="25" t="s">
        <v>24</v>
      </c>
      <c r="BK133" s="248">
        <f>ROUND(I133*H133,2)</f>
        <v>0</v>
      </c>
      <c r="BL133" s="25" t="s">
        <v>304</v>
      </c>
      <c r="BM133" s="25" t="s">
        <v>2445</v>
      </c>
    </row>
    <row r="134" s="1" customFormat="1" ht="25.5" customHeight="1">
      <c r="B134" s="47"/>
      <c r="C134" s="237" t="s">
        <v>421</v>
      </c>
      <c r="D134" s="237" t="s">
        <v>230</v>
      </c>
      <c r="E134" s="238" t="s">
        <v>2446</v>
      </c>
      <c r="F134" s="239" t="s">
        <v>2447</v>
      </c>
      <c r="G134" s="240" t="s">
        <v>22</v>
      </c>
      <c r="H134" s="241">
        <v>3</v>
      </c>
      <c r="I134" s="242"/>
      <c r="J134" s="243">
        <f>ROUND(I134*H134,2)</f>
        <v>0</v>
      </c>
      <c r="K134" s="239" t="s">
        <v>264</v>
      </c>
      <c r="L134" s="73"/>
      <c r="M134" s="244" t="s">
        <v>22</v>
      </c>
      <c r="N134" s="245" t="s">
        <v>50</v>
      </c>
      <c r="O134" s="48"/>
      <c r="P134" s="246">
        <f>O134*H134</f>
        <v>0</v>
      </c>
      <c r="Q134" s="246">
        <v>0</v>
      </c>
      <c r="R134" s="246">
        <f>Q134*H134</f>
        <v>0</v>
      </c>
      <c r="S134" s="246">
        <v>0</v>
      </c>
      <c r="T134" s="247">
        <f>S134*H134</f>
        <v>0</v>
      </c>
      <c r="AR134" s="25" t="s">
        <v>304</v>
      </c>
      <c r="AT134" s="25" t="s">
        <v>230</v>
      </c>
      <c r="AU134" s="25" t="s">
        <v>87</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304</v>
      </c>
      <c r="BM134" s="25" t="s">
        <v>2448</v>
      </c>
    </row>
    <row r="135" s="1" customFormat="1" ht="16.5" customHeight="1">
      <c r="B135" s="47"/>
      <c r="C135" s="237" t="s">
        <v>428</v>
      </c>
      <c r="D135" s="237" t="s">
        <v>230</v>
      </c>
      <c r="E135" s="238" t="s">
        <v>2449</v>
      </c>
      <c r="F135" s="239" t="s">
        <v>2450</v>
      </c>
      <c r="G135" s="240" t="s">
        <v>499</v>
      </c>
      <c r="H135" s="241">
        <v>1</v>
      </c>
      <c r="I135" s="242"/>
      <c r="J135" s="243">
        <f>ROUND(I135*H135,2)</f>
        <v>0</v>
      </c>
      <c r="K135" s="239" t="s">
        <v>234</v>
      </c>
      <c r="L135" s="73"/>
      <c r="M135" s="244" t="s">
        <v>22</v>
      </c>
      <c r="N135" s="245" t="s">
        <v>50</v>
      </c>
      <c r="O135" s="48"/>
      <c r="P135" s="246">
        <f>O135*H135</f>
        <v>0</v>
      </c>
      <c r="Q135" s="246">
        <v>0.00016000000000000001</v>
      </c>
      <c r="R135" s="246">
        <f>Q135*H135</f>
        <v>0.00016000000000000001</v>
      </c>
      <c r="S135" s="246">
        <v>0</v>
      </c>
      <c r="T135" s="247">
        <f>S135*H135</f>
        <v>0</v>
      </c>
      <c r="AR135" s="25" t="s">
        <v>304</v>
      </c>
      <c r="AT135" s="25" t="s">
        <v>230</v>
      </c>
      <c r="AU135" s="25" t="s">
        <v>87</v>
      </c>
      <c r="AY135" s="25" t="s">
        <v>228</v>
      </c>
      <c r="BE135" s="248">
        <f>IF(N135="základní",J135,0)</f>
        <v>0</v>
      </c>
      <c r="BF135" s="248">
        <f>IF(N135="snížená",J135,0)</f>
        <v>0</v>
      </c>
      <c r="BG135" s="248">
        <f>IF(N135="zákl. přenesená",J135,0)</f>
        <v>0</v>
      </c>
      <c r="BH135" s="248">
        <f>IF(N135="sníž. přenesená",J135,0)</f>
        <v>0</v>
      </c>
      <c r="BI135" s="248">
        <f>IF(N135="nulová",J135,0)</f>
        <v>0</v>
      </c>
      <c r="BJ135" s="25" t="s">
        <v>24</v>
      </c>
      <c r="BK135" s="248">
        <f>ROUND(I135*H135,2)</f>
        <v>0</v>
      </c>
      <c r="BL135" s="25" t="s">
        <v>304</v>
      </c>
      <c r="BM135" s="25" t="s">
        <v>2451</v>
      </c>
    </row>
    <row r="136" s="1" customFormat="1" ht="16.5" customHeight="1">
      <c r="B136" s="47"/>
      <c r="C136" s="237" t="s">
        <v>433</v>
      </c>
      <c r="D136" s="237" t="s">
        <v>230</v>
      </c>
      <c r="E136" s="238" t="s">
        <v>2452</v>
      </c>
      <c r="F136" s="239" t="s">
        <v>2453</v>
      </c>
      <c r="G136" s="240" t="s">
        <v>499</v>
      </c>
      <c r="H136" s="241">
        <v>11</v>
      </c>
      <c r="I136" s="242"/>
      <c r="J136" s="243">
        <f>ROUND(I136*H136,2)</f>
        <v>0</v>
      </c>
      <c r="K136" s="239" t="s">
        <v>234</v>
      </c>
      <c r="L136" s="73"/>
      <c r="M136" s="244" t="s">
        <v>22</v>
      </c>
      <c r="N136" s="245" t="s">
        <v>50</v>
      </c>
      <c r="O136" s="48"/>
      <c r="P136" s="246">
        <f>O136*H136</f>
        <v>0</v>
      </c>
      <c r="Q136" s="246">
        <v>0.00029</v>
      </c>
      <c r="R136" s="246">
        <f>Q136*H136</f>
        <v>0.0031900000000000001</v>
      </c>
      <c r="S136" s="246">
        <v>0</v>
      </c>
      <c r="T136" s="247">
        <f>S136*H136</f>
        <v>0</v>
      </c>
      <c r="AR136" s="25" t="s">
        <v>304</v>
      </c>
      <c r="AT136" s="25" t="s">
        <v>230</v>
      </c>
      <c r="AU136" s="25" t="s">
        <v>87</v>
      </c>
      <c r="AY136" s="25" t="s">
        <v>228</v>
      </c>
      <c r="BE136" s="248">
        <f>IF(N136="základní",J136,0)</f>
        <v>0</v>
      </c>
      <c r="BF136" s="248">
        <f>IF(N136="snížená",J136,0)</f>
        <v>0</v>
      </c>
      <c r="BG136" s="248">
        <f>IF(N136="zákl. přenesená",J136,0)</f>
        <v>0</v>
      </c>
      <c r="BH136" s="248">
        <f>IF(N136="sníž. přenesená",J136,0)</f>
        <v>0</v>
      </c>
      <c r="BI136" s="248">
        <f>IF(N136="nulová",J136,0)</f>
        <v>0</v>
      </c>
      <c r="BJ136" s="25" t="s">
        <v>24</v>
      </c>
      <c r="BK136" s="248">
        <f>ROUND(I136*H136,2)</f>
        <v>0</v>
      </c>
      <c r="BL136" s="25" t="s">
        <v>304</v>
      </c>
      <c r="BM136" s="25" t="s">
        <v>2454</v>
      </c>
    </row>
    <row r="137" s="1" customFormat="1" ht="16.5" customHeight="1">
      <c r="B137" s="47"/>
      <c r="C137" s="237" t="s">
        <v>438</v>
      </c>
      <c r="D137" s="237" t="s">
        <v>230</v>
      </c>
      <c r="E137" s="238" t="s">
        <v>2455</v>
      </c>
      <c r="F137" s="239" t="s">
        <v>2456</v>
      </c>
      <c r="G137" s="240" t="s">
        <v>499</v>
      </c>
      <c r="H137" s="241">
        <v>16</v>
      </c>
      <c r="I137" s="242"/>
      <c r="J137" s="243">
        <f>ROUND(I137*H137,2)</f>
        <v>0</v>
      </c>
      <c r="K137" s="239" t="s">
        <v>234</v>
      </c>
      <c r="L137" s="73"/>
      <c r="M137" s="244" t="s">
        <v>22</v>
      </c>
      <c r="N137" s="245" t="s">
        <v>50</v>
      </c>
      <c r="O137" s="48"/>
      <c r="P137" s="246">
        <f>O137*H137</f>
        <v>0</v>
      </c>
      <c r="Q137" s="246">
        <v>0.00051000000000000004</v>
      </c>
      <c r="R137" s="246">
        <f>Q137*H137</f>
        <v>0.0081600000000000006</v>
      </c>
      <c r="S137" s="246">
        <v>0</v>
      </c>
      <c r="T137" s="247">
        <f>S137*H137</f>
        <v>0</v>
      </c>
      <c r="AR137" s="25" t="s">
        <v>304</v>
      </c>
      <c r="AT137" s="25" t="s">
        <v>230</v>
      </c>
      <c r="AU137" s="25" t="s">
        <v>87</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304</v>
      </c>
      <c r="BM137" s="25" t="s">
        <v>2457</v>
      </c>
    </row>
    <row r="138" s="1" customFormat="1" ht="25.5" customHeight="1">
      <c r="B138" s="47"/>
      <c r="C138" s="237" t="s">
        <v>443</v>
      </c>
      <c r="D138" s="237" t="s">
        <v>230</v>
      </c>
      <c r="E138" s="238" t="s">
        <v>2458</v>
      </c>
      <c r="F138" s="239" t="s">
        <v>2459</v>
      </c>
      <c r="G138" s="240" t="s">
        <v>499</v>
      </c>
      <c r="H138" s="241">
        <v>6</v>
      </c>
      <c r="I138" s="242"/>
      <c r="J138" s="243">
        <f>ROUND(I138*H138,2)</f>
        <v>0</v>
      </c>
      <c r="K138" s="239" t="s">
        <v>234</v>
      </c>
      <c r="L138" s="73"/>
      <c r="M138" s="244" t="s">
        <v>22</v>
      </c>
      <c r="N138" s="245" t="s">
        <v>50</v>
      </c>
      <c r="O138" s="48"/>
      <c r="P138" s="246">
        <f>O138*H138</f>
        <v>0</v>
      </c>
      <c r="Q138" s="246">
        <v>6.0000000000000002E-05</v>
      </c>
      <c r="R138" s="246">
        <f>Q138*H138</f>
        <v>0.00036000000000000002</v>
      </c>
      <c r="S138" s="246">
        <v>0</v>
      </c>
      <c r="T138" s="247">
        <f>S138*H138</f>
        <v>0</v>
      </c>
      <c r="AR138" s="25" t="s">
        <v>304</v>
      </c>
      <c r="AT138" s="25" t="s">
        <v>230</v>
      </c>
      <c r="AU138" s="25" t="s">
        <v>87</v>
      </c>
      <c r="AY138" s="25" t="s">
        <v>228</v>
      </c>
      <c r="BE138" s="248">
        <f>IF(N138="základní",J138,0)</f>
        <v>0</v>
      </c>
      <c r="BF138" s="248">
        <f>IF(N138="snížená",J138,0)</f>
        <v>0</v>
      </c>
      <c r="BG138" s="248">
        <f>IF(N138="zákl. přenesená",J138,0)</f>
        <v>0</v>
      </c>
      <c r="BH138" s="248">
        <f>IF(N138="sníž. přenesená",J138,0)</f>
        <v>0</v>
      </c>
      <c r="BI138" s="248">
        <f>IF(N138="nulová",J138,0)</f>
        <v>0</v>
      </c>
      <c r="BJ138" s="25" t="s">
        <v>24</v>
      </c>
      <c r="BK138" s="248">
        <f>ROUND(I138*H138,2)</f>
        <v>0</v>
      </c>
      <c r="BL138" s="25" t="s">
        <v>304</v>
      </c>
      <c r="BM138" s="25" t="s">
        <v>2460</v>
      </c>
    </row>
    <row r="139" s="1" customFormat="1" ht="16.5" customHeight="1">
      <c r="B139" s="47"/>
      <c r="C139" s="237" t="s">
        <v>448</v>
      </c>
      <c r="D139" s="237" t="s">
        <v>230</v>
      </c>
      <c r="E139" s="238" t="s">
        <v>2461</v>
      </c>
      <c r="F139" s="239" t="s">
        <v>2462</v>
      </c>
      <c r="G139" s="240" t="s">
        <v>328</v>
      </c>
      <c r="H139" s="241">
        <v>290</v>
      </c>
      <c r="I139" s="242"/>
      <c r="J139" s="243">
        <f>ROUND(I139*H139,2)</f>
        <v>0</v>
      </c>
      <c r="K139" s="239" t="s">
        <v>234</v>
      </c>
      <c r="L139" s="73"/>
      <c r="M139" s="244" t="s">
        <v>22</v>
      </c>
      <c r="N139" s="245" t="s">
        <v>50</v>
      </c>
      <c r="O139" s="48"/>
      <c r="P139" s="246">
        <f>O139*H139</f>
        <v>0</v>
      </c>
      <c r="Q139" s="246">
        <v>0</v>
      </c>
      <c r="R139" s="246">
        <f>Q139*H139</f>
        <v>0</v>
      </c>
      <c r="S139" s="246">
        <v>0</v>
      </c>
      <c r="T139" s="247">
        <f>S139*H139</f>
        <v>0</v>
      </c>
      <c r="AR139" s="25" t="s">
        <v>304</v>
      </c>
      <c r="AT139" s="25" t="s">
        <v>230</v>
      </c>
      <c r="AU139" s="25" t="s">
        <v>87</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304</v>
      </c>
      <c r="BM139" s="25" t="s">
        <v>2463</v>
      </c>
    </row>
    <row r="140" s="1" customFormat="1" ht="16.5" customHeight="1">
      <c r="B140" s="47"/>
      <c r="C140" s="237" t="s">
        <v>455</v>
      </c>
      <c r="D140" s="237" t="s">
        <v>230</v>
      </c>
      <c r="E140" s="238" t="s">
        <v>2464</v>
      </c>
      <c r="F140" s="239" t="s">
        <v>2465</v>
      </c>
      <c r="G140" s="240" t="s">
        <v>328</v>
      </c>
      <c r="H140" s="241">
        <v>140</v>
      </c>
      <c r="I140" s="242"/>
      <c r="J140" s="243">
        <f>ROUND(I140*H140,2)</f>
        <v>0</v>
      </c>
      <c r="K140" s="239" t="s">
        <v>234</v>
      </c>
      <c r="L140" s="73"/>
      <c r="M140" s="244" t="s">
        <v>22</v>
      </c>
      <c r="N140" s="245" t="s">
        <v>50</v>
      </c>
      <c r="O140" s="48"/>
      <c r="P140" s="246">
        <f>O140*H140</f>
        <v>0</v>
      </c>
      <c r="Q140" s="246">
        <v>0</v>
      </c>
      <c r="R140" s="246">
        <f>Q140*H140</f>
        <v>0</v>
      </c>
      <c r="S140" s="246">
        <v>0</v>
      </c>
      <c r="T140" s="247">
        <f>S140*H140</f>
        <v>0</v>
      </c>
      <c r="AR140" s="25" t="s">
        <v>304</v>
      </c>
      <c r="AT140" s="25" t="s">
        <v>230</v>
      </c>
      <c r="AU140" s="25" t="s">
        <v>87</v>
      </c>
      <c r="AY140" s="25" t="s">
        <v>228</v>
      </c>
      <c r="BE140" s="248">
        <f>IF(N140="základní",J140,0)</f>
        <v>0</v>
      </c>
      <c r="BF140" s="248">
        <f>IF(N140="snížená",J140,0)</f>
        <v>0</v>
      </c>
      <c r="BG140" s="248">
        <f>IF(N140="zákl. přenesená",J140,0)</f>
        <v>0</v>
      </c>
      <c r="BH140" s="248">
        <f>IF(N140="sníž. přenesená",J140,0)</f>
        <v>0</v>
      </c>
      <c r="BI140" s="248">
        <f>IF(N140="nulová",J140,0)</f>
        <v>0</v>
      </c>
      <c r="BJ140" s="25" t="s">
        <v>24</v>
      </c>
      <c r="BK140" s="248">
        <f>ROUND(I140*H140,2)</f>
        <v>0</v>
      </c>
      <c r="BL140" s="25" t="s">
        <v>304</v>
      </c>
      <c r="BM140" s="25" t="s">
        <v>2466</v>
      </c>
    </row>
    <row r="141" s="1" customFormat="1" ht="16.5" customHeight="1">
      <c r="B141" s="47"/>
      <c r="C141" s="237" t="s">
        <v>475</v>
      </c>
      <c r="D141" s="237" t="s">
        <v>230</v>
      </c>
      <c r="E141" s="238" t="s">
        <v>2467</v>
      </c>
      <c r="F141" s="239" t="s">
        <v>2468</v>
      </c>
      <c r="G141" s="240" t="s">
        <v>328</v>
      </c>
      <c r="H141" s="241">
        <v>585</v>
      </c>
      <c r="I141" s="242"/>
      <c r="J141" s="243">
        <f>ROUND(I141*H141,2)</f>
        <v>0</v>
      </c>
      <c r="K141" s="239" t="s">
        <v>234</v>
      </c>
      <c r="L141" s="73"/>
      <c r="M141" s="244" t="s">
        <v>22</v>
      </c>
      <c r="N141" s="245" t="s">
        <v>50</v>
      </c>
      <c r="O141" s="48"/>
      <c r="P141" s="246">
        <f>O141*H141</f>
        <v>0</v>
      </c>
      <c r="Q141" s="246">
        <v>0</v>
      </c>
      <c r="R141" s="246">
        <f>Q141*H141</f>
        <v>0</v>
      </c>
      <c r="S141" s="246">
        <v>0</v>
      </c>
      <c r="T141" s="247">
        <f>S141*H141</f>
        <v>0</v>
      </c>
      <c r="AR141" s="25" t="s">
        <v>304</v>
      </c>
      <c r="AT141" s="25" t="s">
        <v>230</v>
      </c>
      <c r="AU141" s="25" t="s">
        <v>87</v>
      </c>
      <c r="AY141" s="25" t="s">
        <v>228</v>
      </c>
      <c r="BE141" s="248">
        <f>IF(N141="základní",J141,0)</f>
        <v>0</v>
      </c>
      <c r="BF141" s="248">
        <f>IF(N141="snížená",J141,0)</f>
        <v>0</v>
      </c>
      <c r="BG141" s="248">
        <f>IF(N141="zákl. přenesená",J141,0)</f>
        <v>0</v>
      </c>
      <c r="BH141" s="248">
        <f>IF(N141="sníž. přenesená",J141,0)</f>
        <v>0</v>
      </c>
      <c r="BI141" s="248">
        <f>IF(N141="nulová",J141,0)</f>
        <v>0</v>
      </c>
      <c r="BJ141" s="25" t="s">
        <v>24</v>
      </c>
      <c r="BK141" s="248">
        <f>ROUND(I141*H141,2)</f>
        <v>0</v>
      </c>
      <c r="BL141" s="25" t="s">
        <v>304</v>
      </c>
      <c r="BM141" s="25" t="s">
        <v>2469</v>
      </c>
    </row>
    <row r="142" s="1" customFormat="1" ht="16.5" customHeight="1">
      <c r="B142" s="47"/>
      <c r="C142" s="237" t="s">
        <v>481</v>
      </c>
      <c r="D142" s="237" t="s">
        <v>230</v>
      </c>
      <c r="E142" s="238" t="s">
        <v>2470</v>
      </c>
      <c r="F142" s="239" t="s">
        <v>2471</v>
      </c>
      <c r="G142" s="240" t="s">
        <v>913</v>
      </c>
      <c r="H142" s="306"/>
      <c r="I142" s="242"/>
      <c r="J142" s="243">
        <f>ROUND(I142*H142,2)</f>
        <v>0</v>
      </c>
      <c r="K142" s="239" t="s">
        <v>234</v>
      </c>
      <c r="L142" s="73"/>
      <c r="M142" s="244" t="s">
        <v>22</v>
      </c>
      <c r="N142" s="245" t="s">
        <v>50</v>
      </c>
      <c r="O142" s="48"/>
      <c r="P142" s="246">
        <f>O142*H142</f>
        <v>0</v>
      </c>
      <c r="Q142" s="246">
        <v>0</v>
      </c>
      <c r="R142" s="246">
        <f>Q142*H142</f>
        <v>0</v>
      </c>
      <c r="S142" s="246">
        <v>0</v>
      </c>
      <c r="T142" s="247">
        <f>S142*H142</f>
        <v>0</v>
      </c>
      <c r="AR142" s="25" t="s">
        <v>304</v>
      </c>
      <c r="AT142" s="25" t="s">
        <v>230</v>
      </c>
      <c r="AU142" s="25" t="s">
        <v>87</v>
      </c>
      <c r="AY142" s="25" t="s">
        <v>228</v>
      </c>
      <c r="BE142" s="248">
        <f>IF(N142="základní",J142,0)</f>
        <v>0</v>
      </c>
      <c r="BF142" s="248">
        <f>IF(N142="snížená",J142,0)</f>
        <v>0</v>
      </c>
      <c r="BG142" s="248">
        <f>IF(N142="zákl. přenesená",J142,0)</f>
        <v>0</v>
      </c>
      <c r="BH142" s="248">
        <f>IF(N142="sníž. přenesená",J142,0)</f>
        <v>0</v>
      </c>
      <c r="BI142" s="248">
        <f>IF(N142="nulová",J142,0)</f>
        <v>0</v>
      </c>
      <c r="BJ142" s="25" t="s">
        <v>24</v>
      </c>
      <c r="BK142" s="248">
        <f>ROUND(I142*H142,2)</f>
        <v>0</v>
      </c>
      <c r="BL142" s="25" t="s">
        <v>304</v>
      </c>
      <c r="BM142" s="25" t="s">
        <v>2472</v>
      </c>
    </row>
    <row r="143" s="11" customFormat="1" ht="29.88" customHeight="1">
      <c r="B143" s="221"/>
      <c r="C143" s="222"/>
      <c r="D143" s="223" t="s">
        <v>78</v>
      </c>
      <c r="E143" s="235" t="s">
        <v>2473</v>
      </c>
      <c r="F143" s="235" t="s">
        <v>2474</v>
      </c>
      <c r="G143" s="222"/>
      <c r="H143" s="222"/>
      <c r="I143" s="225"/>
      <c r="J143" s="236">
        <f>BK143</f>
        <v>0</v>
      </c>
      <c r="K143" s="222"/>
      <c r="L143" s="227"/>
      <c r="M143" s="228"/>
      <c r="N143" s="229"/>
      <c r="O143" s="229"/>
      <c r="P143" s="230">
        <f>SUM(P144:P180)</f>
        <v>0</v>
      </c>
      <c r="Q143" s="229"/>
      <c r="R143" s="230">
        <f>SUM(R144:R180)</f>
        <v>7.0035400000000001</v>
      </c>
      <c r="S143" s="229"/>
      <c r="T143" s="231">
        <f>SUM(T144:T180)</f>
        <v>0</v>
      </c>
      <c r="AR143" s="232" t="s">
        <v>87</v>
      </c>
      <c r="AT143" s="233" t="s">
        <v>78</v>
      </c>
      <c r="AU143" s="233" t="s">
        <v>24</v>
      </c>
      <c r="AY143" s="232" t="s">
        <v>228</v>
      </c>
      <c r="BK143" s="234">
        <f>SUM(BK144:BK180)</f>
        <v>0</v>
      </c>
    </row>
    <row r="144" s="1" customFormat="1" ht="16.5" customHeight="1">
      <c r="B144" s="47"/>
      <c r="C144" s="237" t="s">
        <v>485</v>
      </c>
      <c r="D144" s="237" t="s">
        <v>230</v>
      </c>
      <c r="E144" s="238" t="s">
        <v>2475</v>
      </c>
      <c r="F144" s="239" t="s">
        <v>2476</v>
      </c>
      <c r="G144" s="240" t="s">
        <v>328</v>
      </c>
      <c r="H144" s="241">
        <v>477</v>
      </c>
      <c r="I144" s="242"/>
      <c r="J144" s="243">
        <f>ROUND(I144*H144,2)</f>
        <v>0</v>
      </c>
      <c r="K144" s="239" t="s">
        <v>234</v>
      </c>
      <c r="L144" s="73"/>
      <c r="M144" s="244" t="s">
        <v>22</v>
      </c>
      <c r="N144" s="245" t="s">
        <v>50</v>
      </c>
      <c r="O144" s="48"/>
      <c r="P144" s="246">
        <f>O144*H144</f>
        <v>0</v>
      </c>
      <c r="Q144" s="246">
        <v>0.00077999999999999999</v>
      </c>
      <c r="R144" s="246">
        <f>Q144*H144</f>
        <v>0.37206</v>
      </c>
      <c r="S144" s="246">
        <v>0</v>
      </c>
      <c r="T144" s="247">
        <f>S144*H144</f>
        <v>0</v>
      </c>
      <c r="AR144" s="25" t="s">
        <v>304</v>
      </c>
      <c r="AT144" s="25" t="s">
        <v>230</v>
      </c>
      <c r="AU144" s="25" t="s">
        <v>87</v>
      </c>
      <c r="AY144" s="25" t="s">
        <v>228</v>
      </c>
      <c r="BE144" s="248">
        <f>IF(N144="základní",J144,0)</f>
        <v>0</v>
      </c>
      <c r="BF144" s="248">
        <f>IF(N144="snížená",J144,0)</f>
        <v>0</v>
      </c>
      <c r="BG144" s="248">
        <f>IF(N144="zákl. přenesená",J144,0)</f>
        <v>0</v>
      </c>
      <c r="BH144" s="248">
        <f>IF(N144="sníž. přenesená",J144,0)</f>
        <v>0</v>
      </c>
      <c r="BI144" s="248">
        <f>IF(N144="nulová",J144,0)</f>
        <v>0</v>
      </c>
      <c r="BJ144" s="25" t="s">
        <v>24</v>
      </c>
      <c r="BK144" s="248">
        <f>ROUND(I144*H144,2)</f>
        <v>0</v>
      </c>
      <c r="BL144" s="25" t="s">
        <v>304</v>
      </c>
      <c r="BM144" s="25" t="s">
        <v>2477</v>
      </c>
    </row>
    <row r="145" s="1" customFormat="1" ht="16.5" customHeight="1">
      <c r="B145" s="47"/>
      <c r="C145" s="237" t="s">
        <v>490</v>
      </c>
      <c r="D145" s="237" t="s">
        <v>230</v>
      </c>
      <c r="E145" s="238" t="s">
        <v>2478</v>
      </c>
      <c r="F145" s="239" t="s">
        <v>2479</v>
      </c>
      <c r="G145" s="240" t="s">
        <v>328</v>
      </c>
      <c r="H145" s="241">
        <v>373</v>
      </c>
      <c r="I145" s="242"/>
      <c r="J145" s="243">
        <f>ROUND(I145*H145,2)</f>
        <v>0</v>
      </c>
      <c r="K145" s="239" t="s">
        <v>234</v>
      </c>
      <c r="L145" s="73"/>
      <c r="M145" s="244" t="s">
        <v>22</v>
      </c>
      <c r="N145" s="245" t="s">
        <v>50</v>
      </c>
      <c r="O145" s="48"/>
      <c r="P145" s="246">
        <f>O145*H145</f>
        <v>0</v>
      </c>
      <c r="Q145" s="246">
        <v>0.00096000000000000002</v>
      </c>
      <c r="R145" s="246">
        <f>Q145*H145</f>
        <v>0.35808000000000001</v>
      </c>
      <c r="S145" s="246">
        <v>0</v>
      </c>
      <c r="T145" s="247">
        <f>S145*H145</f>
        <v>0</v>
      </c>
      <c r="AR145" s="25" t="s">
        <v>304</v>
      </c>
      <c r="AT145" s="25" t="s">
        <v>230</v>
      </c>
      <c r="AU145" s="25" t="s">
        <v>87</v>
      </c>
      <c r="AY145" s="25" t="s">
        <v>228</v>
      </c>
      <c r="BE145" s="248">
        <f>IF(N145="základní",J145,0)</f>
        <v>0</v>
      </c>
      <c r="BF145" s="248">
        <f>IF(N145="snížená",J145,0)</f>
        <v>0</v>
      </c>
      <c r="BG145" s="248">
        <f>IF(N145="zákl. přenesená",J145,0)</f>
        <v>0</v>
      </c>
      <c r="BH145" s="248">
        <f>IF(N145="sníž. přenesená",J145,0)</f>
        <v>0</v>
      </c>
      <c r="BI145" s="248">
        <f>IF(N145="nulová",J145,0)</f>
        <v>0</v>
      </c>
      <c r="BJ145" s="25" t="s">
        <v>24</v>
      </c>
      <c r="BK145" s="248">
        <f>ROUND(I145*H145,2)</f>
        <v>0</v>
      </c>
      <c r="BL145" s="25" t="s">
        <v>304</v>
      </c>
      <c r="BM145" s="25" t="s">
        <v>2480</v>
      </c>
    </row>
    <row r="146" s="1" customFormat="1" ht="16.5" customHeight="1">
      <c r="B146" s="47"/>
      <c r="C146" s="237" t="s">
        <v>496</v>
      </c>
      <c r="D146" s="237" t="s">
        <v>230</v>
      </c>
      <c r="E146" s="238" t="s">
        <v>2481</v>
      </c>
      <c r="F146" s="239" t="s">
        <v>2482</v>
      </c>
      <c r="G146" s="240" t="s">
        <v>328</v>
      </c>
      <c r="H146" s="241">
        <v>46</v>
      </c>
      <c r="I146" s="242"/>
      <c r="J146" s="243">
        <f>ROUND(I146*H146,2)</f>
        <v>0</v>
      </c>
      <c r="K146" s="239" t="s">
        <v>234</v>
      </c>
      <c r="L146" s="73"/>
      <c r="M146" s="244" t="s">
        <v>22</v>
      </c>
      <c r="N146" s="245" t="s">
        <v>50</v>
      </c>
      <c r="O146" s="48"/>
      <c r="P146" s="246">
        <f>O146*H146</f>
        <v>0</v>
      </c>
      <c r="Q146" s="246">
        <v>0.00125</v>
      </c>
      <c r="R146" s="246">
        <f>Q146*H146</f>
        <v>0.057500000000000002</v>
      </c>
      <c r="S146" s="246">
        <v>0</v>
      </c>
      <c r="T146" s="247">
        <f>S146*H146</f>
        <v>0</v>
      </c>
      <c r="AR146" s="25" t="s">
        <v>304</v>
      </c>
      <c r="AT146" s="25" t="s">
        <v>230</v>
      </c>
      <c r="AU146" s="25" t="s">
        <v>87</v>
      </c>
      <c r="AY146" s="25" t="s">
        <v>228</v>
      </c>
      <c r="BE146" s="248">
        <f>IF(N146="základní",J146,0)</f>
        <v>0</v>
      </c>
      <c r="BF146" s="248">
        <f>IF(N146="snížená",J146,0)</f>
        <v>0</v>
      </c>
      <c r="BG146" s="248">
        <f>IF(N146="zákl. přenesená",J146,0)</f>
        <v>0</v>
      </c>
      <c r="BH146" s="248">
        <f>IF(N146="sníž. přenesená",J146,0)</f>
        <v>0</v>
      </c>
      <c r="BI146" s="248">
        <f>IF(N146="nulová",J146,0)</f>
        <v>0</v>
      </c>
      <c r="BJ146" s="25" t="s">
        <v>24</v>
      </c>
      <c r="BK146" s="248">
        <f>ROUND(I146*H146,2)</f>
        <v>0</v>
      </c>
      <c r="BL146" s="25" t="s">
        <v>304</v>
      </c>
      <c r="BM146" s="25" t="s">
        <v>2483</v>
      </c>
    </row>
    <row r="147" s="1" customFormat="1" ht="16.5" customHeight="1">
      <c r="B147" s="47"/>
      <c r="C147" s="237" t="s">
        <v>501</v>
      </c>
      <c r="D147" s="237" t="s">
        <v>230</v>
      </c>
      <c r="E147" s="238" t="s">
        <v>2484</v>
      </c>
      <c r="F147" s="239" t="s">
        <v>2485</v>
      </c>
      <c r="G147" s="240" t="s">
        <v>328</v>
      </c>
      <c r="H147" s="241">
        <v>291</v>
      </c>
      <c r="I147" s="242"/>
      <c r="J147" s="243">
        <f>ROUND(I147*H147,2)</f>
        <v>0</v>
      </c>
      <c r="K147" s="239" t="s">
        <v>234</v>
      </c>
      <c r="L147" s="73"/>
      <c r="M147" s="244" t="s">
        <v>22</v>
      </c>
      <c r="N147" s="245" t="s">
        <v>50</v>
      </c>
      <c r="O147" s="48"/>
      <c r="P147" s="246">
        <f>O147*H147</f>
        <v>0</v>
      </c>
      <c r="Q147" s="246">
        <v>0.0025600000000000002</v>
      </c>
      <c r="R147" s="246">
        <f>Q147*H147</f>
        <v>0.74496000000000007</v>
      </c>
      <c r="S147" s="246">
        <v>0</v>
      </c>
      <c r="T147" s="247">
        <f>S147*H147</f>
        <v>0</v>
      </c>
      <c r="AR147" s="25" t="s">
        <v>304</v>
      </c>
      <c r="AT147" s="25" t="s">
        <v>230</v>
      </c>
      <c r="AU147" s="25" t="s">
        <v>87</v>
      </c>
      <c r="AY147" s="25" t="s">
        <v>228</v>
      </c>
      <c r="BE147" s="248">
        <f>IF(N147="základní",J147,0)</f>
        <v>0</v>
      </c>
      <c r="BF147" s="248">
        <f>IF(N147="snížená",J147,0)</f>
        <v>0</v>
      </c>
      <c r="BG147" s="248">
        <f>IF(N147="zákl. přenesená",J147,0)</f>
        <v>0</v>
      </c>
      <c r="BH147" s="248">
        <f>IF(N147="sníž. přenesená",J147,0)</f>
        <v>0</v>
      </c>
      <c r="BI147" s="248">
        <f>IF(N147="nulová",J147,0)</f>
        <v>0</v>
      </c>
      <c r="BJ147" s="25" t="s">
        <v>24</v>
      </c>
      <c r="BK147" s="248">
        <f>ROUND(I147*H147,2)</f>
        <v>0</v>
      </c>
      <c r="BL147" s="25" t="s">
        <v>304</v>
      </c>
      <c r="BM147" s="25" t="s">
        <v>2486</v>
      </c>
    </row>
    <row r="148" s="1" customFormat="1" ht="16.5" customHeight="1">
      <c r="B148" s="47"/>
      <c r="C148" s="237" t="s">
        <v>506</v>
      </c>
      <c r="D148" s="237" t="s">
        <v>230</v>
      </c>
      <c r="E148" s="238" t="s">
        <v>2487</v>
      </c>
      <c r="F148" s="239" t="s">
        <v>2488</v>
      </c>
      <c r="G148" s="240" t="s">
        <v>328</v>
      </c>
      <c r="H148" s="241">
        <v>80</v>
      </c>
      <c r="I148" s="242"/>
      <c r="J148" s="243">
        <f>ROUND(I148*H148,2)</f>
        <v>0</v>
      </c>
      <c r="K148" s="239" t="s">
        <v>234</v>
      </c>
      <c r="L148" s="73"/>
      <c r="M148" s="244" t="s">
        <v>22</v>
      </c>
      <c r="N148" s="245" t="s">
        <v>50</v>
      </c>
      <c r="O148" s="48"/>
      <c r="P148" s="246">
        <f>O148*H148</f>
        <v>0</v>
      </c>
      <c r="Q148" s="246">
        <v>0.00364</v>
      </c>
      <c r="R148" s="246">
        <f>Q148*H148</f>
        <v>0.29120000000000001</v>
      </c>
      <c r="S148" s="246">
        <v>0</v>
      </c>
      <c r="T148" s="247">
        <f>S148*H148</f>
        <v>0</v>
      </c>
      <c r="AR148" s="25" t="s">
        <v>304</v>
      </c>
      <c r="AT148" s="25" t="s">
        <v>230</v>
      </c>
      <c r="AU148" s="25" t="s">
        <v>87</v>
      </c>
      <c r="AY148" s="25" t="s">
        <v>228</v>
      </c>
      <c r="BE148" s="248">
        <f>IF(N148="základní",J148,0)</f>
        <v>0</v>
      </c>
      <c r="BF148" s="248">
        <f>IF(N148="snížená",J148,0)</f>
        <v>0</v>
      </c>
      <c r="BG148" s="248">
        <f>IF(N148="zákl. přenesená",J148,0)</f>
        <v>0</v>
      </c>
      <c r="BH148" s="248">
        <f>IF(N148="sníž. přenesená",J148,0)</f>
        <v>0</v>
      </c>
      <c r="BI148" s="248">
        <f>IF(N148="nulová",J148,0)</f>
        <v>0</v>
      </c>
      <c r="BJ148" s="25" t="s">
        <v>24</v>
      </c>
      <c r="BK148" s="248">
        <f>ROUND(I148*H148,2)</f>
        <v>0</v>
      </c>
      <c r="BL148" s="25" t="s">
        <v>304</v>
      </c>
      <c r="BM148" s="25" t="s">
        <v>2489</v>
      </c>
    </row>
    <row r="149" s="1" customFormat="1" ht="16.5" customHeight="1">
      <c r="B149" s="47"/>
      <c r="C149" s="237" t="s">
        <v>511</v>
      </c>
      <c r="D149" s="237" t="s">
        <v>230</v>
      </c>
      <c r="E149" s="238" t="s">
        <v>2490</v>
      </c>
      <c r="F149" s="239" t="s">
        <v>2491</v>
      </c>
      <c r="G149" s="240" t="s">
        <v>328</v>
      </c>
      <c r="H149" s="241">
        <v>547</v>
      </c>
      <c r="I149" s="242"/>
      <c r="J149" s="243">
        <f>ROUND(I149*H149,2)</f>
        <v>0</v>
      </c>
      <c r="K149" s="239" t="s">
        <v>234</v>
      </c>
      <c r="L149" s="73"/>
      <c r="M149" s="244" t="s">
        <v>22</v>
      </c>
      <c r="N149" s="245" t="s">
        <v>50</v>
      </c>
      <c r="O149" s="48"/>
      <c r="P149" s="246">
        <f>O149*H149</f>
        <v>0</v>
      </c>
      <c r="Q149" s="246">
        <v>0.0061000000000000004</v>
      </c>
      <c r="R149" s="246">
        <f>Q149*H149</f>
        <v>3.3367</v>
      </c>
      <c r="S149" s="246">
        <v>0</v>
      </c>
      <c r="T149" s="247">
        <f>S149*H149</f>
        <v>0</v>
      </c>
      <c r="AR149" s="25" t="s">
        <v>304</v>
      </c>
      <c r="AT149" s="25" t="s">
        <v>230</v>
      </c>
      <c r="AU149" s="25" t="s">
        <v>87</v>
      </c>
      <c r="AY149" s="25" t="s">
        <v>228</v>
      </c>
      <c r="BE149" s="248">
        <f>IF(N149="základní",J149,0)</f>
        <v>0</v>
      </c>
      <c r="BF149" s="248">
        <f>IF(N149="snížená",J149,0)</f>
        <v>0</v>
      </c>
      <c r="BG149" s="248">
        <f>IF(N149="zákl. přenesená",J149,0)</f>
        <v>0</v>
      </c>
      <c r="BH149" s="248">
        <f>IF(N149="sníž. přenesená",J149,0)</f>
        <v>0</v>
      </c>
      <c r="BI149" s="248">
        <f>IF(N149="nulová",J149,0)</f>
        <v>0</v>
      </c>
      <c r="BJ149" s="25" t="s">
        <v>24</v>
      </c>
      <c r="BK149" s="248">
        <f>ROUND(I149*H149,2)</f>
        <v>0</v>
      </c>
      <c r="BL149" s="25" t="s">
        <v>304</v>
      </c>
      <c r="BM149" s="25" t="s">
        <v>2492</v>
      </c>
    </row>
    <row r="150" s="1" customFormat="1" ht="16.5" customHeight="1">
      <c r="B150" s="47"/>
      <c r="C150" s="237" t="s">
        <v>521</v>
      </c>
      <c r="D150" s="237" t="s">
        <v>230</v>
      </c>
      <c r="E150" s="238" t="s">
        <v>2493</v>
      </c>
      <c r="F150" s="239" t="s">
        <v>2494</v>
      </c>
      <c r="G150" s="240" t="s">
        <v>328</v>
      </c>
      <c r="H150" s="241">
        <v>44</v>
      </c>
      <c r="I150" s="242"/>
      <c r="J150" s="243">
        <f>ROUND(I150*H150,2)</f>
        <v>0</v>
      </c>
      <c r="K150" s="239" t="s">
        <v>234</v>
      </c>
      <c r="L150" s="73"/>
      <c r="M150" s="244" t="s">
        <v>22</v>
      </c>
      <c r="N150" s="245" t="s">
        <v>50</v>
      </c>
      <c r="O150" s="48"/>
      <c r="P150" s="246">
        <f>O150*H150</f>
        <v>0</v>
      </c>
      <c r="Q150" s="246">
        <v>0.0229</v>
      </c>
      <c r="R150" s="246">
        <f>Q150*H150</f>
        <v>1.0076000000000001</v>
      </c>
      <c r="S150" s="246">
        <v>0</v>
      </c>
      <c r="T150" s="247">
        <f>S150*H150</f>
        <v>0</v>
      </c>
      <c r="AR150" s="25" t="s">
        <v>304</v>
      </c>
      <c r="AT150" s="25" t="s">
        <v>230</v>
      </c>
      <c r="AU150" s="25" t="s">
        <v>87</v>
      </c>
      <c r="AY150" s="25" t="s">
        <v>228</v>
      </c>
      <c r="BE150" s="248">
        <f>IF(N150="základní",J150,0)</f>
        <v>0</v>
      </c>
      <c r="BF150" s="248">
        <f>IF(N150="snížená",J150,0)</f>
        <v>0</v>
      </c>
      <c r="BG150" s="248">
        <f>IF(N150="zákl. přenesená",J150,0)</f>
        <v>0</v>
      </c>
      <c r="BH150" s="248">
        <f>IF(N150="sníž. přenesená",J150,0)</f>
        <v>0</v>
      </c>
      <c r="BI150" s="248">
        <f>IF(N150="nulová",J150,0)</f>
        <v>0</v>
      </c>
      <c r="BJ150" s="25" t="s">
        <v>24</v>
      </c>
      <c r="BK150" s="248">
        <f>ROUND(I150*H150,2)</f>
        <v>0</v>
      </c>
      <c r="BL150" s="25" t="s">
        <v>304</v>
      </c>
      <c r="BM150" s="25" t="s">
        <v>2495</v>
      </c>
    </row>
    <row r="151" s="1" customFormat="1" ht="16.5" customHeight="1">
      <c r="B151" s="47"/>
      <c r="C151" s="237" t="s">
        <v>526</v>
      </c>
      <c r="D151" s="237" t="s">
        <v>230</v>
      </c>
      <c r="E151" s="238" t="s">
        <v>2496</v>
      </c>
      <c r="F151" s="239" t="s">
        <v>2497</v>
      </c>
      <c r="G151" s="240" t="s">
        <v>328</v>
      </c>
      <c r="H151" s="241">
        <v>26</v>
      </c>
      <c r="I151" s="242"/>
      <c r="J151" s="243">
        <f>ROUND(I151*H151,2)</f>
        <v>0</v>
      </c>
      <c r="K151" s="239" t="s">
        <v>264</v>
      </c>
      <c r="L151" s="73"/>
      <c r="M151" s="244" t="s">
        <v>22</v>
      </c>
      <c r="N151" s="245" t="s">
        <v>50</v>
      </c>
      <c r="O151" s="48"/>
      <c r="P151" s="246">
        <f>O151*H151</f>
        <v>0</v>
      </c>
      <c r="Q151" s="246">
        <v>0</v>
      </c>
      <c r="R151" s="246">
        <f>Q151*H151</f>
        <v>0</v>
      </c>
      <c r="S151" s="246">
        <v>0</v>
      </c>
      <c r="T151" s="247">
        <f>S151*H151</f>
        <v>0</v>
      </c>
      <c r="AR151" s="25" t="s">
        <v>304</v>
      </c>
      <c r="AT151" s="25" t="s">
        <v>230</v>
      </c>
      <c r="AU151" s="25" t="s">
        <v>87</v>
      </c>
      <c r="AY151" s="25" t="s">
        <v>228</v>
      </c>
      <c r="BE151" s="248">
        <f>IF(N151="základní",J151,0)</f>
        <v>0</v>
      </c>
      <c r="BF151" s="248">
        <f>IF(N151="snížená",J151,0)</f>
        <v>0</v>
      </c>
      <c r="BG151" s="248">
        <f>IF(N151="zákl. přenesená",J151,0)</f>
        <v>0</v>
      </c>
      <c r="BH151" s="248">
        <f>IF(N151="sníž. přenesená",J151,0)</f>
        <v>0</v>
      </c>
      <c r="BI151" s="248">
        <f>IF(N151="nulová",J151,0)</f>
        <v>0</v>
      </c>
      <c r="BJ151" s="25" t="s">
        <v>24</v>
      </c>
      <c r="BK151" s="248">
        <f>ROUND(I151*H151,2)</f>
        <v>0</v>
      </c>
      <c r="BL151" s="25" t="s">
        <v>304</v>
      </c>
      <c r="BM151" s="25" t="s">
        <v>2498</v>
      </c>
    </row>
    <row r="152" s="1" customFormat="1" ht="25.5" customHeight="1">
      <c r="B152" s="47"/>
      <c r="C152" s="237" t="s">
        <v>530</v>
      </c>
      <c r="D152" s="237" t="s">
        <v>230</v>
      </c>
      <c r="E152" s="238" t="s">
        <v>2499</v>
      </c>
      <c r="F152" s="239" t="s">
        <v>2500</v>
      </c>
      <c r="G152" s="240" t="s">
        <v>328</v>
      </c>
      <c r="H152" s="241">
        <v>477</v>
      </c>
      <c r="I152" s="242"/>
      <c r="J152" s="243">
        <f>ROUND(I152*H152,2)</f>
        <v>0</v>
      </c>
      <c r="K152" s="239" t="s">
        <v>234</v>
      </c>
      <c r="L152" s="73"/>
      <c r="M152" s="244" t="s">
        <v>22</v>
      </c>
      <c r="N152" s="245" t="s">
        <v>50</v>
      </c>
      <c r="O152" s="48"/>
      <c r="P152" s="246">
        <f>O152*H152</f>
        <v>0</v>
      </c>
      <c r="Q152" s="246">
        <v>6.9999999999999994E-05</v>
      </c>
      <c r="R152" s="246">
        <f>Q152*H152</f>
        <v>0.033389999999999996</v>
      </c>
      <c r="S152" s="246">
        <v>0</v>
      </c>
      <c r="T152" s="247">
        <f>S152*H152</f>
        <v>0</v>
      </c>
      <c r="AR152" s="25" t="s">
        <v>304</v>
      </c>
      <c r="AT152" s="25" t="s">
        <v>230</v>
      </c>
      <c r="AU152" s="25" t="s">
        <v>87</v>
      </c>
      <c r="AY152" s="25" t="s">
        <v>228</v>
      </c>
      <c r="BE152" s="248">
        <f>IF(N152="základní",J152,0)</f>
        <v>0</v>
      </c>
      <c r="BF152" s="248">
        <f>IF(N152="snížená",J152,0)</f>
        <v>0</v>
      </c>
      <c r="BG152" s="248">
        <f>IF(N152="zákl. přenesená",J152,0)</f>
        <v>0</v>
      </c>
      <c r="BH152" s="248">
        <f>IF(N152="sníž. přenesená",J152,0)</f>
        <v>0</v>
      </c>
      <c r="BI152" s="248">
        <f>IF(N152="nulová",J152,0)</f>
        <v>0</v>
      </c>
      <c r="BJ152" s="25" t="s">
        <v>24</v>
      </c>
      <c r="BK152" s="248">
        <f>ROUND(I152*H152,2)</f>
        <v>0</v>
      </c>
      <c r="BL152" s="25" t="s">
        <v>304</v>
      </c>
      <c r="BM152" s="25" t="s">
        <v>2501</v>
      </c>
    </row>
    <row r="153" s="1" customFormat="1" ht="25.5" customHeight="1">
      <c r="B153" s="47"/>
      <c r="C153" s="237" t="s">
        <v>534</v>
      </c>
      <c r="D153" s="237" t="s">
        <v>230</v>
      </c>
      <c r="E153" s="238" t="s">
        <v>2502</v>
      </c>
      <c r="F153" s="239" t="s">
        <v>2503</v>
      </c>
      <c r="G153" s="240" t="s">
        <v>328</v>
      </c>
      <c r="H153" s="241">
        <v>511</v>
      </c>
      <c r="I153" s="242"/>
      <c r="J153" s="243">
        <f>ROUND(I153*H153,2)</f>
        <v>0</v>
      </c>
      <c r="K153" s="239" t="s">
        <v>234</v>
      </c>
      <c r="L153" s="73"/>
      <c r="M153" s="244" t="s">
        <v>22</v>
      </c>
      <c r="N153" s="245" t="s">
        <v>50</v>
      </c>
      <c r="O153" s="48"/>
      <c r="P153" s="246">
        <f>O153*H153</f>
        <v>0</v>
      </c>
      <c r="Q153" s="246">
        <v>9.0000000000000006E-05</v>
      </c>
      <c r="R153" s="246">
        <f>Q153*H153</f>
        <v>0.045990000000000003</v>
      </c>
      <c r="S153" s="246">
        <v>0</v>
      </c>
      <c r="T153" s="247">
        <f>S153*H153</f>
        <v>0</v>
      </c>
      <c r="AR153" s="25" t="s">
        <v>304</v>
      </c>
      <c r="AT153" s="25" t="s">
        <v>230</v>
      </c>
      <c r="AU153" s="25" t="s">
        <v>87</v>
      </c>
      <c r="AY153" s="25" t="s">
        <v>228</v>
      </c>
      <c r="BE153" s="248">
        <f>IF(N153="základní",J153,0)</f>
        <v>0</v>
      </c>
      <c r="BF153" s="248">
        <f>IF(N153="snížená",J153,0)</f>
        <v>0</v>
      </c>
      <c r="BG153" s="248">
        <f>IF(N153="zákl. přenesená",J153,0)</f>
        <v>0</v>
      </c>
      <c r="BH153" s="248">
        <f>IF(N153="sníž. přenesená",J153,0)</f>
        <v>0</v>
      </c>
      <c r="BI153" s="248">
        <f>IF(N153="nulová",J153,0)</f>
        <v>0</v>
      </c>
      <c r="BJ153" s="25" t="s">
        <v>24</v>
      </c>
      <c r="BK153" s="248">
        <f>ROUND(I153*H153,2)</f>
        <v>0</v>
      </c>
      <c r="BL153" s="25" t="s">
        <v>304</v>
      </c>
      <c r="BM153" s="25" t="s">
        <v>2504</v>
      </c>
    </row>
    <row r="154" s="1" customFormat="1" ht="25.5" customHeight="1">
      <c r="B154" s="47"/>
      <c r="C154" s="237" t="s">
        <v>538</v>
      </c>
      <c r="D154" s="237" t="s">
        <v>230</v>
      </c>
      <c r="E154" s="238" t="s">
        <v>2505</v>
      </c>
      <c r="F154" s="239" t="s">
        <v>2506</v>
      </c>
      <c r="G154" s="240" t="s">
        <v>328</v>
      </c>
      <c r="H154" s="241">
        <v>80</v>
      </c>
      <c r="I154" s="242"/>
      <c r="J154" s="243">
        <f>ROUND(I154*H154,2)</f>
        <v>0</v>
      </c>
      <c r="K154" s="239" t="s">
        <v>234</v>
      </c>
      <c r="L154" s="73"/>
      <c r="M154" s="244" t="s">
        <v>22</v>
      </c>
      <c r="N154" s="245" t="s">
        <v>50</v>
      </c>
      <c r="O154" s="48"/>
      <c r="P154" s="246">
        <f>O154*H154</f>
        <v>0</v>
      </c>
      <c r="Q154" s="246">
        <v>0.00012</v>
      </c>
      <c r="R154" s="246">
        <f>Q154*H154</f>
        <v>0.0096000000000000009</v>
      </c>
      <c r="S154" s="246">
        <v>0</v>
      </c>
      <c r="T154" s="247">
        <f>S154*H154</f>
        <v>0</v>
      </c>
      <c r="AR154" s="25" t="s">
        <v>304</v>
      </c>
      <c r="AT154" s="25" t="s">
        <v>230</v>
      </c>
      <c r="AU154" s="25" t="s">
        <v>87</v>
      </c>
      <c r="AY154" s="25" t="s">
        <v>228</v>
      </c>
      <c r="BE154" s="248">
        <f>IF(N154="základní",J154,0)</f>
        <v>0</v>
      </c>
      <c r="BF154" s="248">
        <f>IF(N154="snížená",J154,0)</f>
        <v>0</v>
      </c>
      <c r="BG154" s="248">
        <f>IF(N154="zákl. přenesená",J154,0)</f>
        <v>0</v>
      </c>
      <c r="BH154" s="248">
        <f>IF(N154="sníž. přenesená",J154,0)</f>
        <v>0</v>
      </c>
      <c r="BI154" s="248">
        <f>IF(N154="nulová",J154,0)</f>
        <v>0</v>
      </c>
      <c r="BJ154" s="25" t="s">
        <v>24</v>
      </c>
      <c r="BK154" s="248">
        <f>ROUND(I154*H154,2)</f>
        <v>0</v>
      </c>
      <c r="BL154" s="25" t="s">
        <v>304</v>
      </c>
      <c r="BM154" s="25" t="s">
        <v>2507</v>
      </c>
    </row>
    <row r="155" s="1" customFormat="1" ht="25.5" customHeight="1">
      <c r="B155" s="47"/>
      <c r="C155" s="237" t="s">
        <v>543</v>
      </c>
      <c r="D155" s="237" t="s">
        <v>230</v>
      </c>
      <c r="E155" s="238" t="s">
        <v>2508</v>
      </c>
      <c r="F155" s="239" t="s">
        <v>2509</v>
      </c>
      <c r="G155" s="240" t="s">
        <v>328</v>
      </c>
      <c r="H155" s="241">
        <v>266</v>
      </c>
      <c r="I155" s="242"/>
      <c r="J155" s="243">
        <f>ROUND(I155*H155,2)</f>
        <v>0</v>
      </c>
      <c r="K155" s="239" t="s">
        <v>234</v>
      </c>
      <c r="L155" s="73"/>
      <c r="M155" s="244" t="s">
        <v>22</v>
      </c>
      <c r="N155" s="245" t="s">
        <v>50</v>
      </c>
      <c r="O155" s="48"/>
      <c r="P155" s="246">
        <f>O155*H155</f>
        <v>0</v>
      </c>
      <c r="Q155" s="246">
        <v>0.00014999999999999999</v>
      </c>
      <c r="R155" s="246">
        <f>Q155*H155</f>
        <v>0.039899999999999998</v>
      </c>
      <c r="S155" s="246">
        <v>0</v>
      </c>
      <c r="T155" s="247">
        <f>S155*H155</f>
        <v>0</v>
      </c>
      <c r="AR155" s="25" t="s">
        <v>304</v>
      </c>
      <c r="AT155" s="25" t="s">
        <v>230</v>
      </c>
      <c r="AU155" s="25" t="s">
        <v>87</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304</v>
      </c>
      <c r="BM155" s="25" t="s">
        <v>2510</v>
      </c>
    </row>
    <row r="156" s="1" customFormat="1" ht="25.5" customHeight="1">
      <c r="B156" s="47"/>
      <c r="C156" s="237" t="s">
        <v>549</v>
      </c>
      <c r="D156" s="237" t="s">
        <v>230</v>
      </c>
      <c r="E156" s="238" t="s">
        <v>2511</v>
      </c>
      <c r="F156" s="239" t="s">
        <v>2512</v>
      </c>
      <c r="G156" s="240" t="s">
        <v>328</v>
      </c>
      <c r="H156" s="241">
        <v>75</v>
      </c>
      <c r="I156" s="242"/>
      <c r="J156" s="243">
        <f>ROUND(I156*H156,2)</f>
        <v>0</v>
      </c>
      <c r="K156" s="239" t="s">
        <v>234</v>
      </c>
      <c r="L156" s="73"/>
      <c r="M156" s="244" t="s">
        <v>22</v>
      </c>
      <c r="N156" s="245" t="s">
        <v>50</v>
      </c>
      <c r="O156" s="48"/>
      <c r="P156" s="246">
        <f>O156*H156</f>
        <v>0</v>
      </c>
      <c r="Q156" s="246">
        <v>0.00016000000000000001</v>
      </c>
      <c r="R156" s="246">
        <f>Q156*H156</f>
        <v>0.012</v>
      </c>
      <c r="S156" s="246">
        <v>0</v>
      </c>
      <c r="T156" s="247">
        <f>S156*H156</f>
        <v>0</v>
      </c>
      <c r="AR156" s="25" t="s">
        <v>304</v>
      </c>
      <c r="AT156" s="25" t="s">
        <v>230</v>
      </c>
      <c r="AU156" s="25" t="s">
        <v>87</v>
      </c>
      <c r="AY156" s="25" t="s">
        <v>228</v>
      </c>
      <c r="BE156" s="248">
        <f>IF(N156="základní",J156,0)</f>
        <v>0</v>
      </c>
      <c r="BF156" s="248">
        <f>IF(N156="snížená",J156,0)</f>
        <v>0</v>
      </c>
      <c r="BG156" s="248">
        <f>IF(N156="zákl. přenesená",J156,0)</f>
        <v>0</v>
      </c>
      <c r="BH156" s="248">
        <f>IF(N156="sníž. přenesená",J156,0)</f>
        <v>0</v>
      </c>
      <c r="BI156" s="248">
        <f>IF(N156="nulová",J156,0)</f>
        <v>0</v>
      </c>
      <c r="BJ156" s="25" t="s">
        <v>24</v>
      </c>
      <c r="BK156" s="248">
        <f>ROUND(I156*H156,2)</f>
        <v>0</v>
      </c>
      <c r="BL156" s="25" t="s">
        <v>304</v>
      </c>
      <c r="BM156" s="25" t="s">
        <v>2513</v>
      </c>
    </row>
    <row r="157" s="1" customFormat="1" ht="25.5" customHeight="1">
      <c r="B157" s="47"/>
      <c r="C157" s="237" t="s">
        <v>555</v>
      </c>
      <c r="D157" s="237" t="s">
        <v>230</v>
      </c>
      <c r="E157" s="238" t="s">
        <v>2514</v>
      </c>
      <c r="F157" s="239" t="s">
        <v>2515</v>
      </c>
      <c r="G157" s="240" t="s">
        <v>328</v>
      </c>
      <c r="H157" s="241">
        <v>150</v>
      </c>
      <c r="I157" s="242"/>
      <c r="J157" s="243">
        <f>ROUND(I157*H157,2)</f>
        <v>0</v>
      </c>
      <c r="K157" s="239" t="s">
        <v>234</v>
      </c>
      <c r="L157" s="73"/>
      <c r="M157" s="244" t="s">
        <v>22</v>
      </c>
      <c r="N157" s="245" t="s">
        <v>50</v>
      </c>
      <c r="O157" s="48"/>
      <c r="P157" s="246">
        <f>O157*H157</f>
        <v>0</v>
      </c>
      <c r="Q157" s="246">
        <v>0.00019000000000000001</v>
      </c>
      <c r="R157" s="246">
        <f>Q157*H157</f>
        <v>0.028500000000000001</v>
      </c>
      <c r="S157" s="246">
        <v>0</v>
      </c>
      <c r="T157" s="247">
        <f>S157*H157</f>
        <v>0</v>
      </c>
      <c r="AR157" s="25" t="s">
        <v>304</v>
      </c>
      <c r="AT157" s="25" t="s">
        <v>230</v>
      </c>
      <c r="AU157" s="25" t="s">
        <v>87</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304</v>
      </c>
      <c r="BM157" s="25" t="s">
        <v>2516</v>
      </c>
    </row>
    <row r="158" s="1" customFormat="1" ht="16.5" customHeight="1">
      <c r="B158" s="47"/>
      <c r="C158" s="237" t="s">
        <v>559</v>
      </c>
      <c r="D158" s="237" t="s">
        <v>230</v>
      </c>
      <c r="E158" s="238" t="s">
        <v>2517</v>
      </c>
      <c r="F158" s="239" t="s">
        <v>2518</v>
      </c>
      <c r="G158" s="240" t="s">
        <v>328</v>
      </c>
      <c r="H158" s="241">
        <v>18</v>
      </c>
      <c r="I158" s="242"/>
      <c r="J158" s="243">
        <f>ROUND(I158*H158,2)</f>
        <v>0</v>
      </c>
      <c r="K158" s="239" t="s">
        <v>264</v>
      </c>
      <c r="L158" s="73"/>
      <c r="M158" s="244" t="s">
        <v>22</v>
      </c>
      <c r="N158" s="245" t="s">
        <v>50</v>
      </c>
      <c r="O158" s="48"/>
      <c r="P158" s="246">
        <f>O158*H158</f>
        <v>0</v>
      </c>
      <c r="Q158" s="246">
        <v>0</v>
      </c>
      <c r="R158" s="246">
        <f>Q158*H158</f>
        <v>0</v>
      </c>
      <c r="S158" s="246">
        <v>0</v>
      </c>
      <c r="T158" s="247">
        <f>S158*H158</f>
        <v>0</v>
      </c>
      <c r="AR158" s="25" t="s">
        <v>304</v>
      </c>
      <c r="AT158" s="25" t="s">
        <v>230</v>
      </c>
      <c r="AU158" s="25" t="s">
        <v>87</v>
      </c>
      <c r="AY158" s="25" t="s">
        <v>228</v>
      </c>
      <c r="BE158" s="248">
        <f>IF(N158="základní",J158,0)</f>
        <v>0</v>
      </c>
      <c r="BF158" s="248">
        <f>IF(N158="snížená",J158,0)</f>
        <v>0</v>
      </c>
      <c r="BG158" s="248">
        <f>IF(N158="zákl. přenesená",J158,0)</f>
        <v>0</v>
      </c>
      <c r="BH158" s="248">
        <f>IF(N158="sníž. přenesená",J158,0)</f>
        <v>0</v>
      </c>
      <c r="BI158" s="248">
        <f>IF(N158="nulová",J158,0)</f>
        <v>0</v>
      </c>
      <c r="BJ158" s="25" t="s">
        <v>24</v>
      </c>
      <c r="BK158" s="248">
        <f>ROUND(I158*H158,2)</f>
        <v>0</v>
      </c>
      <c r="BL158" s="25" t="s">
        <v>304</v>
      </c>
      <c r="BM158" s="25" t="s">
        <v>2519</v>
      </c>
    </row>
    <row r="159" s="1" customFormat="1" ht="16.5" customHeight="1">
      <c r="B159" s="47"/>
      <c r="C159" s="237" t="s">
        <v>563</v>
      </c>
      <c r="D159" s="237" t="s">
        <v>230</v>
      </c>
      <c r="E159" s="238" t="s">
        <v>2520</v>
      </c>
      <c r="F159" s="239" t="s">
        <v>2521</v>
      </c>
      <c r="G159" s="240" t="s">
        <v>328</v>
      </c>
      <c r="H159" s="241">
        <v>181</v>
      </c>
      <c r="I159" s="242"/>
      <c r="J159" s="243">
        <f>ROUND(I159*H159,2)</f>
        <v>0</v>
      </c>
      <c r="K159" s="239" t="s">
        <v>264</v>
      </c>
      <c r="L159" s="73"/>
      <c r="M159" s="244" t="s">
        <v>22</v>
      </c>
      <c r="N159" s="245" t="s">
        <v>50</v>
      </c>
      <c r="O159" s="48"/>
      <c r="P159" s="246">
        <f>O159*H159</f>
        <v>0</v>
      </c>
      <c r="Q159" s="246">
        <v>0</v>
      </c>
      <c r="R159" s="246">
        <f>Q159*H159</f>
        <v>0</v>
      </c>
      <c r="S159" s="246">
        <v>0</v>
      </c>
      <c r="T159" s="247">
        <f>S159*H159</f>
        <v>0</v>
      </c>
      <c r="AR159" s="25" t="s">
        <v>304</v>
      </c>
      <c r="AT159" s="25" t="s">
        <v>230</v>
      </c>
      <c r="AU159" s="25" t="s">
        <v>87</v>
      </c>
      <c r="AY159" s="25" t="s">
        <v>228</v>
      </c>
      <c r="BE159" s="248">
        <f>IF(N159="základní",J159,0)</f>
        <v>0</v>
      </c>
      <c r="BF159" s="248">
        <f>IF(N159="snížená",J159,0)</f>
        <v>0</v>
      </c>
      <c r="BG159" s="248">
        <f>IF(N159="zákl. přenesená",J159,0)</f>
        <v>0</v>
      </c>
      <c r="BH159" s="248">
        <f>IF(N159="sníž. přenesená",J159,0)</f>
        <v>0</v>
      </c>
      <c r="BI159" s="248">
        <f>IF(N159="nulová",J159,0)</f>
        <v>0</v>
      </c>
      <c r="BJ159" s="25" t="s">
        <v>24</v>
      </c>
      <c r="BK159" s="248">
        <f>ROUND(I159*H159,2)</f>
        <v>0</v>
      </c>
      <c r="BL159" s="25" t="s">
        <v>304</v>
      </c>
      <c r="BM159" s="25" t="s">
        <v>2522</v>
      </c>
    </row>
    <row r="160" s="1" customFormat="1" ht="16.5" customHeight="1">
      <c r="B160" s="47"/>
      <c r="C160" s="237" t="s">
        <v>567</v>
      </c>
      <c r="D160" s="237" t="s">
        <v>230</v>
      </c>
      <c r="E160" s="238" t="s">
        <v>2523</v>
      </c>
      <c r="F160" s="239" t="s">
        <v>2524</v>
      </c>
      <c r="G160" s="240" t="s">
        <v>328</v>
      </c>
      <c r="H160" s="241">
        <v>303</v>
      </c>
      <c r="I160" s="242"/>
      <c r="J160" s="243">
        <f>ROUND(I160*H160,2)</f>
        <v>0</v>
      </c>
      <c r="K160" s="239" t="s">
        <v>264</v>
      </c>
      <c r="L160" s="73"/>
      <c r="M160" s="244" t="s">
        <v>22</v>
      </c>
      <c r="N160" s="245" t="s">
        <v>50</v>
      </c>
      <c r="O160" s="48"/>
      <c r="P160" s="246">
        <f>O160*H160</f>
        <v>0</v>
      </c>
      <c r="Q160" s="246">
        <v>0</v>
      </c>
      <c r="R160" s="246">
        <f>Q160*H160</f>
        <v>0</v>
      </c>
      <c r="S160" s="246">
        <v>0</v>
      </c>
      <c r="T160" s="247">
        <f>S160*H160</f>
        <v>0</v>
      </c>
      <c r="AR160" s="25" t="s">
        <v>304</v>
      </c>
      <c r="AT160" s="25" t="s">
        <v>230</v>
      </c>
      <c r="AU160" s="25" t="s">
        <v>87</v>
      </c>
      <c r="AY160" s="25" t="s">
        <v>228</v>
      </c>
      <c r="BE160" s="248">
        <f>IF(N160="základní",J160,0)</f>
        <v>0</v>
      </c>
      <c r="BF160" s="248">
        <f>IF(N160="snížená",J160,0)</f>
        <v>0</v>
      </c>
      <c r="BG160" s="248">
        <f>IF(N160="zákl. přenesená",J160,0)</f>
        <v>0</v>
      </c>
      <c r="BH160" s="248">
        <f>IF(N160="sníž. přenesená",J160,0)</f>
        <v>0</v>
      </c>
      <c r="BI160" s="248">
        <f>IF(N160="nulová",J160,0)</f>
        <v>0</v>
      </c>
      <c r="BJ160" s="25" t="s">
        <v>24</v>
      </c>
      <c r="BK160" s="248">
        <f>ROUND(I160*H160,2)</f>
        <v>0</v>
      </c>
      <c r="BL160" s="25" t="s">
        <v>304</v>
      </c>
      <c r="BM160" s="25" t="s">
        <v>2525</v>
      </c>
    </row>
    <row r="161" s="1" customFormat="1" ht="16.5" customHeight="1">
      <c r="B161" s="47"/>
      <c r="C161" s="237" t="s">
        <v>572</v>
      </c>
      <c r="D161" s="237" t="s">
        <v>230</v>
      </c>
      <c r="E161" s="238" t="s">
        <v>2526</v>
      </c>
      <c r="F161" s="239" t="s">
        <v>2527</v>
      </c>
      <c r="G161" s="240" t="s">
        <v>328</v>
      </c>
      <c r="H161" s="241">
        <v>22</v>
      </c>
      <c r="I161" s="242"/>
      <c r="J161" s="243">
        <f>ROUND(I161*H161,2)</f>
        <v>0</v>
      </c>
      <c r="K161" s="239" t="s">
        <v>264</v>
      </c>
      <c r="L161" s="73"/>
      <c r="M161" s="244" t="s">
        <v>22</v>
      </c>
      <c r="N161" s="245" t="s">
        <v>50</v>
      </c>
      <c r="O161" s="48"/>
      <c r="P161" s="246">
        <f>O161*H161</f>
        <v>0</v>
      </c>
      <c r="Q161" s="246">
        <v>0</v>
      </c>
      <c r="R161" s="246">
        <f>Q161*H161</f>
        <v>0</v>
      </c>
      <c r="S161" s="246">
        <v>0</v>
      </c>
      <c r="T161" s="247">
        <f>S161*H161</f>
        <v>0</v>
      </c>
      <c r="AR161" s="25" t="s">
        <v>304</v>
      </c>
      <c r="AT161" s="25" t="s">
        <v>230</v>
      </c>
      <c r="AU161" s="25" t="s">
        <v>87</v>
      </c>
      <c r="AY161" s="25" t="s">
        <v>228</v>
      </c>
      <c r="BE161" s="248">
        <f>IF(N161="základní",J161,0)</f>
        <v>0</v>
      </c>
      <c r="BF161" s="248">
        <f>IF(N161="snížená",J161,0)</f>
        <v>0</v>
      </c>
      <c r="BG161" s="248">
        <f>IF(N161="zákl. přenesená",J161,0)</f>
        <v>0</v>
      </c>
      <c r="BH161" s="248">
        <f>IF(N161="sníž. přenesená",J161,0)</f>
        <v>0</v>
      </c>
      <c r="BI161" s="248">
        <f>IF(N161="nulová",J161,0)</f>
        <v>0</v>
      </c>
      <c r="BJ161" s="25" t="s">
        <v>24</v>
      </c>
      <c r="BK161" s="248">
        <f>ROUND(I161*H161,2)</f>
        <v>0</v>
      </c>
      <c r="BL161" s="25" t="s">
        <v>304</v>
      </c>
      <c r="BM161" s="25" t="s">
        <v>2528</v>
      </c>
    </row>
    <row r="162" s="1" customFormat="1" ht="25.5" customHeight="1">
      <c r="B162" s="47"/>
      <c r="C162" s="237" t="s">
        <v>578</v>
      </c>
      <c r="D162" s="237" t="s">
        <v>230</v>
      </c>
      <c r="E162" s="238" t="s">
        <v>2529</v>
      </c>
      <c r="F162" s="239" t="s">
        <v>2530</v>
      </c>
      <c r="G162" s="240" t="s">
        <v>328</v>
      </c>
      <c r="H162" s="241">
        <v>130</v>
      </c>
      <c r="I162" s="242"/>
      <c r="J162" s="243">
        <f>ROUND(I162*H162,2)</f>
        <v>0</v>
      </c>
      <c r="K162" s="239" t="s">
        <v>234</v>
      </c>
      <c r="L162" s="73"/>
      <c r="M162" s="244" t="s">
        <v>22</v>
      </c>
      <c r="N162" s="245" t="s">
        <v>50</v>
      </c>
      <c r="O162" s="48"/>
      <c r="P162" s="246">
        <f>O162*H162</f>
        <v>0</v>
      </c>
      <c r="Q162" s="246">
        <v>0.00024000000000000001</v>
      </c>
      <c r="R162" s="246">
        <f>Q162*H162</f>
        <v>0.031200000000000002</v>
      </c>
      <c r="S162" s="246">
        <v>0</v>
      </c>
      <c r="T162" s="247">
        <f>S162*H162</f>
        <v>0</v>
      </c>
      <c r="AR162" s="25" t="s">
        <v>304</v>
      </c>
      <c r="AT162" s="25" t="s">
        <v>230</v>
      </c>
      <c r="AU162" s="25" t="s">
        <v>87</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304</v>
      </c>
      <c r="BM162" s="25" t="s">
        <v>2531</v>
      </c>
    </row>
    <row r="163" s="1" customFormat="1" ht="25.5" customHeight="1">
      <c r="B163" s="47"/>
      <c r="C163" s="237" t="s">
        <v>583</v>
      </c>
      <c r="D163" s="237" t="s">
        <v>230</v>
      </c>
      <c r="E163" s="238" t="s">
        <v>2532</v>
      </c>
      <c r="F163" s="239" t="s">
        <v>2533</v>
      </c>
      <c r="G163" s="240" t="s">
        <v>328</v>
      </c>
      <c r="H163" s="241">
        <v>455</v>
      </c>
      <c r="I163" s="242"/>
      <c r="J163" s="243">
        <f>ROUND(I163*H163,2)</f>
        <v>0</v>
      </c>
      <c r="K163" s="239" t="s">
        <v>234</v>
      </c>
      <c r="L163" s="73"/>
      <c r="M163" s="244" t="s">
        <v>22</v>
      </c>
      <c r="N163" s="245" t="s">
        <v>50</v>
      </c>
      <c r="O163" s="48"/>
      <c r="P163" s="246">
        <f>O163*H163</f>
        <v>0</v>
      </c>
      <c r="Q163" s="246">
        <v>0.00031</v>
      </c>
      <c r="R163" s="246">
        <f>Q163*H163</f>
        <v>0.14105000000000001</v>
      </c>
      <c r="S163" s="246">
        <v>0</v>
      </c>
      <c r="T163" s="247">
        <f>S163*H163</f>
        <v>0</v>
      </c>
      <c r="AR163" s="25" t="s">
        <v>304</v>
      </c>
      <c r="AT163" s="25" t="s">
        <v>230</v>
      </c>
      <c r="AU163" s="25" t="s">
        <v>87</v>
      </c>
      <c r="AY163" s="25" t="s">
        <v>228</v>
      </c>
      <c r="BE163" s="248">
        <f>IF(N163="základní",J163,0)</f>
        <v>0</v>
      </c>
      <c r="BF163" s="248">
        <f>IF(N163="snížená",J163,0)</f>
        <v>0</v>
      </c>
      <c r="BG163" s="248">
        <f>IF(N163="zákl. přenesená",J163,0)</f>
        <v>0</v>
      </c>
      <c r="BH163" s="248">
        <f>IF(N163="sníž. přenesená",J163,0)</f>
        <v>0</v>
      </c>
      <c r="BI163" s="248">
        <f>IF(N163="nulová",J163,0)</f>
        <v>0</v>
      </c>
      <c r="BJ163" s="25" t="s">
        <v>24</v>
      </c>
      <c r="BK163" s="248">
        <f>ROUND(I163*H163,2)</f>
        <v>0</v>
      </c>
      <c r="BL163" s="25" t="s">
        <v>304</v>
      </c>
      <c r="BM163" s="25" t="s">
        <v>2534</v>
      </c>
    </row>
    <row r="164" s="1" customFormat="1" ht="16.5" customHeight="1">
      <c r="B164" s="47"/>
      <c r="C164" s="237" t="s">
        <v>587</v>
      </c>
      <c r="D164" s="237" t="s">
        <v>230</v>
      </c>
      <c r="E164" s="238" t="s">
        <v>2535</v>
      </c>
      <c r="F164" s="239" t="s">
        <v>2536</v>
      </c>
      <c r="G164" s="240" t="s">
        <v>499</v>
      </c>
      <c r="H164" s="241">
        <v>325</v>
      </c>
      <c r="I164" s="242"/>
      <c r="J164" s="243">
        <f>ROUND(I164*H164,2)</f>
        <v>0</v>
      </c>
      <c r="K164" s="239" t="s">
        <v>234</v>
      </c>
      <c r="L164" s="73"/>
      <c r="M164" s="244" t="s">
        <v>22</v>
      </c>
      <c r="N164" s="245" t="s">
        <v>50</v>
      </c>
      <c r="O164" s="48"/>
      <c r="P164" s="246">
        <f>O164*H164</f>
        <v>0</v>
      </c>
      <c r="Q164" s="246">
        <v>0</v>
      </c>
      <c r="R164" s="246">
        <f>Q164*H164</f>
        <v>0</v>
      </c>
      <c r="S164" s="246">
        <v>0</v>
      </c>
      <c r="T164" s="247">
        <f>S164*H164</f>
        <v>0</v>
      </c>
      <c r="AR164" s="25" t="s">
        <v>304</v>
      </c>
      <c r="AT164" s="25" t="s">
        <v>230</v>
      </c>
      <c r="AU164" s="25" t="s">
        <v>87</v>
      </c>
      <c r="AY164" s="25" t="s">
        <v>228</v>
      </c>
      <c r="BE164" s="248">
        <f>IF(N164="základní",J164,0)</f>
        <v>0</v>
      </c>
      <c r="BF164" s="248">
        <f>IF(N164="snížená",J164,0)</f>
        <v>0</v>
      </c>
      <c r="BG164" s="248">
        <f>IF(N164="zákl. přenesená",J164,0)</f>
        <v>0</v>
      </c>
      <c r="BH164" s="248">
        <f>IF(N164="sníž. přenesená",J164,0)</f>
        <v>0</v>
      </c>
      <c r="BI164" s="248">
        <f>IF(N164="nulová",J164,0)</f>
        <v>0</v>
      </c>
      <c r="BJ164" s="25" t="s">
        <v>24</v>
      </c>
      <c r="BK164" s="248">
        <f>ROUND(I164*H164,2)</f>
        <v>0</v>
      </c>
      <c r="BL164" s="25" t="s">
        <v>304</v>
      </c>
      <c r="BM164" s="25" t="s">
        <v>2537</v>
      </c>
    </row>
    <row r="165" s="1" customFormat="1" ht="25.5" customHeight="1">
      <c r="B165" s="47"/>
      <c r="C165" s="237" t="s">
        <v>591</v>
      </c>
      <c r="D165" s="237" t="s">
        <v>230</v>
      </c>
      <c r="E165" s="238" t="s">
        <v>2538</v>
      </c>
      <c r="F165" s="239" t="s">
        <v>2539</v>
      </c>
      <c r="G165" s="240" t="s">
        <v>499</v>
      </c>
      <c r="H165" s="241">
        <v>2</v>
      </c>
      <c r="I165" s="242"/>
      <c r="J165" s="243">
        <f>ROUND(I165*H165,2)</f>
        <v>0</v>
      </c>
      <c r="K165" s="239" t="s">
        <v>234</v>
      </c>
      <c r="L165" s="73"/>
      <c r="M165" s="244" t="s">
        <v>22</v>
      </c>
      <c r="N165" s="245" t="s">
        <v>50</v>
      </c>
      <c r="O165" s="48"/>
      <c r="P165" s="246">
        <f>O165*H165</f>
        <v>0</v>
      </c>
      <c r="Q165" s="246">
        <v>0.00013999999999999999</v>
      </c>
      <c r="R165" s="246">
        <f>Q165*H165</f>
        <v>0.00027999999999999998</v>
      </c>
      <c r="S165" s="246">
        <v>0</v>
      </c>
      <c r="T165" s="247">
        <f>S165*H165</f>
        <v>0</v>
      </c>
      <c r="AR165" s="25" t="s">
        <v>304</v>
      </c>
      <c r="AT165" s="25" t="s">
        <v>230</v>
      </c>
      <c r="AU165" s="25" t="s">
        <v>87</v>
      </c>
      <c r="AY165" s="25" t="s">
        <v>228</v>
      </c>
      <c r="BE165" s="248">
        <f>IF(N165="základní",J165,0)</f>
        <v>0</v>
      </c>
      <c r="BF165" s="248">
        <f>IF(N165="snížená",J165,0)</f>
        <v>0</v>
      </c>
      <c r="BG165" s="248">
        <f>IF(N165="zákl. přenesená",J165,0)</f>
        <v>0</v>
      </c>
      <c r="BH165" s="248">
        <f>IF(N165="sníž. přenesená",J165,0)</f>
        <v>0</v>
      </c>
      <c r="BI165" s="248">
        <f>IF(N165="nulová",J165,0)</f>
        <v>0</v>
      </c>
      <c r="BJ165" s="25" t="s">
        <v>24</v>
      </c>
      <c r="BK165" s="248">
        <f>ROUND(I165*H165,2)</f>
        <v>0</v>
      </c>
      <c r="BL165" s="25" t="s">
        <v>304</v>
      </c>
      <c r="BM165" s="25" t="s">
        <v>2540</v>
      </c>
    </row>
    <row r="166" s="1" customFormat="1" ht="16.5" customHeight="1">
      <c r="B166" s="47"/>
      <c r="C166" s="237" t="s">
        <v>596</v>
      </c>
      <c r="D166" s="237" t="s">
        <v>230</v>
      </c>
      <c r="E166" s="238" t="s">
        <v>2541</v>
      </c>
      <c r="F166" s="239" t="s">
        <v>2542</v>
      </c>
      <c r="G166" s="240" t="s">
        <v>499</v>
      </c>
      <c r="H166" s="241">
        <v>2</v>
      </c>
      <c r="I166" s="242"/>
      <c r="J166" s="243">
        <f>ROUND(I166*H166,2)</f>
        <v>0</v>
      </c>
      <c r="K166" s="239" t="s">
        <v>264</v>
      </c>
      <c r="L166" s="73"/>
      <c r="M166" s="244" t="s">
        <v>22</v>
      </c>
      <c r="N166" s="245" t="s">
        <v>50</v>
      </c>
      <c r="O166" s="48"/>
      <c r="P166" s="246">
        <f>O166*H166</f>
        <v>0</v>
      </c>
      <c r="Q166" s="246">
        <v>0</v>
      </c>
      <c r="R166" s="246">
        <f>Q166*H166</f>
        <v>0</v>
      </c>
      <c r="S166" s="246">
        <v>0</v>
      </c>
      <c r="T166" s="247">
        <f>S166*H166</f>
        <v>0</v>
      </c>
      <c r="AR166" s="25" t="s">
        <v>304</v>
      </c>
      <c r="AT166" s="25" t="s">
        <v>230</v>
      </c>
      <c r="AU166" s="25" t="s">
        <v>87</v>
      </c>
      <c r="AY166" s="25" t="s">
        <v>228</v>
      </c>
      <c r="BE166" s="248">
        <f>IF(N166="základní",J166,0)</f>
        <v>0</v>
      </c>
      <c r="BF166" s="248">
        <f>IF(N166="snížená",J166,0)</f>
        <v>0</v>
      </c>
      <c r="BG166" s="248">
        <f>IF(N166="zákl. přenesená",J166,0)</f>
        <v>0</v>
      </c>
      <c r="BH166" s="248">
        <f>IF(N166="sníž. přenesená",J166,0)</f>
        <v>0</v>
      </c>
      <c r="BI166" s="248">
        <f>IF(N166="nulová",J166,0)</f>
        <v>0</v>
      </c>
      <c r="BJ166" s="25" t="s">
        <v>24</v>
      </c>
      <c r="BK166" s="248">
        <f>ROUND(I166*H166,2)</f>
        <v>0</v>
      </c>
      <c r="BL166" s="25" t="s">
        <v>304</v>
      </c>
      <c r="BM166" s="25" t="s">
        <v>2543</v>
      </c>
    </row>
    <row r="167" s="1" customFormat="1" ht="25.5" customHeight="1">
      <c r="B167" s="47"/>
      <c r="C167" s="237" t="s">
        <v>601</v>
      </c>
      <c r="D167" s="237" t="s">
        <v>230</v>
      </c>
      <c r="E167" s="238" t="s">
        <v>2544</v>
      </c>
      <c r="F167" s="239" t="s">
        <v>2545</v>
      </c>
      <c r="G167" s="240" t="s">
        <v>2411</v>
      </c>
      <c r="H167" s="241">
        <v>1</v>
      </c>
      <c r="I167" s="242"/>
      <c r="J167" s="243">
        <f>ROUND(I167*H167,2)</f>
        <v>0</v>
      </c>
      <c r="K167" s="239" t="s">
        <v>264</v>
      </c>
      <c r="L167" s="73"/>
      <c r="M167" s="244" t="s">
        <v>22</v>
      </c>
      <c r="N167" s="245" t="s">
        <v>50</v>
      </c>
      <c r="O167" s="48"/>
      <c r="P167" s="246">
        <f>O167*H167</f>
        <v>0</v>
      </c>
      <c r="Q167" s="246">
        <v>0</v>
      </c>
      <c r="R167" s="246">
        <f>Q167*H167</f>
        <v>0</v>
      </c>
      <c r="S167" s="246">
        <v>0</v>
      </c>
      <c r="T167" s="247">
        <f>S167*H167</f>
        <v>0</v>
      </c>
      <c r="AR167" s="25" t="s">
        <v>304</v>
      </c>
      <c r="AT167" s="25" t="s">
        <v>230</v>
      </c>
      <c r="AU167" s="25" t="s">
        <v>87</v>
      </c>
      <c r="AY167" s="25" t="s">
        <v>228</v>
      </c>
      <c r="BE167" s="248">
        <f>IF(N167="základní",J167,0)</f>
        <v>0</v>
      </c>
      <c r="BF167" s="248">
        <f>IF(N167="snížená",J167,0)</f>
        <v>0</v>
      </c>
      <c r="BG167" s="248">
        <f>IF(N167="zákl. přenesená",J167,0)</f>
        <v>0</v>
      </c>
      <c r="BH167" s="248">
        <f>IF(N167="sníž. přenesená",J167,0)</f>
        <v>0</v>
      </c>
      <c r="BI167" s="248">
        <f>IF(N167="nulová",J167,0)</f>
        <v>0</v>
      </c>
      <c r="BJ167" s="25" t="s">
        <v>24</v>
      </c>
      <c r="BK167" s="248">
        <f>ROUND(I167*H167,2)</f>
        <v>0</v>
      </c>
      <c r="BL167" s="25" t="s">
        <v>304</v>
      </c>
      <c r="BM167" s="25" t="s">
        <v>2546</v>
      </c>
    </row>
    <row r="168" s="1" customFormat="1" ht="16.5" customHeight="1">
      <c r="B168" s="47"/>
      <c r="C168" s="237" t="s">
        <v>606</v>
      </c>
      <c r="D168" s="237" t="s">
        <v>230</v>
      </c>
      <c r="E168" s="238" t="s">
        <v>2547</v>
      </c>
      <c r="F168" s="239" t="s">
        <v>2548</v>
      </c>
      <c r="G168" s="240" t="s">
        <v>499</v>
      </c>
      <c r="H168" s="241">
        <v>7</v>
      </c>
      <c r="I168" s="242"/>
      <c r="J168" s="243">
        <f>ROUND(I168*H168,2)</f>
        <v>0</v>
      </c>
      <c r="K168" s="239" t="s">
        <v>234</v>
      </c>
      <c r="L168" s="73"/>
      <c r="M168" s="244" t="s">
        <v>22</v>
      </c>
      <c r="N168" s="245" t="s">
        <v>50</v>
      </c>
      <c r="O168" s="48"/>
      <c r="P168" s="246">
        <f>O168*H168</f>
        <v>0</v>
      </c>
      <c r="Q168" s="246">
        <v>0.00021000000000000001</v>
      </c>
      <c r="R168" s="246">
        <f>Q168*H168</f>
        <v>0.00147</v>
      </c>
      <c r="S168" s="246">
        <v>0</v>
      </c>
      <c r="T168" s="247">
        <f>S168*H168</f>
        <v>0</v>
      </c>
      <c r="AR168" s="25" t="s">
        <v>304</v>
      </c>
      <c r="AT168" s="25" t="s">
        <v>230</v>
      </c>
      <c r="AU168" s="25" t="s">
        <v>87</v>
      </c>
      <c r="AY168" s="25" t="s">
        <v>228</v>
      </c>
      <c r="BE168" s="248">
        <f>IF(N168="základní",J168,0)</f>
        <v>0</v>
      </c>
      <c r="BF168" s="248">
        <f>IF(N168="snížená",J168,0)</f>
        <v>0</v>
      </c>
      <c r="BG168" s="248">
        <f>IF(N168="zákl. přenesená",J168,0)</f>
        <v>0</v>
      </c>
      <c r="BH168" s="248">
        <f>IF(N168="sníž. přenesená",J168,0)</f>
        <v>0</v>
      </c>
      <c r="BI168" s="248">
        <f>IF(N168="nulová",J168,0)</f>
        <v>0</v>
      </c>
      <c r="BJ168" s="25" t="s">
        <v>24</v>
      </c>
      <c r="BK168" s="248">
        <f>ROUND(I168*H168,2)</f>
        <v>0</v>
      </c>
      <c r="BL168" s="25" t="s">
        <v>304</v>
      </c>
      <c r="BM168" s="25" t="s">
        <v>2549</v>
      </c>
    </row>
    <row r="169" s="1" customFormat="1" ht="16.5" customHeight="1">
      <c r="B169" s="47"/>
      <c r="C169" s="237" t="s">
        <v>611</v>
      </c>
      <c r="D169" s="237" t="s">
        <v>230</v>
      </c>
      <c r="E169" s="238" t="s">
        <v>2550</v>
      </c>
      <c r="F169" s="239" t="s">
        <v>2551</v>
      </c>
      <c r="G169" s="240" t="s">
        <v>499</v>
      </c>
      <c r="H169" s="241">
        <v>1</v>
      </c>
      <c r="I169" s="242"/>
      <c r="J169" s="243">
        <f>ROUND(I169*H169,2)</f>
        <v>0</v>
      </c>
      <c r="K169" s="239" t="s">
        <v>234</v>
      </c>
      <c r="L169" s="73"/>
      <c r="M169" s="244" t="s">
        <v>22</v>
      </c>
      <c r="N169" s="245" t="s">
        <v>50</v>
      </c>
      <c r="O169" s="48"/>
      <c r="P169" s="246">
        <f>O169*H169</f>
        <v>0</v>
      </c>
      <c r="Q169" s="246">
        <v>0.00034000000000000002</v>
      </c>
      <c r="R169" s="246">
        <f>Q169*H169</f>
        <v>0.00034000000000000002</v>
      </c>
      <c r="S169" s="246">
        <v>0</v>
      </c>
      <c r="T169" s="247">
        <f>S169*H169</f>
        <v>0</v>
      </c>
      <c r="AR169" s="25" t="s">
        <v>304</v>
      </c>
      <c r="AT169" s="25" t="s">
        <v>230</v>
      </c>
      <c r="AU169" s="25" t="s">
        <v>87</v>
      </c>
      <c r="AY169" s="25" t="s">
        <v>228</v>
      </c>
      <c r="BE169" s="248">
        <f>IF(N169="základní",J169,0)</f>
        <v>0</v>
      </c>
      <c r="BF169" s="248">
        <f>IF(N169="snížená",J169,0)</f>
        <v>0</v>
      </c>
      <c r="BG169" s="248">
        <f>IF(N169="zákl. přenesená",J169,0)</f>
        <v>0</v>
      </c>
      <c r="BH169" s="248">
        <f>IF(N169="sníž. přenesená",J169,0)</f>
        <v>0</v>
      </c>
      <c r="BI169" s="248">
        <f>IF(N169="nulová",J169,0)</f>
        <v>0</v>
      </c>
      <c r="BJ169" s="25" t="s">
        <v>24</v>
      </c>
      <c r="BK169" s="248">
        <f>ROUND(I169*H169,2)</f>
        <v>0</v>
      </c>
      <c r="BL169" s="25" t="s">
        <v>304</v>
      </c>
      <c r="BM169" s="25" t="s">
        <v>2552</v>
      </c>
    </row>
    <row r="170" s="1" customFormat="1" ht="16.5" customHeight="1">
      <c r="B170" s="47"/>
      <c r="C170" s="237" t="s">
        <v>615</v>
      </c>
      <c r="D170" s="237" t="s">
        <v>230</v>
      </c>
      <c r="E170" s="238" t="s">
        <v>2553</v>
      </c>
      <c r="F170" s="239" t="s">
        <v>2554</v>
      </c>
      <c r="G170" s="240" t="s">
        <v>499</v>
      </c>
      <c r="H170" s="241">
        <v>6</v>
      </c>
      <c r="I170" s="242"/>
      <c r="J170" s="243">
        <f>ROUND(I170*H170,2)</f>
        <v>0</v>
      </c>
      <c r="K170" s="239" t="s">
        <v>234</v>
      </c>
      <c r="L170" s="73"/>
      <c r="M170" s="244" t="s">
        <v>22</v>
      </c>
      <c r="N170" s="245" t="s">
        <v>50</v>
      </c>
      <c r="O170" s="48"/>
      <c r="P170" s="246">
        <f>O170*H170</f>
        <v>0</v>
      </c>
      <c r="Q170" s="246">
        <v>0.0016800000000000001</v>
      </c>
      <c r="R170" s="246">
        <f>Q170*H170</f>
        <v>0.01008</v>
      </c>
      <c r="S170" s="246">
        <v>0</v>
      </c>
      <c r="T170" s="247">
        <f>S170*H170</f>
        <v>0</v>
      </c>
      <c r="AR170" s="25" t="s">
        <v>304</v>
      </c>
      <c r="AT170" s="25" t="s">
        <v>230</v>
      </c>
      <c r="AU170" s="25" t="s">
        <v>87</v>
      </c>
      <c r="AY170" s="25" t="s">
        <v>228</v>
      </c>
      <c r="BE170" s="248">
        <f>IF(N170="základní",J170,0)</f>
        <v>0</v>
      </c>
      <c r="BF170" s="248">
        <f>IF(N170="snížená",J170,0)</f>
        <v>0</v>
      </c>
      <c r="BG170" s="248">
        <f>IF(N170="zákl. přenesená",J170,0)</f>
        <v>0</v>
      </c>
      <c r="BH170" s="248">
        <f>IF(N170="sníž. přenesená",J170,0)</f>
        <v>0</v>
      </c>
      <c r="BI170" s="248">
        <f>IF(N170="nulová",J170,0)</f>
        <v>0</v>
      </c>
      <c r="BJ170" s="25" t="s">
        <v>24</v>
      </c>
      <c r="BK170" s="248">
        <f>ROUND(I170*H170,2)</f>
        <v>0</v>
      </c>
      <c r="BL170" s="25" t="s">
        <v>304</v>
      </c>
      <c r="BM170" s="25" t="s">
        <v>2555</v>
      </c>
    </row>
    <row r="171" s="1" customFormat="1" ht="16.5" customHeight="1">
      <c r="B171" s="47"/>
      <c r="C171" s="237" t="s">
        <v>620</v>
      </c>
      <c r="D171" s="237" t="s">
        <v>230</v>
      </c>
      <c r="E171" s="238" t="s">
        <v>2556</v>
      </c>
      <c r="F171" s="239" t="s">
        <v>2557</v>
      </c>
      <c r="G171" s="240" t="s">
        <v>499</v>
      </c>
      <c r="H171" s="241">
        <v>2</v>
      </c>
      <c r="I171" s="242"/>
      <c r="J171" s="243">
        <f>ROUND(I171*H171,2)</f>
        <v>0</v>
      </c>
      <c r="K171" s="239" t="s">
        <v>234</v>
      </c>
      <c r="L171" s="73"/>
      <c r="M171" s="244" t="s">
        <v>22</v>
      </c>
      <c r="N171" s="245" t="s">
        <v>50</v>
      </c>
      <c r="O171" s="48"/>
      <c r="P171" s="246">
        <f>O171*H171</f>
        <v>0</v>
      </c>
      <c r="Q171" s="246">
        <v>0.0011999999999999999</v>
      </c>
      <c r="R171" s="246">
        <f>Q171*H171</f>
        <v>0.0023999999999999998</v>
      </c>
      <c r="S171" s="246">
        <v>0</v>
      </c>
      <c r="T171" s="247">
        <f>S171*H171</f>
        <v>0</v>
      </c>
      <c r="AR171" s="25" t="s">
        <v>304</v>
      </c>
      <c r="AT171" s="25" t="s">
        <v>230</v>
      </c>
      <c r="AU171" s="25" t="s">
        <v>87</v>
      </c>
      <c r="AY171" s="25" t="s">
        <v>228</v>
      </c>
      <c r="BE171" s="248">
        <f>IF(N171="základní",J171,0)</f>
        <v>0</v>
      </c>
      <c r="BF171" s="248">
        <f>IF(N171="snížená",J171,0)</f>
        <v>0</v>
      </c>
      <c r="BG171" s="248">
        <f>IF(N171="zákl. přenesená",J171,0)</f>
        <v>0</v>
      </c>
      <c r="BH171" s="248">
        <f>IF(N171="sníž. přenesená",J171,0)</f>
        <v>0</v>
      </c>
      <c r="BI171" s="248">
        <f>IF(N171="nulová",J171,0)</f>
        <v>0</v>
      </c>
      <c r="BJ171" s="25" t="s">
        <v>24</v>
      </c>
      <c r="BK171" s="248">
        <f>ROUND(I171*H171,2)</f>
        <v>0</v>
      </c>
      <c r="BL171" s="25" t="s">
        <v>304</v>
      </c>
      <c r="BM171" s="25" t="s">
        <v>2558</v>
      </c>
    </row>
    <row r="172" s="1" customFormat="1" ht="16.5" customHeight="1">
      <c r="B172" s="47"/>
      <c r="C172" s="237" t="s">
        <v>628</v>
      </c>
      <c r="D172" s="237" t="s">
        <v>230</v>
      </c>
      <c r="E172" s="238" t="s">
        <v>2559</v>
      </c>
      <c r="F172" s="239" t="s">
        <v>2560</v>
      </c>
      <c r="G172" s="240" t="s">
        <v>499</v>
      </c>
      <c r="H172" s="241">
        <v>3</v>
      </c>
      <c r="I172" s="242"/>
      <c r="J172" s="243">
        <f>ROUND(I172*H172,2)</f>
        <v>0</v>
      </c>
      <c r="K172" s="239" t="s">
        <v>234</v>
      </c>
      <c r="L172" s="73"/>
      <c r="M172" s="244" t="s">
        <v>22</v>
      </c>
      <c r="N172" s="245" t="s">
        <v>50</v>
      </c>
      <c r="O172" s="48"/>
      <c r="P172" s="246">
        <f>O172*H172</f>
        <v>0</v>
      </c>
      <c r="Q172" s="246">
        <v>2.0000000000000002E-05</v>
      </c>
      <c r="R172" s="246">
        <f>Q172*H172</f>
        <v>6.0000000000000008E-05</v>
      </c>
      <c r="S172" s="246">
        <v>0</v>
      </c>
      <c r="T172" s="247">
        <f>S172*H172</f>
        <v>0</v>
      </c>
      <c r="AR172" s="25" t="s">
        <v>304</v>
      </c>
      <c r="AT172" s="25" t="s">
        <v>230</v>
      </c>
      <c r="AU172" s="25" t="s">
        <v>87</v>
      </c>
      <c r="AY172" s="25" t="s">
        <v>228</v>
      </c>
      <c r="BE172" s="248">
        <f>IF(N172="základní",J172,0)</f>
        <v>0</v>
      </c>
      <c r="BF172" s="248">
        <f>IF(N172="snížená",J172,0)</f>
        <v>0</v>
      </c>
      <c r="BG172" s="248">
        <f>IF(N172="zákl. přenesená",J172,0)</f>
        <v>0</v>
      </c>
      <c r="BH172" s="248">
        <f>IF(N172="sníž. přenesená",J172,0)</f>
        <v>0</v>
      </c>
      <c r="BI172" s="248">
        <f>IF(N172="nulová",J172,0)</f>
        <v>0</v>
      </c>
      <c r="BJ172" s="25" t="s">
        <v>24</v>
      </c>
      <c r="BK172" s="248">
        <f>ROUND(I172*H172,2)</f>
        <v>0</v>
      </c>
      <c r="BL172" s="25" t="s">
        <v>304</v>
      </c>
      <c r="BM172" s="25" t="s">
        <v>2561</v>
      </c>
    </row>
    <row r="173" s="1" customFormat="1" ht="16.5" customHeight="1">
      <c r="B173" s="47"/>
      <c r="C173" s="237" t="s">
        <v>637</v>
      </c>
      <c r="D173" s="237" t="s">
        <v>230</v>
      </c>
      <c r="E173" s="238" t="s">
        <v>2562</v>
      </c>
      <c r="F173" s="239" t="s">
        <v>2563</v>
      </c>
      <c r="G173" s="240" t="s">
        <v>499</v>
      </c>
      <c r="H173" s="241">
        <v>3</v>
      </c>
      <c r="I173" s="242"/>
      <c r="J173" s="243">
        <f>ROUND(I173*H173,2)</f>
        <v>0</v>
      </c>
      <c r="K173" s="239" t="s">
        <v>264</v>
      </c>
      <c r="L173" s="73"/>
      <c r="M173" s="244" t="s">
        <v>22</v>
      </c>
      <c r="N173" s="245" t="s">
        <v>50</v>
      </c>
      <c r="O173" s="48"/>
      <c r="P173" s="246">
        <f>O173*H173</f>
        <v>0</v>
      </c>
      <c r="Q173" s="246">
        <v>0</v>
      </c>
      <c r="R173" s="246">
        <f>Q173*H173</f>
        <v>0</v>
      </c>
      <c r="S173" s="246">
        <v>0</v>
      </c>
      <c r="T173" s="247">
        <f>S173*H173</f>
        <v>0</v>
      </c>
      <c r="AR173" s="25" t="s">
        <v>304</v>
      </c>
      <c r="AT173" s="25" t="s">
        <v>230</v>
      </c>
      <c r="AU173" s="25" t="s">
        <v>87</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304</v>
      </c>
      <c r="BM173" s="25" t="s">
        <v>2564</v>
      </c>
    </row>
    <row r="174" s="1" customFormat="1" ht="16.5" customHeight="1">
      <c r="B174" s="47"/>
      <c r="C174" s="237" t="s">
        <v>642</v>
      </c>
      <c r="D174" s="237" t="s">
        <v>230</v>
      </c>
      <c r="E174" s="238" t="s">
        <v>2565</v>
      </c>
      <c r="F174" s="239" t="s">
        <v>2566</v>
      </c>
      <c r="G174" s="240" t="s">
        <v>499</v>
      </c>
      <c r="H174" s="241">
        <v>1</v>
      </c>
      <c r="I174" s="242"/>
      <c r="J174" s="243">
        <f>ROUND(I174*H174,2)</f>
        <v>0</v>
      </c>
      <c r="K174" s="239" t="s">
        <v>234</v>
      </c>
      <c r="L174" s="73"/>
      <c r="M174" s="244" t="s">
        <v>22</v>
      </c>
      <c r="N174" s="245" t="s">
        <v>50</v>
      </c>
      <c r="O174" s="48"/>
      <c r="P174" s="246">
        <f>O174*H174</f>
        <v>0</v>
      </c>
      <c r="Q174" s="246">
        <v>2.0000000000000002E-05</v>
      </c>
      <c r="R174" s="246">
        <f>Q174*H174</f>
        <v>2.0000000000000002E-05</v>
      </c>
      <c r="S174" s="246">
        <v>0</v>
      </c>
      <c r="T174" s="247">
        <f>S174*H174</f>
        <v>0</v>
      </c>
      <c r="AR174" s="25" t="s">
        <v>304</v>
      </c>
      <c r="AT174" s="25" t="s">
        <v>230</v>
      </c>
      <c r="AU174" s="25" t="s">
        <v>87</v>
      </c>
      <c r="AY174" s="25" t="s">
        <v>228</v>
      </c>
      <c r="BE174" s="248">
        <f>IF(N174="základní",J174,0)</f>
        <v>0</v>
      </c>
      <c r="BF174" s="248">
        <f>IF(N174="snížená",J174,0)</f>
        <v>0</v>
      </c>
      <c r="BG174" s="248">
        <f>IF(N174="zákl. přenesená",J174,0)</f>
        <v>0</v>
      </c>
      <c r="BH174" s="248">
        <f>IF(N174="sníž. přenesená",J174,0)</f>
        <v>0</v>
      </c>
      <c r="BI174" s="248">
        <f>IF(N174="nulová",J174,0)</f>
        <v>0</v>
      </c>
      <c r="BJ174" s="25" t="s">
        <v>24</v>
      </c>
      <c r="BK174" s="248">
        <f>ROUND(I174*H174,2)</f>
        <v>0</v>
      </c>
      <c r="BL174" s="25" t="s">
        <v>304</v>
      </c>
      <c r="BM174" s="25" t="s">
        <v>2567</v>
      </c>
    </row>
    <row r="175" s="1" customFormat="1" ht="16.5" customHeight="1">
      <c r="B175" s="47"/>
      <c r="C175" s="237" t="s">
        <v>646</v>
      </c>
      <c r="D175" s="237" t="s">
        <v>230</v>
      </c>
      <c r="E175" s="238" t="s">
        <v>2568</v>
      </c>
      <c r="F175" s="239" t="s">
        <v>2569</v>
      </c>
      <c r="G175" s="240" t="s">
        <v>499</v>
      </c>
      <c r="H175" s="241">
        <v>1</v>
      </c>
      <c r="I175" s="242"/>
      <c r="J175" s="243">
        <f>ROUND(I175*H175,2)</f>
        <v>0</v>
      </c>
      <c r="K175" s="239" t="s">
        <v>264</v>
      </c>
      <c r="L175" s="73"/>
      <c r="M175" s="244" t="s">
        <v>22</v>
      </c>
      <c r="N175" s="245" t="s">
        <v>50</v>
      </c>
      <c r="O175" s="48"/>
      <c r="P175" s="246">
        <f>O175*H175</f>
        <v>0</v>
      </c>
      <c r="Q175" s="246">
        <v>0</v>
      </c>
      <c r="R175" s="246">
        <f>Q175*H175</f>
        <v>0</v>
      </c>
      <c r="S175" s="246">
        <v>0</v>
      </c>
      <c r="T175" s="247">
        <f>S175*H175</f>
        <v>0</v>
      </c>
      <c r="AR175" s="25" t="s">
        <v>304</v>
      </c>
      <c r="AT175" s="25" t="s">
        <v>230</v>
      </c>
      <c r="AU175" s="25" t="s">
        <v>87</v>
      </c>
      <c r="AY175" s="25" t="s">
        <v>228</v>
      </c>
      <c r="BE175" s="248">
        <f>IF(N175="základní",J175,0)</f>
        <v>0</v>
      </c>
      <c r="BF175" s="248">
        <f>IF(N175="snížená",J175,0)</f>
        <v>0</v>
      </c>
      <c r="BG175" s="248">
        <f>IF(N175="zákl. přenesená",J175,0)</f>
        <v>0</v>
      </c>
      <c r="BH175" s="248">
        <f>IF(N175="sníž. přenesená",J175,0)</f>
        <v>0</v>
      </c>
      <c r="BI175" s="248">
        <f>IF(N175="nulová",J175,0)</f>
        <v>0</v>
      </c>
      <c r="BJ175" s="25" t="s">
        <v>24</v>
      </c>
      <c r="BK175" s="248">
        <f>ROUND(I175*H175,2)</f>
        <v>0</v>
      </c>
      <c r="BL175" s="25" t="s">
        <v>304</v>
      </c>
      <c r="BM175" s="25" t="s">
        <v>2570</v>
      </c>
    </row>
    <row r="176" s="1" customFormat="1" ht="16.5" customHeight="1">
      <c r="B176" s="47"/>
      <c r="C176" s="237" t="s">
        <v>651</v>
      </c>
      <c r="D176" s="237" t="s">
        <v>230</v>
      </c>
      <c r="E176" s="238" t="s">
        <v>2571</v>
      </c>
      <c r="F176" s="239" t="s">
        <v>2572</v>
      </c>
      <c r="G176" s="240" t="s">
        <v>2573</v>
      </c>
      <c r="H176" s="241">
        <v>9</v>
      </c>
      <c r="I176" s="242"/>
      <c r="J176" s="243">
        <f>ROUND(I176*H176,2)</f>
        <v>0</v>
      </c>
      <c r="K176" s="239" t="s">
        <v>234</v>
      </c>
      <c r="L176" s="73"/>
      <c r="M176" s="244" t="s">
        <v>22</v>
      </c>
      <c r="N176" s="245" t="s">
        <v>50</v>
      </c>
      <c r="O176" s="48"/>
      <c r="P176" s="246">
        <f>O176*H176</f>
        <v>0</v>
      </c>
      <c r="Q176" s="246">
        <v>0.01253</v>
      </c>
      <c r="R176" s="246">
        <f>Q176*H176</f>
        <v>0.11277</v>
      </c>
      <c r="S176" s="246">
        <v>0</v>
      </c>
      <c r="T176" s="247">
        <f>S176*H176</f>
        <v>0</v>
      </c>
      <c r="AR176" s="25" t="s">
        <v>304</v>
      </c>
      <c r="AT176" s="25" t="s">
        <v>230</v>
      </c>
      <c r="AU176" s="25" t="s">
        <v>87</v>
      </c>
      <c r="AY176" s="25" t="s">
        <v>228</v>
      </c>
      <c r="BE176" s="248">
        <f>IF(N176="základní",J176,0)</f>
        <v>0</v>
      </c>
      <c r="BF176" s="248">
        <f>IF(N176="snížená",J176,0)</f>
        <v>0</v>
      </c>
      <c r="BG176" s="248">
        <f>IF(N176="zákl. přenesená",J176,0)</f>
        <v>0</v>
      </c>
      <c r="BH176" s="248">
        <f>IF(N176="sníž. přenesená",J176,0)</f>
        <v>0</v>
      </c>
      <c r="BI176" s="248">
        <f>IF(N176="nulová",J176,0)</f>
        <v>0</v>
      </c>
      <c r="BJ176" s="25" t="s">
        <v>24</v>
      </c>
      <c r="BK176" s="248">
        <f>ROUND(I176*H176,2)</f>
        <v>0</v>
      </c>
      <c r="BL176" s="25" t="s">
        <v>304</v>
      </c>
      <c r="BM176" s="25" t="s">
        <v>2574</v>
      </c>
    </row>
    <row r="177" s="1" customFormat="1" ht="16.5" customHeight="1">
      <c r="B177" s="47"/>
      <c r="C177" s="237" t="s">
        <v>655</v>
      </c>
      <c r="D177" s="237" t="s">
        <v>230</v>
      </c>
      <c r="E177" s="238" t="s">
        <v>2575</v>
      </c>
      <c r="F177" s="239" t="s">
        <v>2576</v>
      </c>
      <c r="G177" s="240" t="s">
        <v>328</v>
      </c>
      <c r="H177" s="241">
        <v>1814</v>
      </c>
      <c r="I177" s="242"/>
      <c r="J177" s="243">
        <f>ROUND(I177*H177,2)</f>
        <v>0</v>
      </c>
      <c r="K177" s="239" t="s">
        <v>234</v>
      </c>
      <c r="L177" s="73"/>
      <c r="M177" s="244" t="s">
        <v>22</v>
      </c>
      <c r="N177" s="245" t="s">
        <v>50</v>
      </c>
      <c r="O177" s="48"/>
      <c r="P177" s="246">
        <f>O177*H177</f>
        <v>0</v>
      </c>
      <c r="Q177" s="246">
        <v>0.00019000000000000001</v>
      </c>
      <c r="R177" s="246">
        <f>Q177*H177</f>
        <v>0.34466000000000002</v>
      </c>
      <c r="S177" s="246">
        <v>0</v>
      </c>
      <c r="T177" s="247">
        <f>S177*H177</f>
        <v>0</v>
      </c>
      <c r="AR177" s="25" t="s">
        <v>304</v>
      </c>
      <c r="AT177" s="25" t="s">
        <v>230</v>
      </c>
      <c r="AU177" s="25" t="s">
        <v>87</v>
      </c>
      <c r="AY177" s="25" t="s">
        <v>228</v>
      </c>
      <c r="BE177" s="248">
        <f>IF(N177="základní",J177,0)</f>
        <v>0</v>
      </c>
      <c r="BF177" s="248">
        <f>IF(N177="snížená",J177,0)</f>
        <v>0</v>
      </c>
      <c r="BG177" s="248">
        <f>IF(N177="zákl. přenesená",J177,0)</f>
        <v>0</v>
      </c>
      <c r="BH177" s="248">
        <f>IF(N177="sníž. přenesená",J177,0)</f>
        <v>0</v>
      </c>
      <c r="BI177" s="248">
        <f>IF(N177="nulová",J177,0)</f>
        <v>0</v>
      </c>
      <c r="BJ177" s="25" t="s">
        <v>24</v>
      </c>
      <c r="BK177" s="248">
        <f>ROUND(I177*H177,2)</f>
        <v>0</v>
      </c>
      <c r="BL177" s="25" t="s">
        <v>304</v>
      </c>
      <c r="BM177" s="25" t="s">
        <v>2577</v>
      </c>
    </row>
    <row r="178" s="1" customFormat="1" ht="16.5" customHeight="1">
      <c r="B178" s="47"/>
      <c r="C178" s="237" t="s">
        <v>659</v>
      </c>
      <c r="D178" s="237" t="s">
        <v>230</v>
      </c>
      <c r="E178" s="238" t="s">
        <v>2578</v>
      </c>
      <c r="F178" s="239" t="s">
        <v>2579</v>
      </c>
      <c r="G178" s="240" t="s">
        <v>328</v>
      </c>
      <c r="H178" s="241">
        <v>9</v>
      </c>
      <c r="I178" s="242"/>
      <c r="J178" s="243">
        <f>ROUND(I178*H178,2)</f>
        <v>0</v>
      </c>
      <c r="K178" s="239" t="s">
        <v>234</v>
      </c>
      <c r="L178" s="73"/>
      <c r="M178" s="244" t="s">
        <v>22</v>
      </c>
      <c r="N178" s="245" t="s">
        <v>50</v>
      </c>
      <c r="O178" s="48"/>
      <c r="P178" s="246">
        <f>O178*H178</f>
        <v>0</v>
      </c>
      <c r="Q178" s="246">
        <v>0.00035</v>
      </c>
      <c r="R178" s="246">
        <f>Q178*H178</f>
        <v>0.00315</v>
      </c>
      <c r="S178" s="246">
        <v>0</v>
      </c>
      <c r="T178" s="247">
        <f>S178*H178</f>
        <v>0</v>
      </c>
      <c r="AR178" s="25" t="s">
        <v>304</v>
      </c>
      <c r="AT178" s="25" t="s">
        <v>230</v>
      </c>
      <c r="AU178" s="25" t="s">
        <v>87</v>
      </c>
      <c r="AY178" s="25" t="s">
        <v>228</v>
      </c>
      <c r="BE178" s="248">
        <f>IF(N178="základní",J178,0)</f>
        <v>0</v>
      </c>
      <c r="BF178" s="248">
        <f>IF(N178="snížená",J178,0)</f>
        <v>0</v>
      </c>
      <c r="BG178" s="248">
        <f>IF(N178="zákl. přenesená",J178,0)</f>
        <v>0</v>
      </c>
      <c r="BH178" s="248">
        <f>IF(N178="sníž. přenesená",J178,0)</f>
        <v>0</v>
      </c>
      <c r="BI178" s="248">
        <f>IF(N178="nulová",J178,0)</f>
        <v>0</v>
      </c>
      <c r="BJ178" s="25" t="s">
        <v>24</v>
      </c>
      <c r="BK178" s="248">
        <f>ROUND(I178*H178,2)</f>
        <v>0</v>
      </c>
      <c r="BL178" s="25" t="s">
        <v>304</v>
      </c>
      <c r="BM178" s="25" t="s">
        <v>2580</v>
      </c>
    </row>
    <row r="179" s="1" customFormat="1" ht="16.5" customHeight="1">
      <c r="B179" s="47"/>
      <c r="C179" s="237" t="s">
        <v>671</v>
      </c>
      <c r="D179" s="237" t="s">
        <v>230</v>
      </c>
      <c r="E179" s="238" t="s">
        <v>2581</v>
      </c>
      <c r="F179" s="239" t="s">
        <v>2582</v>
      </c>
      <c r="G179" s="240" t="s">
        <v>328</v>
      </c>
      <c r="H179" s="241">
        <v>1858</v>
      </c>
      <c r="I179" s="242"/>
      <c r="J179" s="243">
        <f>ROUND(I179*H179,2)</f>
        <v>0</v>
      </c>
      <c r="K179" s="239" t="s">
        <v>234</v>
      </c>
      <c r="L179" s="73"/>
      <c r="M179" s="244" t="s">
        <v>22</v>
      </c>
      <c r="N179" s="245" t="s">
        <v>50</v>
      </c>
      <c r="O179" s="48"/>
      <c r="P179" s="246">
        <f>O179*H179</f>
        <v>0</v>
      </c>
      <c r="Q179" s="246">
        <v>1.0000000000000001E-05</v>
      </c>
      <c r="R179" s="246">
        <f>Q179*H179</f>
        <v>0.018580000000000003</v>
      </c>
      <c r="S179" s="246">
        <v>0</v>
      </c>
      <c r="T179" s="247">
        <f>S179*H179</f>
        <v>0</v>
      </c>
      <c r="AR179" s="25" t="s">
        <v>304</v>
      </c>
      <c r="AT179" s="25" t="s">
        <v>230</v>
      </c>
      <c r="AU179" s="25" t="s">
        <v>87</v>
      </c>
      <c r="AY179" s="25" t="s">
        <v>228</v>
      </c>
      <c r="BE179" s="248">
        <f>IF(N179="základní",J179,0)</f>
        <v>0</v>
      </c>
      <c r="BF179" s="248">
        <f>IF(N179="snížená",J179,0)</f>
        <v>0</v>
      </c>
      <c r="BG179" s="248">
        <f>IF(N179="zákl. přenesená",J179,0)</f>
        <v>0</v>
      </c>
      <c r="BH179" s="248">
        <f>IF(N179="sníž. přenesená",J179,0)</f>
        <v>0</v>
      </c>
      <c r="BI179" s="248">
        <f>IF(N179="nulová",J179,0)</f>
        <v>0</v>
      </c>
      <c r="BJ179" s="25" t="s">
        <v>24</v>
      </c>
      <c r="BK179" s="248">
        <f>ROUND(I179*H179,2)</f>
        <v>0</v>
      </c>
      <c r="BL179" s="25" t="s">
        <v>304</v>
      </c>
      <c r="BM179" s="25" t="s">
        <v>2583</v>
      </c>
    </row>
    <row r="180" s="1" customFormat="1" ht="16.5" customHeight="1">
      <c r="B180" s="47"/>
      <c r="C180" s="237" t="s">
        <v>676</v>
      </c>
      <c r="D180" s="237" t="s">
        <v>230</v>
      </c>
      <c r="E180" s="238" t="s">
        <v>2584</v>
      </c>
      <c r="F180" s="239" t="s">
        <v>2585</v>
      </c>
      <c r="G180" s="240" t="s">
        <v>913</v>
      </c>
      <c r="H180" s="306"/>
      <c r="I180" s="242"/>
      <c r="J180" s="243">
        <f>ROUND(I180*H180,2)</f>
        <v>0</v>
      </c>
      <c r="K180" s="239" t="s">
        <v>234</v>
      </c>
      <c r="L180" s="73"/>
      <c r="M180" s="244" t="s">
        <v>22</v>
      </c>
      <c r="N180" s="245" t="s">
        <v>50</v>
      </c>
      <c r="O180" s="48"/>
      <c r="P180" s="246">
        <f>O180*H180</f>
        <v>0</v>
      </c>
      <c r="Q180" s="246">
        <v>0</v>
      </c>
      <c r="R180" s="246">
        <f>Q180*H180</f>
        <v>0</v>
      </c>
      <c r="S180" s="246">
        <v>0</v>
      </c>
      <c r="T180" s="247">
        <f>S180*H180</f>
        <v>0</v>
      </c>
      <c r="AR180" s="25" t="s">
        <v>304</v>
      </c>
      <c r="AT180" s="25" t="s">
        <v>230</v>
      </c>
      <c r="AU180" s="25" t="s">
        <v>87</v>
      </c>
      <c r="AY180" s="25" t="s">
        <v>228</v>
      </c>
      <c r="BE180" s="248">
        <f>IF(N180="základní",J180,0)</f>
        <v>0</v>
      </c>
      <c r="BF180" s="248">
        <f>IF(N180="snížená",J180,0)</f>
        <v>0</v>
      </c>
      <c r="BG180" s="248">
        <f>IF(N180="zákl. přenesená",J180,0)</f>
        <v>0</v>
      </c>
      <c r="BH180" s="248">
        <f>IF(N180="sníž. přenesená",J180,0)</f>
        <v>0</v>
      </c>
      <c r="BI180" s="248">
        <f>IF(N180="nulová",J180,0)</f>
        <v>0</v>
      </c>
      <c r="BJ180" s="25" t="s">
        <v>24</v>
      </c>
      <c r="BK180" s="248">
        <f>ROUND(I180*H180,2)</f>
        <v>0</v>
      </c>
      <c r="BL180" s="25" t="s">
        <v>304</v>
      </c>
      <c r="BM180" s="25" t="s">
        <v>2586</v>
      </c>
    </row>
    <row r="181" s="11" customFormat="1" ht="29.88" customHeight="1">
      <c r="B181" s="221"/>
      <c r="C181" s="222"/>
      <c r="D181" s="223" t="s">
        <v>78</v>
      </c>
      <c r="E181" s="235" t="s">
        <v>2587</v>
      </c>
      <c r="F181" s="235" t="s">
        <v>2588</v>
      </c>
      <c r="G181" s="222"/>
      <c r="H181" s="222"/>
      <c r="I181" s="225"/>
      <c r="J181" s="236">
        <f>BK181</f>
        <v>0</v>
      </c>
      <c r="K181" s="222"/>
      <c r="L181" s="227"/>
      <c r="M181" s="228"/>
      <c r="N181" s="229"/>
      <c r="O181" s="229"/>
      <c r="P181" s="230">
        <f>SUM(P182:P204)</f>
        <v>0</v>
      </c>
      <c r="Q181" s="229"/>
      <c r="R181" s="230">
        <f>SUM(R182:R204)</f>
        <v>4.1919399999999998</v>
      </c>
      <c r="S181" s="229"/>
      <c r="T181" s="231">
        <f>SUM(T182:T204)</f>
        <v>0</v>
      </c>
      <c r="AR181" s="232" t="s">
        <v>87</v>
      </c>
      <c r="AT181" s="233" t="s">
        <v>78</v>
      </c>
      <c r="AU181" s="233" t="s">
        <v>24</v>
      </c>
      <c r="AY181" s="232" t="s">
        <v>228</v>
      </c>
      <c r="BK181" s="234">
        <f>SUM(BK182:BK204)</f>
        <v>0</v>
      </c>
    </row>
    <row r="182" s="1" customFormat="1" ht="25.5" customHeight="1">
      <c r="B182" s="47"/>
      <c r="C182" s="237" t="s">
        <v>680</v>
      </c>
      <c r="D182" s="237" t="s">
        <v>230</v>
      </c>
      <c r="E182" s="238" t="s">
        <v>2589</v>
      </c>
      <c r="F182" s="239" t="s">
        <v>2590</v>
      </c>
      <c r="G182" s="240" t="s">
        <v>2573</v>
      </c>
      <c r="H182" s="241">
        <v>43</v>
      </c>
      <c r="I182" s="242"/>
      <c r="J182" s="243">
        <f>ROUND(I182*H182,2)</f>
        <v>0</v>
      </c>
      <c r="K182" s="239" t="s">
        <v>234</v>
      </c>
      <c r="L182" s="73"/>
      <c r="M182" s="244" t="s">
        <v>22</v>
      </c>
      <c r="N182" s="245" t="s">
        <v>50</v>
      </c>
      <c r="O182" s="48"/>
      <c r="P182" s="246">
        <f>O182*H182</f>
        <v>0</v>
      </c>
      <c r="Q182" s="246">
        <v>0.022749999999999999</v>
      </c>
      <c r="R182" s="246">
        <f>Q182*H182</f>
        <v>0.97824999999999995</v>
      </c>
      <c r="S182" s="246">
        <v>0</v>
      </c>
      <c r="T182" s="247">
        <f>S182*H182</f>
        <v>0</v>
      </c>
      <c r="AR182" s="25" t="s">
        <v>304</v>
      </c>
      <c r="AT182" s="25" t="s">
        <v>230</v>
      </c>
      <c r="AU182" s="25" t="s">
        <v>87</v>
      </c>
      <c r="AY182" s="25" t="s">
        <v>228</v>
      </c>
      <c r="BE182" s="248">
        <f>IF(N182="základní",J182,0)</f>
        <v>0</v>
      </c>
      <c r="BF182" s="248">
        <f>IF(N182="snížená",J182,0)</f>
        <v>0</v>
      </c>
      <c r="BG182" s="248">
        <f>IF(N182="zákl. přenesená",J182,0)</f>
        <v>0</v>
      </c>
      <c r="BH182" s="248">
        <f>IF(N182="sníž. přenesená",J182,0)</f>
        <v>0</v>
      </c>
      <c r="BI182" s="248">
        <f>IF(N182="nulová",J182,0)</f>
        <v>0</v>
      </c>
      <c r="BJ182" s="25" t="s">
        <v>24</v>
      </c>
      <c r="BK182" s="248">
        <f>ROUND(I182*H182,2)</f>
        <v>0</v>
      </c>
      <c r="BL182" s="25" t="s">
        <v>304</v>
      </c>
      <c r="BM182" s="25" t="s">
        <v>2591</v>
      </c>
    </row>
    <row r="183" s="1" customFormat="1" ht="16.5" customHeight="1">
      <c r="B183" s="47"/>
      <c r="C183" s="237" t="s">
        <v>684</v>
      </c>
      <c r="D183" s="237" t="s">
        <v>230</v>
      </c>
      <c r="E183" s="238" t="s">
        <v>2592</v>
      </c>
      <c r="F183" s="239" t="s">
        <v>2593</v>
      </c>
      <c r="G183" s="240" t="s">
        <v>2573</v>
      </c>
      <c r="H183" s="241">
        <v>2</v>
      </c>
      <c r="I183" s="242"/>
      <c r="J183" s="243">
        <f>ROUND(I183*H183,2)</f>
        <v>0</v>
      </c>
      <c r="K183" s="239" t="s">
        <v>234</v>
      </c>
      <c r="L183" s="73"/>
      <c r="M183" s="244" t="s">
        <v>22</v>
      </c>
      <c r="N183" s="245" t="s">
        <v>50</v>
      </c>
      <c r="O183" s="48"/>
      <c r="P183" s="246">
        <f>O183*H183</f>
        <v>0</v>
      </c>
      <c r="Q183" s="246">
        <v>0.01413</v>
      </c>
      <c r="R183" s="246">
        <f>Q183*H183</f>
        <v>0.02826</v>
      </c>
      <c r="S183" s="246">
        <v>0</v>
      </c>
      <c r="T183" s="247">
        <f>S183*H183</f>
        <v>0</v>
      </c>
      <c r="AR183" s="25" t="s">
        <v>304</v>
      </c>
      <c r="AT183" s="25" t="s">
        <v>230</v>
      </c>
      <c r="AU183" s="25" t="s">
        <v>87</v>
      </c>
      <c r="AY183" s="25" t="s">
        <v>228</v>
      </c>
      <c r="BE183" s="248">
        <f>IF(N183="základní",J183,0)</f>
        <v>0</v>
      </c>
      <c r="BF183" s="248">
        <f>IF(N183="snížená",J183,0)</f>
        <v>0</v>
      </c>
      <c r="BG183" s="248">
        <f>IF(N183="zákl. přenesená",J183,0)</f>
        <v>0</v>
      </c>
      <c r="BH183" s="248">
        <f>IF(N183="sníž. přenesená",J183,0)</f>
        <v>0</v>
      </c>
      <c r="BI183" s="248">
        <f>IF(N183="nulová",J183,0)</f>
        <v>0</v>
      </c>
      <c r="BJ183" s="25" t="s">
        <v>24</v>
      </c>
      <c r="BK183" s="248">
        <f>ROUND(I183*H183,2)</f>
        <v>0</v>
      </c>
      <c r="BL183" s="25" t="s">
        <v>304</v>
      </c>
      <c r="BM183" s="25" t="s">
        <v>2594</v>
      </c>
    </row>
    <row r="184" s="1" customFormat="1" ht="16.5" customHeight="1">
      <c r="B184" s="47"/>
      <c r="C184" s="237" t="s">
        <v>688</v>
      </c>
      <c r="D184" s="237" t="s">
        <v>230</v>
      </c>
      <c r="E184" s="238" t="s">
        <v>2595</v>
      </c>
      <c r="F184" s="239" t="s">
        <v>2596</v>
      </c>
      <c r="G184" s="240" t="s">
        <v>499</v>
      </c>
      <c r="H184" s="241">
        <v>2</v>
      </c>
      <c r="I184" s="242"/>
      <c r="J184" s="243">
        <f>ROUND(I184*H184,2)</f>
        <v>0</v>
      </c>
      <c r="K184" s="239" t="s">
        <v>234</v>
      </c>
      <c r="L184" s="73"/>
      <c r="M184" s="244" t="s">
        <v>22</v>
      </c>
      <c r="N184" s="245" t="s">
        <v>50</v>
      </c>
      <c r="O184" s="48"/>
      <c r="P184" s="246">
        <f>O184*H184</f>
        <v>0</v>
      </c>
      <c r="Q184" s="246">
        <v>0.0082500000000000004</v>
      </c>
      <c r="R184" s="246">
        <f>Q184*H184</f>
        <v>0.016500000000000001</v>
      </c>
      <c r="S184" s="246">
        <v>0</v>
      </c>
      <c r="T184" s="247">
        <f>S184*H184</f>
        <v>0</v>
      </c>
      <c r="AR184" s="25" t="s">
        <v>304</v>
      </c>
      <c r="AT184" s="25" t="s">
        <v>230</v>
      </c>
      <c r="AU184" s="25" t="s">
        <v>87</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304</v>
      </c>
      <c r="BM184" s="25" t="s">
        <v>2597</v>
      </c>
    </row>
    <row r="185" s="1" customFormat="1" ht="16.5" customHeight="1">
      <c r="B185" s="47"/>
      <c r="C185" s="261" t="s">
        <v>693</v>
      </c>
      <c r="D185" s="261" t="s">
        <v>349</v>
      </c>
      <c r="E185" s="262" t="s">
        <v>2598</v>
      </c>
      <c r="F185" s="263" t="s">
        <v>2599</v>
      </c>
      <c r="G185" s="264" t="s">
        <v>499</v>
      </c>
      <c r="H185" s="265">
        <v>2</v>
      </c>
      <c r="I185" s="266"/>
      <c r="J185" s="267">
        <f>ROUND(I185*H185,2)</f>
        <v>0</v>
      </c>
      <c r="K185" s="263" t="s">
        <v>234</v>
      </c>
      <c r="L185" s="268"/>
      <c r="M185" s="269" t="s">
        <v>22</v>
      </c>
      <c r="N185" s="270" t="s">
        <v>50</v>
      </c>
      <c r="O185" s="48"/>
      <c r="P185" s="246">
        <f>O185*H185</f>
        <v>0</v>
      </c>
      <c r="Q185" s="246">
        <v>0.016</v>
      </c>
      <c r="R185" s="246">
        <f>Q185*H185</f>
        <v>0.032000000000000001</v>
      </c>
      <c r="S185" s="246">
        <v>0</v>
      </c>
      <c r="T185" s="247">
        <f>S185*H185</f>
        <v>0</v>
      </c>
      <c r="AR185" s="25" t="s">
        <v>388</v>
      </c>
      <c r="AT185" s="25" t="s">
        <v>349</v>
      </c>
      <c r="AU185" s="25" t="s">
        <v>87</v>
      </c>
      <c r="AY185" s="25" t="s">
        <v>228</v>
      </c>
      <c r="BE185" s="248">
        <f>IF(N185="základní",J185,0)</f>
        <v>0</v>
      </c>
      <c r="BF185" s="248">
        <f>IF(N185="snížená",J185,0)</f>
        <v>0</v>
      </c>
      <c r="BG185" s="248">
        <f>IF(N185="zákl. přenesená",J185,0)</f>
        <v>0</v>
      </c>
      <c r="BH185" s="248">
        <f>IF(N185="sníž. přenesená",J185,0)</f>
        <v>0</v>
      </c>
      <c r="BI185" s="248">
        <f>IF(N185="nulová",J185,0)</f>
        <v>0</v>
      </c>
      <c r="BJ185" s="25" t="s">
        <v>24</v>
      </c>
      <c r="BK185" s="248">
        <f>ROUND(I185*H185,2)</f>
        <v>0</v>
      </c>
      <c r="BL185" s="25" t="s">
        <v>304</v>
      </c>
      <c r="BM185" s="25" t="s">
        <v>2600</v>
      </c>
    </row>
    <row r="186" s="1" customFormat="1" ht="16.5" customHeight="1">
      <c r="B186" s="47"/>
      <c r="C186" s="237" t="s">
        <v>699</v>
      </c>
      <c r="D186" s="237" t="s">
        <v>230</v>
      </c>
      <c r="E186" s="238" t="s">
        <v>2601</v>
      </c>
      <c r="F186" s="239" t="s">
        <v>2602</v>
      </c>
      <c r="G186" s="240" t="s">
        <v>499</v>
      </c>
      <c r="H186" s="241">
        <v>1</v>
      </c>
      <c r="I186" s="242"/>
      <c r="J186" s="243">
        <f>ROUND(I186*H186,2)</f>
        <v>0</v>
      </c>
      <c r="K186" s="239" t="s">
        <v>264</v>
      </c>
      <c r="L186" s="73"/>
      <c r="M186" s="244" t="s">
        <v>22</v>
      </c>
      <c r="N186" s="245" t="s">
        <v>50</v>
      </c>
      <c r="O186" s="48"/>
      <c r="P186" s="246">
        <f>O186*H186</f>
        <v>0</v>
      </c>
      <c r="Q186" s="246">
        <v>0</v>
      </c>
      <c r="R186" s="246">
        <f>Q186*H186</f>
        <v>0</v>
      </c>
      <c r="S186" s="246">
        <v>0</v>
      </c>
      <c r="T186" s="247">
        <f>S186*H186</f>
        <v>0</v>
      </c>
      <c r="AR186" s="25" t="s">
        <v>304</v>
      </c>
      <c r="AT186" s="25" t="s">
        <v>230</v>
      </c>
      <c r="AU186" s="25" t="s">
        <v>87</v>
      </c>
      <c r="AY186" s="25" t="s">
        <v>228</v>
      </c>
      <c r="BE186" s="248">
        <f>IF(N186="základní",J186,0)</f>
        <v>0</v>
      </c>
      <c r="BF186" s="248">
        <f>IF(N186="snížená",J186,0)</f>
        <v>0</v>
      </c>
      <c r="BG186" s="248">
        <f>IF(N186="zákl. přenesená",J186,0)</f>
        <v>0</v>
      </c>
      <c r="BH186" s="248">
        <f>IF(N186="sníž. přenesená",J186,0)</f>
        <v>0</v>
      </c>
      <c r="BI186" s="248">
        <f>IF(N186="nulová",J186,0)</f>
        <v>0</v>
      </c>
      <c r="BJ186" s="25" t="s">
        <v>24</v>
      </c>
      <c r="BK186" s="248">
        <f>ROUND(I186*H186,2)</f>
        <v>0</v>
      </c>
      <c r="BL186" s="25" t="s">
        <v>304</v>
      </c>
      <c r="BM186" s="25" t="s">
        <v>2603</v>
      </c>
    </row>
    <row r="187" s="1" customFormat="1" ht="16.5" customHeight="1">
      <c r="B187" s="47"/>
      <c r="C187" s="237" t="s">
        <v>704</v>
      </c>
      <c r="D187" s="237" t="s">
        <v>230</v>
      </c>
      <c r="E187" s="238" t="s">
        <v>2604</v>
      </c>
      <c r="F187" s="239" t="s">
        <v>2605</v>
      </c>
      <c r="G187" s="240" t="s">
        <v>499</v>
      </c>
      <c r="H187" s="241">
        <v>1</v>
      </c>
      <c r="I187" s="242"/>
      <c r="J187" s="243">
        <f>ROUND(I187*H187,2)</f>
        <v>0</v>
      </c>
      <c r="K187" s="239" t="s">
        <v>264</v>
      </c>
      <c r="L187" s="73"/>
      <c r="M187" s="244" t="s">
        <v>22</v>
      </c>
      <c r="N187" s="245" t="s">
        <v>50</v>
      </c>
      <c r="O187" s="48"/>
      <c r="P187" s="246">
        <f>O187*H187</f>
        <v>0</v>
      </c>
      <c r="Q187" s="246">
        <v>0</v>
      </c>
      <c r="R187" s="246">
        <f>Q187*H187</f>
        <v>0</v>
      </c>
      <c r="S187" s="246">
        <v>0</v>
      </c>
      <c r="T187" s="247">
        <f>S187*H187</f>
        <v>0</v>
      </c>
      <c r="AR187" s="25" t="s">
        <v>304</v>
      </c>
      <c r="AT187" s="25" t="s">
        <v>230</v>
      </c>
      <c r="AU187" s="25" t="s">
        <v>87</v>
      </c>
      <c r="AY187" s="25" t="s">
        <v>228</v>
      </c>
      <c r="BE187" s="248">
        <f>IF(N187="základní",J187,0)</f>
        <v>0</v>
      </c>
      <c r="BF187" s="248">
        <f>IF(N187="snížená",J187,0)</f>
        <v>0</v>
      </c>
      <c r="BG187" s="248">
        <f>IF(N187="zákl. přenesená",J187,0)</f>
        <v>0</v>
      </c>
      <c r="BH187" s="248">
        <f>IF(N187="sníž. přenesená",J187,0)</f>
        <v>0</v>
      </c>
      <c r="BI187" s="248">
        <f>IF(N187="nulová",J187,0)</f>
        <v>0</v>
      </c>
      <c r="BJ187" s="25" t="s">
        <v>24</v>
      </c>
      <c r="BK187" s="248">
        <f>ROUND(I187*H187,2)</f>
        <v>0</v>
      </c>
      <c r="BL187" s="25" t="s">
        <v>304</v>
      </c>
      <c r="BM187" s="25" t="s">
        <v>2606</v>
      </c>
    </row>
    <row r="188" s="1" customFormat="1" ht="16.5" customHeight="1">
      <c r="B188" s="47"/>
      <c r="C188" s="237" t="s">
        <v>708</v>
      </c>
      <c r="D188" s="237" t="s">
        <v>230</v>
      </c>
      <c r="E188" s="238" t="s">
        <v>2607</v>
      </c>
      <c r="F188" s="239" t="s">
        <v>2608</v>
      </c>
      <c r="G188" s="240" t="s">
        <v>2573</v>
      </c>
      <c r="H188" s="241">
        <v>5</v>
      </c>
      <c r="I188" s="242"/>
      <c r="J188" s="243">
        <f>ROUND(I188*H188,2)</f>
        <v>0</v>
      </c>
      <c r="K188" s="239" t="s">
        <v>234</v>
      </c>
      <c r="L188" s="73"/>
      <c r="M188" s="244" t="s">
        <v>22</v>
      </c>
      <c r="N188" s="245" t="s">
        <v>50</v>
      </c>
      <c r="O188" s="48"/>
      <c r="P188" s="246">
        <f>O188*H188</f>
        <v>0</v>
      </c>
      <c r="Q188" s="246">
        <v>0.018079999999999999</v>
      </c>
      <c r="R188" s="246">
        <f>Q188*H188</f>
        <v>0.090399999999999994</v>
      </c>
      <c r="S188" s="246">
        <v>0</v>
      </c>
      <c r="T188" s="247">
        <f>S188*H188</f>
        <v>0</v>
      </c>
      <c r="AR188" s="25" t="s">
        <v>304</v>
      </c>
      <c r="AT188" s="25" t="s">
        <v>230</v>
      </c>
      <c r="AU188" s="25" t="s">
        <v>87</v>
      </c>
      <c r="AY188" s="25" t="s">
        <v>228</v>
      </c>
      <c r="BE188" s="248">
        <f>IF(N188="základní",J188,0)</f>
        <v>0</v>
      </c>
      <c r="BF188" s="248">
        <f>IF(N188="snížená",J188,0)</f>
        <v>0</v>
      </c>
      <c r="BG188" s="248">
        <f>IF(N188="zákl. přenesená",J188,0)</f>
        <v>0</v>
      </c>
      <c r="BH188" s="248">
        <f>IF(N188="sníž. přenesená",J188,0)</f>
        <v>0</v>
      </c>
      <c r="BI188" s="248">
        <f>IF(N188="nulová",J188,0)</f>
        <v>0</v>
      </c>
      <c r="BJ188" s="25" t="s">
        <v>24</v>
      </c>
      <c r="BK188" s="248">
        <f>ROUND(I188*H188,2)</f>
        <v>0</v>
      </c>
      <c r="BL188" s="25" t="s">
        <v>304</v>
      </c>
      <c r="BM188" s="25" t="s">
        <v>2609</v>
      </c>
    </row>
    <row r="189" s="1" customFormat="1" ht="25.5" customHeight="1">
      <c r="B189" s="47"/>
      <c r="C189" s="237" t="s">
        <v>712</v>
      </c>
      <c r="D189" s="237" t="s">
        <v>230</v>
      </c>
      <c r="E189" s="238" t="s">
        <v>2610</v>
      </c>
      <c r="F189" s="239" t="s">
        <v>2611</v>
      </c>
      <c r="G189" s="240" t="s">
        <v>2573</v>
      </c>
      <c r="H189" s="241">
        <v>73</v>
      </c>
      <c r="I189" s="242"/>
      <c r="J189" s="243">
        <f>ROUND(I189*H189,2)</f>
        <v>0</v>
      </c>
      <c r="K189" s="239" t="s">
        <v>234</v>
      </c>
      <c r="L189" s="73"/>
      <c r="M189" s="244" t="s">
        <v>22</v>
      </c>
      <c r="N189" s="245" t="s">
        <v>50</v>
      </c>
      <c r="O189" s="48"/>
      <c r="P189" s="246">
        <f>O189*H189</f>
        <v>0</v>
      </c>
      <c r="Q189" s="246">
        <v>0.026190000000000001</v>
      </c>
      <c r="R189" s="246">
        <f>Q189*H189</f>
        <v>1.9118700000000002</v>
      </c>
      <c r="S189" s="246">
        <v>0</v>
      </c>
      <c r="T189" s="247">
        <f>S189*H189</f>
        <v>0</v>
      </c>
      <c r="AR189" s="25" t="s">
        <v>304</v>
      </c>
      <c r="AT189" s="25" t="s">
        <v>230</v>
      </c>
      <c r="AU189" s="25" t="s">
        <v>87</v>
      </c>
      <c r="AY189" s="25" t="s">
        <v>228</v>
      </c>
      <c r="BE189" s="248">
        <f>IF(N189="základní",J189,0)</f>
        <v>0</v>
      </c>
      <c r="BF189" s="248">
        <f>IF(N189="snížená",J189,0)</f>
        <v>0</v>
      </c>
      <c r="BG189" s="248">
        <f>IF(N189="zákl. přenesená",J189,0)</f>
        <v>0</v>
      </c>
      <c r="BH189" s="248">
        <f>IF(N189="sníž. přenesená",J189,0)</f>
        <v>0</v>
      </c>
      <c r="BI189" s="248">
        <f>IF(N189="nulová",J189,0)</f>
        <v>0</v>
      </c>
      <c r="BJ189" s="25" t="s">
        <v>24</v>
      </c>
      <c r="BK189" s="248">
        <f>ROUND(I189*H189,2)</f>
        <v>0</v>
      </c>
      <c r="BL189" s="25" t="s">
        <v>304</v>
      </c>
      <c r="BM189" s="25" t="s">
        <v>2612</v>
      </c>
    </row>
    <row r="190" s="1" customFormat="1" ht="25.5" customHeight="1">
      <c r="B190" s="47"/>
      <c r="C190" s="237" t="s">
        <v>717</v>
      </c>
      <c r="D190" s="237" t="s">
        <v>230</v>
      </c>
      <c r="E190" s="238" t="s">
        <v>2613</v>
      </c>
      <c r="F190" s="239" t="s">
        <v>2614</v>
      </c>
      <c r="G190" s="240" t="s">
        <v>2573</v>
      </c>
      <c r="H190" s="241">
        <v>21</v>
      </c>
      <c r="I190" s="242"/>
      <c r="J190" s="243">
        <f>ROUND(I190*H190,2)</f>
        <v>0</v>
      </c>
      <c r="K190" s="239" t="s">
        <v>234</v>
      </c>
      <c r="L190" s="73"/>
      <c r="M190" s="244" t="s">
        <v>22</v>
      </c>
      <c r="N190" s="245" t="s">
        <v>50</v>
      </c>
      <c r="O190" s="48"/>
      <c r="P190" s="246">
        <f>O190*H190</f>
        <v>0</v>
      </c>
      <c r="Q190" s="246">
        <v>0.012760000000000001</v>
      </c>
      <c r="R190" s="246">
        <f>Q190*H190</f>
        <v>0.26796000000000003</v>
      </c>
      <c r="S190" s="246">
        <v>0</v>
      </c>
      <c r="T190" s="247">
        <f>S190*H190</f>
        <v>0</v>
      </c>
      <c r="AR190" s="25" t="s">
        <v>304</v>
      </c>
      <c r="AT190" s="25" t="s">
        <v>230</v>
      </c>
      <c r="AU190" s="25" t="s">
        <v>87</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304</v>
      </c>
      <c r="BM190" s="25" t="s">
        <v>2615</v>
      </c>
    </row>
    <row r="191" s="1" customFormat="1" ht="16.5" customHeight="1">
      <c r="B191" s="47"/>
      <c r="C191" s="237" t="s">
        <v>727</v>
      </c>
      <c r="D191" s="237" t="s">
        <v>230</v>
      </c>
      <c r="E191" s="238" t="s">
        <v>2616</v>
      </c>
      <c r="F191" s="239" t="s">
        <v>2617</v>
      </c>
      <c r="G191" s="240" t="s">
        <v>2573</v>
      </c>
      <c r="H191" s="241">
        <v>2</v>
      </c>
      <c r="I191" s="242"/>
      <c r="J191" s="243">
        <f>ROUND(I191*H191,2)</f>
        <v>0</v>
      </c>
      <c r="K191" s="239" t="s">
        <v>234</v>
      </c>
      <c r="L191" s="73"/>
      <c r="M191" s="244" t="s">
        <v>22</v>
      </c>
      <c r="N191" s="245" t="s">
        <v>50</v>
      </c>
      <c r="O191" s="48"/>
      <c r="P191" s="246">
        <f>O191*H191</f>
        <v>0</v>
      </c>
      <c r="Q191" s="246">
        <v>0.018790000000000001</v>
      </c>
      <c r="R191" s="246">
        <f>Q191*H191</f>
        <v>0.037580000000000002</v>
      </c>
      <c r="S191" s="246">
        <v>0</v>
      </c>
      <c r="T191" s="247">
        <f>S191*H191</f>
        <v>0</v>
      </c>
      <c r="AR191" s="25" t="s">
        <v>304</v>
      </c>
      <c r="AT191" s="25" t="s">
        <v>230</v>
      </c>
      <c r="AU191" s="25" t="s">
        <v>87</v>
      </c>
      <c r="AY191" s="25" t="s">
        <v>228</v>
      </c>
      <c r="BE191" s="248">
        <f>IF(N191="základní",J191,0)</f>
        <v>0</v>
      </c>
      <c r="BF191" s="248">
        <f>IF(N191="snížená",J191,0)</f>
        <v>0</v>
      </c>
      <c r="BG191" s="248">
        <f>IF(N191="zákl. přenesená",J191,0)</f>
        <v>0</v>
      </c>
      <c r="BH191" s="248">
        <f>IF(N191="sníž. přenesená",J191,0)</f>
        <v>0</v>
      </c>
      <c r="BI191" s="248">
        <f>IF(N191="nulová",J191,0)</f>
        <v>0</v>
      </c>
      <c r="BJ191" s="25" t="s">
        <v>24</v>
      </c>
      <c r="BK191" s="248">
        <f>ROUND(I191*H191,2)</f>
        <v>0</v>
      </c>
      <c r="BL191" s="25" t="s">
        <v>304</v>
      </c>
      <c r="BM191" s="25" t="s">
        <v>2618</v>
      </c>
    </row>
    <row r="192" s="1" customFormat="1" ht="16.5" customHeight="1">
      <c r="B192" s="47"/>
      <c r="C192" s="237" t="s">
        <v>732</v>
      </c>
      <c r="D192" s="237" t="s">
        <v>230</v>
      </c>
      <c r="E192" s="238" t="s">
        <v>2619</v>
      </c>
      <c r="F192" s="239" t="s">
        <v>2620</v>
      </c>
      <c r="G192" s="240" t="s">
        <v>2573</v>
      </c>
      <c r="H192" s="241">
        <v>2</v>
      </c>
      <c r="I192" s="242"/>
      <c r="J192" s="243">
        <f>ROUND(I192*H192,2)</f>
        <v>0</v>
      </c>
      <c r="K192" s="239" t="s">
        <v>234</v>
      </c>
      <c r="L192" s="73"/>
      <c r="M192" s="244" t="s">
        <v>22</v>
      </c>
      <c r="N192" s="245" t="s">
        <v>50</v>
      </c>
      <c r="O192" s="48"/>
      <c r="P192" s="246">
        <f>O192*H192</f>
        <v>0</v>
      </c>
      <c r="Q192" s="246">
        <v>0.0060099999999999997</v>
      </c>
      <c r="R192" s="246">
        <f>Q192*H192</f>
        <v>0.012019999999999999</v>
      </c>
      <c r="S192" s="246">
        <v>0</v>
      </c>
      <c r="T192" s="247">
        <f>S192*H192</f>
        <v>0</v>
      </c>
      <c r="AR192" s="25" t="s">
        <v>304</v>
      </c>
      <c r="AT192" s="25" t="s">
        <v>230</v>
      </c>
      <c r="AU192" s="25" t="s">
        <v>87</v>
      </c>
      <c r="AY192" s="25" t="s">
        <v>228</v>
      </c>
      <c r="BE192" s="248">
        <f>IF(N192="základní",J192,0)</f>
        <v>0</v>
      </c>
      <c r="BF192" s="248">
        <f>IF(N192="snížená",J192,0)</f>
        <v>0</v>
      </c>
      <c r="BG192" s="248">
        <f>IF(N192="zákl. přenesená",J192,0)</f>
        <v>0</v>
      </c>
      <c r="BH192" s="248">
        <f>IF(N192="sníž. přenesená",J192,0)</f>
        <v>0</v>
      </c>
      <c r="BI192" s="248">
        <f>IF(N192="nulová",J192,0)</f>
        <v>0</v>
      </c>
      <c r="BJ192" s="25" t="s">
        <v>24</v>
      </c>
      <c r="BK192" s="248">
        <f>ROUND(I192*H192,2)</f>
        <v>0</v>
      </c>
      <c r="BL192" s="25" t="s">
        <v>304</v>
      </c>
      <c r="BM192" s="25" t="s">
        <v>2621</v>
      </c>
    </row>
    <row r="193" s="1" customFormat="1" ht="16.5" customHeight="1">
      <c r="B193" s="47"/>
      <c r="C193" s="237" t="s">
        <v>739</v>
      </c>
      <c r="D193" s="237" t="s">
        <v>230</v>
      </c>
      <c r="E193" s="238" t="s">
        <v>2622</v>
      </c>
      <c r="F193" s="239" t="s">
        <v>2623</v>
      </c>
      <c r="G193" s="240" t="s">
        <v>2573</v>
      </c>
      <c r="H193" s="241">
        <v>16</v>
      </c>
      <c r="I193" s="242"/>
      <c r="J193" s="243">
        <f>ROUND(I193*H193,2)</f>
        <v>0</v>
      </c>
      <c r="K193" s="239" t="s">
        <v>234</v>
      </c>
      <c r="L193" s="73"/>
      <c r="M193" s="244" t="s">
        <v>22</v>
      </c>
      <c r="N193" s="245" t="s">
        <v>50</v>
      </c>
      <c r="O193" s="48"/>
      <c r="P193" s="246">
        <f>O193*H193</f>
        <v>0</v>
      </c>
      <c r="Q193" s="246">
        <v>0.01388</v>
      </c>
      <c r="R193" s="246">
        <f>Q193*H193</f>
        <v>0.22208</v>
      </c>
      <c r="S193" s="246">
        <v>0</v>
      </c>
      <c r="T193" s="247">
        <f>S193*H193</f>
        <v>0</v>
      </c>
      <c r="AR193" s="25" t="s">
        <v>304</v>
      </c>
      <c r="AT193" s="25" t="s">
        <v>230</v>
      </c>
      <c r="AU193" s="25" t="s">
        <v>87</v>
      </c>
      <c r="AY193" s="25" t="s">
        <v>228</v>
      </c>
      <c r="BE193" s="248">
        <f>IF(N193="základní",J193,0)</f>
        <v>0</v>
      </c>
      <c r="BF193" s="248">
        <f>IF(N193="snížená",J193,0)</f>
        <v>0</v>
      </c>
      <c r="BG193" s="248">
        <f>IF(N193="zákl. přenesená",J193,0)</f>
        <v>0</v>
      </c>
      <c r="BH193" s="248">
        <f>IF(N193="sníž. přenesená",J193,0)</f>
        <v>0</v>
      </c>
      <c r="BI193" s="248">
        <f>IF(N193="nulová",J193,0)</f>
        <v>0</v>
      </c>
      <c r="BJ193" s="25" t="s">
        <v>24</v>
      </c>
      <c r="BK193" s="248">
        <f>ROUND(I193*H193,2)</f>
        <v>0</v>
      </c>
      <c r="BL193" s="25" t="s">
        <v>304</v>
      </c>
      <c r="BM193" s="25" t="s">
        <v>2624</v>
      </c>
    </row>
    <row r="194" s="1" customFormat="1" ht="16.5" customHeight="1">
      <c r="B194" s="47"/>
      <c r="C194" s="237" t="s">
        <v>744</v>
      </c>
      <c r="D194" s="237" t="s">
        <v>230</v>
      </c>
      <c r="E194" s="238" t="s">
        <v>2625</v>
      </c>
      <c r="F194" s="239" t="s">
        <v>2626</v>
      </c>
      <c r="G194" s="240" t="s">
        <v>2573</v>
      </c>
      <c r="H194" s="241">
        <v>3</v>
      </c>
      <c r="I194" s="242"/>
      <c r="J194" s="243">
        <f>ROUND(I194*H194,2)</f>
        <v>0</v>
      </c>
      <c r="K194" s="239" t="s">
        <v>234</v>
      </c>
      <c r="L194" s="73"/>
      <c r="M194" s="244" t="s">
        <v>22</v>
      </c>
      <c r="N194" s="245" t="s">
        <v>50</v>
      </c>
      <c r="O194" s="48"/>
      <c r="P194" s="246">
        <f>O194*H194</f>
        <v>0</v>
      </c>
      <c r="Q194" s="246">
        <v>0.01034</v>
      </c>
      <c r="R194" s="246">
        <f>Q194*H194</f>
        <v>0.031019999999999999</v>
      </c>
      <c r="S194" s="246">
        <v>0</v>
      </c>
      <c r="T194" s="247">
        <f>S194*H194</f>
        <v>0</v>
      </c>
      <c r="AR194" s="25" t="s">
        <v>304</v>
      </c>
      <c r="AT194" s="25" t="s">
        <v>230</v>
      </c>
      <c r="AU194" s="25" t="s">
        <v>87</v>
      </c>
      <c r="AY194" s="25" t="s">
        <v>228</v>
      </c>
      <c r="BE194" s="248">
        <f>IF(N194="základní",J194,0)</f>
        <v>0</v>
      </c>
      <c r="BF194" s="248">
        <f>IF(N194="snížená",J194,0)</f>
        <v>0</v>
      </c>
      <c r="BG194" s="248">
        <f>IF(N194="zákl. přenesená",J194,0)</f>
        <v>0</v>
      </c>
      <c r="BH194" s="248">
        <f>IF(N194="sníž. přenesená",J194,0)</f>
        <v>0</v>
      </c>
      <c r="BI194" s="248">
        <f>IF(N194="nulová",J194,0)</f>
        <v>0</v>
      </c>
      <c r="BJ194" s="25" t="s">
        <v>24</v>
      </c>
      <c r="BK194" s="248">
        <f>ROUND(I194*H194,2)</f>
        <v>0</v>
      </c>
      <c r="BL194" s="25" t="s">
        <v>304</v>
      </c>
      <c r="BM194" s="25" t="s">
        <v>2627</v>
      </c>
    </row>
    <row r="195" s="1" customFormat="1" ht="16.5" customHeight="1">
      <c r="B195" s="47"/>
      <c r="C195" s="237" t="s">
        <v>749</v>
      </c>
      <c r="D195" s="237" t="s">
        <v>230</v>
      </c>
      <c r="E195" s="238" t="s">
        <v>2628</v>
      </c>
      <c r="F195" s="239" t="s">
        <v>2629</v>
      </c>
      <c r="G195" s="240" t="s">
        <v>2573</v>
      </c>
      <c r="H195" s="241">
        <v>1</v>
      </c>
      <c r="I195" s="242"/>
      <c r="J195" s="243">
        <f>ROUND(I195*H195,2)</f>
        <v>0</v>
      </c>
      <c r="K195" s="239" t="s">
        <v>234</v>
      </c>
      <c r="L195" s="73"/>
      <c r="M195" s="244" t="s">
        <v>22</v>
      </c>
      <c r="N195" s="245" t="s">
        <v>50</v>
      </c>
      <c r="O195" s="48"/>
      <c r="P195" s="246">
        <f>O195*H195</f>
        <v>0</v>
      </c>
      <c r="Q195" s="246">
        <v>0.0093399999999999993</v>
      </c>
      <c r="R195" s="246">
        <f>Q195*H195</f>
        <v>0.0093399999999999993</v>
      </c>
      <c r="S195" s="246">
        <v>0</v>
      </c>
      <c r="T195" s="247">
        <f>S195*H195</f>
        <v>0</v>
      </c>
      <c r="AR195" s="25" t="s">
        <v>304</v>
      </c>
      <c r="AT195" s="25" t="s">
        <v>230</v>
      </c>
      <c r="AU195" s="25" t="s">
        <v>87</v>
      </c>
      <c r="AY195" s="25" t="s">
        <v>228</v>
      </c>
      <c r="BE195" s="248">
        <f>IF(N195="základní",J195,0)</f>
        <v>0</v>
      </c>
      <c r="BF195" s="248">
        <f>IF(N195="snížená",J195,0)</f>
        <v>0</v>
      </c>
      <c r="BG195" s="248">
        <f>IF(N195="zákl. přenesená",J195,0)</f>
        <v>0</v>
      </c>
      <c r="BH195" s="248">
        <f>IF(N195="sníž. přenesená",J195,0)</f>
        <v>0</v>
      </c>
      <c r="BI195" s="248">
        <f>IF(N195="nulová",J195,0)</f>
        <v>0</v>
      </c>
      <c r="BJ195" s="25" t="s">
        <v>24</v>
      </c>
      <c r="BK195" s="248">
        <f>ROUND(I195*H195,2)</f>
        <v>0</v>
      </c>
      <c r="BL195" s="25" t="s">
        <v>304</v>
      </c>
      <c r="BM195" s="25" t="s">
        <v>2630</v>
      </c>
    </row>
    <row r="196" s="1" customFormat="1" ht="16.5" customHeight="1">
      <c r="B196" s="47"/>
      <c r="C196" s="237" t="s">
        <v>755</v>
      </c>
      <c r="D196" s="237" t="s">
        <v>230</v>
      </c>
      <c r="E196" s="238" t="s">
        <v>2631</v>
      </c>
      <c r="F196" s="239" t="s">
        <v>2632</v>
      </c>
      <c r="G196" s="240" t="s">
        <v>2573</v>
      </c>
      <c r="H196" s="241">
        <v>24</v>
      </c>
      <c r="I196" s="242"/>
      <c r="J196" s="243">
        <f>ROUND(I196*H196,2)</f>
        <v>0</v>
      </c>
      <c r="K196" s="239" t="s">
        <v>234</v>
      </c>
      <c r="L196" s="73"/>
      <c r="M196" s="244" t="s">
        <v>22</v>
      </c>
      <c r="N196" s="245" t="s">
        <v>50</v>
      </c>
      <c r="O196" s="48"/>
      <c r="P196" s="246">
        <f>O196*H196</f>
        <v>0</v>
      </c>
      <c r="Q196" s="246">
        <v>0.0049399999999999999</v>
      </c>
      <c r="R196" s="246">
        <f>Q196*H196</f>
        <v>0.11856</v>
      </c>
      <c r="S196" s="246">
        <v>0</v>
      </c>
      <c r="T196" s="247">
        <f>S196*H196</f>
        <v>0</v>
      </c>
      <c r="AR196" s="25" t="s">
        <v>304</v>
      </c>
      <c r="AT196" s="25" t="s">
        <v>230</v>
      </c>
      <c r="AU196" s="25" t="s">
        <v>87</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304</v>
      </c>
      <c r="BM196" s="25" t="s">
        <v>2633</v>
      </c>
    </row>
    <row r="197" s="1" customFormat="1" ht="16.5" customHeight="1">
      <c r="B197" s="47"/>
      <c r="C197" s="237" t="s">
        <v>761</v>
      </c>
      <c r="D197" s="237" t="s">
        <v>230</v>
      </c>
      <c r="E197" s="238" t="s">
        <v>2634</v>
      </c>
      <c r="F197" s="239" t="s">
        <v>2635</v>
      </c>
      <c r="G197" s="240" t="s">
        <v>2573</v>
      </c>
      <c r="H197" s="241">
        <v>5</v>
      </c>
      <c r="I197" s="242"/>
      <c r="J197" s="243">
        <f>ROUND(I197*H197,2)</f>
        <v>0</v>
      </c>
      <c r="K197" s="239" t="s">
        <v>234</v>
      </c>
      <c r="L197" s="73"/>
      <c r="M197" s="244" t="s">
        <v>22</v>
      </c>
      <c r="N197" s="245" t="s">
        <v>50</v>
      </c>
      <c r="O197" s="48"/>
      <c r="P197" s="246">
        <f>O197*H197</f>
        <v>0</v>
      </c>
      <c r="Q197" s="246">
        <v>0.0147</v>
      </c>
      <c r="R197" s="246">
        <f>Q197*H197</f>
        <v>0.073499999999999996</v>
      </c>
      <c r="S197" s="246">
        <v>0</v>
      </c>
      <c r="T197" s="247">
        <f>S197*H197</f>
        <v>0</v>
      </c>
      <c r="AR197" s="25" t="s">
        <v>304</v>
      </c>
      <c r="AT197" s="25" t="s">
        <v>230</v>
      </c>
      <c r="AU197" s="25" t="s">
        <v>87</v>
      </c>
      <c r="AY197" s="25" t="s">
        <v>228</v>
      </c>
      <c r="BE197" s="248">
        <f>IF(N197="základní",J197,0)</f>
        <v>0</v>
      </c>
      <c r="BF197" s="248">
        <f>IF(N197="snížená",J197,0)</f>
        <v>0</v>
      </c>
      <c r="BG197" s="248">
        <f>IF(N197="zákl. přenesená",J197,0)</f>
        <v>0</v>
      </c>
      <c r="BH197" s="248">
        <f>IF(N197="sníž. přenesená",J197,0)</f>
        <v>0</v>
      </c>
      <c r="BI197" s="248">
        <f>IF(N197="nulová",J197,0)</f>
        <v>0</v>
      </c>
      <c r="BJ197" s="25" t="s">
        <v>24</v>
      </c>
      <c r="BK197" s="248">
        <f>ROUND(I197*H197,2)</f>
        <v>0</v>
      </c>
      <c r="BL197" s="25" t="s">
        <v>304</v>
      </c>
      <c r="BM197" s="25" t="s">
        <v>2636</v>
      </c>
    </row>
    <row r="198" s="1" customFormat="1" ht="16.5" customHeight="1">
      <c r="B198" s="47"/>
      <c r="C198" s="237" t="s">
        <v>30</v>
      </c>
      <c r="D198" s="237" t="s">
        <v>230</v>
      </c>
      <c r="E198" s="238" t="s">
        <v>2637</v>
      </c>
      <c r="F198" s="239" t="s">
        <v>2638</v>
      </c>
      <c r="G198" s="240" t="s">
        <v>2573</v>
      </c>
      <c r="H198" s="241">
        <v>248</v>
      </c>
      <c r="I198" s="242"/>
      <c r="J198" s="243">
        <f>ROUND(I198*H198,2)</f>
        <v>0</v>
      </c>
      <c r="K198" s="239" t="s">
        <v>234</v>
      </c>
      <c r="L198" s="73"/>
      <c r="M198" s="244" t="s">
        <v>22</v>
      </c>
      <c r="N198" s="245" t="s">
        <v>50</v>
      </c>
      <c r="O198" s="48"/>
      <c r="P198" s="246">
        <f>O198*H198</f>
        <v>0</v>
      </c>
      <c r="Q198" s="246">
        <v>0.00029999999999999997</v>
      </c>
      <c r="R198" s="246">
        <f>Q198*H198</f>
        <v>0.074399999999999994</v>
      </c>
      <c r="S198" s="246">
        <v>0</v>
      </c>
      <c r="T198" s="247">
        <f>S198*H198</f>
        <v>0</v>
      </c>
      <c r="AR198" s="25" t="s">
        <v>304</v>
      </c>
      <c r="AT198" s="25" t="s">
        <v>230</v>
      </c>
      <c r="AU198" s="25" t="s">
        <v>87</v>
      </c>
      <c r="AY198" s="25" t="s">
        <v>228</v>
      </c>
      <c r="BE198" s="248">
        <f>IF(N198="základní",J198,0)</f>
        <v>0</v>
      </c>
      <c r="BF198" s="248">
        <f>IF(N198="snížená",J198,0)</f>
        <v>0</v>
      </c>
      <c r="BG198" s="248">
        <f>IF(N198="zákl. přenesená",J198,0)</f>
        <v>0</v>
      </c>
      <c r="BH198" s="248">
        <f>IF(N198="sníž. přenesená",J198,0)</f>
        <v>0</v>
      </c>
      <c r="BI198" s="248">
        <f>IF(N198="nulová",J198,0)</f>
        <v>0</v>
      </c>
      <c r="BJ198" s="25" t="s">
        <v>24</v>
      </c>
      <c r="BK198" s="248">
        <f>ROUND(I198*H198,2)</f>
        <v>0</v>
      </c>
      <c r="BL198" s="25" t="s">
        <v>304</v>
      </c>
      <c r="BM198" s="25" t="s">
        <v>2639</v>
      </c>
    </row>
    <row r="199" s="1" customFormat="1" ht="25.5" customHeight="1">
      <c r="B199" s="47"/>
      <c r="C199" s="237" t="s">
        <v>770</v>
      </c>
      <c r="D199" s="237" t="s">
        <v>230</v>
      </c>
      <c r="E199" s="238" t="s">
        <v>2640</v>
      </c>
      <c r="F199" s="239" t="s">
        <v>2641</v>
      </c>
      <c r="G199" s="240" t="s">
        <v>2573</v>
      </c>
      <c r="H199" s="241">
        <v>5</v>
      </c>
      <c r="I199" s="242"/>
      <c r="J199" s="243">
        <f>ROUND(I199*H199,2)</f>
        <v>0</v>
      </c>
      <c r="K199" s="239" t="s">
        <v>234</v>
      </c>
      <c r="L199" s="73"/>
      <c r="M199" s="244" t="s">
        <v>22</v>
      </c>
      <c r="N199" s="245" t="s">
        <v>50</v>
      </c>
      <c r="O199" s="48"/>
      <c r="P199" s="246">
        <f>O199*H199</f>
        <v>0</v>
      </c>
      <c r="Q199" s="246">
        <v>0.0019599999999999999</v>
      </c>
      <c r="R199" s="246">
        <f>Q199*H199</f>
        <v>0.0097999999999999997</v>
      </c>
      <c r="S199" s="246">
        <v>0</v>
      </c>
      <c r="T199" s="247">
        <f>S199*H199</f>
        <v>0</v>
      </c>
      <c r="AR199" s="25" t="s">
        <v>304</v>
      </c>
      <c r="AT199" s="25" t="s">
        <v>230</v>
      </c>
      <c r="AU199" s="25" t="s">
        <v>87</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304</v>
      </c>
      <c r="BM199" s="25" t="s">
        <v>2642</v>
      </c>
    </row>
    <row r="200" s="1" customFormat="1" ht="25.5" customHeight="1">
      <c r="B200" s="47"/>
      <c r="C200" s="237" t="s">
        <v>774</v>
      </c>
      <c r="D200" s="237" t="s">
        <v>230</v>
      </c>
      <c r="E200" s="238" t="s">
        <v>2643</v>
      </c>
      <c r="F200" s="239" t="s">
        <v>2644</v>
      </c>
      <c r="G200" s="240" t="s">
        <v>2573</v>
      </c>
      <c r="H200" s="241">
        <v>26</v>
      </c>
      <c r="I200" s="242"/>
      <c r="J200" s="243">
        <f>ROUND(I200*H200,2)</f>
        <v>0</v>
      </c>
      <c r="K200" s="239" t="s">
        <v>234</v>
      </c>
      <c r="L200" s="73"/>
      <c r="M200" s="244" t="s">
        <v>22</v>
      </c>
      <c r="N200" s="245" t="s">
        <v>50</v>
      </c>
      <c r="O200" s="48"/>
      <c r="P200" s="246">
        <f>O200*H200</f>
        <v>0</v>
      </c>
      <c r="Q200" s="246">
        <v>0.0018</v>
      </c>
      <c r="R200" s="246">
        <f>Q200*H200</f>
        <v>0.046800000000000001</v>
      </c>
      <c r="S200" s="246">
        <v>0</v>
      </c>
      <c r="T200" s="247">
        <f>S200*H200</f>
        <v>0</v>
      </c>
      <c r="AR200" s="25" t="s">
        <v>304</v>
      </c>
      <c r="AT200" s="25" t="s">
        <v>230</v>
      </c>
      <c r="AU200" s="25" t="s">
        <v>87</v>
      </c>
      <c r="AY200" s="25" t="s">
        <v>228</v>
      </c>
      <c r="BE200" s="248">
        <f>IF(N200="základní",J200,0)</f>
        <v>0</v>
      </c>
      <c r="BF200" s="248">
        <f>IF(N200="snížená",J200,0)</f>
        <v>0</v>
      </c>
      <c r="BG200" s="248">
        <f>IF(N200="zákl. přenesená",J200,0)</f>
        <v>0</v>
      </c>
      <c r="BH200" s="248">
        <f>IF(N200="sníž. přenesená",J200,0)</f>
        <v>0</v>
      </c>
      <c r="BI200" s="248">
        <f>IF(N200="nulová",J200,0)</f>
        <v>0</v>
      </c>
      <c r="BJ200" s="25" t="s">
        <v>24</v>
      </c>
      <c r="BK200" s="248">
        <f>ROUND(I200*H200,2)</f>
        <v>0</v>
      </c>
      <c r="BL200" s="25" t="s">
        <v>304</v>
      </c>
      <c r="BM200" s="25" t="s">
        <v>2645</v>
      </c>
    </row>
    <row r="201" s="1" customFormat="1" ht="16.5" customHeight="1">
      <c r="B201" s="47"/>
      <c r="C201" s="237" t="s">
        <v>778</v>
      </c>
      <c r="D201" s="237" t="s">
        <v>230</v>
      </c>
      <c r="E201" s="238" t="s">
        <v>2646</v>
      </c>
      <c r="F201" s="239" t="s">
        <v>2647</v>
      </c>
      <c r="G201" s="240" t="s">
        <v>2573</v>
      </c>
      <c r="H201" s="241">
        <v>96</v>
      </c>
      <c r="I201" s="242"/>
      <c r="J201" s="243">
        <f>ROUND(I201*H201,2)</f>
        <v>0</v>
      </c>
      <c r="K201" s="239" t="s">
        <v>234</v>
      </c>
      <c r="L201" s="73"/>
      <c r="M201" s="244" t="s">
        <v>22</v>
      </c>
      <c r="N201" s="245" t="s">
        <v>50</v>
      </c>
      <c r="O201" s="48"/>
      <c r="P201" s="246">
        <f>O201*H201</f>
        <v>0</v>
      </c>
      <c r="Q201" s="246">
        <v>0.0018</v>
      </c>
      <c r="R201" s="246">
        <f>Q201*H201</f>
        <v>0.17280000000000001</v>
      </c>
      <c r="S201" s="246">
        <v>0</v>
      </c>
      <c r="T201" s="247">
        <f>S201*H201</f>
        <v>0</v>
      </c>
      <c r="AR201" s="25" t="s">
        <v>304</v>
      </c>
      <c r="AT201" s="25" t="s">
        <v>230</v>
      </c>
      <c r="AU201" s="25" t="s">
        <v>87</v>
      </c>
      <c r="AY201" s="25" t="s">
        <v>228</v>
      </c>
      <c r="BE201" s="248">
        <f>IF(N201="základní",J201,0)</f>
        <v>0</v>
      </c>
      <c r="BF201" s="248">
        <f>IF(N201="snížená",J201,0)</f>
        <v>0</v>
      </c>
      <c r="BG201" s="248">
        <f>IF(N201="zákl. přenesená",J201,0)</f>
        <v>0</v>
      </c>
      <c r="BH201" s="248">
        <f>IF(N201="sníž. přenesená",J201,0)</f>
        <v>0</v>
      </c>
      <c r="BI201" s="248">
        <f>IF(N201="nulová",J201,0)</f>
        <v>0</v>
      </c>
      <c r="BJ201" s="25" t="s">
        <v>24</v>
      </c>
      <c r="BK201" s="248">
        <f>ROUND(I201*H201,2)</f>
        <v>0</v>
      </c>
      <c r="BL201" s="25" t="s">
        <v>304</v>
      </c>
      <c r="BM201" s="25" t="s">
        <v>2648</v>
      </c>
    </row>
    <row r="202" s="1" customFormat="1" ht="16.5" customHeight="1">
      <c r="B202" s="47"/>
      <c r="C202" s="237" t="s">
        <v>782</v>
      </c>
      <c r="D202" s="237" t="s">
        <v>230</v>
      </c>
      <c r="E202" s="238" t="s">
        <v>2649</v>
      </c>
      <c r="F202" s="239" t="s">
        <v>2650</v>
      </c>
      <c r="G202" s="240" t="s">
        <v>2573</v>
      </c>
      <c r="H202" s="241">
        <v>20</v>
      </c>
      <c r="I202" s="242"/>
      <c r="J202" s="243">
        <f>ROUND(I202*H202,2)</f>
        <v>0</v>
      </c>
      <c r="K202" s="239" t="s">
        <v>234</v>
      </c>
      <c r="L202" s="73"/>
      <c r="M202" s="244" t="s">
        <v>22</v>
      </c>
      <c r="N202" s="245" t="s">
        <v>50</v>
      </c>
      <c r="O202" s="48"/>
      <c r="P202" s="246">
        <f>O202*H202</f>
        <v>0</v>
      </c>
      <c r="Q202" s="246">
        <v>0.0029399999999999999</v>
      </c>
      <c r="R202" s="246">
        <f>Q202*H202</f>
        <v>0.058799999999999998</v>
      </c>
      <c r="S202" s="246">
        <v>0</v>
      </c>
      <c r="T202" s="247">
        <f>S202*H202</f>
        <v>0</v>
      </c>
      <c r="AR202" s="25" t="s">
        <v>304</v>
      </c>
      <c r="AT202" s="25" t="s">
        <v>230</v>
      </c>
      <c r="AU202" s="25" t="s">
        <v>87</v>
      </c>
      <c r="AY202" s="25" t="s">
        <v>228</v>
      </c>
      <c r="BE202" s="248">
        <f>IF(N202="základní",J202,0)</f>
        <v>0</v>
      </c>
      <c r="BF202" s="248">
        <f>IF(N202="snížená",J202,0)</f>
        <v>0</v>
      </c>
      <c r="BG202" s="248">
        <f>IF(N202="zákl. přenesená",J202,0)</f>
        <v>0</v>
      </c>
      <c r="BH202" s="248">
        <f>IF(N202="sníž. přenesená",J202,0)</f>
        <v>0</v>
      </c>
      <c r="BI202" s="248">
        <f>IF(N202="nulová",J202,0)</f>
        <v>0</v>
      </c>
      <c r="BJ202" s="25" t="s">
        <v>24</v>
      </c>
      <c r="BK202" s="248">
        <f>ROUND(I202*H202,2)</f>
        <v>0</v>
      </c>
      <c r="BL202" s="25" t="s">
        <v>304</v>
      </c>
      <c r="BM202" s="25" t="s">
        <v>2651</v>
      </c>
    </row>
    <row r="203" s="1" customFormat="1" ht="25.5" customHeight="1">
      <c r="B203" s="47"/>
      <c r="C203" s="237" t="s">
        <v>786</v>
      </c>
      <c r="D203" s="237" t="s">
        <v>230</v>
      </c>
      <c r="E203" s="238" t="s">
        <v>2652</v>
      </c>
      <c r="F203" s="239" t="s">
        <v>2653</v>
      </c>
      <c r="G203" s="240" t="s">
        <v>2411</v>
      </c>
      <c r="H203" s="241">
        <v>11</v>
      </c>
      <c r="I203" s="242"/>
      <c r="J203" s="243">
        <f>ROUND(I203*H203,2)</f>
        <v>0</v>
      </c>
      <c r="K203" s="239" t="s">
        <v>264</v>
      </c>
      <c r="L203" s="73"/>
      <c r="M203" s="244" t="s">
        <v>22</v>
      </c>
      <c r="N203" s="245" t="s">
        <v>50</v>
      </c>
      <c r="O203" s="48"/>
      <c r="P203" s="246">
        <f>O203*H203</f>
        <v>0</v>
      </c>
      <c r="Q203" s="246">
        <v>0</v>
      </c>
      <c r="R203" s="246">
        <f>Q203*H203</f>
        <v>0</v>
      </c>
      <c r="S203" s="246">
        <v>0</v>
      </c>
      <c r="T203" s="247">
        <f>S203*H203</f>
        <v>0</v>
      </c>
      <c r="AR203" s="25" t="s">
        <v>304</v>
      </c>
      <c r="AT203" s="25" t="s">
        <v>230</v>
      </c>
      <c r="AU203" s="25" t="s">
        <v>87</v>
      </c>
      <c r="AY203" s="25" t="s">
        <v>228</v>
      </c>
      <c r="BE203" s="248">
        <f>IF(N203="základní",J203,0)</f>
        <v>0</v>
      </c>
      <c r="BF203" s="248">
        <f>IF(N203="snížená",J203,0)</f>
        <v>0</v>
      </c>
      <c r="BG203" s="248">
        <f>IF(N203="zákl. přenesená",J203,0)</f>
        <v>0</v>
      </c>
      <c r="BH203" s="248">
        <f>IF(N203="sníž. přenesená",J203,0)</f>
        <v>0</v>
      </c>
      <c r="BI203" s="248">
        <f>IF(N203="nulová",J203,0)</f>
        <v>0</v>
      </c>
      <c r="BJ203" s="25" t="s">
        <v>24</v>
      </c>
      <c r="BK203" s="248">
        <f>ROUND(I203*H203,2)</f>
        <v>0</v>
      </c>
      <c r="BL203" s="25" t="s">
        <v>304</v>
      </c>
      <c r="BM203" s="25" t="s">
        <v>2654</v>
      </c>
    </row>
    <row r="204" s="1" customFormat="1" ht="16.5" customHeight="1">
      <c r="B204" s="47"/>
      <c r="C204" s="237" t="s">
        <v>791</v>
      </c>
      <c r="D204" s="237" t="s">
        <v>230</v>
      </c>
      <c r="E204" s="238" t="s">
        <v>2655</v>
      </c>
      <c r="F204" s="239" t="s">
        <v>2656</v>
      </c>
      <c r="G204" s="240" t="s">
        <v>913</v>
      </c>
      <c r="H204" s="306"/>
      <c r="I204" s="242"/>
      <c r="J204" s="243">
        <f>ROUND(I204*H204,2)</f>
        <v>0</v>
      </c>
      <c r="K204" s="239" t="s">
        <v>234</v>
      </c>
      <c r="L204" s="73"/>
      <c r="M204" s="244" t="s">
        <v>22</v>
      </c>
      <c r="N204" s="245" t="s">
        <v>50</v>
      </c>
      <c r="O204" s="48"/>
      <c r="P204" s="246">
        <f>O204*H204</f>
        <v>0</v>
      </c>
      <c r="Q204" s="246">
        <v>0</v>
      </c>
      <c r="R204" s="246">
        <f>Q204*H204</f>
        <v>0</v>
      </c>
      <c r="S204" s="246">
        <v>0</v>
      </c>
      <c r="T204" s="247">
        <f>S204*H204</f>
        <v>0</v>
      </c>
      <c r="AR204" s="25" t="s">
        <v>304</v>
      </c>
      <c r="AT204" s="25" t="s">
        <v>230</v>
      </c>
      <c r="AU204" s="25" t="s">
        <v>87</v>
      </c>
      <c r="AY204" s="25" t="s">
        <v>228</v>
      </c>
      <c r="BE204" s="248">
        <f>IF(N204="základní",J204,0)</f>
        <v>0</v>
      </c>
      <c r="BF204" s="248">
        <f>IF(N204="snížená",J204,0)</f>
        <v>0</v>
      </c>
      <c r="BG204" s="248">
        <f>IF(N204="zákl. přenesená",J204,0)</f>
        <v>0</v>
      </c>
      <c r="BH204" s="248">
        <f>IF(N204="sníž. přenesená",J204,0)</f>
        <v>0</v>
      </c>
      <c r="BI204" s="248">
        <f>IF(N204="nulová",J204,0)</f>
        <v>0</v>
      </c>
      <c r="BJ204" s="25" t="s">
        <v>24</v>
      </c>
      <c r="BK204" s="248">
        <f>ROUND(I204*H204,2)</f>
        <v>0</v>
      </c>
      <c r="BL204" s="25" t="s">
        <v>304</v>
      </c>
      <c r="BM204" s="25" t="s">
        <v>2657</v>
      </c>
    </row>
    <row r="205" s="11" customFormat="1" ht="29.88" customHeight="1">
      <c r="B205" s="221"/>
      <c r="C205" s="222"/>
      <c r="D205" s="223" t="s">
        <v>78</v>
      </c>
      <c r="E205" s="235" t="s">
        <v>2658</v>
      </c>
      <c r="F205" s="235" t="s">
        <v>2659</v>
      </c>
      <c r="G205" s="222"/>
      <c r="H205" s="222"/>
      <c r="I205" s="225"/>
      <c r="J205" s="236">
        <f>BK205</f>
        <v>0</v>
      </c>
      <c r="K205" s="222"/>
      <c r="L205" s="227"/>
      <c r="M205" s="228"/>
      <c r="N205" s="229"/>
      <c r="O205" s="229"/>
      <c r="P205" s="230">
        <f>SUM(P206:P212)</f>
        <v>0</v>
      </c>
      <c r="Q205" s="229"/>
      <c r="R205" s="230">
        <f>SUM(R206:R212)</f>
        <v>2.3165</v>
      </c>
      <c r="S205" s="229"/>
      <c r="T205" s="231">
        <f>SUM(T206:T212)</f>
        <v>0</v>
      </c>
      <c r="AR205" s="232" t="s">
        <v>87</v>
      </c>
      <c r="AT205" s="233" t="s">
        <v>78</v>
      </c>
      <c r="AU205" s="233" t="s">
        <v>24</v>
      </c>
      <c r="AY205" s="232" t="s">
        <v>228</v>
      </c>
      <c r="BK205" s="234">
        <f>SUM(BK206:BK212)</f>
        <v>0</v>
      </c>
    </row>
    <row r="206" s="1" customFormat="1" ht="25.5" customHeight="1">
      <c r="B206" s="47"/>
      <c r="C206" s="237" t="s">
        <v>796</v>
      </c>
      <c r="D206" s="237" t="s">
        <v>230</v>
      </c>
      <c r="E206" s="238" t="s">
        <v>2660</v>
      </c>
      <c r="F206" s="239" t="s">
        <v>2661</v>
      </c>
      <c r="G206" s="240" t="s">
        <v>2573</v>
      </c>
      <c r="H206" s="241">
        <v>75</v>
      </c>
      <c r="I206" s="242"/>
      <c r="J206" s="243">
        <f>ROUND(I206*H206,2)</f>
        <v>0</v>
      </c>
      <c r="K206" s="239" t="s">
        <v>234</v>
      </c>
      <c r="L206" s="73"/>
      <c r="M206" s="244" t="s">
        <v>22</v>
      </c>
      <c r="N206" s="245" t="s">
        <v>50</v>
      </c>
      <c r="O206" s="48"/>
      <c r="P206" s="246">
        <f>O206*H206</f>
        <v>0</v>
      </c>
      <c r="Q206" s="246">
        <v>0.012</v>
      </c>
      <c r="R206" s="246">
        <f>Q206*H206</f>
        <v>0.90000000000000002</v>
      </c>
      <c r="S206" s="246">
        <v>0</v>
      </c>
      <c r="T206" s="247">
        <f>S206*H206</f>
        <v>0</v>
      </c>
      <c r="AR206" s="25" t="s">
        <v>304</v>
      </c>
      <c r="AT206" s="25" t="s">
        <v>230</v>
      </c>
      <c r="AU206" s="25" t="s">
        <v>87</v>
      </c>
      <c r="AY206" s="25" t="s">
        <v>228</v>
      </c>
      <c r="BE206" s="248">
        <f>IF(N206="základní",J206,0)</f>
        <v>0</v>
      </c>
      <c r="BF206" s="248">
        <f>IF(N206="snížená",J206,0)</f>
        <v>0</v>
      </c>
      <c r="BG206" s="248">
        <f>IF(N206="zákl. přenesená",J206,0)</f>
        <v>0</v>
      </c>
      <c r="BH206" s="248">
        <f>IF(N206="sníž. přenesená",J206,0)</f>
        <v>0</v>
      </c>
      <c r="BI206" s="248">
        <f>IF(N206="nulová",J206,0)</f>
        <v>0</v>
      </c>
      <c r="BJ206" s="25" t="s">
        <v>24</v>
      </c>
      <c r="BK206" s="248">
        <f>ROUND(I206*H206,2)</f>
        <v>0</v>
      </c>
      <c r="BL206" s="25" t="s">
        <v>304</v>
      </c>
      <c r="BM206" s="25" t="s">
        <v>2662</v>
      </c>
    </row>
    <row r="207" s="1" customFormat="1" ht="25.5" customHeight="1">
      <c r="B207" s="47"/>
      <c r="C207" s="237" t="s">
        <v>800</v>
      </c>
      <c r="D207" s="237" t="s">
        <v>230</v>
      </c>
      <c r="E207" s="238" t="s">
        <v>2663</v>
      </c>
      <c r="F207" s="239" t="s">
        <v>2664</v>
      </c>
      <c r="G207" s="240" t="s">
        <v>2573</v>
      </c>
      <c r="H207" s="241">
        <v>2</v>
      </c>
      <c r="I207" s="242"/>
      <c r="J207" s="243">
        <f>ROUND(I207*H207,2)</f>
        <v>0</v>
      </c>
      <c r="K207" s="239" t="s">
        <v>234</v>
      </c>
      <c r="L207" s="73"/>
      <c r="M207" s="244" t="s">
        <v>22</v>
      </c>
      <c r="N207" s="245" t="s">
        <v>50</v>
      </c>
      <c r="O207" s="48"/>
      <c r="P207" s="246">
        <f>O207*H207</f>
        <v>0</v>
      </c>
      <c r="Q207" s="246">
        <v>0.012</v>
      </c>
      <c r="R207" s="246">
        <f>Q207*H207</f>
        <v>0.024</v>
      </c>
      <c r="S207" s="246">
        <v>0</v>
      </c>
      <c r="T207" s="247">
        <f>S207*H207</f>
        <v>0</v>
      </c>
      <c r="AR207" s="25" t="s">
        <v>304</v>
      </c>
      <c r="AT207" s="25" t="s">
        <v>230</v>
      </c>
      <c r="AU207" s="25" t="s">
        <v>87</v>
      </c>
      <c r="AY207" s="25" t="s">
        <v>228</v>
      </c>
      <c r="BE207" s="248">
        <f>IF(N207="základní",J207,0)</f>
        <v>0</v>
      </c>
      <c r="BF207" s="248">
        <f>IF(N207="snížená",J207,0)</f>
        <v>0</v>
      </c>
      <c r="BG207" s="248">
        <f>IF(N207="zákl. přenesená",J207,0)</f>
        <v>0</v>
      </c>
      <c r="BH207" s="248">
        <f>IF(N207="sníž. přenesená",J207,0)</f>
        <v>0</v>
      </c>
      <c r="BI207" s="248">
        <f>IF(N207="nulová",J207,0)</f>
        <v>0</v>
      </c>
      <c r="BJ207" s="25" t="s">
        <v>24</v>
      </c>
      <c r="BK207" s="248">
        <f>ROUND(I207*H207,2)</f>
        <v>0</v>
      </c>
      <c r="BL207" s="25" t="s">
        <v>304</v>
      </c>
      <c r="BM207" s="25" t="s">
        <v>2665</v>
      </c>
    </row>
    <row r="208" s="1" customFormat="1" ht="16.5" customHeight="1">
      <c r="B208" s="47"/>
      <c r="C208" s="237" t="s">
        <v>804</v>
      </c>
      <c r="D208" s="237" t="s">
        <v>230</v>
      </c>
      <c r="E208" s="238" t="s">
        <v>2666</v>
      </c>
      <c r="F208" s="239" t="s">
        <v>2667</v>
      </c>
      <c r="G208" s="240" t="s">
        <v>2573</v>
      </c>
      <c r="H208" s="241">
        <v>5</v>
      </c>
      <c r="I208" s="242"/>
      <c r="J208" s="243">
        <f>ROUND(I208*H208,2)</f>
        <v>0</v>
      </c>
      <c r="K208" s="239" t="s">
        <v>234</v>
      </c>
      <c r="L208" s="73"/>
      <c r="M208" s="244" t="s">
        <v>22</v>
      </c>
      <c r="N208" s="245" t="s">
        <v>50</v>
      </c>
      <c r="O208" s="48"/>
      <c r="P208" s="246">
        <f>O208*H208</f>
        <v>0</v>
      </c>
      <c r="Q208" s="246">
        <v>0.015599999999999999</v>
      </c>
      <c r="R208" s="246">
        <f>Q208*H208</f>
        <v>0.078</v>
      </c>
      <c r="S208" s="246">
        <v>0</v>
      </c>
      <c r="T208" s="247">
        <f>S208*H208</f>
        <v>0</v>
      </c>
      <c r="AR208" s="25" t="s">
        <v>304</v>
      </c>
      <c r="AT208" s="25" t="s">
        <v>230</v>
      </c>
      <c r="AU208" s="25" t="s">
        <v>87</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304</v>
      </c>
      <c r="BM208" s="25" t="s">
        <v>2668</v>
      </c>
    </row>
    <row r="209" s="1" customFormat="1" ht="16.5" customHeight="1">
      <c r="B209" s="47"/>
      <c r="C209" s="237" t="s">
        <v>808</v>
      </c>
      <c r="D209" s="237" t="s">
        <v>230</v>
      </c>
      <c r="E209" s="238" t="s">
        <v>2669</v>
      </c>
      <c r="F209" s="239" t="s">
        <v>2670</v>
      </c>
      <c r="G209" s="240" t="s">
        <v>2573</v>
      </c>
      <c r="H209" s="241">
        <v>31</v>
      </c>
      <c r="I209" s="242"/>
      <c r="J209" s="243">
        <f>ROUND(I209*H209,2)</f>
        <v>0</v>
      </c>
      <c r="K209" s="239" t="s">
        <v>234</v>
      </c>
      <c r="L209" s="73"/>
      <c r="M209" s="244" t="s">
        <v>22</v>
      </c>
      <c r="N209" s="245" t="s">
        <v>50</v>
      </c>
      <c r="O209" s="48"/>
      <c r="P209" s="246">
        <f>O209*H209</f>
        <v>0</v>
      </c>
      <c r="Q209" s="246">
        <v>0.0117</v>
      </c>
      <c r="R209" s="246">
        <f>Q209*H209</f>
        <v>0.36270000000000002</v>
      </c>
      <c r="S209" s="246">
        <v>0</v>
      </c>
      <c r="T209" s="247">
        <f>S209*H209</f>
        <v>0</v>
      </c>
      <c r="AR209" s="25" t="s">
        <v>304</v>
      </c>
      <c r="AT209" s="25" t="s">
        <v>230</v>
      </c>
      <c r="AU209" s="25" t="s">
        <v>87</v>
      </c>
      <c r="AY209" s="25" t="s">
        <v>228</v>
      </c>
      <c r="BE209" s="248">
        <f>IF(N209="základní",J209,0)</f>
        <v>0</v>
      </c>
      <c r="BF209" s="248">
        <f>IF(N209="snížená",J209,0)</f>
        <v>0</v>
      </c>
      <c r="BG209" s="248">
        <f>IF(N209="zákl. přenesená",J209,0)</f>
        <v>0</v>
      </c>
      <c r="BH209" s="248">
        <f>IF(N209="sníž. přenesená",J209,0)</f>
        <v>0</v>
      </c>
      <c r="BI209" s="248">
        <f>IF(N209="nulová",J209,0)</f>
        <v>0</v>
      </c>
      <c r="BJ209" s="25" t="s">
        <v>24</v>
      </c>
      <c r="BK209" s="248">
        <f>ROUND(I209*H209,2)</f>
        <v>0</v>
      </c>
      <c r="BL209" s="25" t="s">
        <v>304</v>
      </c>
      <c r="BM209" s="25" t="s">
        <v>2671</v>
      </c>
    </row>
    <row r="210" s="1" customFormat="1" ht="25.5" customHeight="1">
      <c r="B210" s="47"/>
      <c r="C210" s="237" t="s">
        <v>812</v>
      </c>
      <c r="D210" s="237" t="s">
        <v>230</v>
      </c>
      <c r="E210" s="238" t="s">
        <v>2672</v>
      </c>
      <c r="F210" s="239" t="s">
        <v>2673</v>
      </c>
      <c r="G210" s="240" t="s">
        <v>2573</v>
      </c>
      <c r="H210" s="241">
        <v>47</v>
      </c>
      <c r="I210" s="242"/>
      <c r="J210" s="243">
        <f>ROUND(I210*H210,2)</f>
        <v>0</v>
      </c>
      <c r="K210" s="239" t="s">
        <v>234</v>
      </c>
      <c r="L210" s="73"/>
      <c r="M210" s="244" t="s">
        <v>22</v>
      </c>
      <c r="N210" s="245" t="s">
        <v>50</v>
      </c>
      <c r="O210" s="48"/>
      <c r="P210" s="246">
        <f>O210*H210</f>
        <v>0</v>
      </c>
      <c r="Q210" s="246">
        <v>0.01865</v>
      </c>
      <c r="R210" s="246">
        <f>Q210*H210</f>
        <v>0.87654999999999994</v>
      </c>
      <c r="S210" s="246">
        <v>0</v>
      </c>
      <c r="T210" s="247">
        <f>S210*H210</f>
        <v>0</v>
      </c>
      <c r="AR210" s="25" t="s">
        <v>304</v>
      </c>
      <c r="AT210" s="25" t="s">
        <v>230</v>
      </c>
      <c r="AU210" s="25" t="s">
        <v>87</v>
      </c>
      <c r="AY210" s="25" t="s">
        <v>228</v>
      </c>
      <c r="BE210" s="248">
        <f>IF(N210="základní",J210,0)</f>
        <v>0</v>
      </c>
      <c r="BF210" s="248">
        <f>IF(N210="snížená",J210,0)</f>
        <v>0</v>
      </c>
      <c r="BG210" s="248">
        <f>IF(N210="zákl. přenesená",J210,0)</f>
        <v>0</v>
      </c>
      <c r="BH210" s="248">
        <f>IF(N210="sníž. přenesená",J210,0)</f>
        <v>0</v>
      </c>
      <c r="BI210" s="248">
        <f>IF(N210="nulová",J210,0)</f>
        <v>0</v>
      </c>
      <c r="BJ210" s="25" t="s">
        <v>24</v>
      </c>
      <c r="BK210" s="248">
        <f>ROUND(I210*H210,2)</f>
        <v>0</v>
      </c>
      <c r="BL210" s="25" t="s">
        <v>304</v>
      </c>
      <c r="BM210" s="25" t="s">
        <v>2674</v>
      </c>
    </row>
    <row r="211" s="1" customFormat="1" ht="25.5" customHeight="1">
      <c r="B211" s="47"/>
      <c r="C211" s="237" t="s">
        <v>819</v>
      </c>
      <c r="D211" s="237" t="s">
        <v>230</v>
      </c>
      <c r="E211" s="238" t="s">
        <v>2675</v>
      </c>
      <c r="F211" s="239" t="s">
        <v>2676</v>
      </c>
      <c r="G211" s="240" t="s">
        <v>2573</v>
      </c>
      <c r="H211" s="241">
        <v>5</v>
      </c>
      <c r="I211" s="242"/>
      <c r="J211" s="243">
        <f>ROUND(I211*H211,2)</f>
        <v>0</v>
      </c>
      <c r="K211" s="239" t="s">
        <v>234</v>
      </c>
      <c r="L211" s="73"/>
      <c r="M211" s="244" t="s">
        <v>22</v>
      </c>
      <c r="N211" s="245" t="s">
        <v>50</v>
      </c>
      <c r="O211" s="48"/>
      <c r="P211" s="246">
        <f>O211*H211</f>
        <v>0</v>
      </c>
      <c r="Q211" s="246">
        <v>0.015049999999999999</v>
      </c>
      <c r="R211" s="246">
        <f>Q211*H211</f>
        <v>0.075249999999999997</v>
      </c>
      <c r="S211" s="246">
        <v>0</v>
      </c>
      <c r="T211" s="247">
        <f>S211*H211</f>
        <v>0</v>
      </c>
      <c r="AR211" s="25" t="s">
        <v>304</v>
      </c>
      <c r="AT211" s="25" t="s">
        <v>230</v>
      </c>
      <c r="AU211" s="25" t="s">
        <v>87</v>
      </c>
      <c r="AY211" s="25" t="s">
        <v>228</v>
      </c>
      <c r="BE211" s="248">
        <f>IF(N211="základní",J211,0)</f>
        <v>0</v>
      </c>
      <c r="BF211" s="248">
        <f>IF(N211="snížená",J211,0)</f>
        <v>0</v>
      </c>
      <c r="BG211" s="248">
        <f>IF(N211="zákl. přenesená",J211,0)</f>
        <v>0</v>
      </c>
      <c r="BH211" s="248">
        <f>IF(N211="sníž. přenesená",J211,0)</f>
        <v>0</v>
      </c>
      <c r="BI211" s="248">
        <f>IF(N211="nulová",J211,0)</f>
        <v>0</v>
      </c>
      <c r="BJ211" s="25" t="s">
        <v>24</v>
      </c>
      <c r="BK211" s="248">
        <f>ROUND(I211*H211,2)</f>
        <v>0</v>
      </c>
      <c r="BL211" s="25" t="s">
        <v>304</v>
      </c>
      <c r="BM211" s="25" t="s">
        <v>2677</v>
      </c>
    </row>
    <row r="212" s="1" customFormat="1" ht="16.5" customHeight="1">
      <c r="B212" s="47"/>
      <c r="C212" s="237" t="s">
        <v>823</v>
      </c>
      <c r="D212" s="237" t="s">
        <v>230</v>
      </c>
      <c r="E212" s="238" t="s">
        <v>2678</v>
      </c>
      <c r="F212" s="239" t="s">
        <v>2679</v>
      </c>
      <c r="G212" s="240" t="s">
        <v>913</v>
      </c>
      <c r="H212" s="306"/>
      <c r="I212" s="242"/>
      <c r="J212" s="243">
        <f>ROUND(I212*H212,2)</f>
        <v>0</v>
      </c>
      <c r="K212" s="239" t="s">
        <v>234</v>
      </c>
      <c r="L212" s="73"/>
      <c r="M212" s="244" t="s">
        <v>22</v>
      </c>
      <c r="N212" s="245" t="s">
        <v>50</v>
      </c>
      <c r="O212" s="48"/>
      <c r="P212" s="246">
        <f>O212*H212</f>
        <v>0</v>
      </c>
      <c r="Q212" s="246">
        <v>0</v>
      </c>
      <c r="R212" s="246">
        <f>Q212*H212</f>
        <v>0</v>
      </c>
      <c r="S212" s="246">
        <v>0</v>
      </c>
      <c r="T212" s="247">
        <f>S212*H212</f>
        <v>0</v>
      </c>
      <c r="AR212" s="25" t="s">
        <v>304</v>
      </c>
      <c r="AT212" s="25" t="s">
        <v>230</v>
      </c>
      <c r="AU212" s="25" t="s">
        <v>87</v>
      </c>
      <c r="AY212" s="25" t="s">
        <v>228</v>
      </c>
      <c r="BE212" s="248">
        <f>IF(N212="základní",J212,0)</f>
        <v>0</v>
      </c>
      <c r="BF212" s="248">
        <f>IF(N212="snížená",J212,0)</f>
        <v>0</v>
      </c>
      <c r="BG212" s="248">
        <f>IF(N212="zákl. přenesená",J212,0)</f>
        <v>0</v>
      </c>
      <c r="BH212" s="248">
        <f>IF(N212="sníž. přenesená",J212,0)</f>
        <v>0</v>
      </c>
      <c r="BI212" s="248">
        <f>IF(N212="nulová",J212,0)</f>
        <v>0</v>
      </c>
      <c r="BJ212" s="25" t="s">
        <v>24</v>
      </c>
      <c r="BK212" s="248">
        <f>ROUND(I212*H212,2)</f>
        <v>0</v>
      </c>
      <c r="BL212" s="25" t="s">
        <v>304</v>
      </c>
      <c r="BM212" s="25" t="s">
        <v>2680</v>
      </c>
    </row>
    <row r="213" s="11" customFormat="1" ht="29.88" customHeight="1">
      <c r="B213" s="221"/>
      <c r="C213" s="222"/>
      <c r="D213" s="223" t="s">
        <v>78</v>
      </c>
      <c r="E213" s="235" t="s">
        <v>2681</v>
      </c>
      <c r="F213" s="235" t="s">
        <v>2682</v>
      </c>
      <c r="G213" s="222"/>
      <c r="H213" s="222"/>
      <c r="I213" s="225"/>
      <c r="J213" s="236">
        <f>BK213</f>
        <v>0</v>
      </c>
      <c r="K213" s="222"/>
      <c r="L213" s="227"/>
      <c r="M213" s="228"/>
      <c r="N213" s="229"/>
      <c r="O213" s="229"/>
      <c r="P213" s="230">
        <f>P214</f>
        <v>0</v>
      </c>
      <c r="Q213" s="229"/>
      <c r="R213" s="230">
        <f>R214</f>
        <v>0.0089999999999999993</v>
      </c>
      <c r="S213" s="229"/>
      <c r="T213" s="231">
        <f>T214</f>
        <v>0</v>
      </c>
      <c r="AR213" s="232" t="s">
        <v>87</v>
      </c>
      <c r="AT213" s="233" t="s">
        <v>78</v>
      </c>
      <c r="AU213" s="233" t="s">
        <v>24</v>
      </c>
      <c r="AY213" s="232" t="s">
        <v>228</v>
      </c>
      <c r="BK213" s="234">
        <f>BK214</f>
        <v>0</v>
      </c>
    </row>
    <row r="214" s="1" customFormat="1" ht="16.5" customHeight="1">
      <c r="B214" s="47"/>
      <c r="C214" s="237" t="s">
        <v>827</v>
      </c>
      <c r="D214" s="237" t="s">
        <v>230</v>
      </c>
      <c r="E214" s="238" t="s">
        <v>2683</v>
      </c>
      <c r="F214" s="239" t="s">
        <v>2684</v>
      </c>
      <c r="G214" s="240" t="s">
        <v>499</v>
      </c>
      <c r="H214" s="241">
        <v>15</v>
      </c>
      <c r="I214" s="242"/>
      <c r="J214" s="243">
        <f>ROUND(I214*H214,2)</f>
        <v>0</v>
      </c>
      <c r="K214" s="239" t="s">
        <v>234</v>
      </c>
      <c r="L214" s="73"/>
      <c r="M214" s="244" t="s">
        <v>22</v>
      </c>
      <c r="N214" s="310" t="s">
        <v>50</v>
      </c>
      <c r="O214" s="311"/>
      <c r="P214" s="312">
        <f>O214*H214</f>
        <v>0</v>
      </c>
      <c r="Q214" s="312">
        <v>0.00059999999999999995</v>
      </c>
      <c r="R214" s="312">
        <f>Q214*H214</f>
        <v>0.0089999999999999993</v>
      </c>
      <c r="S214" s="312">
        <v>0</v>
      </c>
      <c r="T214" s="313">
        <f>S214*H214</f>
        <v>0</v>
      </c>
      <c r="AR214" s="25" t="s">
        <v>304</v>
      </c>
      <c r="AT214" s="25" t="s">
        <v>230</v>
      </c>
      <c r="AU214" s="25" t="s">
        <v>87</v>
      </c>
      <c r="AY214" s="25" t="s">
        <v>228</v>
      </c>
      <c r="BE214" s="248">
        <f>IF(N214="základní",J214,0)</f>
        <v>0</v>
      </c>
      <c r="BF214" s="248">
        <f>IF(N214="snížená",J214,0)</f>
        <v>0</v>
      </c>
      <c r="BG214" s="248">
        <f>IF(N214="zákl. přenesená",J214,0)</f>
        <v>0</v>
      </c>
      <c r="BH214" s="248">
        <f>IF(N214="sníž. přenesená",J214,0)</f>
        <v>0</v>
      </c>
      <c r="BI214" s="248">
        <f>IF(N214="nulová",J214,0)</f>
        <v>0</v>
      </c>
      <c r="BJ214" s="25" t="s">
        <v>24</v>
      </c>
      <c r="BK214" s="248">
        <f>ROUND(I214*H214,2)</f>
        <v>0</v>
      </c>
      <c r="BL214" s="25" t="s">
        <v>304</v>
      </c>
      <c r="BM214" s="25" t="s">
        <v>2685</v>
      </c>
    </row>
    <row r="215" s="1" customFormat="1" ht="6.96" customHeight="1">
      <c r="B215" s="68"/>
      <c r="C215" s="69"/>
      <c r="D215" s="69"/>
      <c r="E215" s="69"/>
      <c r="F215" s="69"/>
      <c r="G215" s="69"/>
      <c r="H215" s="69"/>
      <c r="I215" s="180"/>
      <c r="J215" s="69"/>
      <c r="K215" s="69"/>
      <c r="L215" s="73"/>
    </row>
  </sheetData>
  <sheetProtection sheet="1" autoFilter="0" formatColumns="0" formatRows="0" objects="1" scenarios="1" spinCount="100000" saltValue="ohbnx4mmyBiNIh2xD9ZGsEY1ROB0nU6zG64D7kb1hJKnQYdNwH3FaEp+kaZvevH4bhfoqeNoCVpMQO0GrjL+5g==" hashValue="3SuwFFQxBAzeP5VH0xmc9Bp1/bs0lLd7nGH+vn6CIzM1wQesV7C99x12M3XERLonwNrupeIRBzXSt5pXL0bIng==" algorithmName="SHA-512" password="CC35"/>
  <autoFilter ref="C90:K214"/>
  <mergeCells count="13">
    <mergeCell ref="E7:H7"/>
    <mergeCell ref="E9:H9"/>
    <mergeCell ref="E11:H11"/>
    <mergeCell ref="E26:H26"/>
    <mergeCell ref="E47:H47"/>
    <mergeCell ref="E49:H49"/>
    <mergeCell ref="E51:H51"/>
    <mergeCell ref="J55:J56"/>
    <mergeCell ref="E79:H79"/>
    <mergeCell ref="E81:H81"/>
    <mergeCell ref="E83:H83"/>
    <mergeCell ref="G1:H1"/>
    <mergeCell ref="L2:V2"/>
  </mergeCells>
  <hyperlinks>
    <hyperlink ref="F1:G1" location="C2" display="1) Krycí list soupisu"/>
    <hyperlink ref="G1:H1" location="C58" display="2) Rekapitulace"/>
    <hyperlink ref="J1" location="C90"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4.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102</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ht="16.5" customHeight="1">
      <c r="B9" s="29"/>
      <c r="C9" s="30"/>
      <c r="D9" s="30"/>
      <c r="E9" s="157" t="s">
        <v>176</v>
      </c>
      <c r="F9" s="30"/>
      <c r="G9" s="30"/>
      <c r="H9" s="30"/>
      <c r="I9" s="156"/>
      <c r="J9" s="30"/>
      <c r="K9" s="32"/>
    </row>
    <row r="10">
      <c r="B10" s="29"/>
      <c r="C10" s="30"/>
      <c r="D10" s="41" t="s">
        <v>177</v>
      </c>
      <c r="E10" s="30"/>
      <c r="F10" s="30"/>
      <c r="G10" s="30"/>
      <c r="H10" s="30"/>
      <c r="I10" s="156"/>
      <c r="J10" s="30"/>
      <c r="K10" s="32"/>
    </row>
    <row r="11" s="1" customFormat="1" ht="16.5" customHeight="1">
      <c r="B11" s="47"/>
      <c r="C11" s="48"/>
      <c r="D11" s="48"/>
      <c r="E11" s="56" t="s">
        <v>2686</v>
      </c>
      <c r="F11" s="48"/>
      <c r="G11" s="48"/>
      <c r="H11" s="48"/>
      <c r="I11" s="158"/>
      <c r="J11" s="48"/>
      <c r="K11" s="52"/>
    </row>
    <row r="12" s="1" customFormat="1">
      <c r="B12" s="47"/>
      <c r="C12" s="48"/>
      <c r="D12" s="41" t="s">
        <v>2687</v>
      </c>
      <c r="E12" s="48"/>
      <c r="F12" s="48"/>
      <c r="G12" s="48"/>
      <c r="H12" s="48"/>
      <c r="I12" s="158"/>
      <c r="J12" s="48"/>
      <c r="K12" s="52"/>
    </row>
    <row r="13" s="1" customFormat="1" ht="36.96" customHeight="1">
      <c r="B13" s="47"/>
      <c r="C13" s="48"/>
      <c r="D13" s="48"/>
      <c r="E13" s="159" t="s">
        <v>2688</v>
      </c>
      <c r="F13" s="48"/>
      <c r="G13" s="48"/>
      <c r="H13" s="48"/>
      <c r="I13" s="158"/>
      <c r="J13" s="48"/>
      <c r="K13" s="52"/>
    </row>
    <row r="14" s="1" customFormat="1">
      <c r="B14" s="47"/>
      <c r="C14" s="48"/>
      <c r="D14" s="48"/>
      <c r="E14" s="48"/>
      <c r="F14" s="48"/>
      <c r="G14" s="48"/>
      <c r="H14" s="48"/>
      <c r="I14" s="158"/>
      <c r="J14" s="48"/>
      <c r="K14" s="52"/>
    </row>
    <row r="15" s="1" customFormat="1" ht="14.4" customHeight="1">
      <c r="B15" s="47"/>
      <c r="C15" s="48"/>
      <c r="D15" s="41" t="s">
        <v>21</v>
      </c>
      <c r="E15" s="48"/>
      <c r="F15" s="36" t="s">
        <v>22</v>
      </c>
      <c r="G15" s="48"/>
      <c r="H15" s="48"/>
      <c r="I15" s="160" t="s">
        <v>23</v>
      </c>
      <c r="J15" s="36" t="s">
        <v>22</v>
      </c>
      <c r="K15" s="52"/>
    </row>
    <row r="16" s="1" customFormat="1" ht="14.4" customHeight="1">
      <c r="B16" s="47"/>
      <c r="C16" s="48"/>
      <c r="D16" s="41" t="s">
        <v>25</v>
      </c>
      <c r="E16" s="48"/>
      <c r="F16" s="36" t="s">
        <v>26</v>
      </c>
      <c r="G16" s="48"/>
      <c r="H16" s="48"/>
      <c r="I16" s="160" t="s">
        <v>27</v>
      </c>
      <c r="J16" s="161" t="str">
        <f>'Rekapitulace stavby'!AN8</f>
        <v>4. 5. 2015</v>
      </c>
      <c r="K16" s="52"/>
    </row>
    <row r="17" s="1" customFormat="1" ht="10.8" customHeight="1">
      <c r="B17" s="47"/>
      <c r="C17" s="48"/>
      <c r="D17" s="48"/>
      <c r="E17" s="48"/>
      <c r="F17" s="48"/>
      <c r="G17" s="48"/>
      <c r="H17" s="48"/>
      <c r="I17" s="158"/>
      <c r="J17" s="48"/>
      <c r="K17" s="52"/>
    </row>
    <row r="18" s="1" customFormat="1" ht="14.4" customHeight="1">
      <c r="B18" s="47"/>
      <c r="C18" s="48"/>
      <c r="D18" s="41" t="s">
        <v>31</v>
      </c>
      <c r="E18" s="48"/>
      <c r="F18" s="48"/>
      <c r="G18" s="48"/>
      <c r="H18" s="48"/>
      <c r="I18" s="160" t="s">
        <v>32</v>
      </c>
      <c r="J18" s="36" t="s">
        <v>33</v>
      </c>
      <c r="K18" s="52"/>
    </row>
    <row r="19" s="1" customFormat="1" ht="18" customHeight="1">
      <c r="B19" s="47"/>
      <c r="C19" s="48"/>
      <c r="D19" s="48"/>
      <c r="E19" s="36" t="s">
        <v>34</v>
      </c>
      <c r="F19" s="48"/>
      <c r="G19" s="48"/>
      <c r="H19" s="48"/>
      <c r="I19" s="160" t="s">
        <v>35</v>
      </c>
      <c r="J19" s="36" t="s">
        <v>36</v>
      </c>
      <c r="K19" s="52"/>
    </row>
    <row r="20" s="1" customFormat="1" ht="6.96" customHeight="1">
      <c r="B20" s="47"/>
      <c r="C20" s="48"/>
      <c r="D20" s="48"/>
      <c r="E20" s="48"/>
      <c r="F20" s="48"/>
      <c r="G20" s="48"/>
      <c r="H20" s="48"/>
      <c r="I20" s="158"/>
      <c r="J20" s="48"/>
      <c r="K20" s="52"/>
    </row>
    <row r="21" s="1" customFormat="1" ht="14.4" customHeight="1">
      <c r="B21" s="47"/>
      <c r="C21" s="48"/>
      <c r="D21" s="41" t="s">
        <v>37</v>
      </c>
      <c r="E21" s="48"/>
      <c r="F21" s="48"/>
      <c r="G21" s="48"/>
      <c r="H21" s="48"/>
      <c r="I21" s="160" t="s">
        <v>32</v>
      </c>
      <c r="J21" s="36" t="str">
        <f>IF('Rekapitulace stavby'!AN13="Vyplň údaj","",IF('Rekapitulace stavby'!AN13="","",'Rekapitulace stavby'!AN13))</f>
        <v/>
      </c>
      <c r="K21" s="52"/>
    </row>
    <row r="22" s="1" customFormat="1" ht="18" customHeight="1">
      <c r="B22" s="47"/>
      <c r="C22" s="48"/>
      <c r="D22" s="48"/>
      <c r="E22" s="36" t="str">
        <f>IF('Rekapitulace stavby'!E14="Vyplň údaj","",IF('Rekapitulace stavby'!E14="","",'Rekapitulace stavby'!E14))</f>
        <v/>
      </c>
      <c r="F22" s="48"/>
      <c r="G22" s="48"/>
      <c r="H22" s="48"/>
      <c r="I22" s="160" t="s">
        <v>35</v>
      </c>
      <c r="J22" s="36" t="str">
        <f>IF('Rekapitulace stavby'!AN14="Vyplň údaj","",IF('Rekapitulace stavby'!AN14="","",'Rekapitulace stavby'!AN14))</f>
        <v/>
      </c>
      <c r="K22" s="52"/>
    </row>
    <row r="23" s="1" customFormat="1" ht="6.96" customHeight="1">
      <c r="B23" s="47"/>
      <c r="C23" s="48"/>
      <c r="D23" s="48"/>
      <c r="E23" s="48"/>
      <c r="F23" s="48"/>
      <c r="G23" s="48"/>
      <c r="H23" s="48"/>
      <c r="I23" s="158"/>
      <c r="J23" s="48"/>
      <c r="K23" s="52"/>
    </row>
    <row r="24" s="1" customFormat="1" ht="14.4" customHeight="1">
      <c r="B24" s="47"/>
      <c r="C24" s="48"/>
      <c r="D24" s="41" t="s">
        <v>39</v>
      </c>
      <c r="E24" s="48"/>
      <c r="F24" s="48"/>
      <c r="G24" s="48"/>
      <c r="H24" s="48"/>
      <c r="I24" s="160" t="s">
        <v>32</v>
      </c>
      <c r="J24" s="36" t="s">
        <v>40</v>
      </c>
      <c r="K24" s="52"/>
    </row>
    <row r="25" s="1" customFormat="1" ht="18" customHeight="1">
      <c r="B25" s="47"/>
      <c r="C25" s="48"/>
      <c r="D25" s="48"/>
      <c r="E25" s="36" t="s">
        <v>41</v>
      </c>
      <c r="F25" s="48"/>
      <c r="G25" s="48"/>
      <c r="H25" s="48"/>
      <c r="I25" s="160" t="s">
        <v>35</v>
      </c>
      <c r="J25" s="36" t="s">
        <v>22</v>
      </c>
      <c r="K25" s="52"/>
    </row>
    <row r="26" s="1" customFormat="1" ht="6.96" customHeight="1">
      <c r="B26" s="47"/>
      <c r="C26" s="48"/>
      <c r="D26" s="48"/>
      <c r="E26" s="48"/>
      <c r="F26" s="48"/>
      <c r="G26" s="48"/>
      <c r="H26" s="48"/>
      <c r="I26" s="158"/>
      <c r="J26" s="48"/>
      <c r="K26" s="52"/>
    </row>
    <row r="27" s="1" customFormat="1" ht="14.4" customHeight="1">
      <c r="B27" s="47"/>
      <c r="C27" s="48"/>
      <c r="D27" s="41" t="s">
        <v>43</v>
      </c>
      <c r="E27" s="48"/>
      <c r="F27" s="48"/>
      <c r="G27" s="48"/>
      <c r="H27" s="48"/>
      <c r="I27" s="158"/>
      <c r="J27" s="48"/>
      <c r="K27" s="52"/>
    </row>
    <row r="28" s="7" customFormat="1" ht="28.5" customHeight="1">
      <c r="B28" s="162"/>
      <c r="C28" s="163"/>
      <c r="D28" s="163"/>
      <c r="E28" s="45" t="s">
        <v>2689</v>
      </c>
      <c r="F28" s="45"/>
      <c r="G28" s="45"/>
      <c r="H28" s="45"/>
      <c r="I28" s="164"/>
      <c r="J28" s="163"/>
      <c r="K28" s="165"/>
    </row>
    <row r="29" s="1" customFormat="1" ht="6.96" customHeight="1">
      <c r="B29" s="47"/>
      <c r="C29" s="48"/>
      <c r="D29" s="48"/>
      <c r="E29" s="48"/>
      <c r="F29" s="48"/>
      <c r="G29" s="48"/>
      <c r="H29" s="48"/>
      <c r="I29" s="158"/>
      <c r="J29" s="48"/>
      <c r="K29" s="52"/>
    </row>
    <row r="30" s="1" customFormat="1" ht="6.96" customHeight="1">
      <c r="B30" s="47"/>
      <c r="C30" s="48"/>
      <c r="D30" s="107"/>
      <c r="E30" s="107"/>
      <c r="F30" s="107"/>
      <c r="G30" s="107"/>
      <c r="H30" s="107"/>
      <c r="I30" s="166"/>
      <c r="J30" s="107"/>
      <c r="K30" s="167"/>
    </row>
    <row r="31" s="1" customFormat="1" ht="25.44" customHeight="1">
      <c r="B31" s="47"/>
      <c r="C31" s="48"/>
      <c r="D31" s="168" t="s">
        <v>45</v>
      </c>
      <c r="E31" s="48"/>
      <c r="F31" s="48"/>
      <c r="G31" s="48"/>
      <c r="H31" s="48"/>
      <c r="I31" s="158"/>
      <c r="J31" s="169">
        <f>ROUND(J150,2)</f>
        <v>0</v>
      </c>
      <c r="K31" s="52"/>
    </row>
    <row r="32" s="1" customFormat="1" ht="6.96" customHeight="1">
      <c r="B32" s="47"/>
      <c r="C32" s="48"/>
      <c r="D32" s="107"/>
      <c r="E32" s="107"/>
      <c r="F32" s="107"/>
      <c r="G32" s="107"/>
      <c r="H32" s="107"/>
      <c r="I32" s="166"/>
      <c r="J32" s="107"/>
      <c r="K32" s="167"/>
    </row>
    <row r="33" s="1" customFormat="1" ht="14.4" customHeight="1">
      <c r="B33" s="47"/>
      <c r="C33" s="48"/>
      <c r="D33" s="48"/>
      <c r="E33" s="48"/>
      <c r="F33" s="53" t="s">
        <v>47</v>
      </c>
      <c r="G33" s="48"/>
      <c r="H33" s="48"/>
      <c r="I33" s="170" t="s">
        <v>46</v>
      </c>
      <c r="J33" s="53" t="s">
        <v>48</v>
      </c>
      <c r="K33" s="52"/>
    </row>
    <row r="34" s="1" customFormat="1" ht="14.4" customHeight="1">
      <c r="B34" s="47"/>
      <c r="C34" s="48"/>
      <c r="D34" s="56" t="s">
        <v>49</v>
      </c>
      <c r="E34" s="56" t="s">
        <v>50</v>
      </c>
      <c r="F34" s="171">
        <f>ROUND(SUM(BE150:BE338), 2)</f>
        <v>0</v>
      </c>
      <c r="G34" s="48"/>
      <c r="H34" s="48"/>
      <c r="I34" s="172">
        <v>0.20999999999999999</v>
      </c>
      <c r="J34" s="171">
        <f>ROUND(ROUND((SUM(BE150:BE338)), 2)*I34, 2)</f>
        <v>0</v>
      </c>
      <c r="K34" s="52"/>
    </row>
    <row r="35" s="1" customFormat="1" ht="14.4" customHeight="1">
      <c r="B35" s="47"/>
      <c r="C35" s="48"/>
      <c r="D35" s="48"/>
      <c r="E35" s="56" t="s">
        <v>51</v>
      </c>
      <c r="F35" s="171">
        <f>ROUND(SUM(BF150:BF338), 2)</f>
        <v>0</v>
      </c>
      <c r="G35" s="48"/>
      <c r="H35" s="48"/>
      <c r="I35" s="172">
        <v>0.14999999999999999</v>
      </c>
      <c r="J35" s="171">
        <f>ROUND(ROUND((SUM(BF150:BF338)), 2)*I35, 2)</f>
        <v>0</v>
      </c>
      <c r="K35" s="52"/>
    </row>
    <row r="36" hidden="1" s="1" customFormat="1" ht="14.4" customHeight="1">
      <c r="B36" s="47"/>
      <c r="C36" s="48"/>
      <c r="D36" s="48"/>
      <c r="E36" s="56" t="s">
        <v>52</v>
      </c>
      <c r="F36" s="171">
        <f>ROUND(SUM(BG150:BG338), 2)</f>
        <v>0</v>
      </c>
      <c r="G36" s="48"/>
      <c r="H36" s="48"/>
      <c r="I36" s="172">
        <v>0.20999999999999999</v>
      </c>
      <c r="J36" s="171">
        <v>0</v>
      </c>
      <c r="K36" s="52"/>
    </row>
    <row r="37" hidden="1" s="1" customFormat="1" ht="14.4" customHeight="1">
      <c r="B37" s="47"/>
      <c r="C37" s="48"/>
      <c r="D37" s="48"/>
      <c r="E37" s="56" t="s">
        <v>53</v>
      </c>
      <c r="F37" s="171">
        <f>ROUND(SUM(BH150:BH338), 2)</f>
        <v>0</v>
      </c>
      <c r="G37" s="48"/>
      <c r="H37" s="48"/>
      <c r="I37" s="172">
        <v>0.14999999999999999</v>
      </c>
      <c r="J37" s="171">
        <v>0</v>
      </c>
      <c r="K37" s="52"/>
    </row>
    <row r="38" hidden="1" s="1" customFormat="1" ht="14.4" customHeight="1">
      <c r="B38" s="47"/>
      <c r="C38" s="48"/>
      <c r="D38" s="48"/>
      <c r="E38" s="56" t="s">
        <v>54</v>
      </c>
      <c r="F38" s="171">
        <f>ROUND(SUM(BI150:BI338), 2)</f>
        <v>0</v>
      </c>
      <c r="G38" s="48"/>
      <c r="H38" s="48"/>
      <c r="I38" s="172">
        <v>0</v>
      </c>
      <c r="J38" s="171">
        <v>0</v>
      </c>
      <c r="K38" s="52"/>
    </row>
    <row r="39" s="1" customFormat="1" ht="6.96" customHeight="1">
      <c r="B39" s="47"/>
      <c r="C39" s="48"/>
      <c r="D39" s="48"/>
      <c r="E39" s="48"/>
      <c r="F39" s="48"/>
      <c r="G39" s="48"/>
      <c r="H39" s="48"/>
      <c r="I39" s="158"/>
      <c r="J39" s="48"/>
      <c r="K39" s="52"/>
    </row>
    <row r="40" s="1" customFormat="1" ht="25.44" customHeight="1">
      <c r="B40" s="47"/>
      <c r="C40" s="173"/>
      <c r="D40" s="174" t="s">
        <v>55</v>
      </c>
      <c r="E40" s="99"/>
      <c r="F40" s="99"/>
      <c r="G40" s="175" t="s">
        <v>56</v>
      </c>
      <c r="H40" s="176" t="s">
        <v>57</v>
      </c>
      <c r="I40" s="177"/>
      <c r="J40" s="178">
        <f>SUM(J31:J38)</f>
        <v>0</v>
      </c>
      <c r="K40" s="179"/>
    </row>
    <row r="41" s="1" customFormat="1" ht="14.4" customHeight="1">
      <c r="B41" s="68"/>
      <c r="C41" s="69"/>
      <c r="D41" s="69"/>
      <c r="E41" s="69"/>
      <c r="F41" s="69"/>
      <c r="G41" s="69"/>
      <c r="H41" s="69"/>
      <c r="I41" s="180"/>
      <c r="J41" s="69"/>
      <c r="K41" s="70"/>
    </row>
    <row r="45" s="1" customFormat="1" ht="6.96" customHeight="1">
      <c r="B45" s="181"/>
      <c r="C45" s="182"/>
      <c r="D45" s="182"/>
      <c r="E45" s="182"/>
      <c r="F45" s="182"/>
      <c r="G45" s="182"/>
      <c r="H45" s="182"/>
      <c r="I45" s="183"/>
      <c r="J45" s="182"/>
      <c r="K45" s="184"/>
    </row>
    <row r="46" s="1" customFormat="1" ht="36.96" customHeight="1">
      <c r="B46" s="47"/>
      <c r="C46" s="31" t="s">
        <v>180</v>
      </c>
      <c r="D46" s="48"/>
      <c r="E46" s="48"/>
      <c r="F46" s="48"/>
      <c r="G46" s="48"/>
      <c r="H46" s="48"/>
      <c r="I46" s="158"/>
      <c r="J46" s="48"/>
      <c r="K46" s="52"/>
    </row>
    <row r="47" s="1" customFormat="1" ht="6.96" customHeight="1">
      <c r="B47" s="47"/>
      <c r="C47" s="48"/>
      <c r="D47" s="48"/>
      <c r="E47" s="48"/>
      <c r="F47" s="48"/>
      <c r="G47" s="48"/>
      <c r="H47" s="48"/>
      <c r="I47" s="158"/>
      <c r="J47" s="48"/>
      <c r="K47" s="52"/>
    </row>
    <row r="48" s="1" customFormat="1" ht="14.4" customHeight="1">
      <c r="B48" s="47"/>
      <c r="C48" s="41" t="s">
        <v>18</v>
      </c>
      <c r="D48" s="48"/>
      <c r="E48" s="48"/>
      <c r="F48" s="48"/>
      <c r="G48" s="48"/>
      <c r="H48" s="48"/>
      <c r="I48" s="158"/>
      <c r="J48" s="48"/>
      <c r="K48" s="52"/>
    </row>
    <row r="49" s="1" customFormat="1" ht="16.5" customHeight="1">
      <c r="B49" s="47"/>
      <c r="C49" s="48"/>
      <c r="D49" s="48"/>
      <c r="E49" s="157" t="str">
        <f>E7</f>
        <v>NOVÁ PSYCHIATRIE - NEMOCNICE TÁBOR (staveniště A)</v>
      </c>
      <c r="F49" s="41"/>
      <c r="G49" s="41"/>
      <c r="H49" s="41"/>
      <c r="I49" s="158"/>
      <c r="J49" s="48"/>
      <c r="K49" s="52"/>
    </row>
    <row r="50">
      <c r="B50" s="29"/>
      <c r="C50" s="41" t="s">
        <v>175</v>
      </c>
      <c r="D50" s="30"/>
      <c r="E50" s="30"/>
      <c r="F50" s="30"/>
      <c r="G50" s="30"/>
      <c r="H50" s="30"/>
      <c r="I50" s="156"/>
      <c r="J50" s="30"/>
      <c r="K50" s="32"/>
    </row>
    <row r="51" ht="16.5" customHeight="1">
      <c r="B51" s="29"/>
      <c r="C51" s="30"/>
      <c r="D51" s="30"/>
      <c r="E51" s="157" t="s">
        <v>176</v>
      </c>
      <c r="F51" s="30"/>
      <c r="G51" s="30"/>
      <c r="H51" s="30"/>
      <c r="I51" s="156"/>
      <c r="J51" s="30"/>
      <c r="K51" s="32"/>
    </row>
    <row r="52">
      <c r="B52" s="29"/>
      <c r="C52" s="41" t="s">
        <v>177</v>
      </c>
      <c r="D52" s="30"/>
      <c r="E52" s="30"/>
      <c r="F52" s="30"/>
      <c r="G52" s="30"/>
      <c r="H52" s="30"/>
      <c r="I52" s="156"/>
      <c r="J52" s="30"/>
      <c r="K52" s="32"/>
    </row>
    <row r="53" s="1" customFormat="1" ht="16.5" customHeight="1">
      <c r="B53" s="47"/>
      <c r="C53" s="48"/>
      <c r="D53" s="48"/>
      <c r="E53" s="56" t="s">
        <v>2686</v>
      </c>
      <c r="F53" s="48"/>
      <c r="G53" s="48"/>
      <c r="H53" s="48"/>
      <c r="I53" s="158"/>
      <c r="J53" s="48"/>
      <c r="K53" s="52"/>
    </row>
    <row r="54" s="1" customFormat="1" ht="14.4" customHeight="1">
      <c r="B54" s="47"/>
      <c r="C54" s="41" t="s">
        <v>2687</v>
      </c>
      <c r="D54" s="48"/>
      <c r="E54" s="48"/>
      <c r="F54" s="48"/>
      <c r="G54" s="48"/>
      <c r="H54" s="48"/>
      <c r="I54" s="158"/>
      <c r="J54" s="48"/>
      <c r="K54" s="52"/>
    </row>
    <row r="55" s="1" customFormat="1" ht="17.25" customHeight="1">
      <c r="B55" s="47"/>
      <c r="C55" s="48"/>
      <c r="D55" s="48"/>
      <c r="E55" s="159" t="str">
        <f>E13</f>
        <v>01.2A - SO 01.2 - Elektroinstalace</v>
      </c>
      <c r="F55" s="48"/>
      <c r="G55" s="48"/>
      <c r="H55" s="48"/>
      <c r="I55" s="158"/>
      <c r="J55" s="48"/>
      <c r="K55" s="52"/>
    </row>
    <row r="56" s="1" customFormat="1" ht="6.96" customHeight="1">
      <c r="B56" s="47"/>
      <c r="C56" s="48"/>
      <c r="D56" s="48"/>
      <c r="E56" s="48"/>
      <c r="F56" s="48"/>
      <c r="G56" s="48"/>
      <c r="H56" s="48"/>
      <c r="I56" s="158"/>
      <c r="J56" s="48"/>
      <c r="K56" s="52"/>
    </row>
    <row r="57" s="1" customFormat="1" ht="18" customHeight="1">
      <c r="B57" s="47"/>
      <c r="C57" s="41" t="s">
        <v>25</v>
      </c>
      <c r="D57" s="48"/>
      <c r="E57" s="48"/>
      <c r="F57" s="36" t="str">
        <f>F16</f>
        <v>Tábor</v>
      </c>
      <c r="G57" s="48"/>
      <c r="H57" s="48"/>
      <c r="I57" s="160" t="s">
        <v>27</v>
      </c>
      <c r="J57" s="161" t="str">
        <f>IF(J16="","",J16)</f>
        <v>4. 5. 2015</v>
      </c>
      <c r="K57" s="52"/>
    </row>
    <row r="58" s="1" customFormat="1" ht="6.96" customHeight="1">
      <c r="B58" s="47"/>
      <c r="C58" s="48"/>
      <c r="D58" s="48"/>
      <c r="E58" s="48"/>
      <c r="F58" s="48"/>
      <c r="G58" s="48"/>
      <c r="H58" s="48"/>
      <c r="I58" s="158"/>
      <c r="J58" s="48"/>
      <c r="K58" s="52"/>
    </row>
    <row r="59" s="1" customFormat="1">
      <c r="B59" s="47"/>
      <c r="C59" s="41" t="s">
        <v>31</v>
      </c>
      <c r="D59" s="48"/>
      <c r="E59" s="48"/>
      <c r="F59" s="36" t="str">
        <f>E19</f>
        <v>Nemocnice Tábor,a.s.Kpt. Jaroše 2000 390 02 Tábor</v>
      </c>
      <c r="G59" s="48"/>
      <c r="H59" s="48"/>
      <c r="I59" s="160" t="s">
        <v>39</v>
      </c>
      <c r="J59" s="45" t="str">
        <f>E25</f>
        <v>Atelier H1 Ing.arch.J.Hochman, K Biřičce, HK</v>
      </c>
      <c r="K59" s="52"/>
    </row>
    <row r="60" s="1" customFormat="1" ht="14.4" customHeight="1">
      <c r="B60" s="47"/>
      <c r="C60" s="41" t="s">
        <v>37</v>
      </c>
      <c r="D60" s="48"/>
      <c r="E60" s="48"/>
      <c r="F60" s="36" t="str">
        <f>IF(E22="","",E22)</f>
        <v/>
      </c>
      <c r="G60" s="48"/>
      <c r="H60" s="48"/>
      <c r="I60" s="158"/>
      <c r="J60" s="185"/>
      <c r="K60" s="52"/>
    </row>
    <row r="61" s="1" customFormat="1" ht="10.32" customHeight="1">
      <c r="B61" s="47"/>
      <c r="C61" s="48"/>
      <c r="D61" s="48"/>
      <c r="E61" s="48"/>
      <c r="F61" s="48"/>
      <c r="G61" s="48"/>
      <c r="H61" s="48"/>
      <c r="I61" s="158"/>
      <c r="J61" s="48"/>
      <c r="K61" s="52"/>
    </row>
    <row r="62" s="1" customFormat="1" ht="29.28" customHeight="1">
      <c r="B62" s="47"/>
      <c r="C62" s="186" t="s">
        <v>181</v>
      </c>
      <c r="D62" s="173"/>
      <c r="E62" s="173"/>
      <c r="F62" s="173"/>
      <c r="G62" s="173"/>
      <c r="H62" s="173"/>
      <c r="I62" s="187"/>
      <c r="J62" s="188" t="s">
        <v>182</v>
      </c>
      <c r="K62" s="189"/>
    </row>
    <row r="63" s="1" customFormat="1" ht="10.32" customHeight="1">
      <c r="B63" s="47"/>
      <c r="C63" s="48"/>
      <c r="D63" s="48"/>
      <c r="E63" s="48"/>
      <c r="F63" s="48"/>
      <c r="G63" s="48"/>
      <c r="H63" s="48"/>
      <c r="I63" s="158"/>
      <c r="J63" s="48"/>
      <c r="K63" s="52"/>
    </row>
    <row r="64" s="1" customFormat="1" ht="29.28" customHeight="1">
      <c r="B64" s="47"/>
      <c r="C64" s="190" t="s">
        <v>183</v>
      </c>
      <c r="D64" s="48"/>
      <c r="E64" s="48"/>
      <c r="F64" s="48"/>
      <c r="G64" s="48"/>
      <c r="H64" s="48"/>
      <c r="I64" s="158"/>
      <c r="J64" s="169">
        <f>J150</f>
        <v>0</v>
      </c>
      <c r="K64" s="52"/>
      <c r="AU64" s="25" t="s">
        <v>184</v>
      </c>
    </row>
    <row r="65" s="8" customFormat="1" ht="24.96" customHeight="1">
      <c r="B65" s="191"/>
      <c r="C65" s="192"/>
      <c r="D65" s="193" t="s">
        <v>2690</v>
      </c>
      <c r="E65" s="194"/>
      <c r="F65" s="194"/>
      <c r="G65" s="194"/>
      <c r="H65" s="194"/>
      <c r="I65" s="195"/>
      <c r="J65" s="196">
        <f>J151</f>
        <v>0</v>
      </c>
      <c r="K65" s="197"/>
    </row>
    <row r="66" s="9" customFormat="1" ht="19.92" customHeight="1">
      <c r="B66" s="198"/>
      <c r="C66" s="199"/>
      <c r="D66" s="200" t="s">
        <v>2691</v>
      </c>
      <c r="E66" s="201"/>
      <c r="F66" s="201"/>
      <c r="G66" s="201"/>
      <c r="H66" s="201"/>
      <c r="I66" s="202"/>
      <c r="J66" s="203">
        <f>J152</f>
        <v>0</v>
      </c>
      <c r="K66" s="204"/>
    </row>
    <row r="67" s="9" customFormat="1" ht="14.88" customHeight="1">
      <c r="B67" s="198"/>
      <c r="C67" s="199"/>
      <c r="D67" s="200" t="s">
        <v>2692</v>
      </c>
      <c r="E67" s="201"/>
      <c r="F67" s="201"/>
      <c r="G67" s="201"/>
      <c r="H67" s="201"/>
      <c r="I67" s="202"/>
      <c r="J67" s="203">
        <f>J153</f>
        <v>0</v>
      </c>
      <c r="K67" s="204"/>
    </row>
    <row r="68" s="9" customFormat="1" ht="14.88" customHeight="1">
      <c r="B68" s="198"/>
      <c r="C68" s="199"/>
      <c r="D68" s="200" t="s">
        <v>2693</v>
      </c>
      <c r="E68" s="201"/>
      <c r="F68" s="201"/>
      <c r="G68" s="201"/>
      <c r="H68" s="201"/>
      <c r="I68" s="202"/>
      <c r="J68" s="203">
        <f>J154</f>
        <v>0</v>
      </c>
      <c r="K68" s="204"/>
    </row>
    <row r="69" s="9" customFormat="1" ht="14.88" customHeight="1">
      <c r="B69" s="198"/>
      <c r="C69" s="199"/>
      <c r="D69" s="200" t="s">
        <v>2694</v>
      </c>
      <c r="E69" s="201"/>
      <c r="F69" s="201"/>
      <c r="G69" s="201"/>
      <c r="H69" s="201"/>
      <c r="I69" s="202"/>
      <c r="J69" s="203">
        <f>J156</f>
        <v>0</v>
      </c>
      <c r="K69" s="204"/>
    </row>
    <row r="70" s="9" customFormat="1" ht="14.88" customHeight="1">
      <c r="B70" s="198"/>
      <c r="C70" s="199"/>
      <c r="D70" s="200" t="s">
        <v>2695</v>
      </c>
      <c r="E70" s="201"/>
      <c r="F70" s="201"/>
      <c r="G70" s="201"/>
      <c r="H70" s="201"/>
      <c r="I70" s="202"/>
      <c r="J70" s="203">
        <f>J158</f>
        <v>0</v>
      </c>
      <c r="K70" s="204"/>
    </row>
    <row r="71" s="9" customFormat="1" ht="14.88" customHeight="1">
      <c r="B71" s="198"/>
      <c r="C71" s="199"/>
      <c r="D71" s="200" t="s">
        <v>2696</v>
      </c>
      <c r="E71" s="201"/>
      <c r="F71" s="201"/>
      <c r="G71" s="201"/>
      <c r="H71" s="201"/>
      <c r="I71" s="202"/>
      <c r="J71" s="203">
        <f>J160</f>
        <v>0</v>
      </c>
      <c r="K71" s="204"/>
    </row>
    <row r="72" s="9" customFormat="1" ht="14.88" customHeight="1">
      <c r="B72" s="198"/>
      <c r="C72" s="199"/>
      <c r="D72" s="200" t="s">
        <v>2697</v>
      </c>
      <c r="E72" s="201"/>
      <c r="F72" s="201"/>
      <c r="G72" s="201"/>
      <c r="H72" s="201"/>
      <c r="I72" s="202"/>
      <c r="J72" s="203">
        <f>J163</f>
        <v>0</v>
      </c>
      <c r="K72" s="204"/>
    </row>
    <row r="73" s="9" customFormat="1" ht="14.88" customHeight="1">
      <c r="B73" s="198"/>
      <c r="C73" s="199"/>
      <c r="D73" s="200" t="s">
        <v>2698</v>
      </c>
      <c r="E73" s="201"/>
      <c r="F73" s="201"/>
      <c r="G73" s="201"/>
      <c r="H73" s="201"/>
      <c r="I73" s="202"/>
      <c r="J73" s="203">
        <f>J164</f>
        <v>0</v>
      </c>
      <c r="K73" s="204"/>
    </row>
    <row r="74" s="9" customFormat="1" ht="14.88" customHeight="1">
      <c r="B74" s="198"/>
      <c r="C74" s="199"/>
      <c r="D74" s="200" t="s">
        <v>2699</v>
      </c>
      <c r="E74" s="201"/>
      <c r="F74" s="201"/>
      <c r="G74" s="201"/>
      <c r="H74" s="201"/>
      <c r="I74" s="202"/>
      <c r="J74" s="203">
        <f>J166</f>
        <v>0</v>
      </c>
      <c r="K74" s="204"/>
    </row>
    <row r="75" s="9" customFormat="1" ht="14.88" customHeight="1">
      <c r="B75" s="198"/>
      <c r="C75" s="199"/>
      <c r="D75" s="200" t="s">
        <v>2700</v>
      </c>
      <c r="E75" s="201"/>
      <c r="F75" s="201"/>
      <c r="G75" s="201"/>
      <c r="H75" s="201"/>
      <c r="I75" s="202"/>
      <c r="J75" s="203">
        <f>J168</f>
        <v>0</v>
      </c>
      <c r="K75" s="204"/>
    </row>
    <row r="76" s="9" customFormat="1" ht="14.88" customHeight="1">
      <c r="B76" s="198"/>
      <c r="C76" s="199"/>
      <c r="D76" s="200" t="s">
        <v>2701</v>
      </c>
      <c r="E76" s="201"/>
      <c r="F76" s="201"/>
      <c r="G76" s="201"/>
      <c r="H76" s="201"/>
      <c r="I76" s="202"/>
      <c r="J76" s="203">
        <f>J171</f>
        <v>0</v>
      </c>
      <c r="K76" s="204"/>
    </row>
    <row r="77" s="9" customFormat="1" ht="14.88" customHeight="1">
      <c r="B77" s="198"/>
      <c r="C77" s="199"/>
      <c r="D77" s="200" t="s">
        <v>2702</v>
      </c>
      <c r="E77" s="201"/>
      <c r="F77" s="201"/>
      <c r="G77" s="201"/>
      <c r="H77" s="201"/>
      <c r="I77" s="202"/>
      <c r="J77" s="203">
        <f>J175</f>
        <v>0</v>
      </c>
      <c r="K77" s="204"/>
    </row>
    <row r="78" s="9" customFormat="1" ht="14.88" customHeight="1">
      <c r="B78" s="198"/>
      <c r="C78" s="199"/>
      <c r="D78" s="200" t="s">
        <v>2703</v>
      </c>
      <c r="E78" s="201"/>
      <c r="F78" s="201"/>
      <c r="G78" s="201"/>
      <c r="H78" s="201"/>
      <c r="I78" s="202"/>
      <c r="J78" s="203">
        <f>J176</f>
        <v>0</v>
      </c>
      <c r="K78" s="204"/>
    </row>
    <row r="79" s="9" customFormat="1" ht="14.88" customHeight="1">
      <c r="B79" s="198"/>
      <c r="C79" s="199"/>
      <c r="D79" s="200" t="s">
        <v>2704</v>
      </c>
      <c r="E79" s="201"/>
      <c r="F79" s="201"/>
      <c r="G79" s="201"/>
      <c r="H79" s="201"/>
      <c r="I79" s="202"/>
      <c r="J79" s="203">
        <f>J178</f>
        <v>0</v>
      </c>
      <c r="K79" s="204"/>
    </row>
    <row r="80" s="9" customFormat="1" ht="14.88" customHeight="1">
      <c r="B80" s="198"/>
      <c r="C80" s="199"/>
      <c r="D80" s="200" t="s">
        <v>2705</v>
      </c>
      <c r="E80" s="201"/>
      <c r="F80" s="201"/>
      <c r="G80" s="201"/>
      <c r="H80" s="201"/>
      <c r="I80" s="202"/>
      <c r="J80" s="203">
        <f>J180</f>
        <v>0</v>
      </c>
      <c r="K80" s="204"/>
    </row>
    <row r="81" s="9" customFormat="1" ht="14.88" customHeight="1">
      <c r="B81" s="198"/>
      <c r="C81" s="199"/>
      <c r="D81" s="200" t="s">
        <v>2706</v>
      </c>
      <c r="E81" s="201"/>
      <c r="F81" s="201"/>
      <c r="G81" s="201"/>
      <c r="H81" s="201"/>
      <c r="I81" s="202"/>
      <c r="J81" s="203">
        <f>J183</f>
        <v>0</v>
      </c>
      <c r="K81" s="204"/>
    </row>
    <row r="82" s="9" customFormat="1" ht="19.92" customHeight="1">
      <c r="B82" s="198"/>
      <c r="C82" s="199"/>
      <c r="D82" s="200" t="s">
        <v>2707</v>
      </c>
      <c r="E82" s="201"/>
      <c r="F82" s="201"/>
      <c r="G82" s="201"/>
      <c r="H82" s="201"/>
      <c r="I82" s="202"/>
      <c r="J82" s="203">
        <f>J186</f>
        <v>0</v>
      </c>
      <c r="K82" s="204"/>
    </row>
    <row r="83" s="9" customFormat="1" ht="14.88" customHeight="1">
      <c r="B83" s="198"/>
      <c r="C83" s="199"/>
      <c r="D83" s="200" t="s">
        <v>2708</v>
      </c>
      <c r="E83" s="201"/>
      <c r="F83" s="201"/>
      <c r="G83" s="201"/>
      <c r="H83" s="201"/>
      <c r="I83" s="202"/>
      <c r="J83" s="203">
        <f>J187</f>
        <v>0</v>
      </c>
      <c r="K83" s="204"/>
    </row>
    <row r="84" s="9" customFormat="1" ht="14.88" customHeight="1">
      <c r="B84" s="198"/>
      <c r="C84" s="199"/>
      <c r="D84" s="200" t="s">
        <v>2709</v>
      </c>
      <c r="E84" s="201"/>
      <c r="F84" s="201"/>
      <c r="G84" s="201"/>
      <c r="H84" s="201"/>
      <c r="I84" s="202"/>
      <c r="J84" s="203">
        <f>J203</f>
        <v>0</v>
      </c>
      <c r="K84" s="204"/>
    </row>
    <row r="85" s="9" customFormat="1" ht="14.88" customHeight="1">
      <c r="B85" s="198"/>
      <c r="C85" s="199"/>
      <c r="D85" s="200" t="s">
        <v>2710</v>
      </c>
      <c r="E85" s="201"/>
      <c r="F85" s="201"/>
      <c r="G85" s="201"/>
      <c r="H85" s="201"/>
      <c r="I85" s="202"/>
      <c r="J85" s="203">
        <f>J205</f>
        <v>0</v>
      </c>
      <c r="K85" s="204"/>
    </row>
    <row r="86" s="9" customFormat="1" ht="14.88" customHeight="1">
      <c r="B86" s="198"/>
      <c r="C86" s="199"/>
      <c r="D86" s="200" t="s">
        <v>2711</v>
      </c>
      <c r="E86" s="201"/>
      <c r="F86" s="201"/>
      <c r="G86" s="201"/>
      <c r="H86" s="201"/>
      <c r="I86" s="202"/>
      <c r="J86" s="203">
        <f>J209</f>
        <v>0</v>
      </c>
      <c r="K86" s="204"/>
    </row>
    <row r="87" s="9" customFormat="1" ht="14.88" customHeight="1">
      <c r="B87" s="198"/>
      <c r="C87" s="199"/>
      <c r="D87" s="200" t="s">
        <v>2712</v>
      </c>
      <c r="E87" s="201"/>
      <c r="F87" s="201"/>
      <c r="G87" s="201"/>
      <c r="H87" s="201"/>
      <c r="I87" s="202"/>
      <c r="J87" s="203">
        <f>J213</f>
        <v>0</v>
      </c>
      <c r="K87" s="204"/>
    </row>
    <row r="88" s="9" customFormat="1" ht="14.88" customHeight="1">
      <c r="B88" s="198"/>
      <c r="C88" s="199"/>
      <c r="D88" s="200" t="s">
        <v>2713</v>
      </c>
      <c r="E88" s="201"/>
      <c r="F88" s="201"/>
      <c r="G88" s="201"/>
      <c r="H88" s="201"/>
      <c r="I88" s="202"/>
      <c r="J88" s="203">
        <f>J216</f>
        <v>0</v>
      </c>
      <c r="K88" s="204"/>
    </row>
    <row r="89" s="9" customFormat="1" ht="14.88" customHeight="1">
      <c r="B89" s="198"/>
      <c r="C89" s="199"/>
      <c r="D89" s="200" t="s">
        <v>2714</v>
      </c>
      <c r="E89" s="201"/>
      <c r="F89" s="201"/>
      <c r="G89" s="201"/>
      <c r="H89" s="201"/>
      <c r="I89" s="202"/>
      <c r="J89" s="203">
        <f>J218</f>
        <v>0</v>
      </c>
      <c r="K89" s="204"/>
    </row>
    <row r="90" s="9" customFormat="1" ht="14.88" customHeight="1">
      <c r="B90" s="198"/>
      <c r="C90" s="199"/>
      <c r="D90" s="200" t="s">
        <v>2715</v>
      </c>
      <c r="E90" s="201"/>
      <c r="F90" s="201"/>
      <c r="G90" s="201"/>
      <c r="H90" s="201"/>
      <c r="I90" s="202"/>
      <c r="J90" s="203">
        <f>J222</f>
        <v>0</v>
      </c>
      <c r="K90" s="204"/>
    </row>
    <row r="91" s="9" customFormat="1" ht="14.88" customHeight="1">
      <c r="B91" s="198"/>
      <c r="C91" s="199"/>
      <c r="D91" s="200" t="s">
        <v>2716</v>
      </c>
      <c r="E91" s="201"/>
      <c r="F91" s="201"/>
      <c r="G91" s="201"/>
      <c r="H91" s="201"/>
      <c r="I91" s="202"/>
      <c r="J91" s="203">
        <f>J230</f>
        <v>0</v>
      </c>
      <c r="K91" s="204"/>
    </row>
    <row r="92" s="9" customFormat="1" ht="14.88" customHeight="1">
      <c r="B92" s="198"/>
      <c r="C92" s="199"/>
      <c r="D92" s="200" t="s">
        <v>2717</v>
      </c>
      <c r="E92" s="201"/>
      <c r="F92" s="201"/>
      <c r="G92" s="201"/>
      <c r="H92" s="201"/>
      <c r="I92" s="202"/>
      <c r="J92" s="203">
        <f>J232</f>
        <v>0</v>
      </c>
      <c r="K92" s="204"/>
    </row>
    <row r="93" s="9" customFormat="1" ht="14.88" customHeight="1">
      <c r="B93" s="198"/>
      <c r="C93" s="199"/>
      <c r="D93" s="200" t="s">
        <v>2718</v>
      </c>
      <c r="E93" s="201"/>
      <c r="F93" s="201"/>
      <c r="G93" s="201"/>
      <c r="H93" s="201"/>
      <c r="I93" s="202"/>
      <c r="J93" s="203">
        <f>J234</f>
        <v>0</v>
      </c>
      <c r="K93" s="204"/>
    </row>
    <row r="94" s="9" customFormat="1" ht="14.88" customHeight="1">
      <c r="B94" s="198"/>
      <c r="C94" s="199"/>
      <c r="D94" s="200" t="s">
        <v>2719</v>
      </c>
      <c r="E94" s="201"/>
      <c r="F94" s="201"/>
      <c r="G94" s="201"/>
      <c r="H94" s="201"/>
      <c r="I94" s="202"/>
      <c r="J94" s="203">
        <f>J238</f>
        <v>0</v>
      </c>
      <c r="K94" s="204"/>
    </row>
    <row r="95" s="9" customFormat="1" ht="14.88" customHeight="1">
      <c r="B95" s="198"/>
      <c r="C95" s="199"/>
      <c r="D95" s="200" t="s">
        <v>2720</v>
      </c>
      <c r="E95" s="201"/>
      <c r="F95" s="201"/>
      <c r="G95" s="201"/>
      <c r="H95" s="201"/>
      <c r="I95" s="202"/>
      <c r="J95" s="203">
        <f>J240</f>
        <v>0</v>
      </c>
      <c r="K95" s="204"/>
    </row>
    <row r="96" s="9" customFormat="1" ht="14.88" customHeight="1">
      <c r="B96" s="198"/>
      <c r="C96" s="199"/>
      <c r="D96" s="200" t="s">
        <v>2721</v>
      </c>
      <c r="E96" s="201"/>
      <c r="F96" s="201"/>
      <c r="G96" s="201"/>
      <c r="H96" s="201"/>
      <c r="I96" s="202"/>
      <c r="J96" s="203">
        <f>J244</f>
        <v>0</v>
      </c>
      <c r="K96" s="204"/>
    </row>
    <row r="97" s="9" customFormat="1" ht="14.88" customHeight="1">
      <c r="B97" s="198"/>
      <c r="C97" s="199"/>
      <c r="D97" s="200" t="s">
        <v>2722</v>
      </c>
      <c r="E97" s="201"/>
      <c r="F97" s="201"/>
      <c r="G97" s="201"/>
      <c r="H97" s="201"/>
      <c r="I97" s="202"/>
      <c r="J97" s="203">
        <f>J246</f>
        <v>0</v>
      </c>
      <c r="K97" s="204"/>
    </row>
    <row r="98" s="9" customFormat="1" ht="14.88" customHeight="1">
      <c r="B98" s="198"/>
      <c r="C98" s="199"/>
      <c r="D98" s="200" t="s">
        <v>2723</v>
      </c>
      <c r="E98" s="201"/>
      <c r="F98" s="201"/>
      <c r="G98" s="201"/>
      <c r="H98" s="201"/>
      <c r="I98" s="202"/>
      <c r="J98" s="203">
        <f>J248</f>
        <v>0</v>
      </c>
      <c r="K98" s="204"/>
    </row>
    <row r="99" s="9" customFormat="1" ht="14.88" customHeight="1">
      <c r="B99" s="198"/>
      <c r="C99" s="199"/>
      <c r="D99" s="200" t="s">
        <v>2724</v>
      </c>
      <c r="E99" s="201"/>
      <c r="F99" s="201"/>
      <c r="G99" s="201"/>
      <c r="H99" s="201"/>
      <c r="I99" s="202"/>
      <c r="J99" s="203">
        <f>J250</f>
        <v>0</v>
      </c>
      <c r="K99" s="204"/>
    </row>
    <row r="100" s="9" customFormat="1" ht="14.88" customHeight="1">
      <c r="B100" s="198"/>
      <c r="C100" s="199"/>
      <c r="D100" s="200" t="s">
        <v>2725</v>
      </c>
      <c r="E100" s="201"/>
      <c r="F100" s="201"/>
      <c r="G100" s="201"/>
      <c r="H100" s="201"/>
      <c r="I100" s="202"/>
      <c r="J100" s="203">
        <f>J252</f>
        <v>0</v>
      </c>
      <c r="K100" s="204"/>
    </row>
    <row r="101" s="9" customFormat="1" ht="14.88" customHeight="1">
      <c r="B101" s="198"/>
      <c r="C101" s="199"/>
      <c r="D101" s="200" t="s">
        <v>2726</v>
      </c>
      <c r="E101" s="201"/>
      <c r="F101" s="201"/>
      <c r="G101" s="201"/>
      <c r="H101" s="201"/>
      <c r="I101" s="202"/>
      <c r="J101" s="203">
        <f>J261</f>
        <v>0</v>
      </c>
      <c r="K101" s="204"/>
    </row>
    <row r="102" s="9" customFormat="1" ht="14.88" customHeight="1">
      <c r="B102" s="198"/>
      <c r="C102" s="199"/>
      <c r="D102" s="200" t="s">
        <v>2727</v>
      </c>
      <c r="E102" s="201"/>
      <c r="F102" s="201"/>
      <c r="G102" s="201"/>
      <c r="H102" s="201"/>
      <c r="I102" s="202"/>
      <c r="J102" s="203">
        <f>J263</f>
        <v>0</v>
      </c>
      <c r="K102" s="204"/>
    </row>
    <row r="103" s="9" customFormat="1" ht="14.88" customHeight="1">
      <c r="B103" s="198"/>
      <c r="C103" s="199"/>
      <c r="D103" s="200" t="s">
        <v>2728</v>
      </c>
      <c r="E103" s="201"/>
      <c r="F103" s="201"/>
      <c r="G103" s="201"/>
      <c r="H103" s="201"/>
      <c r="I103" s="202"/>
      <c r="J103" s="203">
        <f>J265</f>
        <v>0</v>
      </c>
      <c r="K103" s="204"/>
    </row>
    <row r="104" s="9" customFormat="1" ht="14.88" customHeight="1">
      <c r="B104" s="198"/>
      <c r="C104" s="199"/>
      <c r="D104" s="200" t="s">
        <v>2729</v>
      </c>
      <c r="E104" s="201"/>
      <c r="F104" s="201"/>
      <c r="G104" s="201"/>
      <c r="H104" s="201"/>
      <c r="I104" s="202"/>
      <c r="J104" s="203">
        <f>J275</f>
        <v>0</v>
      </c>
      <c r="K104" s="204"/>
    </row>
    <row r="105" s="9" customFormat="1" ht="14.88" customHeight="1">
      <c r="B105" s="198"/>
      <c r="C105" s="199"/>
      <c r="D105" s="200" t="s">
        <v>2730</v>
      </c>
      <c r="E105" s="201"/>
      <c r="F105" s="201"/>
      <c r="G105" s="201"/>
      <c r="H105" s="201"/>
      <c r="I105" s="202"/>
      <c r="J105" s="203">
        <f>J280</f>
        <v>0</v>
      </c>
      <c r="K105" s="204"/>
    </row>
    <row r="106" s="9" customFormat="1" ht="14.88" customHeight="1">
      <c r="B106" s="198"/>
      <c r="C106" s="199"/>
      <c r="D106" s="200" t="s">
        <v>2731</v>
      </c>
      <c r="E106" s="201"/>
      <c r="F106" s="201"/>
      <c r="G106" s="201"/>
      <c r="H106" s="201"/>
      <c r="I106" s="202"/>
      <c r="J106" s="203">
        <f>J282</f>
        <v>0</v>
      </c>
      <c r="K106" s="204"/>
    </row>
    <row r="107" s="9" customFormat="1" ht="14.88" customHeight="1">
      <c r="B107" s="198"/>
      <c r="C107" s="199"/>
      <c r="D107" s="200" t="s">
        <v>2732</v>
      </c>
      <c r="E107" s="201"/>
      <c r="F107" s="201"/>
      <c r="G107" s="201"/>
      <c r="H107" s="201"/>
      <c r="I107" s="202"/>
      <c r="J107" s="203">
        <f>J284</f>
        <v>0</v>
      </c>
      <c r="K107" s="204"/>
    </row>
    <row r="108" s="9" customFormat="1" ht="14.88" customHeight="1">
      <c r="B108" s="198"/>
      <c r="C108" s="199"/>
      <c r="D108" s="200" t="s">
        <v>2733</v>
      </c>
      <c r="E108" s="201"/>
      <c r="F108" s="201"/>
      <c r="G108" s="201"/>
      <c r="H108" s="201"/>
      <c r="I108" s="202"/>
      <c r="J108" s="203">
        <f>J286</f>
        <v>0</v>
      </c>
      <c r="K108" s="204"/>
    </row>
    <row r="109" s="9" customFormat="1" ht="14.88" customHeight="1">
      <c r="B109" s="198"/>
      <c r="C109" s="199"/>
      <c r="D109" s="200" t="s">
        <v>2734</v>
      </c>
      <c r="E109" s="201"/>
      <c r="F109" s="201"/>
      <c r="G109" s="201"/>
      <c r="H109" s="201"/>
      <c r="I109" s="202"/>
      <c r="J109" s="203">
        <f>J288</f>
        <v>0</v>
      </c>
      <c r="K109" s="204"/>
    </row>
    <row r="110" s="9" customFormat="1" ht="14.88" customHeight="1">
      <c r="B110" s="198"/>
      <c r="C110" s="199"/>
      <c r="D110" s="200" t="s">
        <v>2735</v>
      </c>
      <c r="E110" s="201"/>
      <c r="F110" s="201"/>
      <c r="G110" s="201"/>
      <c r="H110" s="201"/>
      <c r="I110" s="202"/>
      <c r="J110" s="203">
        <f>J290</f>
        <v>0</v>
      </c>
      <c r="K110" s="204"/>
    </row>
    <row r="111" s="9" customFormat="1" ht="14.88" customHeight="1">
      <c r="B111" s="198"/>
      <c r="C111" s="199"/>
      <c r="D111" s="200" t="s">
        <v>2736</v>
      </c>
      <c r="E111" s="201"/>
      <c r="F111" s="201"/>
      <c r="G111" s="201"/>
      <c r="H111" s="201"/>
      <c r="I111" s="202"/>
      <c r="J111" s="203">
        <f>J293</f>
        <v>0</v>
      </c>
      <c r="K111" s="204"/>
    </row>
    <row r="112" s="9" customFormat="1" ht="14.88" customHeight="1">
      <c r="B112" s="198"/>
      <c r="C112" s="199"/>
      <c r="D112" s="200" t="s">
        <v>2737</v>
      </c>
      <c r="E112" s="201"/>
      <c r="F112" s="201"/>
      <c r="G112" s="201"/>
      <c r="H112" s="201"/>
      <c r="I112" s="202"/>
      <c r="J112" s="203">
        <f>J295</f>
        <v>0</v>
      </c>
      <c r="K112" s="204"/>
    </row>
    <row r="113" s="9" customFormat="1" ht="14.88" customHeight="1">
      <c r="B113" s="198"/>
      <c r="C113" s="199"/>
      <c r="D113" s="200" t="s">
        <v>2738</v>
      </c>
      <c r="E113" s="201"/>
      <c r="F113" s="201"/>
      <c r="G113" s="201"/>
      <c r="H113" s="201"/>
      <c r="I113" s="202"/>
      <c r="J113" s="203">
        <f>J297</f>
        <v>0</v>
      </c>
      <c r="K113" s="204"/>
    </row>
    <row r="114" s="9" customFormat="1" ht="14.88" customHeight="1">
      <c r="B114" s="198"/>
      <c r="C114" s="199"/>
      <c r="D114" s="200" t="s">
        <v>2739</v>
      </c>
      <c r="E114" s="201"/>
      <c r="F114" s="201"/>
      <c r="G114" s="201"/>
      <c r="H114" s="201"/>
      <c r="I114" s="202"/>
      <c r="J114" s="203">
        <f>J299</f>
        <v>0</v>
      </c>
      <c r="K114" s="204"/>
    </row>
    <row r="115" s="9" customFormat="1" ht="14.88" customHeight="1">
      <c r="B115" s="198"/>
      <c r="C115" s="199"/>
      <c r="D115" s="200" t="s">
        <v>2740</v>
      </c>
      <c r="E115" s="201"/>
      <c r="F115" s="201"/>
      <c r="G115" s="201"/>
      <c r="H115" s="201"/>
      <c r="I115" s="202"/>
      <c r="J115" s="203">
        <f>J301</f>
        <v>0</v>
      </c>
      <c r="K115" s="204"/>
    </row>
    <row r="116" s="9" customFormat="1" ht="14.88" customHeight="1">
      <c r="B116" s="198"/>
      <c r="C116" s="199"/>
      <c r="D116" s="200" t="s">
        <v>2741</v>
      </c>
      <c r="E116" s="201"/>
      <c r="F116" s="201"/>
      <c r="G116" s="201"/>
      <c r="H116" s="201"/>
      <c r="I116" s="202"/>
      <c r="J116" s="203">
        <f>J303</f>
        <v>0</v>
      </c>
      <c r="K116" s="204"/>
    </row>
    <row r="117" s="9" customFormat="1" ht="14.88" customHeight="1">
      <c r="B117" s="198"/>
      <c r="C117" s="199"/>
      <c r="D117" s="200" t="s">
        <v>2742</v>
      </c>
      <c r="E117" s="201"/>
      <c r="F117" s="201"/>
      <c r="G117" s="201"/>
      <c r="H117" s="201"/>
      <c r="I117" s="202"/>
      <c r="J117" s="203">
        <f>J305</f>
        <v>0</v>
      </c>
      <c r="K117" s="204"/>
    </row>
    <row r="118" s="9" customFormat="1" ht="14.88" customHeight="1">
      <c r="B118" s="198"/>
      <c r="C118" s="199"/>
      <c r="D118" s="200" t="s">
        <v>2743</v>
      </c>
      <c r="E118" s="201"/>
      <c r="F118" s="201"/>
      <c r="G118" s="201"/>
      <c r="H118" s="201"/>
      <c r="I118" s="202"/>
      <c r="J118" s="203">
        <f>J307</f>
        <v>0</v>
      </c>
      <c r="K118" s="204"/>
    </row>
    <row r="119" s="9" customFormat="1" ht="14.88" customHeight="1">
      <c r="B119" s="198"/>
      <c r="C119" s="199"/>
      <c r="D119" s="200" t="s">
        <v>2744</v>
      </c>
      <c r="E119" s="201"/>
      <c r="F119" s="201"/>
      <c r="G119" s="201"/>
      <c r="H119" s="201"/>
      <c r="I119" s="202"/>
      <c r="J119" s="203">
        <f>J309</f>
        <v>0</v>
      </c>
      <c r="K119" s="204"/>
    </row>
    <row r="120" s="9" customFormat="1" ht="14.88" customHeight="1">
      <c r="B120" s="198"/>
      <c r="C120" s="199"/>
      <c r="D120" s="200" t="s">
        <v>2745</v>
      </c>
      <c r="E120" s="201"/>
      <c r="F120" s="201"/>
      <c r="G120" s="201"/>
      <c r="H120" s="201"/>
      <c r="I120" s="202"/>
      <c r="J120" s="203">
        <f>J311</f>
        <v>0</v>
      </c>
      <c r="K120" s="204"/>
    </row>
    <row r="121" s="9" customFormat="1" ht="14.88" customHeight="1">
      <c r="B121" s="198"/>
      <c r="C121" s="199"/>
      <c r="D121" s="200" t="s">
        <v>2746</v>
      </c>
      <c r="E121" s="201"/>
      <c r="F121" s="201"/>
      <c r="G121" s="201"/>
      <c r="H121" s="201"/>
      <c r="I121" s="202"/>
      <c r="J121" s="203">
        <f>J313</f>
        <v>0</v>
      </c>
      <c r="K121" s="204"/>
    </row>
    <row r="122" s="9" customFormat="1" ht="14.88" customHeight="1">
      <c r="B122" s="198"/>
      <c r="C122" s="199"/>
      <c r="D122" s="200" t="s">
        <v>2747</v>
      </c>
      <c r="E122" s="201"/>
      <c r="F122" s="201"/>
      <c r="G122" s="201"/>
      <c r="H122" s="201"/>
      <c r="I122" s="202"/>
      <c r="J122" s="203">
        <f>J314</f>
        <v>0</v>
      </c>
      <c r="K122" s="204"/>
    </row>
    <row r="123" s="9" customFormat="1" ht="14.88" customHeight="1">
      <c r="B123" s="198"/>
      <c r="C123" s="199"/>
      <c r="D123" s="200" t="s">
        <v>2748</v>
      </c>
      <c r="E123" s="201"/>
      <c r="F123" s="201"/>
      <c r="G123" s="201"/>
      <c r="H123" s="201"/>
      <c r="I123" s="202"/>
      <c r="J123" s="203">
        <f>J317</f>
        <v>0</v>
      </c>
      <c r="K123" s="204"/>
    </row>
    <row r="124" s="9" customFormat="1" ht="14.88" customHeight="1">
      <c r="B124" s="198"/>
      <c r="C124" s="199"/>
      <c r="D124" s="200" t="s">
        <v>2749</v>
      </c>
      <c r="E124" s="201"/>
      <c r="F124" s="201"/>
      <c r="G124" s="201"/>
      <c r="H124" s="201"/>
      <c r="I124" s="202"/>
      <c r="J124" s="203">
        <f>J319</f>
        <v>0</v>
      </c>
      <c r="K124" s="204"/>
    </row>
    <row r="125" s="9" customFormat="1" ht="19.92" customHeight="1">
      <c r="B125" s="198"/>
      <c r="C125" s="199"/>
      <c r="D125" s="200" t="s">
        <v>2750</v>
      </c>
      <c r="E125" s="201"/>
      <c r="F125" s="201"/>
      <c r="G125" s="201"/>
      <c r="H125" s="201"/>
      <c r="I125" s="202"/>
      <c r="J125" s="203">
        <f>J321</f>
        <v>0</v>
      </c>
      <c r="K125" s="204"/>
    </row>
    <row r="126" s="9" customFormat="1" ht="19.92" customHeight="1">
      <c r="B126" s="198"/>
      <c r="C126" s="199"/>
      <c r="D126" s="200" t="s">
        <v>2751</v>
      </c>
      <c r="E126" s="201"/>
      <c r="F126" s="201"/>
      <c r="G126" s="201"/>
      <c r="H126" s="201"/>
      <c r="I126" s="202"/>
      <c r="J126" s="203">
        <f>J335</f>
        <v>0</v>
      </c>
      <c r="K126" s="204"/>
    </row>
    <row r="127" s="1" customFormat="1" ht="21.84" customHeight="1">
      <c r="B127" s="47"/>
      <c r="C127" s="48"/>
      <c r="D127" s="48"/>
      <c r="E127" s="48"/>
      <c r="F127" s="48"/>
      <c r="G127" s="48"/>
      <c r="H127" s="48"/>
      <c r="I127" s="158"/>
      <c r="J127" s="48"/>
      <c r="K127" s="52"/>
    </row>
    <row r="128" s="1" customFormat="1" ht="6.96" customHeight="1">
      <c r="B128" s="68"/>
      <c r="C128" s="69"/>
      <c r="D128" s="69"/>
      <c r="E128" s="69"/>
      <c r="F128" s="69"/>
      <c r="G128" s="69"/>
      <c r="H128" s="69"/>
      <c r="I128" s="180"/>
      <c r="J128" s="69"/>
      <c r="K128" s="70"/>
    </row>
    <row r="132" s="1" customFormat="1" ht="6.96" customHeight="1">
      <c r="B132" s="71"/>
      <c r="C132" s="72"/>
      <c r="D132" s="72"/>
      <c r="E132" s="72"/>
      <c r="F132" s="72"/>
      <c r="G132" s="72"/>
      <c r="H132" s="72"/>
      <c r="I132" s="183"/>
      <c r="J132" s="72"/>
      <c r="K132" s="72"/>
      <c r="L132" s="73"/>
    </row>
    <row r="133" s="1" customFormat="1" ht="36.96" customHeight="1">
      <c r="B133" s="47"/>
      <c r="C133" s="74" t="s">
        <v>212</v>
      </c>
      <c r="D133" s="75"/>
      <c r="E133" s="75"/>
      <c r="F133" s="75"/>
      <c r="G133" s="75"/>
      <c r="H133" s="75"/>
      <c r="I133" s="205"/>
      <c r="J133" s="75"/>
      <c r="K133" s="75"/>
      <c r="L133" s="73"/>
    </row>
    <row r="134" s="1" customFormat="1" ht="6.96" customHeight="1">
      <c r="B134" s="47"/>
      <c r="C134" s="75"/>
      <c r="D134" s="75"/>
      <c r="E134" s="75"/>
      <c r="F134" s="75"/>
      <c r="G134" s="75"/>
      <c r="H134" s="75"/>
      <c r="I134" s="205"/>
      <c r="J134" s="75"/>
      <c r="K134" s="75"/>
      <c r="L134" s="73"/>
    </row>
    <row r="135" s="1" customFormat="1" ht="14.4" customHeight="1">
      <c r="B135" s="47"/>
      <c r="C135" s="77" t="s">
        <v>18</v>
      </c>
      <c r="D135" s="75"/>
      <c r="E135" s="75"/>
      <c r="F135" s="75"/>
      <c r="G135" s="75"/>
      <c r="H135" s="75"/>
      <c r="I135" s="205"/>
      <c r="J135" s="75"/>
      <c r="K135" s="75"/>
      <c r="L135" s="73"/>
    </row>
    <row r="136" s="1" customFormat="1" ht="16.5" customHeight="1">
      <c r="B136" s="47"/>
      <c r="C136" s="75"/>
      <c r="D136" s="75"/>
      <c r="E136" s="206" t="str">
        <f>E7</f>
        <v>NOVÁ PSYCHIATRIE - NEMOCNICE TÁBOR (staveniště A)</v>
      </c>
      <c r="F136" s="77"/>
      <c r="G136" s="77"/>
      <c r="H136" s="77"/>
      <c r="I136" s="205"/>
      <c r="J136" s="75"/>
      <c r="K136" s="75"/>
      <c r="L136" s="73"/>
    </row>
    <row r="137">
      <c r="B137" s="29"/>
      <c r="C137" s="77" t="s">
        <v>175</v>
      </c>
      <c r="D137" s="207"/>
      <c r="E137" s="207"/>
      <c r="F137" s="207"/>
      <c r="G137" s="207"/>
      <c r="H137" s="207"/>
      <c r="I137" s="150"/>
      <c r="J137" s="207"/>
      <c r="K137" s="207"/>
      <c r="L137" s="208"/>
    </row>
    <row r="138" ht="16.5" customHeight="1">
      <c r="B138" s="29"/>
      <c r="C138" s="207"/>
      <c r="D138" s="207"/>
      <c r="E138" s="206" t="s">
        <v>176</v>
      </c>
      <c r="F138" s="207"/>
      <c r="G138" s="207"/>
      <c r="H138" s="207"/>
      <c r="I138" s="150"/>
      <c r="J138" s="207"/>
      <c r="K138" s="207"/>
      <c r="L138" s="208"/>
    </row>
    <row r="139">
      <c r="B139" s="29"/>
      <c r="C139" s="77" t="s">
        <v>177</v>
      </c>
      <c r="D139" s="207"/>
      <c r="E139" s="207"/>
      <c r="F139" s="207"/>
      <c r="G139" s="207"/>
      <c r="H139" s="207"/>
      <c r="I139" s="150"/>
      <c r="J139" s="207"/>
      <c r="K139" s="207"/>
      <c r="L139" s="208"/>
    </row>
    <row r="140" s="1" customFormat="1" ht="16.5" customHeight="1">
      <c r="B140" s="47"/>
      <c r="C140" s="75"/>
      <c r="D140" s="75"/>
      <c r="E140" s="314" t="s">
        <v>2686</v>
      </c>
      <c r="F140" s="75"/>
      <c r="G140" s="75"/>
      <c r="H140" s="75"/>
      <c r="I140" s="205"/>
      <c r="J140" s="75"/>
      <c r="K140" s="75"/>
      <c r="L140" s="73"/>
    </row>
    <row r="141" s="1" customFormat="1" ht="14.4" customHeight="1">
      <c r="B141" s="47"/>
      <c r="C141" s="77" t="s">
        <v>2687</v>
      </c>
      <c r="D141" s="75"/>
      <c r="E141" s="75"/>
      <c r="F141" s="75"/>
      <c r="G141" s="75"/>
      <c r="H141" s="75"/>
      <c r="I141" s="205"/>
      <c r="J141" s="75"/>
      <c r="K141" s="75"/>
      <c r="L141" s="73"/>
    </row>
    <row r="142" s="1" customFormat="1" ht="17.25" customHeight="1">
      <c r="B142" s="47"/>
      <c r="C142" s="75"/>
      <c r="D142" s="75"/>
      <c r="E142" s="83" t="str">
        <f>E13</f>
        <v>01.2A - SO 01.2 - Elektroinstalace</v>
      </c>
      <c r="F142" s="75"/>
      <c r="G142" s="75"/>
      <c r="H142" s="75"/>
      <c r="I142" s="205"/>
      <c r="J142" s="75"/>
      <c r="K142" s="75"/>
      <c r="L142" s="73"/>
    </row>
    <row r="143" s="1" customFormat="1" ht="6.96" customHeight="1">
      <c r="B143" s="47"/>
      <c r="C143" s="75"/>
      <c r="D143" s="75"/>
      <c r="E143" s="75"/>
      <c r="F143" s="75"/>
      <c r="G143" s="75"/>
      <c r="H143" s="75"/>
      <c r="I143" s="205"/>
      <c r="J143" s="75"/>
      <c r="K143" s="75"/>
      <c r="L143" s="73"/>
    </row>
    <row r="144" s="1" customFormat="1" ht="18" customHeight="1">
      <c r="B144" s="47"/>
      <c r="C144" s="77" t="s">
        <v>25</v>
      </c>
      <c r="D144" s="75"/>
      <c r="E144" s="75"/>
      <c r="F144" s="209" t="str">
        <f>F16</f>
        <v>Tábor</v>
      </c>
      <c r="G144" s="75"/>
      <c r="H144" s="75"/>
      <c r="I144" s="210" t="s">
        <v>27</v>
      </c>
      <c r="J144" s="86" t="str">
        <f>IF(J16="","",J16)</f>
        <v>4. 5. 2015</v>
      </c>
      <c r="K144" s="75"/>
      <c r="L144" s="73"/>
    </row>
    <row r="145" s="1" customFormat="1" ht="6.96" customHeight="1">
      <c r="B145" s="47"/>
      <c r="C145" s="75"/>
      <c r="D145" s="75"/>
      <c r="E145" s="75"/>
      <c r="F145" s="75"/>
      <c r="G145" s="75"/>
      <c r="H145" s="75"/>
      <c r="I145" s="205"/>
      <c r="J145" s="75"/>
      <c r="K145" s="75"/>
      <c r="L145" s="73"/>
    </row>
    <row r="146" s="1" customFormat="1">
      <c r="B146" s="47"/>
      <c r="C146" s="77" t="s">
        <v>31</v>
      </c>
      <c r="D146" s="75"/>
      <c r="E146" s="75"/>
      <c r="F146" s="209" t="str">
        <f>E19</f>
        <v>Nemocnice Tábor,a.s.Kpt. Jaroše 2000 390 02 Tábor</v>
      </c>
      <c r="G146" s="75"/>
      <c r="H146" s="75"/>
      <c r="I146" s="210" t="s">
        <v>39</v>
      </c>
      <c r="J146" s="209" t="str">
        <f>E25</f>
        <v>Atelier H1 Ing.arch.J.Hochman, K Biřičce, HK</v>
      </c>
      <c r="K146" s="75"/>
      <c r="L146" s="73"/>
    </row>
    <row r="147" s="1" customFormat="1" ht="14.4" customHeight="1">
      <c r="B147" s="47"/>
      <c r="C147" s="77" t="s">
        <v>37</v>
      </c>
      <c r="D147" s="75"/>
      <c r="E147" s="75"/>
      <c r="F147" s="209" t="str">
        <f>IF(E22="","",E22)</f>
        <v/>
      </c>
      <c r="G147" s="75"/>
      <c r="H147" s="75"/>
      <c r="I147" s="205"/>
      <c r="J147" s="75"/>
      <c r="K147" s="75"/>
      <c r="L147" s="73"/>
    </row>
    <row r="148" s="1" customFormat="1" ht="10.32" customHeight="1">
      <c r="B148" s="47"/>
      <c r="C148" s="75"/>
      <c r="D148" s="75"/>
      <c r="E148" s="75"/>
      <c r="F148" s="75"/>
      <c r="G148" s="75"/>
      <c r="H148" s="75"/>
      <c r="I148" s="205"/>
      <c r="J148" s="75"/>
      <c r="K148" s="75"/>
      <c r="L148" s="73"/>
    </row>
    <row r="149" s="10" customFormat="1" ht="29.28" customHeight="1">
      <c r="B149" s="211"/>
      <c r="C149" s="212" t="s">
        <v>213</v>
      </c>
      <c r="D149" s="213" t="s">
        <v>64</v>
      </c>
      <c r="E149" s="213" t="s">
        <v>60</v>
      </c>
      <c r="F149" s="213" t="s">
        <v>214</v>
      </c>
      <c r="G149" s="213" t="s">
        <v>215</v>
      </c>
      <c r="H149" s="213" t="s">
        <v>216</v>
      </c>
      <c r="I149" s="214" t="s">
        <v>217</v>
      </c>
      <c r="J149" s="213" t="s">
        <v>182</v>
      </c>
      <c r="K149" s="215" t="s">
        <v>218</v>
      </c>
      <c r="L149" s="216"/>
      <c r="M149" s="103" t="s">
        <v>219</v>
      </c>
      <c r="N149" s="104" t="s">
        <v>49</v>
      </c>
      <c r="O149" s="104" t="s">
        <v>220</v>
      </c>
      <c r="P149" s="104" t="s">
        <v>221</v>
      </c>
      <c r="Q149" s="104" t="s">
        <v>222</v>
      </c>
      <c r="R149" s="104" t="s">
        <v>223</v>
      </c>
      <c r="S149" s="104" t="s">
        <v>224</v>
      </c>
      <c r="T149" s="105" t="s">
        <v>225</v>
      </c>
    </row>
    <row r="150" s="1" customFormat="1" ht="29.28" customHeight="1">
      <c r="B150" s="47"/>
      <c r="C150" s="109" t="s">
        <v>183</v>
      </c>
      <c r="D150" s="75"/>
      <c r="E150" s="75"/>
      <c r="F150" s="75"/>
      <c r="G150" s="75"/>
      <c r="H150" s="75"/>
      <c r="I150" s="205"/>
      <c r="J150" s="217">
        <f>BK150</f>
        <v>0</v>
      </c>
      <c r="K150" s="75"/>
      <c r="L150" s="73"/>
      <c r="M150" s="106"/>
      <c r="N150" s="107"/>
      <c r="O150" s="107"/>
      <c r="P150" s="218">
        <f>P151</f>
        <v>0</v>
      </c>
      <c r="Q150" s="107"/>
      <c r="R150" s="218">
        <f>R151</f>
        <v>0</v>
      </c>
      <c r="S150" s="107"/>
      <c r="T150" s="219">
        <f>T151</f>
        <v>0</v>
      </c>
      <c r="AT150" s="25" t="s">
        <v>78</v>
      </c>
      <c r="AU150" s="25" t="s">
        <v>184</v>
      </c>
      <c r="BK150" s="220">
        <f>BK151</f>
        <v>0</v>
      </c>
    </row>
    <row r="151" s="11" customFormat="1" ht="37.44" customHeight="1">
      <c r="B151" s="221"/>
      <c r="C151" s="222"/>
      <c r="D151" s="223" t="s">
        <v>78</v>
      </c>
      <c r="E151" s="224" t="s">
        <v>2752</v>
      </c>
      <c r="F151" s="224" t="s">
        <v>2753</v>
      </c>
      <c r="G151" s="222"/>
      <c r="H151" s="222"/>
      <c r="I151" s="225"/>
      <c r="J151" s="226">
        <f>BK151</f>
        <v>0</v>
      </c>
      <c r="K151" s="222"/>
      <c r="L151" s="227"/>
      <c r="M151" s="228"/>
      <c r="N151" s="229"/>
      <c r="O151" s="229"/>
      <c r="P151" s="230">
        <f>P152+P186+P321+P335</f>
        <v>0</v>
      </c>
      <c r="Q151" s="229"/>
      <c r="R151" s="230">
        <f>R152+R186+R321+R335</f>
        <v>0</v>
      </c>
      <c r="S151" s="229"/>
      <c r="T151" s="231">
        <f>T152+T186+T321+T335</f>
        <v>0</v>
      </c>
      <c r="AR151" s="232" t="s">
        <v>101</v>
      </c>
      <c r="AT151" s="233" t="s">
        <v>78</v>
      </c>
      <c r="AU151" s="233" t="s">
        <v>79</v>
      </c>
      <c r="AY151" s="232" t="s">
        <v>228</v>
      </c>
      <c r="BK151" s="234">
        <f>BK152+BK186+BK321+BK335</f>
        <v>0</v>
      </c>
    </row>
    <row r="152" s="11" customFormat="1" ht="19.92" customHeight="1">
      <c r="B152" s="221"/>
      <c r="C152" s="222"/>
      <c r="D152" s="223" t="s">
        <v>78</v>
      </c>
      <c r="E152" s="235" t="s">
        <v>2754</v>
      </c>
      <c r="F152" s="235" t="s">
        <v>2755</v>
      </c>
      <c r="G152" s="222"/>
      <c r="H152" s="222"/>
      <c r="I152" s="225"/>
      <c r="J152" s="236">
        <f>BK152</f>
        <v>0</v>
      </c>
      <c r="K152" s="222"/>
      <c r="L152" s="227"/>
      <c r="M152" s="228"/>
      <c r="N152" s="229"/>
      <c r="O152" s="229"/>
      <c r="P152" s="230">
        <f>P153+P154+P156+P158+P160+P163+P164+P166+P168+P171+P175+P176+P178+P180+P183</f>
        <v>0</v>
      </c>
      <c r="Q152" s="229"/>
      <c r="R152" s="230">
        <f>R153+R154+R156+R158+R160+R163+R164+R166+R168+R171+R175+R176+R178+R180+R183</f>
        <v>0</v>
      </c>
      <c r="S152" s="229"/>
      <c r="T152" s="231">
        <f>T153+T154+T156+T158+T160+T163+T164+T166+T168+T171+T175+T176+T178+T180+T183</f>
        <v>0</v>
      </c>
      <c r="AR152" s="232" t="s">
        <v>101</v>
      </c>
      <c r="AT152" s="233" t="s">
        <v>78</v>
      </c>
      <c r="AU152" s="233" t="s">
        <v>24</v>
      </c>
      <c r="AY152" s="232" t="s">
        <v>228</v>
      </c>
      <c r="BK152" s="234">
        <f>BK153+BK154+BK156+BK158+BK160+BK163+BK164+BK166+BK168+BK171+BK175+BK176+BK178+BK180+BK183</f>
        <v>0</v>
      </c>
    </row>
    <row r="153" s="11" customFormat="1" ht="14.88" customHeight="1">
      <c r="B153" s="221"/>
      <c r="C153" s="222"/>
      <c r="D153" s="223" t="s">
        <v>78</v>
      </c>
      <c r="E153" s="235" t="s">
        <v>2756</v>
      </c>
      <c r="F153" s="235" t="s">
        <v>2757</v>
      </c>
      <c r="G153" s="222"/>
      <c r="H153" s="222"/>
      <c r="I153" s="225"/>
      <c r="J153" s="236">
        <f>BK153</f>
        <v>0</v>
      </c>
      <c r="K153" s="222"/>
      <c r="L153" s="227"/>
      <c r="M153" s="228"/>
      <c r="N153" s="229"/>
      <c r="O153" s="229"/>
      <c r="P153" s="230">
        <v>0</v>
      </c>
      <c r="Q153" s="229"/>
      <c r="R153" s="230">
        <v>0</v>
      </c>
      <c r="S153" s="229"/>
      <c r="T153" s="231">
        <v>0</v>
      </c>
      <c r="AR153" s="232" t="s">
        <v>101</v>
      </c>
      <c r="AT153" s="233" t="s">
        <v>78</v>
      </c>
      <c r="AU153" s="233" t="s">
        <v>87</v>
      </c>
      <c r="AY153" s="232" t="s">
        <v>228</v>
      </c>
      <c r="BK153" s="234">
        <v>0</v>
      </c>
    </row>
    <row r="154" s="11" customFormat="1" ht="14.88" customHeight="1">
      <c r="B154" s="221"/>
      <c r="C154" s="222"/>
      <c r="D154" s="223" t="s">
        <v>78</v>
      </c>
      <c r="E154" s="235" t="s">
        <v>2758</v>
      </c>
      <c r="F154" s="235" t="s">
        <v>2759</v>
      </c>
      <c r="G154" s="222"/>
      <c r="H154" s="222"/>
      <c r="I154" s="225"/>
      <c r="J154" s="236">
        <f>BK154</f>
        <v>0</v>
      </c>
      <c r="K154" s="222"/>
      <c r="L154" s="227"/>
      <c r="M154" s="228"/>
      <c r="N154" s="229"/>
      <c r="O154" s="229"/>
      <c r="P154" s="230">
        <f>P155</f>
        <v>0</v>
      </c>
      <c r="Q154" s="229"/>
      <c r="R154" s="230">
        <f>R155</f>
        <v>0</v>
      </c>
      <c r="S154" s="229"/>
      <c r="T154" s="231">
        <f>T155</f>
        <v>0</v>
      </c>
      <c r="AR154" s="232" t="s">
        <v>101</v>
      </c>
      <c r="AT154" s="233" t="s">
        <v>78</v>
      </c>
      <c r="AU154" s="233" t="s">
        <v>87</v>
      </c>
      <c r="AY154" s="232" t="s">
        <v>228</v>
      </c>
      <c r="BK154" s="234">
        <f>BK155</f>
        <v>0</v>
      </c>
    </row>
    <row r="155" s="1" customFormat="1" ht="16.5" customHeight="1">
      <c r="B155" s="47"/>
      <c r="C155" s="237" t="s">
        <v>79</v>
      </c>
      <c r="D155" s="237" t="s">
        <v>230</v>
      </c>
      <c r="E155" s="238" t="s">
        <v>2760</v>
      </c>
      <c r="F155" s="239" t="s">
        <v>2761</v>
      </c>
      <c r="G155" s="240" t="s">
        <v>929</v>
      </c>
      <c r="H155" s="241">
        <v>1</v>
      </c>
      <c r="I155" s="242"/>
      <c r="J155" s="243">
        <f>ROUND(I155*H155,2)</f>
        <v>0</v>
      </c>
      <c r="K155" s="239" t="s">
        <v>2762</v>
      </c>
      <c r="L155" s="73"/>
      <c r="M155" s="244" t="s">
        <v>22</v>
      </c>
      <c r="N155" s="245" t="s">
        <v>50</v>
      </c>
      <c r="O155" s="48"/>
      <c r="P155" s="246">
        <f>O155*H155</f>
        <v>0</v>
      </c>
      <c r="Q155" s="246">
        <v>0</v>
      </c>
      <c r="R155" s="246">
        <f>Q155*H155</f>
        <v>0</v>
      </c>
      <c r="S155" s="246">
        <v>0</v>
      </c>
      <c r="T155" s="247">
        <f>S155*H155</f>
        <v>0</v>
      </c>
      <c r="AR155" s="25" t="s">
        <v>572</v>
      </c>
      <c r="AT155" s="25" t="s">
        <v>230</v>
      </c>
      <c r="AU155" s="25" t="s">
        <v>101</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572</v>
      </c>
      <c r="BM155" s="25" t="s">
        <v>2763</v>
      </c>
    </row>
    <row r="156" s="11" customFormat="1" ht="22.32" customHeight="1">
      <c r="B156" s="221"/>
      <c r="C156" s="222"/>
      <c r="D156" s="223" t="s">
        <v>78</v>
      </c>
      <c r="E156" s="235" t="s">
        <v>2764</v>
      </c>
      <c r="F156" s="235" t="s">
        <v>2765</v>
      </c>
      <c r="G156" s="222"/>
      <c r="H156" s="222"/>
      <c r="I156" s="225"/>
      <c r="J156" s="236">
        <f>BK156</f>
        <v>0</v>
      </c>
      <c r="K156" s="222"/>
      <c r="L156" s="227"/>
      <c r="M156" s="228"/>
      <c r="N156" s="229"/>
      <c r="O156" s="229"/>
      <c r="P156" s="230">
        <f>P157</f>
        <v>0</v>
      </c>
      <c r="Q156" s="229"/>
      <c r="R156" s="230">
        <f>R157</f>
        <v>0</v>
      </c>
      <c r="S156" s="229"/>
      <c r="T156" s="231">
        <f>T157</f>
        <v>0</v>
      </c>
      <c r="AR156" s="232" t="s">
        <v>101</v>
      </c>
      <c r="AT156" s="233" t="s">
        <v>78</v>
      </c>
      <c r="AU156" s="233" t="s">
        <v>87</v>
      </c>
      <c r="AY156" s="232" t="s">
        <v>228</v>
      </c>
      <c r="BK156" s="234">
        <f>BK157</f>
        <v>0</v>
      </c>
    </row>
    <row r="157" s="1" customFormat="1" ht="16.5" customHeight="1">
      <c r="B157" s="47"/>
      <c r="C157" s="237" t="s">
        <v>79</v>
      </c>
      <c r="D157" s="237" t="s">
        <v>230</v>
      </c>
      <c r="E157" s="238" t="s">
        <v>2766</v>
      </c>
      <c r="F157" s="239" t="s">
        <v>2767</v>
      </c>
      <c r="G157" s="240" t="s">
        <v>929</v>
      </c>
      <c r="H157" s="241">
        <v>1</v>
      </c>
      <c r="I157" s="242"/>
      <c r="J157" s="243">
        <f>ROUND(I157*H157,2)</f>
        <v>0</v>
      </c>
      <c r="K157" s="239" t="s">
        <v>2762</v>
      </c>
      <c r="L157" s="73"/>
      <c r="M157" s="244" t="s">
        <v>22</v>
      </c>
      <c r="N157" s="245" t="s">
        <v>50</v>
      </c>
      <c r="O157" s="48"/>
      <c r="P157" s="246">
        <f>O157*H157</f>
        <v>0</v>
      </c>
      <c r="Q157" s="246">
        <v>0</v>
      </c>
      <c r="R157" s="246">
        <f>Q157*H157</f>
        <v>0</v>
      </c>
      <c r="S157" s="246">
        <v>0</v>
      </c>
      <c r="T157" s="247">
        <f>S157*H157</f>
        <v>0</v>
      </c>
      <c r="AR157" s="25" t="s">
        <v>572</v>
      </c>
      <c r="AT157" s="25" t="s">
        <v>230</v>
      </c>
      <c r="AU157" s="25" t="s">
        <v>101</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572</v>
      </c>
      <c r="BM157" s="25" t="s">
        <v>2768</v>
      </c>
    </row>
    <row r="158" s="11" customFormat="1" ht="22.32" customHeight="1">
      <c r="B158" s="221"/>
      <c r="C158" s="222"/>
      <c r="D158" s="223" t="s">
        <v>78</v>
      </c>
      <c r="E158" s="235" t="s">
        <v>2769</v>
      </c>
      <c r="F158" s="235" t="s">
        <v>2770</v>
      </c>
      <c r="G158" s="222"/>
      <c r="H158" s="222"/>
      <c r="I158" s="225"/>
      <c r="J158" s="236">
        <f>BK158</f>
        <v>0</v>
      </c>
      <c r="K158" s="222"/>
      <c r="L158" s="227"/>
      <c r="M158" s="228"/>
      <c r="N158" s="229"/>
      <c r="O158" s="229"/>
      <c r="P158" s="230">
        <f>P159</f>
        <v>0</v>
      </c>
      <c r="Q158" s="229"/>
      <c r="R158" s="230">
        <f>R159</f>
        <v>0</v>
      </c>
      <c r="S158" s="229"/>
      <c r="T158" s="231">
        <f>T159</f>
        <v>0</v>
      </c>
      <c r="AR158" s="232" t="s">
        <v>101</v>
      </c>
      <c r="AT158" s="233" t="s">
        <v>78</v>
      </c>
      <c r="AU158" s="233" t="s">
        <v>87</v>
      </c>
      <c r="AY158" s="232" t="s">
        <v>228</v>
      </c>
      <c r="BK158" s="234">
        <f>BK159</f>
        <v>0</v>
      </c>
    </row>
    <row r="159" s="1" customFormat="1" ht="16.5" customHeight="1">
      <c r="B159" s="47"/>
      <c r="C159" s="237" t="s">
        <v>79</v>
      </c>
      <c r="D159" s="237" t="s">
        <v>230</v>
      </c>
      <c r="E159" s="238" t="s">
        <v>2771</v>
      </c>
      <c r="F159" s="239" t="s">
        <v>2772</v>
      </c>
      <c r="G159" s="240" t="s">
        <v>929</v>
      </c>
      <c r="H159" s="241">
        <v>3</v>
      </c>
      <c r="I159" s="242"/>
      <c r="J159" s="243">
        <f>ROUND(I159*H159,2)</f>
        <v>0</v>
      </c>
      <c r="K159" s="239" t="s">
        <v>2762</v>
      </c>
      <c r="L159" s="73"/>
      <c r="M159" s="244" t="s">
        <v>22</v>
      </c>
      <c r="N159" s="245" t="s">
        <v>50</v>
      </c>
      <c r="O159" s="48"/>
      <c r="P159" s="246">
        <f>O159*H159</f>
        <v>0</v>
      </c>
      <c r="Q159" s="246">
        <v>0</v>
      </c>
      <c r="R159" s="246">
        <f>Q159*H159</f>
        <v>0</v>
      </c>
      <c r="S159" s="246">
        <v>0</v>
      </c>
      <c r="T159" s="247">
        <f>S159*H159</f>
        <v>0</v>
      </c>
      <c r="AR159" s="25" t="s">
        <v>572</v>
      </c>
      <c r="AT159" s="25" t="s">
        <v>230</v>
      </c>
      <c r="AU159" s="25" t="s">
        <v>101</v>
      </c>
      <c r="AY159" s="25" t="s">
        <v>228</v>
      </c>
      <c r="BE159" s="248">
        <f>IF(N159="základní",J159,0)</f>
        <v>0</v>
      </c>
      <c r="BF159" s="248">
        <f>IF(N159="snížená",J159,0)</f>
        <v>0</v>
      </c>
      <c r="BG159" s="248">
        <f>IF(N159="zákl. přenesená",J159,0)</f>
        <v>0</v>
      </c>
      <c r="BH159" s="248">
        <f>IF(N159="sníž. přenesená",J159,0)</f>
        <v>0</v>
      </c>
      <c r="BI159" s="248">
        <f>IF(N159="nulová",J159,0)</f>
        <v>0</v>
      </c>
      <c r="BJ159" s="25" t="s">
        <v>24</v>
      </c>
      <c r="BK159" s="248">
        <f>ROUND(I159*H159,2)</f>
        <v>0</v>
      </c>
      <c r="BL159" s="25" t="s">
        <v>572</v>
      </c>
      <c r="BM159" s="25" t="s">
        <v>2773</v>
      </c>
    </row>
    <row r="160" s="11" customFormat="1" ht="22.32" customHeight="1">
      <c r="B160" s="221"/>
      <c r="C160" s="222"/>
      <c r="D160" s="223" t="s">
        <v>78</v>
      </c>
      <c r="E160" s="235" t="s">
        <v>2774</v>
      </c>
      <c r="F160" s="235" t="s">
        <v>2775</v>
      </c>
      <c r="G160" s="222"/>
      <c r="H160" s="222"/>
      <c r="I160" s="225"/>
      <c r="J160" s="236">
        <f>BK160</f>
        <v>0</v>
      </c>
      <c r="K160" s="222"/>
      <c r="L160" s="227"/>
      <c r="M160" s="228"/>
      <c r="N160" s="229"/>
      <c r="O160" s="229"/>
      <c r="P160" s="230">
        <f>SUM(P161:P162)</f>
        <v>0</v>
      </c>
      <c r="Q160" s="229"/>
      <c r="R160" s="230">
        <f>SUM(R161:R162)</f>
        <v>0</v>
      </c>
      <c r="S160" s="229"/>
      <c r="T160" s="231">
        <f>SUM(T161:T162)</f>
        <v>0</v>
      </c>
      <c r="AR160" s="232" t="s">
        <v>101</v>
      </c>
      <c r="AT160" s="233" t="s">
        <v>78</v>
      </c>
      <c r="AU160" s="233" t="s">
        <v>87</v>
      </c>
      <c r="AY160" s="232" t="s">
        <v>228</v>
      </c>
      <c r="BK160" s="234">
        <f>SUM(BK161:BK162)</f>
        <v>0</v>
      </c>
    </row>
    <row r="161" s="1" customFormat="1" ht="16.5" customHeight="1">
      <c r="B161" s="47"/>
      <c r="C161" s="237" t="s">
        <v>79</v>
      </c>
      <c r="D161" s="237" t="s">
        <v>230</v>
      </c>
      <c r="E161" s="238" t="s">
        <v>2776</v>
      </c>
      <c r="F161" s="239" t="s">
        <v>2777</v>
      </c>
      <c r="G161" s="240" t="s">
        <v>929</v>
      </c>
      <c r="H161" s="241">
        <v>2</v>
      </c>
      <c r="I161" s="242"/>
      <c r="J161" s="243">
        <f>ROUND(I161*H161,2)</f>
        <v>0</v>
      </c>
      <c r="K161" s="239" t="s">
        <v>2762</v>
      </c>
      <c r="L161" s="73"/>
      <c r="M161" s="244" t="s">
        <v>22</v>
      </c>
      <c r="N161" s="245" t="s">
        <v>50</v>
      </c>
      <c r="O161" s="48"/>
      <c r="P161" s="246">
        <f>O161*H161</f>
        <v>0</v>
      </c>
      <c r="Q161" s="246">
        <v>0</v>
      </c>
      <c r="R161" s="246">
        <f>Q161*H161</f>
        <v>0</v>
      </c>
      <c r="S161" s="246">
        <v>0</v>
      </c>
      <c r="T161" s="247">
        <f>S161*H161</f>
        <v>0</v>
      </c>
      <c r="AR161" s="25" t="s">
        <v>572</v>
      </c>
      <c r="AT161" s="25" t="s">
        <v>230</v>
      </c>
      <c r="AU161" s="25" t="s">
        <v>101</v>
      </c>
      <c r="AY161" s="25" t="s">
        <v>228</v>
      </c>
      <c r="BE161" s="248">
        <f>IF(N161="základní",J161,0)</f>
        <v>0</v>
      </c>
      <c r="BF161" s="248">
        <f>IF(N161="snížená",J161,0)</f>
        <v>0</v>
      </c>
      <c r="BG161" s="248">
        <f>IF(N161="zákl. přenesená",J161,0)</f>
        <v>0</v>
      </c>
      <c r="BH161" s="248">
        <f>IF(N161="sníž. přenesená",J161,0)</f>
        <v>0</v>
      </c>
      <c r="BI161" s="248">
        <f>IF(N161="nulová",J161,0)</f>
        <v>0</v>
      </c>
      <c r="BJ161" s="25" t="s">
        <v>24</v>
      </c>
      <c r="BK161" s="248">
        <f>ROUND(I161*H161,2)</f>
        <v>0</v>
      </c>
      <c r="BL161" s="25" t="s">
        <v>572</v>
      </c>
      <c r="BM161" s="25" t="s">
        <v>2778</v>
      </c>
    </row>
    <row r="162" s="1" customFormat="1" ht="16.5" customHeight="1">
      <c r="B162" s="47"/>
      <c r="C162" s="237" t="s">
        <v>79</v>
      </c>
      <c r="D162" s="237" t="s">
        <v>230</v>
      </c>
      <c r="E162" s="238" t="s">
        <v>2779</v>
      </c>
      <c r="F162" s="239" t="s">
        <v>2780</v>
      </c>
      <c r="G162" s="240" t="s">
        <v>929</v>
      </c>
      <c r="H162" s="241">
        <v>1</v>
      </c>
      <c r="I162" s="242"/>
      <c r="J162" s="243">
        <f>ROUND(I162*H162,2)</f>
        <v>0</v>
      </c>
      <c r="K162" s="239" t="s">
        <v>2762</v>
      </c>
      <c r="L162" s="73"/>
      <c r="M162" s="244" t="s">
        <v>22</v>
      </c>
      <c r="N162" s="245" t="s">
        <v>50</v>
      </c>
      <c r="O162" s="48"/>
      <c r="P162" s="246">
        <f>O162*H162</f>
        <v>0</v>
      </c>
      <c r="Q162" s="246">
        <v>0</v>
      </c>
      <c r="R162" s="246">
        <f>Q162*H162</f>
        <v>0</v>
      </c>
      <c r="S162" s="246">
        <v>0</v>
      </c>
      <c r="T162" s="247">
        <f>S162*H162</f>
        <v>0</v>
      </c>
      <c r="AR162" s="25" t="s">
        <v>572</v>
      </c>
      <c r="AT162" s="25" t="s">
        <v>230</v>
      </c>
      <c r="AU162" s="25" t="s">
        <v>101</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572</v>
      </c>
      <c r="BM162" s="25" t="s">
        <v>2781</v>
      </c>
    </row>
    <row r="163" s="11" customFormat="1" ht="22.32" customHeight="1">
      <c r="B163" s="221"/>
      <c r="C163" s="222"/>
      <c r="D163" s="223" t="s">
        <v>78</v>
      </c>
      <c r="E163" s="235" t="s">
        <v>2782</v>
      </c>
      <c r="F163" s="235" t="s">
        <v>2783</v>
      </c>
      <c r="G163" s="222"/>
      <c r="H163" s="222"/>
      <c r="I163" s="225"/>
      <c r="J163" s="236">
        <f>BK163</f>
        <v>0</v>
      </c>
      <c r="K163" s="222"/>
      <c r="L163" s="227"/>
      <c r="M163" s="228"/>
      <c r="N163" s="229"/>
      <c r="O163" s="229"/>
      <c r="P163" s="230">
        <v>0</v>
      </c>
      <c r="Q163" s="229"/>
      <c r="R163" s="230">
        <v>0</v>
      </c>
      <c r="S163" s="229"/>
      <c r="T163" s="231">
        <v>0</v>
      </c>
      <c r="AR163" s="232" t="s">
        <v>101</v>
      </c>
      <c r="AT163" s="233" t="s">
        <v>78</v>
      </c>
      <c r="AU163" s="233" t="s">
        <v>87</v>
      </c>
      <c r="AY163" s="232" t="s">
        <v>228</v>
      </c>
      <c r="BK163" s="234">
        <v>0</v>
      </c>
    </row>
    <row r="164" s="11" customFormat="1" ht="14.88" customHeight="1">
      <c r="B164" s="221"/>
      <c r="C164" s="222"/>
      <c r="D164" s="223" t="s">
        <v>78</v>
      </c>
      <c r="E164" s="235" t="s">
        <v>2784</v>
      </c>
      <c r="F164" s="235" t="s">
        <v>2785</v>
      </c>
      <c r="G164" s="222"/>
      <c r="H164" s="222"/>
      <c r="I164" s="225"/>
      <c r="J164" s="236">
        <f>BK164</f>
        <v>0</v>
      </c>
      <c r="K164" s="222"/>
      <c r="L164" s="227"/>
      <c r="M164" s="228"/>
      <c r="N164" s="229"/>
      <c r="O164" s="229"/>
      <c r="P164" s="230">
        <f>P165</f>
        <v>0</v>
      </c>
      <c r="Q164" s="229"/>
      <c r="R164" s="230">
        <f>R165</f>
        <v>0</v>
      </c>
      <c r="S164" s="229"/>
      <c r="T164" s="231">
        <f>T165</f>
        <v>0</v>
      </c>
      <c r="AR164" s="232" t="s">
        <v>101</v>
      </c>
      <c r="AT164" s="233" t="s">
        <v>78</v>
      </c>
      <c r="AU164" s="233" t="s">
        <v>87</v>
      </c>
      <c r="AY164" s="232" t="s">
        <v>228</v>
      </c>
      <c r="BK164" s="234">
        <f>BK165</f>
        <v>0</v>
      </c>
    </row>
    <row r="165" s="1" customFormat="1" ht="16.5" customHeight="1">
      <c r="B165" s="47"/>
      <c r="C165" s="237" t="s">
        <v>79</v>
      </c>
      <c r="D165" s="237" t="s">
        <v>230</v>
      </c>
      <c r="E165" s="238" t="s">
        <v>2786</v>
      </c>
      <c r="F165" s="239" t="s">
        <v>2787</v>
      </c>
      <c r="G165" s="240" t="s">
        <v>929</v>
      </c>
      <c r="H165" s="241">
        <v>1</v>
      </c>
      <c r="I165" s="242"/>
      <c r="J165" s="243">
        <f>ROUND(I165*H165,2)</f>
        <v>0</v>
      </c>
      <c r="K165" s="239" t="s">
        <v>2762</v>
      </c>
      <c r="L165" s="73"/>
      <c r="M165" s="244" t="s">
        <v>22</v>
      </c>
      <c r="N165" s="245" t="s">
        <v>50</v>
      </c>
      <c r="O165" s="48"/>
      <c r="P165" s="246">
        <f>O165*H165</f>
        <v>0</v>
      </c>
      <c r="Q165" s="246">
        <v>0</v>
      </c>
      <c r="R165" s="246">
        <f>Q165*H165</f>
        <v>0</v>
      </c>
      <c r="S165" s="246">
        <v>0</v>
      </c>
      <c r="T165" s="247">
        <f>S165*H165</f>
        <v>0</v>
      </c>
      <c r="AR165" s="25" t="s">
        <v>572</v>
      </c>
      <c r="AT165" s="25" t="s">
        <v>230</v>
      </c>
      <c r="AU165" s="25" t="s">
        <v>101</v>
      </c>
      <c r="AY165" s="25" t="s">
        <v>228</v>
      </c>
      <c r="BE165" s="248">
        <f>IF(N165="základní",J165,0)</f>
        <v>0</v>
      </c>
      <c r="BF165" s="248">
        <f>IF(N165="snížená",J165,0)</f>
        <v>0</v>
      </c>
      <c r="BG165" s="248">
        <f>IF(N165="zákl. přenesená",J165,0)</f>
        <v>0</v>
      </c>
      <c r="BH165" s="248">
        <f>IF(N165="sníž. přenesená",J165,0)</f>
        <v>0</v>
      </c>
      <c r="BI165" s="248">
        <f>IF(N165="nulová",J165,0)</f>
        <v>0</v>
      </c>
      <c r="BJ165" s="25" t="s">
        <v>24</v>
      </c>
      <c r="BK165" s="248">
        <f>ROUND(I165*H165,2)</f>
        <v>0</v>
      </c>
      <c r="BL165" s="25" t="s">
        <v>572</v>
      </c>
      <c r="BM165" s="25" t="s">
        <v>2788</v>
      </c>
    </row>
    <row r="166" s="11" customFormat="1" ht="22.32" customHeight="1">
      <c r="B166" s="221"/>
      <c r="C166" s="222"/>
      <c r="D166" s="223" t="s">
        <v>78</v>
      </c>
      <c r="E166" s="235" t="s">
        <v>2789</v>
      </c>
      <c r="F166" s="235" t="s">
        <v>2765</v>
      </c>
      <c r="G166" s="222"/>
      <c r="H166" s="222"/>
      <c r="I166" s="225"/>
      <c r="J166" s="236">
        <f>BK166</f>
        <v>0</v>
      </c>
      <c r="K166" s="222"/>
      <c r="L166" s="227"/>
      <c r="M166" s="228"/>
      <c r="N166" s="229"/>
      <c r="O166" s="229"/>
      <c r="P166" s="230">
        <f>P167</f>
        <v>0</v>
      </c>
      <c r="Q166" s="229"/>
      <c r="R166" s="230">
        <f>R167</f>
        <v>0</v>
      </c>
      <c r="S166" s="229"/>
      <c r="T166" s="231">
        <f>T167</f>
        <v>0</v>
      </c>
      <c r="AR166" s="232" t="s">
        <v>101</v>
      </c>
      <c r="AT166" s="233" t="s">
        <v>78</v>
      </c>
      <c r="AU166" s="233" t="s">
        <v>87</v>
      </c>
      <c r="AY166" s="232" t="s">
        <v>228</v>
      </c>
      <c r="BK166" s="234">
        <f>BK167</f>
        <v>0</v>
      </c>
    </row>
    <row r="167" s="1" customFormat="1" ht="16.5" customHeight="1">
      <c r="B167" s="47"/>
      <c r="C167" s="237" t="s">
        <v>79</v>
      </c>
      <c r="D167" s="237" t="s">
        <v>230</v>
      </c>
      <c r="E167" s="238" t="s">
        <v>2790</v>
      </c>
      <c r="F167" s="239" t="s">
        <v>2791</v>
      </c>
      <c r="G167" s="240" t="s">
        <v>929</v>
      </c>
      <c r="H167" s="241">
        <v>1</v>
      </c>
      <c r="I167" s="242"/>
      <c r="J167" s="243">
        <f>ROUND(I167*H167,2)</f>
        <v>0</v>
      </c>
      <c r="K167" s="239" t="s">
        <v>2762</v>
      </c>
      <c r="L167" s="73"/>
      <c r="M167" s="244" t="s">
        <v>22</v>
      </c>
      <c r="N167" s="245" t="s">
        <v>50</v>
      </c>
      <c r="O167" s="48"/>
      <c r="P167" s="246">
        <f>O167*H167</f>
        <v>0</v>
      </c>
      <c r="Q167" s="246">
        <v>0</v>
      </c>
      <c r="R167" s="246">
        <f>Q167*H167</f>
        <v>0</v>
      </c>
      <c r="S167" s="246">
        <v>0</v>
      </c>
      <c r="T167" s="247">
        <f>S167*H167</f>
        <v>0</v>
      </c>
      <c r="AR167" s="25" t="s">
        <v>572</v>
      </c>
      <c r="AT167" s="25" t="s">
        <v>230</v>
      </c>
      <c r="AU167" s="25" t="s">
        <v>101</v>
      </c>
      <c r="AY167" s="25" t="s">
        <v>228</v>
      </c>
      <c r="BE167" s="248">
        <f>IF(N167="základní",J167,0)</f>
        <v>0</v>
      </c>
      <c r="BF167" s="248">
        <f>IF(N167="snížená",J167,0)</f>
        <v>0</v>
      </c>
      <c r="BG167" s="248">
        <f>IF(N167="zákl. přenesená",J167,0)</f>
        <v>0</v>
      </c>
      <c r="BH167" s="248">
        <f>IF(N167="sníž. přenesená",J167,0)</f>
        <v>0</v>
      </c>
      <c r="BI167" s="248">
        <f>IF(N167="nulová",J167,0)</f>
        <v>0</v>
      </c>
      <c r="BJ167" s="25" t="s">
        <v>24</v>
      </c>
      <c r="BK167" s="248">
        <f>ROUND(I167*H167,2)</f>
        <v>0</v>
      </c>
      <c r="BL167" s="25" t="s">
        <v>572</v>
      </c>
      <c r="BM167" s="25" t="s">
        <v>2792</v>
      </c>
    </row>
    <row r="168" s="11" customFormat="1" ht="22.32" customHeight="1">
      <c r="B168" s="221"/>
      <c r="C168" s="222"/>
      <c r="D168" s="223" t="s">
        <v>78</v>
      </c>
      <c r="E168" s="235" t="s">
        <v>2793</v>
      </c>
      <c r="F168" s="235" t="s">
        <v>2770</v>
      </c>
      <c r="G168" s="222"/>
      <c r="H168" s="222"/>
      <c r="I168" s="225"/>
      <c r="J168" s="236">
        <f>BK168</f>
        <v>0</v>
      </c>
      <c r="K168" s="222"/>
      <c r="L168" s="227"/>
      <c r="M168" s="228"/>
      <c r="N168" s="229"/>
      <c r="O168" s="229"/>
      <c r="P168" s="230">
        <f>SUM(P169:P170)</f>
        <v>0</v>
      </c>
      <c r="Q168" s="229"/>
      <c r="R168" s="230">
        <f>SUM(R169:R170)</f>
        <v>0</v>
      </c>
      <c r="S168" s="229"/>
      <c r="T168" s="231">
        <f>SUM(T169:T170)</f>
        <v>0</v>
      </c>
      <c r="AR168" s="232" t="s">
        <v>101</v>
      </c>
      <c r="AT168" s="233" t="s">
        <v>78</v>
      </c>
      <c r="AU168" s="233" t="s">
        <v>87</v>
      </c>
      <c r="AY168" s="232" t="s">
        <v>228</v>
      </c>
      <c r="BK168" s="234">
        <f>SUM(BK169:BK170)</f>
        <v>0</v>
      </c>
    </row>
    <row r="169" s="1" customFormat="1" ht="16.5" customHeight="1">
      <c r="B169" s="47"/>
      <c r="C169" s="237" t="s">
        <v>79</v>
      </c>
      <c r="D169" s="237" t="s">
        <v>230</v>
      </c>
      <c r="E169" s="238" t="s">
        <v>2771</v>
      </c>
      <c r="F169" s="239" t="s">
        <v>2772</v>
      </c>
      <c r="G169" s="240" t="s">
        <v>929</v>
      </c>
      <c r="H169" s="241">
        <v>14</v>
      </c>
      <c r="I169" s="242"/>
      <c r="J169" s="243">
        <f>ROUND(I169*H169,2)</f>
        <v>0</v>
      </c>
      <c r="K169" s="239" t="s">
        <v>2762</v>
      </c>
      <c r="L169" s="73"/>
      <c r="M169" s="244" t="s">
        <v>22</v>
      </c>
      <c r="N169" s="245" t="s">
        <v>50</v>
      </c>
      <c r="O169" s="48"/>
      <c r="P169" s="246">
        <f>O169*H169</f>
        <v>0</v>
      </c>
      <c r="Q169" s="246">
        <v>0</v>
      </c>
      <c r="R169" s="246">
        <f>Q169*H169</f>
        <v>0</v>
      </c>
      <c r="S169" s="246">
        <v>0</v>
      </c>
      <c r="T169" s="247">
        <f>S169*H169</f>
        <v>0</v>
      </c>
      <c r="AR169" s="25" t="s">
        <v>572</v>
      </c>
      <c r="AT169" s="25" t="s">
        <v>230</v>
      </c>
      <c r="AU169" s="25" t="s">
        <v>101</v>
      </c>
      <c r="AY169" s="25" t="s">
        <v>228</v>
      </c>
      <c r="BE169" s="248">
        <f>IF(N169="základní",J169,0)</f>
        <v>0</v>
      </c>
      <c r="BF169" s="248">
        <f>IF(N169="snížená",J169,0)</f>
        <v>0</v>
      </c>
      <c r="BG169" s="248">
        <f>IF(N169="zákl. přenesená",J169,0)</f>
        <v>0</v>
      </c>
      <c r="BH169" s="248">
        <f>IF(N169="sníž. přenesená",J169,0)</f>
        <v>0</v>
      </c>
      <c r="BI169" s="248">
        <f>IF(N169="nulová",J169,0)</f>
        <v>0</v>
      </c>
      <c r="BJ169" s="25" t="s">
        <v>24</v>
      </c>
      <c r="BK169" s="248">
        <f>ROUND(I169*H169,2)</f>
        <v>0</v>
      </c>
      <c r="BL169" s="25" t="s">
        <v>572</v>
      </c>
      <c r="BM169" s="25" t="s">
        <v>2794</v>
      </c>
    </row>
    <row r="170" s="1" customFormat="1" ht="16.5" customHeight="1">
      <c r="B170" s="47"/>
      <c r="C170" s="237" t="s">
        <v>79</v>
      </c>
      <c r="D170" s="237" t="s">
        <v>230</v>
      </c>
      <c r="E170" s="238" t="s">
        <v>2795</v>
      </c>
      <c r="F170" s="239" t="s">
        <v>2796</v>
      </c>
      <c r="G170" s="240" t="s">
        <v>929</v>
      </c>
      <c r="H170" s="241">
        <v>3</v>
      </c>
      <c r="I170" s="242"/>
      <c r="J170" s="243">
        <f>ROUND(I170*H170,2)</f>
        <v>0</v>
      </c>
      <c r="K170" s="239" t="s">
        <v>2762</v>
      </c>
      <c r="L170" s="73"/>
      <c r="M170" s="244" t="s">
        <v>22</v>
      </c>
      <c r="N170" s="245" t="s">
        <v>50</v>
      </c>
      <c r="O170" s="48"/>
      <c r="P170" s="246">
        <f>O170*H170</f>
        <v>0</v>
      </c>
      <c r="Q170" s="246">
        <v>0</v>
      </c>
      <c r="R170" s="246">
        <f>Q170*H170</f>
        <v>0</v>
      </c>
      <c r="S170" s="246">
        <v>0</v>
      </c>
      <c r="T170" s="247">
        <f>S170*H170</f>
        <v>0</v>
      </c>
      <c r="AR170" s="25" t="s">
        <v>572</v>
      </c>
      <c r="AT170" s="25" t="s">
        <v>230</v>
      </c>
      <c r="AU170" s="25" t="s">
        <v>101</v>
      </c>
      <c r="AY170" s="25" t="s">
        <v>228</v>
      </c>
      <c r="BE170" s="248">
        <f>IF(N170="základní",J170,0)</f>
        <v>0</v>
      </c>
      <c r="BF170" s="248">
        <f>IF(N170="snížená",J170,0)</f>
        <v>0</v>
      </c>
      <c r="BG170" s="248">
        <f>IF(N170="zákl. přenesená",J170,0)</f>
        <v>0</v>
      </c>
      <c r="BH170" s="248">
        <f>IF(N170="sníž. přenesená",J170,0)</f>
        <v>0</v>
      </c>
      <c r="BI170" s="248">
        <f>IF(N170="nulová",J170,0)</f>
        <v>0</v>
      </c>
      <c r="BJ170" s="25" t="s">
        <v>24</v>
      </c>
      <c r="BK170" s="248">
        <f>ROUND(I170*H170,2)</f>
        <v>0</v>
      </c>
      <c r="BL170" s="25" t="s">
        <v>572</v>
      </c>
      <c r="BM170" s="25" t="s">
        <v>2797</v>
      </c>
    </row>
    <row r="171" s="11" customFormat="1" ht="22.32" customHeight="1">
      <c r="B171" s="221"/>
      <c r="C171" s="222"/>
      <c r="D171" s="223" t="s">
        <v>78</v>
      </c>
      <c r="E171" s="235" t="s">
        <v>2798</v>
      </c>
      <c r="F171" s="235" t="s">
        <v>2775</v>
      </c>
      <c r="G171" s="222"/>
      <c r="H171" s="222"/>
      <c r="I171" s="225"/>
      <c r="J171" s="236">
        <f>BK171</f>
        <v>0</v>
      </c>
      <c r="K171" s="222"/>
      <c r="L171" s="227"/>
      <c r="M171" s="228"/>
      <c r="N171" s="229"/>
      <c r="O171" s="229"/>
      <c r="P171" s="230">
        <f>SUM(P172:P174)</f>
        <v>0</v>
      </c>
      <c r="Q171" s="229"/>
      <c r="R171" s="230">
        <f>SUM(R172:R174)</f>
        <v>0</v>
      </c>
      <c r="S171" s="229"/>
      <c r="T171" s="231">
        <f>SUM(T172:T174)</f>
        <v>0</v>
      </c>
      <c r="AR171" s="232" t="s">
        <v>101</v>
      </c>
      <c r="AT171" s="233" t="s">
        <v>78</v>
      </c>
      <c r="AU171" s="233" t="s">
        <v>87</v>
      </c>
      <c r="AY171" s="232" t="s">
        <v>228</v>
      </c>
      <c r="BK171" s="234">
        <f>SUM(BK172:BK174)</f>
        <v>0</v>
      </c>
    </row>
    <row r="172" s="1" customFormat="1" ht="16.5" customHeight="1">
      <c r="B172" s="47"/>
      <c r="C172" s="237" t="s">
        <v>79</v>
      </c>
      <c r="D172" s="237" t="s">
        <v>230</v>
      </c>
      <c r="E172" s="238" t="s">
        <v>2776</v>
      </c>
      <c r="F172" s="239" t="s">
        <v>2777</v>
      </c>
      <c r="G172" s="240" t="s">
        <v>929</v>
      </c>
      <c r="H172" s="241">
        <v>2</v>
      </c>
      <c r="I172" s="242"/>
      <c r="J172" s="243">
        <f>ROUND(I172*H172,2)</f>
        <v>0</v>
      </c>
      <c r="K172" s="239" t="s">
        <v>2762</v>
      </c>
      <c r="L172" s="73"/>
      <c r="M172" s="244" t="s">
        <v>22</v>
      </c>
      <c r="N172" s="245" t="s">
        <v>50</v>
      </c>
      <c r="O172" s="48"/>
      <c r="P172" s="246">
        <f>O172*H172</f>
        <v>0</v>
      </c>
      <c r="Q172" s="246">
        <v>0</v>
      </c>
      <c r="R172" s="246">
        <f>Q172*H172</f>
        <v>0</v>
      </c>
      <c r="S172" s="246">
        <v>0</v>
      </c>
      <c r="T172" s="247">
        <f>S172*H172</f>
        <v>0</v>
      </c>
      <c r="AR172" s="25" t="s">
        <v>572</v>
      </c>
      <c r="AT172" s="25" t="s">
        <v>230</v>
      </c>
      <c r="AU172" s="25" t="s">
        <v>101</v>
      </c>
      <c r="AY172" s="25" t="s">
        <v>228</v>
      </c>
      <c r="BE172" s="248">
        <f>IF(N172="základní",J172,0)</f>
        <v>0</v>
      </c>
      <c r="BF172" s="248">
        <f>IF(N172="snížená",J172,0)</f>
        <v>0</v>
      </c>
      <c r="BG172" s="248">
        <f>IF(N172="zákl. přenesená",J172,0)</f>
        <v>0</v>
      </c>
      <c r="BH172" s="248">
        <f>IF(N172="sníž. přenesená",J172,0)</f>
        <v>0</v>
      </c>
      <c r="BI172" s="248">
        <f>IF(N172="nulová",J172,0)</f>
        <v>0</v>
      </c>
      <c r="BJ172" s="25" t="s">
        <v>24</v>
      </c>
      <c r="BK172" s="248">
        <f>ROUND(I172*H172,2)</f>
        <v>0</v>
      </c>
      <c r="BL172" s="25" t="s">
        <v>572</v>
      </c>
      <c r="BM172" s="25" t="s">
        <v>2799</v>
      </c>
    </row>
    <row r="173" s="1" customFormat="1" ht="16.5" customHeight="1">
      <c r="B173" s="47"/>
      <c r="C173" s="237" t="s">
        <v>79</v>
      </c>
      <c r="D173" s="237" t="s">
        <v>230</v>
      </c>
      <c r="E173" s="238" t="s">
        <v>2779</v>
      </c>
      <c r="F173" s="239" t="s">
        <v>2780</v>
      </c>
      <c r="G173" s="240" t="s">
        <v>929</v>
      </c>
      <c r="H173" s="241">
        <v>2</v>
      </c>
      <c r="I173" s="242"/>
      <c r="J173" s="243">
        <f>ROUND(I173*H173,2)</f>
        <v>0</v>
      </c>
      <c r="K173" s="239" t="s">
        <v>2762</v>
      </c>
      <c r="L173" s="73"/>
      <c r="M173" s="244" t="s">
        <v>22</v>
      </c>
      <c r="N173" s="245" t="s">
        <v>50</v>
      </c>
      <c r="O173" s="48"/>
      <c r="P173" s="246">
        <f>O173*H173</f>
        <v>0</v>
      </c>
      <c r="Q173" s="246">
        <v>0</v>
      </c>
      <c r="R173" s="246">
        <f>Q173*H173</f>
        <v>0</v>
      </c>
      <c r="S173" s="246">
        <v>0</v>
      </c>
      <c r="T173" s="247">
        <f>S173*H173</f>
        <v>0</v>
      </c>
      <c r="AR173" s="25" t="s">
        <v>572</v>
      </c>
      <c r="AT173" s="25" t="s">
        <v>230</v>
      </c>
      <c r="AU173" s="25" t="s">
        <v>101</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572</v>
      </c>
      <c r="BM173" s="25" t="s">
        <v>2800</v>
      </c>
    </row>
    <row r="174" s="1" customFormat="1" ht="16.5" customHeight="1">
      <c r="B174" s="47"/>
      <c r="C174" s="237" t="s">
        <v>79</v>
      </c>
      <c r="D174" s="237" t="s">
        <v>230</v>
      </c>
      <c r="E174" s="238" t="s">
        <v>2801</v>
      </c>
      <c r="F174" s="239" t="s">
        <v>2802</v>
      </c>
      <c r="G174" s="240" t="s">
        <v>929</v>
      </c>
      <c r="H174" s="241">
        <v>1</v>
      </c>
      <c r="I174" s="242"/>
      <c r="J174" s="243">
        <f>ROUND(I174*H174,2)</f>
        <v>0</v>
      </c>
      <c r="K174" s="239" t="s">
        <v>2762</v>
      </c>
      <c r="L174" s="73"/>
      <c r="M174" s="244" t="s">
        <v>22</v>
      </c>
      <c r="N174" s="245" t="s">
        <v>50</v>
      </c>
      <c r="O174" s="48"/>
      <c r="P174" s="246">
        <f>O174*H174</f>
        <v>0</v>
      </c>
      <c r="Q174" s="246">
        <v>0</v>
      </c>
      <c r="R174" s="246">
        <f>Q174*H174</f>
        <v>0</v>
      </c>
      <c r="S174" s="246">
        <v>0</v>
      </c>
      <c r="T174" s="247">
        <f>S174*H174</f>
        <v>0</v>
      </c>
      <c r="AR174" s="25" t="s">
        <v>572</v>
      </c>
      <c r="AT174" s="25" t="s">
        <v>230</v>
      </c>
      <c r="AU174" s="25" t="s">
        <v>101</v>
      </c>
      <c r="AY174" s="25" t="s">
        <v>228</v>
      </c>
      <c r="BE174" s="248">
        <f>IF(N174="základní",J174,0)</f>
        <v>0</v>
      </c>
      <c r="BF174" s="248">
        <f>IF(N174="snížená",J174,0)</f>
        <v>0</v>
      </c>
      <c r="BG174" s="248">
        <f>IF(N174="zákl. přenesená",J174,0)</f>
        <v>0</v>
      </c>
      <c r="BH174" s="248">
        <f>IF(N174="sníž. přenesená",J174,0)</f>
        <v>0</v>
      </c>
      <c r="BI174" s="248">
        <f>IF(N174="nulová",J174,0)</f>
        <v>0</v>
      </c>
      <c r="BJ174" s="25" t="s">
        <v>24</v>
      </c>
      <c r="BK174" s="248">
        <f>ROUND(I174*H174,2)</f>
        <v>0</v>
      </c>
      <c r="BL174" s="25" t="s">
        <v>572</v>
      </c>
      <c r="BM174" s="25" t="s">
        <v>2803</v>
      </c>
    </row>
    <row r="175" s="11" customFormat="1" ht="22.32" customHeight="1">
      <c r="B175" s="221"/>
      <c r="C175" s="222"/>
      <c r="D175" s="223" t="s">
        <v>78</v>
      </c>
      <c r="E175" s="235" t="s">
        <v>2804</v>
      </c>
      <c r="F175" s="235" t="s">
        <v>2805</v>
      </c>
      <c r="G175" s="222"/>
      <c r="H175" s="222"/>
      <c r="I175" s="225"/>
      <c r="J175" s="236">
        <f>BK175</f>
        <v>0</v>
      </c>
      <c r="K175" s="222"/>
      <c r="L175" s="227"/>
      <c r="M175" s="228"/>
      <c r="N175" s="229"/>
      <c r="O175" s="229"/>
      <c r="P175" s="230">
        <v>0</v>
      </c>
      <c r="Q175" s="229"/>
      <c r="R175" s="230">
        <v>0</v>
      </c>
      <c r="S175" s="229"/>
      <c r="T175" s="231">
        <v>0</v>
      </c>
      <c r="AR175" s="232" t="s">
        <v>101</v>
      </c>
      <c r="AT175" s="233" t="s">
        <v>78</v>
      </c>
      <c r="AU175" s="233" t="s">
        <v>87</v>
      </c>
      <c r="AY175" s="232" t="s">
        <v>228</v>
      </c>
      <c r="BK175" s="234">
        <v>0</v>
      </c>
    </row>
    <row r="176" s="11" customFormat="1" ht="14.88" customHeight="1">
      <c r="B176" s="221"/>
      <c r="C176" s="222"/>
      <c r="D176" s="223" t="s">
        <v>78</v>
      </c>
      <c r="E176" s="235" t="s">
        <v>2806</v>
      </c>
      <c r="F176" s="235" t="s">
        <v>2785</v>
      </c>
      <c r="G176" s="222"/>
      <c r="H176" s="222"/>
      <c r="I176" s="225"/>
      <c r="J176" s="236">
        <f>BK176</f>
        <v>0</v>
      </c>
      <c r="K176" s="222"/>
      <c r="L176" s="227"/>
      <c r="M176" s="228"/>
      <c r="N176" s="229"/>
      <c r="O176" s="229"/>
      <c r="P176" s="230">
        <f>P177</f>
        <v>0</v>
      </c>
      <c r="Q176" s="229"/>
      <c r="R176" s="230">
        <f>R177</f>
        <v>0</v>
      </c>
      <c r="S176" s="229"/>
      <c r="T176" s="231">
        <f>T177</f>
        <v>0</v>
      </c>
      <c r="AR176" s="232" t="s">
        <v>101</v>
      </c>
      <c r="AT176" s="233" t="s">
        <v>78</v>
      </c>
      <c r="AU176" s="233" t="s">
        <v>87</v>
      </c>
      <c r="AY176" s="232" t="s">
        <v>228</v>
      </c>
      <c r="BK176" s="234">
        <f>BK177</f>
        <v>0</v>
      </c>
    </row>
    <row r="177" s="1" customFormat="1" ht="16.5" customHeight="1">
      <c r="B177" s="47"/>
      <c r="C177" s="237" t="s">
        <v>79</v>
      </c>
      <c r="D177" s="237" t="s">
        <v>230</v>
      </c>
      <c r="E177" s="238" t="s">
        <v>2807</v>
      </c>
      <c r="F177" s="239" t="s">
        <v>2808</v>
      </c>
      <c r="G177" s="240" t="s">
        <v>929</v>
      </c>
      <c r="H177" s="241">
        <v>1</v>
      </c>
      <c r="I177" s="242"/>
      <c r="J177" s="243">
        <f>ROUND(I177*H177,2)</f>
        <v>0</v>
      </c>
      <c r="K177" s="239" t="s">
        <v>2762</v>
      </c>
      <c r="L177" s="73"/>
      <c r="M177" s="244" t="s">
        <v>22</v>
      </c>
      <c r="N177" s="245" t="s">
        <v>50</v>
      </c>
      <c r="O177" s="48"/>
      <c r="P177" s="246">
        <f>O177*H177</f>
        <v>0</v>
      </c>
      <c r="Q177" s="246">
        <v>0</v>
      </c>
      <c r="R177" s="246">
        <f>Q177*H177</f>
        <v>0</v>
      </c>
      <c r="S177" s="246">
        <v>0</v>
      </c>
      <c r="T177" s="247">
        <f>S177*H177</f>
        <v>0</v>
      </c>
      <c r="AR177" s="25" t="s">
        <v>572</v>
      </c>
      <c r="AT177" s="25" t="s">
        <v>230</v>
      </c>
      <c r="AU177" s="25" t="s">
        <v>101</v>
      </c>
      <c r="AY177" s="25" t="s">
        <v>228</v>
      </c>
      <c r="BE177" s="248">
        <f>IF(N177="základní",J177,0)</f>
        <v>0</v>
      </c>
      <c r="BF177" s="248">
        <f>IF(N177="snížená",J177,0)</f>
        <v>0</v>
      </c>
      <c r="BG177" s="248">
        <f>IF(N177="zákl. přenesená",J177,0)</f>
        <v>0</v>
      </c>
      <c r="BH177" s="248">
        <f>IF(N177="sníž. přenesená",J177,0)</f>
        <v>0</v>
      </c>
      <c r="BI177" s="248">
        <f>IF(N177="nulová",J177,0)</f>
        <v>0</v>
      </c>
      <c r="BJ177" s="25" t="s">
        <v>24</v>
      </c>
      <c r="BK177" s="248">
        <f>ROUND(I177*H177,2)</f>
        <v>0</v>
      </c>
      <c r="BL177" s="25" t="s">
        <v>572</v>
      </c>
      <c r="BM177" s="25" t="s">
        <v>2809</v>
      </c>
    </row>
    <row r="178" s="11" customFormat="1" ht="22.32" customHeight="1">
      <c r="B178" s="221"/>
      <c r="C178" s="222"/>
      <c r="D178" s="223" t="s">
        <v>78</v>
      </c>
      <c r="E178" s="235" t="s">
        <v>2810</v>
      </c>
      <c r="F178" s="235" t="s">
        <v>2765</v>
      </c>
      <c r="G178" s="222"/>
      <c r="H178" s="222"/>
      <c r="I178" s="225"/>
      <c r="J178" s="236">
        <f>BK178</f>
        <v>0</v>
      </c>
      <c r="K178" s="222"/>
      <c r="L178" s="227"/>
      <c r="M178" s="228"/>
      <c r="N178" s="229"/>
      <c r="O178" s="229"/>
      <c r="P178" s="230">
        <f>P179</f>
        <v>0</v>
      </c>
      <c r="Q178" s="229"/>
      <c r="R178" s="230">
        <f>R179</f>
        <v>0</v>
      </c>
      <c r="S178" s="229"/>
      <c r="T178" s="231">
        <f>T179</f>
        <v>0</v>
      </c>
      <c r="AR178" s="232" t="s">
        <v>101</v>
      </c>
      <c r="AT178" s="233" t="s">
        <v>78</v>
      </c>
      <c r="AU178" s="233" t="s">
        <v>87</v>
      </c>
      <c r="AY178" s="232" t="s">
        <v>228</v>
      </c>
      <c r="BK178" s="234">
        <f>BK179</f>
        <v>0</v>
      </c>
    </row>
    <row r="179" s="1" customFormat="1" ht="16.5" customHeight="1">
      <c r="B179" s="47"/>
      <c r="C179" s="237" t="s">
        <v>79</v>
      </c>
      <c r="D179" s="237" t="s">
        <v>230</v>
      </c>
      <c r="E179" s="238" t="s">
        <v>2811</v>
      </c>
      <c r="F179" s="239" t="s">
        <v>2812</v>
      </c>
      <c r="G179" s="240" t="s">
        <v>929</v>
      </c>
      <c r="H179" s="241">
        <v>1</v>
      </c>
      <c r="I179" s="242"/>
      <c r="J179" s="243">
        <f>ROUND(I179*H179,2)</f>
        <v>0</v>
      </c>
      <c r="K179" s="239" t="s">
        <v>2762</v>
      </c>
      <c r="L179" s="73"/>
      <c r="M179" s="244" t="s">
        <v>22</v>
      </c>
      <c r="N179" s="245" t="s">
        <v>50</v>
      </c>
      <c r="O179" s="48"/>
      <c r="P179" s="246">
        <f>O179*H179</f>
        <v>0</v>
      </c>
      <c r="Q179" s="246">
        <v>0</v>
      </c>
      <c r="R179" s="246">
        <f>Q179*H179</f>
        <v>0</v>
      </c>
      <c r="S179" s="246">
        <v>0</v>
      </c>
      <c r="T179" s="247">
        <f>S179*H179</f>
        <v>0</v>
      </c>
      <c r="AR179" s="25" t="s">
        <v>572</v>
      </c>
      <c r="AT179" s="25" t="s">
        <v>230</v>
      </c>
      <c r="AU179" s="25" t="s">
        <v>101</v>
      </c>
      <c r="AY179" s="25" t="s">
        <v>228</v>
      </c>
      <c r="BE179" s="248">
        <f>IF(N179="základní",J179,0)</f>
        <v>0</v>
      </c>
      <c r="BF179" s="248">
        <f>IF(N179="snížená",J179,0)</f>
        <v>0</v>
      </c>
      <c r="BG179" s="248">
        <f>IF(N179="zákl. přenesená",J179,0)</f>
        <v>0</v>
      </c>
      <c r="BH179" s="248">
        <f>IF(N179="sníž. přenesená",J179,0)</f>
        <v>0</v>
      </c>
      <c r="BI179" s="248">
        <f>IF(N179="nulová",J179,0)</f>
        <v>0</v>
      </c>
      <c r="BJ179" s="25" t="s">
        <v>24</v>
      </c>
      <c r="BK179" s="248">
        <f>ROUND(I179*H179,2)</f>
        <v>0</v>
      </c>
      <c r="BL179" s="25" t="s">
        <v>572</v>
      </c>
      <c r="BM179" s="25" t="s">
        <v>2813</v>
      </c>
    </row>
    <row r="180" s="11" customFormat="1" ht="22.32" customHeight="1">
      <c r="B180" s="221"/>
      <c r="C180" s="222"/>
      <c r="D180" s="223" t="s">
        <v>78</v>
      </c>
      <c r="E180" s="235" t="s">
        <v>2814</v>
      </c>
      <c r="F180" s="235" t="s">
        <v>2770</v>
      </c>
      <c r="G180" s="222"/>
      <c r="H180" s="222"/>
      <c r="I180" s="225"/>
      <c r="J180" s="236">
        <f>BK180</f>
        <v>0</v>
      </c>
      <c r="K180" s="222"/>
      <c r="L180" s="227"/>
      <c r="M180" s="228"/>
      <c r="N180" s="229"/>
      <c r="O180" s="229"/>
      <c r="P180" s="230">
        <f>SUM(P181:P182)</f>
        <v>0</v>
      </c>
      <c r="Q180" s="229"/>
      <c r="R180" s="230">
        <f>SUM(R181:R182)</f>
        <v>0</v>
      </c>
      <c r="S180" s="229"/>
      <c r="T180" s="231">
        <f>SUM(T181:T182)</f>
        <v>0</v>
      </c>
      <c r="AR180" s="232" t="s">
        <v>101</v>
      </c>
      <c r="AT180" s="233" t="s">
        <v>78</v>
      </c>
      <c r="AU180" s="233" t="s">
        <v>87</v>
      </c>
      <c r="AY180" s="232" t="s">
        <v>228</v>
      </c>
      <c r="BK180" s="234">
        <f>SUM(BK181:BK182)</f>
        <v>0</v>
      </c>
    </row>
    <row r="181" s="1" customFormat="1" ht="16.5" customHeight="1">
      <c r="B181" s="47"/>
      <c r="C181" s="237" t="s">
        <v>79</v>
      </c>
      <c r="D181" s="237" t="s">
        <v>230</v>
      </c>
      <c r="E181" s="238" t="s">
        <v>2771</v>
      </c>
      <c r="F181" s="239" t="s">
        <v>2772</v>
      </c>
      <c r="G181" s="240" t="s">
        <v>929</v>
      </c>
      <c r="H181" s="241">
        <v>16</v>
      </c>
      <c r="I181" s="242"/>
      <c r="J181" s="243">
        <f>ROUND(I181*H181,2)</f>
        <v>0</v>
      </c>
      <c r="K181" s="239" t="s">
        <v>2762</v>
      </c>
      <c r="L181" s="73"/>
      <c r="M181" s="244" t="s">
        <v>22</v>
      </c>
      <c r="N181" s="245" t="s">
        <v>50</v>
      </c>
      <c r="O181" s="48"/>
      <c r="P181" s="246">
        <f>O181*H181</f>
        <v>0</v>
      </c>
      <c r="Q181" s="246">
        <v>0</v>
      </c>
      <c r="R181" s="246">
        <f>Q181*H181</f>
        <v>0</v>
      </c>
      <c r="S181" s="246">
        <v>0</v>
      </c>
      <c r="T181" s="247">
        <f>S181*H181</f>
        <v>0</v>
      </c>
      <c r="AR181" s="25" t="s">
        <v>572</v>
      </c>
      <c r="AT181" s="25" t="s">
        <v>230</v>
      </c>
      <c r="AU181" s="25" t="s">
        <v>101</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572</v>
      </c>
      <c r="BM181" s="25" t="s">
        <v>2815</v>
      </c>
    </row>
    <row r="182" s="1" customFormat="1" ht="16.5" customHeight="1">
      <c r="B182" s="47"/>
      <c r="C182" s="237" t="s">
        <v>79</v>
      </c>
      <c r="D182" s="237" t="s">
        <v>230</v>
      </c>
      <c r="E182" s="238" t="s">
        <v>2795</v>
      </c>
      <c r="F182" s="239" t="s">
        <v>2796</v>
      </c>
      <c r="G182" s="240" t="s">
        <v>929</v>
      </c>
      <c r="H182" s="241">
        <v>6</v>
      </c>
      <c r="I182" s="242"/>
      <c r="J182" s="243">
        <f>ROUND(I182*H182,2)</f>
        <v>0</v>
      </c>
      <c r="K182" s="239" t="s">
        <v>2762</v>
      </c>
      <c r="L182" s="73"/>
      <c r="M182" s="244" t="s">
        <v>22</v>
      </c>
      <c r="N182" s="245" t="s">
        <v>50</v>
      </c>
      <c r="O182" s="48"/>
      <c r="P182" s="246">
        <f>O182*H182</f>
        <v>0</v>
      </c>
      <c r="Q182" s="246">
        <v>0</v>
      </c>
      <c r="R182" s="246">
        <f>Q182*H182</f>
        <v>0</v>
      </c>
      <c r="S182" s="246">
        <v>0</v>
      </c>
      <c r="T182" s="247">
        <f>S182*H182</f>
        <v>0</v>
      </c>
      <c r="AR182" s="25" t="s">
        <v>572</v>
      </c>
      <c r="AT182" s="25" t="s">
        <v>230</v>
      </c>
      <c r="AU182" s="25" t="s">
        <v>101</v>
      </c>
      <c r="AY182" s="25" t="s">
        <v>228</v>
      </c>
      <c r="BE182" s="248">
        <f>IF(N182="základní",J182,0)</f>
        <v>0</v>
      </c>
      <c r="BF182" s="248">
        <f>IF(N182="snížená",J182,0)</f>
        <v>0</v>
      </c>
      <c r="BG182" s="248">
        <f>IF(N182="zákl. přenesená",J182,0)</f>
        <v>0</v>
      </c>
      <c r="BH182" s="248">
        <f>IF(N182="sníž. přenesená",J182,0)</f>
        <v>0</v>
      </c>
      <c r="BI182" s="248">
        <f>IF(N182="nulová",J182,0)</f>
        <v>0</v>
      </c>
      <c r="BJ182" s="25" t="s">
        <v>24</v>
      </c>
      <c r="BK182" s="248">
        <f>ROUND(I182*H182,2)</f>
        <v>0</v>
      </c>
      <c r="BL182" s="25" t="s">
        <v>572</v>
      </c>
      <c r="BM182" s="25" t="s">
        <v>2816</v>
      </c>
    </row>
    <row r="183" s="11" customFormat="1" ht="22.32" customHeight="1">
      <c r="B183" s="221"/>
      <c r="C183" s="222"/>
      <c r="D183" s="223" t="s">
        <v>78</v>
      </c>
      <c r="E183" s="235" t="s">
        <v>2817</v>
      </c>
      <c r="F183" s="235" t="s">
        <v>2775</v>
      </c>
      <c r="G183" s="222"/>
      <c r="H183" s="222"/>
      <c r="I183" s="225"/>
      <c r="J183" s="236">
        <f>BK183</f>
        <v>0</v>
      </c>
      <c r="K183" s="222"/>
      <c r="L183" s="227"/>
      <c r="M183" s="228"/>
      <c r="N183" s="229"/>
      <c r="O183" s="229"/>
      <c r="P183" s="230">
        <f>SUM(P184:P185)</f>
        <v>0</v>
      </c>
      <c r="Q183" s="229"/>
      <c r="R183" s="230">
        <f>SUM(R184:R185)</f>
        <v>0</v>
      </c>
      <c r="S183" s="229"/>
      <c r="T183" s="231">
        <f>SUM(T184:T185)</f>
        <v>0</v>
      </c>
      <c r="AR183" s="232" t="s">
        <v>101</v>
      </c>
      <c r="AT183" s="233" t="s">
        <v>78</v>
      </c>
      <c r="AU183" s="233" t="s">
        <v>87</v>
      </c>
      <c r="AY183" s="232" t="s">
        <v>228</v>
      </c>
      <c r="BK183" s="234">
        <f>SUM(BK184:BK185)</f>
        <v>0</v>
      </c>
    </row>
    <row r="184" s="1" customFormat="1" ht="16.5" customHeight="1">
      <c r="B184" s="47"/>
      <c r="C184" s="237" t="s">
        <v>79</v>
      </c>
      <c r="D184" s="237" t="s">
        <v>230</v>
      </c>
      <c r="E184" s="238" t="s">
        <v>2776</v>
      </c>
      <c r="F184" s="239" t="s">
        <v>2777</v>
      </c>
      <c r="G184" s="240" t="s">
        <v>929</v>
      </c>
      <c r="H184" s="241">
        <v>3</v>
      </c>
      <c r="I184" s="242"/>
      <c r="J184" s="243">
        <f>ROUND(I184*H184,2)</f>
        <v>0</v>
      </c>
      <c r="K184" s="239" t="s">
        <v>2762</v>
      </c>
      <c r="L184" s="73"/>
      <c r="M184" s="244" t="s">
        <v>22</v>
      </c>
      <c r="N184" s="245" t="s">
        <v>50</v>
      </c>
      <c r="O184" s="48"/>
      <c r="P184" s="246">
        <f>O184*H184</f>
        <v>0</v>
      </c>
      <c r="Q184" s="246">
        <v>0</v>
      </c>
      <c r="R184" s="246">
        <f>Q184*H184</f>
        <v>0</v>
      </c>
      <c r="S184" s="246">
        <v>0</v>
      </c>
      <c r="T184" s="247">
        <f>S184*H184</f>
        <v>0</v>
      </c>
      <c r="AR184" s="25" t="s">
        <v>572</v>
      </c>
      <c r="AT184" s="25" t="s">
        <v>230</v>
      </c>
      <c r="AU184" s="25" t="s">
        <v>101</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572</v>
      </c>
      <c r="BM184" s="25" t="s">
        <v>2818</v>
      </c>
    </row>
    <row r="185" s="1" customFormat="1" ht="16.5" customHeight="1">
      <c r="B185" s="47"/>
      <c r="C185" s="237" t="s">
        <v>79</v>
      </c>
      <c r="D185" s="237" t="s">
        <v>230</v>
      </c>
      <c r="E185" s="238" t="s">
        <v>2801</v>
      </c>
      <c r="F185" s="239" t="s">
        <v>2802</v>
      </c>
      <c r="G185" s="240" t="s">
        <v>929</v>
      </c>
      <c r="H185" s="241">
        <v>2</v>
      </c>
      <c r="I185" s="242"/>
      <c r="J185" s="243">
        <f>ROUND(I185*H185,2)</f>
        <v>0</v>
      </c>
      <c r="K185" s="239" t="s">
        <v>2762</v>
      </c>
      <c r="L185" s="73"/>
      <c r="M185" s="244" t="s">
        <v>22</v>
      </c>
      <c r="N185" s="245" t="s">
        <v>50</v>
      </c>
      <c r="O185" s="48"/>
      <c r="P185" s="246">
        <f>O185*H185</f>
        <v>0</v>
      </c>
      <c r="Q185" s="246">
        <v>0</v>
      </c>
      <c r="R185" s="246">
        <f>Q185*H185</f>
        <v>0</v>
      </c>
      <c r="S185" s="246">
        <v>0</v>
      </c>
      <c r="T185" s="247">
        <f>S185*H185</f>
        <v>0</v>
      </c>
      <c r="AR185" s="25" t="s">
        <v>572</v>
      </c>
      <c r="AT185" s="25" t="s">
        <v>230</v>
      </c>
      <c r="AU185" s="25" t="s">
        <v>101</v>
      </c>
      <c r="AY185" s="25" t="s">
        <v>228</v>
      </c>
      <c r="BE185" s="248">
        <f>IF(N185="základní",J185,0)</f>
        <v>0</v>
      </c>
      <c r="BF185" s="248">
        <f>IF(N185="snížená",J185,0)</f>
        <v>0</v>
      </c>
      <c r="BG185" s="248">
        <f>IF(N185="zákl. přenesená",J185,0)</f>
        <v>0</v>
      </c>
      <c r="BH185" s="248">
        <f>IF(N185="sníž. přenesená",J185,0)</f>
        <v>0</v>
      </c>
      <c r="BI185" s="248">
        <f>IF(N185="nulová",J185,0)</f>
        <v>0</v>
      </c>
      <c r="BJ185" s="25" t="s">
        <v>24</v>
      </c>
      <c r="BK185" s="248">
        <f>ROUND(I185*H185,2)</f>
        <v>0</v>
      </c>
      <c r="BL185" s="25" t="s">
        <v>572</v>
      </c>
      <c r="BM185" s="25" t="s">
        <v>2819</v>
      </c>
    </row>
    <row r="186" s="11" customFormat="1" ht="29.88" customHeight="1">
      <c r="B186" s="221"/>
      <c r="C186" s="222"/>
      <c r="D186" s="223" t="s">
        <v>78</v>
      </c>
      <c r="E186" s="235" t="s">
        <v>2820</v>
      </c>
      <c r="F186" s="235" t="s">
        <v>2821</v>
      </c>
      <c r="G186" s="222"/>
      <c r="H186" s="222"/>
      <c r="I186" s="225"/>
      <c r="J186" s="236">
        <f>BK186</f>
        <v>0</v>
      </c>
      <c r="K186" s="222"/>
      <c r="L186" s="227"/>
      <c r="M186" s="228"/>
      <c r="N186" s="229"/>
      <c r="O186" s="229"/>
      <c r="P186" s="230">
        <f>P187+P203+P205+P209+P213+P216+P218+P222+P230+P232+P234+P238+P240+P244+P246+P248+P250+P252+P261+P263+P265+P275+P280+P282+P284+P286+P288+P290+P293+P295+P297+P299+P301+P303+P305+P307+P309+P311+P313+P314+P317+P319</f>
        <v>0</v>
      </c>
      <c r="Q186" s="229"/>
      <c r="R186" s="230">
        <f>R187+R203+R205+R209+R213+R216+R218+R222+R230+R232+R234+R238+R240+R244+R246+R248+R250+R252+R261+R263+R265+R275+R280+R282+R284+R286+R288+R290+R293+R295+R297+R299+R301+R303+R305+R307+R309+R311+R313+R314+R317+R319</f>
        <v>0</v>
      </c>
      <c r="S186" s="229"/>
      <c r="T186" s="231">
        <f>T187+T203+T205+T209+T213+T216+T218+T222+T230+T232+T234+T238+T240+T244+T246+T248+T250+T252+T261+T263+T265+T275+T280+T282+T284+T286+T288+T290+T293+T295+T297+T299+T301+T303+T305+T307+T309+T311+T313+T314+T317+T319</f>
        <v>0</v>
      </c>
      <c r="AR186" s="232" t="s">
        <v>101</v>
      </c>
      <c r="AT186" s="233" t="s">
        <v>78</v>
      </c>
      <c r="AU186" s="233" t="s">
        <v>24</v>
      </c>
      <c r="AY186" s="232" t="s">
        <v>228</v>
      </c>
      <c r="BK186" s="234">
        <f>BK187+BK203+BK205+BK209+BK213+BK216+BK218+BK222+BK230+BK232+BK234+BK238+BK240+BK244+BK246+BK248+BK250+BK252+BK261+BK263+BK265+BK275+BK280+BK282+BK284+BK286+BK288+BK290+BK293+BK295+BK297+BK299+BK301+BK303+BK305+BK307+BK309+BK311+BK313+BK314+BK317+BK319</f>
        <v>0</v>
      </c>
    </row>
    <row r="187" s="11" customFormat="1" ht="14.88" customHeight="1">
      <c r="B187" s="221"/>
      <c r="C187" s="222"/>
      <c r="D187" s="223" t="s">
        <v>78</v>
      </c>
      <c r="E187" s="235" t="s">
        <v>2822</v>
      </c>
      <c r="F187" s="235" t="s">
        <v>2823</v>
      </c>
      <c r="G187" s="222"/>
      <c r="H187" s="222"/>
      <c r="I187" s="225"/>
      <c r="J187" s="236">
        <f>BK187</f>
        <v>0</v>
      </c>
      <c r="K187" s="222"/>
      <c r="L187" s="227"/>
      <c r="M187" s="228"/>
      <c r="N187" s="229"/>
      <c r="O187" s="229"/>
      <c r="P187" s="230">
        <f>SUM(P188:P202)</f>
        <v>0</v>
      </c>
      <c r="Q187" s="229"/>
      <c r="R187" s="230">
        <f>SUM(R188:R202)</f>
        <v>0</v>
      </c>
      <c r="S187" s="229"/>
      <c r="T187" s="231">
        <f>SUM(T188:T202)</f>
        <v>0</v>
      </c>
      <c r="AR187" s="232" t="s">
        <v>101</v>
      </c>
      <c r="AT187" s="233" t="s">
        <v>78</v>
      </c>
      <c r="AU187" s="233" t="s">
        <v>87</v>
      </c>
      <c r="AY187" s="232" t="s">
        <v>228</v>
      </c>
      <c r="BK187" s="234">
        <f>SUM(BK188:BK202)</f>
        <v>0</v>
      </c>
    </row>
    <row r="188" s="1" customFormat="1" ht="16.5" customHeight="1">
      <c r="B188" s="47"/>
      <c r="C188" s="237" t="s">
        <v>79</v>
      </c>
      <c r="D188" s="237" t="s">
        <v>230</v>
      </c>
      <c r="E188" s="238" t="s">
        <v>2824</v>
      </c>
      <c r="F188" s="239" t="s">
        <v>2825</v>
      </c>
      <c r="G188" s="240" t="s">
        <v>929</v>
      </c>
      <c r="H188" s="241">
        <v>175</v>
      </c>
      <c r="I188" s="242"/>
      <c r="J188" s="243">
        <f>ROUND(I188*H188,2)</f>
        <v>0</v>
      </c>
      <c r="K188" s="239" t="s">
        <v>2762</v>
      </c>
      <c r="L188" s="73"/>
      <c r="M188" s="244" t="s">
        <v>22</v>
      </c>
      <c r="N188" s="245" t="s">
        <v>50</v>
      </c>
      <c r="O188" s="48"/>
      <c r="P188" s="246">
        <f>O188*H188</f>
        <v>0</v>
      </c>
      <c r="Q188" s="246">
        <v>0</v>
      </c>
      <c r="R188" s="246">
        <f>Q188*H188</f>
        <v>0</v>
      </c>
      <c r="S188" s="246">
        <v>0</v>
      </c>
      <c r="T188" s="247">
        <f>S188*H188</f>
        <v>0</v>
      </c>
      <c r="AR188" s="25" t="s">
        <v>572</v>
      </c>
      <c r="AT188" s="25" t="s">
        <v>230</v>
      </c>
      <c r="AU188" s="25" t="s">
        <v>101</v>
      </c>
      <c r="AY188" s="25" t="s">
        <v>228</v>
      </c>
      <c r="BE188" s="248">
        <f>IF(N188="základní",J188,0)</f>
        <v>0</v>
      </c>
      <c r="BF188" s="248">
        <f>IF(N188="snížená",J188,0)</f>
        <v>0</v>
      </c>
      <c r="BG188" s="248">
        <f>IF(N188="zákl. přenesená",J188,0)</f>
        <v>0</v>
      </c>
      <c r="BH188" s="248">
        <f>IF(N188="sníž. přenesená",J188,0)</f>
        <v>0</v>
      </c>
      <c r="BI188" s="248">
        <f>IF(N188="nulová",J188,0)</f>
        <v>0</v>
      </c>
      <c r="BJ188" s="25" t="s">
        <v>24</v>
      </c>
      <c r="BK188" s="248">
        <f>ROUND(I188*H188,2)</f>
        <v>0</v>
      </c>
      <c r="BL188" s="25" t="s">
        <v>572</v>
      </c>
      <c r="BM188" s="25" t="s">
        <v>2826</v>
      </c>
    </row>
    <row r="189" s="1" customFormat="1" ht="16.5" customHeight="1">
      <c r="B189" s="47"/>
      <c r="C189" s="237" t="s">
        <v>79</v>
      </c>
      <c r="D189" s="237" t="s">
        <v>230</v>
      </c>
      <c r="E189" s="238" t="s">
        <v>2827</v>
      </c>
      <c r="F189" s="239" t="s">
        <v>2828</v>
      </c>
      <c r="G189" s="240" t="s">
        <v>929</v>
      </c>
      <c r="H189" s="241">
        <v>38</v>
      </c>
      <c r="I189" s="242"/>
      <c r="J189" s="243">
        <f>ROUND(I189*H189,2)</f>
        <v>0</v>
      </c>
      <c r="K189" s="239" t="s">
        <v>2762</v>
      </c>
      <c r="L189" s="73"/>
      <c r="M189" s="244" t="s">
        <v>22</v>
      </c>
      <c r="N189" s="245" t="s">
        <v>50</v>
      </c>
      <c r="O189" s="48"/>
      <c r="P189" s="246">
        <f>O189*H189</f>
        <v>0</v>
      </c>
      <c r="Q189" s="246">
        <v>0</v>
      </c>
      <c r="R189" s="246">
        <f>Q189*H189</f>
        <v>0</v>
      </c>
      <c r="S189" s="246">
        <v>0</v>
      </c>
      <c r="T189" s="247">
        <f>S189*H189</f>
        <v>0</v>
      </c>
      <c r="AR189" s="25" t="s">
        <v>572</v>
      </c>
      <c r="AT189" s="25" t="s">
        <v>230</v>
      </c>
      <c r="AU189" s="25" t="s">
        <v>101</v>
      </c>
      <c r="AY189" s="25" t="s">
        <v>228</v>
      </c>
      <c r="BE189" s="248">
        <f>IF(N189="základní",J189,0)</f>
        <v>0</v>
      </c>
      <c r="BF189" s="248">
        <f>IF(N189="snížená",J189,0)</f>
        <v>0</v>
      </c>
      <c r="BG189" s="248">
        <f>IF(N189="zákl. přenesená",J189,0)</f>
        <v>0</v>
      </c>
      <c r="BH189" s="248">
        <f>IF(N189="sníž. přenesená",J189,0)</f>
        <v>0</v>
      </c>
      <c r="BI189" s="248">
        <f>IF(N189="nulová",J189,0)</f>
        <v>0</v>
      </c>
      <c r="BJ189" s="25" t="s">
        <v>24</v>
      </c>
      <c r="BK189" s="248">
        <f>ROUND(I189*H189,2)</f>
        <v>0</v>
      </c>
      <c r="BL189" s="25" t="s">
        <v>572</v>
      </c>
      <c r="BM189" s="25" t="s">
        <v>2829</v>
      </c>
    </row>
    <row r="190" s="1" customFormat="1" ht="16.5" customHeight="1">
      <c r="B190" s="47"/>
      <c r="C190" s="237" t="s">
        <v>79</v>
      </c>
      <c r="D190" s="237" t="s">
        <v>230</v>
      </c>
      <c r="E190" s="238" t="s">
        <v>2830</v>
      </c>
      <c r="F190" s="239" t="s">
        <v>2831</v>
      </c>
      <c r="G190" s="240" t="s">
        <v>929</v>
      </c>
      <c r="H190" s="241">
        <v>365</v>
      </c>
      <c r="I190" s="242"/>
      <c r="J190" s="243">
        <f>ROUND(I190*H190,2)</f>
        <v>0</v>
      </c>
      <c r="K190" s="239" t="s">
        <v>2762</v>
      </c>
      <c r="L190" s="73"/>
      <c r="M190" s="244" t="s">
        <v>22</v>
      </c>
      <c r="N190" s="245" t="s">
        <v>50</v>
      </c>
      <c r="O190" s="48"/>
      <c r="P190" s="246">
        <f>O190*H190</f>
        <v>0</v>
      </c>
      <c r="Q190" s="246">
        <v>0</v>
      </c>
      <c r="R190" s="246">
        <f>Q190*H190</f>
        <v>0</v>
      </c>
      <c r="S190" s="246">
        <v>0</v>
      </c>
      <c r="T190" s="247">
        <f>S190*H190</f>
        <v>0</v>
      </c>
      <c r="AR190" s="25" t="s">
        <v>572</v>
      </c>
      <c r="AT190" s="25" t="s">
        <v>230</v>
      </c>
      <c r="AU190" s="25" t="s">
        <v>101</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572</v>
      </c>
      <c r="BM190" s="25" t="s">
        <v>2832</v>
      </c>
    </row>
    <row r="191" s="1" customFormat="1" ht="16.5" customHeight="1">
      <c r="B191" s="47"/>
      <c r="C191" s="237" t="s">
        <v>79</v>
      </c>
      <c r="D191" s="237" t="s">
        <v>230</v>
      </c>
      <c r="E191" s="238" t="s">
        <v>2833</v>
      </c>
      <c r="F191" s="239" t="s">
        <v>2834</v>
      </c>
      <c r="G191" s="240" t="s">
        <v>929</v>
      </c>
      <c r="H191" s="241">
        <v>46</v>
      </c>
      <c r="I191" s="242"/>
      <c r="J191" s="243">
        <f>ROUND(I191*H191,2)</f>
        <v>0</v>
      </c>
      <c r="K191" s="239" t="s">
        <v>2762</v>
      </c>
      <c r="L191" s="73"/>
      <c r="M191" s="244" t="s">
        <v>22</v>
      </c>
      <c r="N191" s="245" t="s">
        <v>50</v>
      </c>
      <c r="O191" s="48"/>
      <c r="P191" s="246">
        <f>O191*H191</f>
        <v>0</v>
      </c>
      <c r="Q191" s="246">
        <v>0</v>
      </c>
      <c r="R191" s="246">
        <f>Q191*H191</f>
        <v>0</v>
      </c>
      <c r="S191" s="246">
        <v>0</v>
      </c>
      <c r="T191" s="247">
        <f>S191*H191</f>
        <v>0</v>
      </c>
      <c r="AR191" s="25" t="s">
        <v>572</v>
      </c>
      <c r="AT191" s="25" t="s">
        <v>230</v>
      </c>
      <c r="AU191" s="25" t="s">
        <v>101</v>
      </c>
      <c r="AY191" s="25" t="s">
        <v>228</v>
      </c>
      <c r="BE191" s="248">
        <f>IF(N191="základní",J191,0)</f>
        <v>0</v>
      </c>
      <c r="BF191" s="248">
        <f>IF(N191="snížená",J191,0)</f>
        <v>0</v>
      </c>
      <c r="BG191" s="248">
        <f>IF(N191="zákl. přenesená",J191,0)</f>
        <v>0</v>
      </c>
      <c r="BH191" s="248">
        <f>IF(N191="sníž. přenesená",J191,0)</f>
        <v>0</v>
      </c>
      <c r="BI191" s="248">
        <f>IF(N191="nulová",J191,0)</f>
        <v>0</v>
      </c>
      <c r="BJ191" s="25" t="s">
        <v>24</v>
      </c>
      <c r="BK191" s="248">
        <f>ROUND(I191*H191,2)</f>
        <v>0</v>
      </c>
      <c r="BL191" s="25" t="s">
        <v>572</v>
      </c>
      <c r="BM191" s="25" t="s">
        <v>2835</v>
      </c>
    </row>
    <row r="192" s="1" customFormat="1" ht="16.5" customHeight="1">
      <c r="B192" s="47"/>
      <c r="C192" s="237" t="s">
        <v>79</v>
      </c>
      <c r="D192" s="237" t="s">
        <v>230</v>
      </c>
      <c r="E192" s="238" t="s">
        <v>2836</v>
      </c>
      <c r="F192" s="239" t="s">
        <v>2837</v>
      </c>
      <c r="G192" s="240" t="s">
        <v>929</v>
      </c>
      <c r="H192" s="241">
        <v>115</v>
      </c>
      <c r="I192" s="242"/>
      <c r="J192" s="243">
        <f>ROUND(I192*H192,2)</f>
        <v>0</v>
      </c>
      <c r="K192" s="239" t="s">
        <v>2762</v>
      </c>
      <c r="L192" s="73"/>
      <c r="M192" s="244" t="s">
        <v>22</v>
      </c>
      <c r="N192" s="245" t="s">
        <v>50</v>
      </c>
      <c r="O192" s="48"/>
      <c r="P192" s="246">
        <f>O192*H192</f>
        <v>0</v>
      </c>
      <c r="Q192" s="246">
        <v>0</v>
      </c>
      <c r="R192" s="246">
        <f>Q192*H192</f>
        <v>0</v>
      </c>
      <c r="S192" s="246">
        <v>0</v>
      </c>
      <c r="T192" s="247">
        <f>S192*H192</f>
        <v>0</v>
      </c>
      <c r="AR192" s="25" t="s">
        <v>572</v>
      </c>
      <c r="AT192" s="25" t="s">
        <v>230</v>
      </c>
      <c r="AU192" s="25" t="s">
        <v>101</v>
      </c>
      <c r="AY192" s="25" t="s">
        <v>228</v>
      </c>
      <c r="BE192" s="248">
        <f>IF(N192="základní",J192,0)</f>
        <v>0</v>
      </c>
      <c r="BF192" s="248">
        <f>IF(N192="snížená",J192,0)</f>
        <v>0</v>
      </c>
      <c r="BG192" s="248">
        <f>IF(N192="zákl. přenesená",J192,0)</f>
        <v>0</v>
      </c>
      <c r="BH192" s="248">
        <f>IF(N192="sníž. přenesená",J192,0)</f>
        <v>0</v>
      </c>
      <c r="BI192" s="248">
        <f>IF(N192="nulová",J192,0)</f>
        <v>0</v>
      </c>
      <c r="BJ192" s="25" t="s">
        <v>24</v>
      </c>
      <c r="BK192" s="248">
        <f>ROUND(I192*H192,2)</f>
        <v>0</v>
      </c>
      <c r="BL192" s="25" t="s">
        <v>572</v>
      </c>
      <c r="BM192" s="25" t="s">
        <v>2838</v>
      </c>
    </row>
    <row r="193" s="1" customFormat="1" ht="16.5" customHeight="1">
      <c r="B193" s="47"/>
      <c r="C193" s="237" t="s">
        <v>79</v>
      </c>
      <c r="D193" s="237" t="s">
        <v>230</v>
      </c>
      <c r="E193" s="238" t="s">
        <v>2839</v>
      </c>
      <c r="F193" s="239" t="s">
        <v>2840</v>
      </c>
      <c r="G193" s="240" t="s">
        <v>929</v>
      </c>
      <c r="H193" s="241">
        <v>655</v>
      </c>
      <c r="I193" s="242"/>
      <c r="J193" s="243">
        <f>ROUND(I193*H193,2)</f>
        <v>0</v>
      </c>
      <c r="K193" s="239" t="s">
        <v>2762</v>
      </c>
      <c r="L193" s="73"/>
      <c r="M193" s="244" t="s">
        <v>22</v>
      </c>
      <c r="N193" s="245" t="s">
        <v>50</v>
      </c>
      <c r="O193" s="48"/>
      <c r="P193" s="246">
        <f>O193*H193</f>
        <v>0</v>
      </c>
      <c r="Q193" s="246">
        <v>0</v>
      </c>
      <c r="R193" s="246">
        <f>Q193*H193</f>
        <v>0</v>
      </c>
      <c r="S193" s="246">
        <v>0</v>
      </c>
      <c r="T193" s="247">
        <f>S193*H193</f>
        <v>0</v>
      </c>
      <c r="AR193" s="25" t="s">
        <v>572</v>
      </c>
      <c r="AT193" s="25" t="s">
        <v>230</v>
      </c>
      <c r="AU193" s="25" t="s">
        <v>101</v>
      </c>
      <c r="AY193" s="25" t="s">
        <v>228</v>
      </c>
      <c r="BE193" s="248">
        <f>IF(N193="základní",J193,0)</f>
        <v>0</v>
      </c>
      <c r="BF193" s="248">
        <f>IF(N193="snížená",J193,0)</f>
        <v>0</v>
      </c>
      <c r="BG193" s="248">
        <f>IF(N193="zákl. přenesená",J193,0)</f>
        <v>0</v>
      </c>
      <c r="BH193" s="248">
        <f>IF(N193="sníž. přenesená",J193,0)</f>
        <v>0</v>
      </c>
      <c r="BI193" s="248">
        <f>IF(N193="nulová",J193,0)</f>
        <v>0</v>
      </c>
      <c r="BJ193" s="25" t="s">
        <v>24</v>
      </c>
      <c r="BK193" s="248">
        <f>ROUND(I193*H193,2)</f>
        <v>0</v>
      </c>
      <c r="BL193" s="25" t="s">
        <v>572</v>
      </c>
      <c r="BM193" s="25" t="s">
        <v>2841</v>
      </c>
    </row>
    <row r="194" s="1" customFormat="1" ht="16.5" customHeight="1">
      <c r="B194" s="47"/>
      <c r="C194" s="237" t="s">
        <v>79</v>
      </c>
      <c r="D194" s="237" t="s">
        <v>230</v>
      </c>
      <c r="E194" s="238" t="s">
        <v>2842</v>
      </c>
      <c r="F194" s="239" t="s">
        <v>2843</v>
      </c>
      <c r="G194" s="240" t="s">
        <v>328</v>
      </c>
      <c r="H194" s="241">
        <v>95</v>
      </c>
      <c r="I194" s="242"/>
      <c r="J194" s="243">
        <f>ROUND(I194*H194,2)</f>
        <v>0</v>
      </c>
      <c r="K194" s="239" t="s">
        <v>2762</v>
      </c>
      <c r="L194" s="73"/>
      <c r="M194" s="244" t="s">
        <v>22</v>
      </c>
      <c r="N194" s="245" t="s">
        <v>50</v>
      </c>
      <c r="O194" s="48"/>
      <c r="P194" s="246">
        <f>O194*H194</f>
        <v>0</v>
      </c>
      <c r="Q194" s="246">
        <v>0</v>
      </c>
      <c r="R194" s="246">
        <f>Q194*H194</f>
        <v>0</v>
      </c>
      <c r="S194" s="246">
        <v>0</v>
      </c>
      <c r="T194" s="247">
        <f>S194*H194</f>
        <v>0</v>
      </c>
      <c r="AR194" s="25" t="s">
        <v>572</v>
      </c>
      <c r="AT194" s="25" t="s">
        <v>230</v>
      </c>
      <c r="AU194" s="25" t="s">
        <v>101</v>
      </c>
      <c r="AY194" s="25" t="s">
        <v>228</v>
      </c>
      <c r="BE194" s="248">
        <f>IF(N194="základní",J194,0)</f>
        <v>0</v>
      </c>
      <c r="BF194" s="248">
        <f>IF(N194="snížená",J194,0)</f>
        <v>0</v>
      </c>
      <c r="BG194" s="248">
        <f>IF(N194="zákl. přenesená",J194,0)</f>
        <v>0</v>
      </c>
      <c r="BH194" s="248">
        <f>IF(N194="sníž. přenesená",J194,0)</f>
        <v>0</v>
      </c>
      <c r="BI194" s="248">
        <f>IF(N194="nulová",J194,0)</f>
        <v>0</v>
      </c>
      <c r="BJ194" s="25" t="s">
        <v>24</v>
      </c>
      <c r="BK194" s="248">
        <f>ROUND(I194*H194,2)</f>
        <v>0</v>
      </c>
      <c r="BL194" s="25" t="s">
        <v>572</v>
      </c>
      <c r="BM194" s="25" t="s">
        <v>2844</v>
      </c>
    </row>
    <row r="195" s="1" customFormat="1" ht="16.5" customHeight="1">
      <c r="B195" s="47"/>
      <c r="C195" s="237" t="s">
        <v>79</v>
      </c>
      <c r="D195" s="237" t="s">
        <v>230</v>
      </c>
      <c r="E195" s="238" t="s">
        <v>2845</v>
      </c>
      <c r="F195" s="239" t="s">
        <v>2846</v>
      </c>
      <c r="G195" s="240" t="s">
        <v>328</v>
      </c>
      <c r="H195" s="241">
        <v>35</v>
      </c>
      <c r="I195" s="242"/>
      <c r="J195" s="243">
        <f>ROUND(I195*H195,2)</f>
        <v>0</v>
      </c>
      <c r="K195" s="239" t="s">
        <v>2762</v>
      </c>
      <c r="L195" s="73"/>
      <c r="M195" s="244" t="s">
        <v>22</v>
      </c>
      <c r="N195" s="245" t="s">
        <v>50</v>
      </c>
      <c r="O195" s="48"/>
      <c r="P195" s="246">
        <f>O195*H195</f>
        <v>0</v>
      </c>
      <c r="Q195" s="246">
        <v>0</v>
      </c>
      <c r="R195" s="246">
        <f>Q195*H195</f>
        <v>0</v>
      </c>
      <c r="S195" s="246">
        <v>0</v>
      </c>
      <c r="T195" s="247">
        <f>S195*H195</f>
        <v>0</v>
      </c>
      <c r="AR195" s="25" t="s">
        <v>572</v>
      </c>
      <c r="AT195" s="25" t="s">
        <v>230</v>
      </c>
      <c r="AU195" s="25" t="s">
        <v>101</v>
      </c>
      <c r="AY195" s="25" t="s">
        <v>228</v>
      </c>
      <c r="BE195" s="248">
        <f>IF(N195="základní",J195,0)</f>
        <v>0</v>
      </c>
      <c r="BF195" s="248">
        <f>IF(N195="snížená",J195,0)</f>
        <v>0</v>
      </c>
      <c r="BG195" s="248">
        <f>IF(N195="zákl. přenesená",J195,0)</f>
        <v>0</v>
      </c>
      <c r="BH195" s="248">
        <f>IF(N195="sníž. přenesená",J195,0)</f>
        <v>0</v>
      </c>
      <c r="BI195" s="248">
        <f>IF(N195="nulová",J195,0)</f>
        <v>0</v>
      </c>
      <c r="BJ195" s="25" t="s">
        <v>24</v>
      </c>
      <c r="BK195" s="248">
        <f>ROUND(I195*H195,2)</f>
        <v>0</v>
      </c>
      <c r="BL195" s="25" t="s">
        <v>572</v>
      </c>
      <c r="BM195" s="25" t="s">
        <v>2847</v>
      </c>
    </row>
    <row r="196" s="1" customFormat="1" ht="16.5" customHeight="1">
      <c r="B196" s="47"/>
      <c r="C196" s="237" t="s">
        <v>79</v>
      </c>
      <c r="D196" s="237" t="s">
        <v>230</v>
      </c>
      <c r="E196" s="238" t="s">
        <v>2848</v>
      </c>
      <c r="F196" s="239" t="s">
        <v>2849</v>
      </c>
      <c r="G196" s="240" t="s">
        <v>328</v>
      </c>
      <c r="H196" s="241">
        <v>195</v>
      </c>
      <c r="I196" s="242"/>
      <c r="J196" s="243">
        <f>ROUND(I196*H196,2)</f>
        <v>0</v>
      </c>
      <c r="K196" s="239" t="s">
        <v>2762</v>
      </c>
      <c r="L196" s="73"/>
      <c r="M196" s="244" t="s">
        <v>22</v>
      </c>
      <c r="N196" s="245" t="s">
        <v>50</v>
      </c>
      <c r="O196" s="48"/>
      <c r="P196" s="246">
        <f>O196*H196</f>
        <v>0</v>
      </c>
      <c r="Q196" s="246">
        <v>0</v>
      </c>
      <c r="R196" s="246">
        <f>Q196*H196</f>
        <v>0</v>
      </c>
      <c r="S196" s="246">
        <v>0</v>
      </c>
      <c r="T196" s="247">
        <f>S196*H196</f>
        <v>0</v>
      </c>
      <c r="AR196" s="25" t="s">
        <v>572</v>
      </c>
      <c r="AT196" s="25" t="s">
        <v>230</v>
      </c>
      <c r="AU196" s="25" t="s">
        <v>101</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572</v>
      </c>
      <c r="BM196" s="25" t="s">
        <v>2850</v>
      </c>
    </row>
    <row r="197" s="1" customFormat="1" ht="16.5" customHeight="1">
      <c r="B197" s="47"/>
      <c r="C197" s="237" t="s">
        <v>79</v>
      </c>
      <c r="D197" s="237" t="s">
        <v>230</v>
      </c>
      <c r="E197" s="238" t="s">
        <v>2851</v>
      </c>
      <c r="F197" s="239" t="s">
        <v>2852</v>
      </c>
      <c r="G197" s="240" t="s">
        <v>328</v>
      </c>
      <c r="H197" s="241">
        <v>285</v>
      </c>
      <c r="I197" s="242"/>
      <c r="J197" s="243">
        <f>ROUND(I197*H197,2)</f>
        <v>0</v>
      </c>
      <c r="K197" s="239" t="s">
        <v>2762</v>
      </c>
      <c r="L197" s="73"/>
      <c r="M197" s="244" t="s">
        <v>22</v>
      </c>
      <c r="N197" s="245" t="s">
        <v>50</v>
      </c>
      <c r="O197" s="48"/>
      <c r="P197" s="246">
        <f>O197*H197</f>
        <v>0</v>
      </c>
      <c r="Q197" s="246">
        <v>0</v>
      </c>
      <c r="R197" s="246">
        <f>Q197*H197</f>
        <v>0</v>
      </c>
      <c r="S197" s="246">
        <v>0</v>
      </c>
      <c r="T197" s="247">
        <f>S197*H197</f>
        <v>0</v>
      </c>
      <c r="AR197" s="25" t="s">
        <v>572</v>
      </c>
      <c r="AT197" s="25" t="s">
        <v>230</v>
      </c>
      <c r="AU197" s="25" t="s">
        <v>101</v>
      </c>
      <c r="AY197" s="25" t="s">
        <v>228</v>
      </c>
      <c r="BE197" s="248">
        <f>IF(N197="základní",J197,0)</f>
        <v>0</v>
      </c>
      <c r="BF197" s="248">
        <f>IF(N197="snížená",J197,0)</f>
        <v>0</v>
      </c>
      <c r="BG197" s="248">
        <f>IF(N197="zákl. přenesená",J197,0)</f>
        <v>0</v>
      </c>
      <c r="BH197" s="248">
        <f>IF(N197="sníž. přenesená",J197,0)</f>
        <v>0</v>
      </c>
      <c r="BI197" s="248">
        <f>IF(N197="nulová",J197,0)</f>
        <v>0</v>
      </c>
      <c r="BJ197" s="25" t="s">
        <v>24</v>
      </c>
      <c r="BK197" s="248">
        <f>ROUND(I197*H197,2)</f>
        <v>0</v>
      </c>
      <c r="BL197" s="25" t="s">
        <v>572</v>
      </c>
      <c r="BM197" s="25" t="s">
        <v>2853</v>
      </c>
    </row>
    <row r="198" s="1" customFormat="1" ht="16.5" customHeight="1">
      <c r="B198" s="47"/>
      <c r="C198" s="237" t="s">
        <v>79</v>
      </c>
      <c r="D198" s="237" t="s">
        <v>230</v>
      </c>
      <c r="E198" s="238" t="s">
        <v>2854</v>
      </c>
      <c r="F198" s="239" t="s">
        <v>2855</v>
      </c>
      <c r="G198" s="240" t="s">
        <v>328</v>
      </c>
      <c r="H198" s="241">
        <v>185</v>
      </c>
      <c r="I198" s="242"/>
      <c r="J198" s="243">
        <f>ROUND(I198*H198,2)</f>
        <v>0</v>
      </c>
      <c r="K198" s="239" t="s">
        <v>2762</v>
      </c>
      <c r="L198" s="73"/>
      <c r="M198" s="244" t="s">
        <v>22</v>
      </c>
      <c r="N198" s="245" t="s">
        <v>50</v>
      </c>
      <c r="O198" s="48"/>
      <c r="P198" s="246">
        <f>O198*H198</f>
        <v>0</v>
      </c>
      <c r="Q198" s="246">
        <v>0</v>
      </c>
      <c r="R198" s="246">
        <f>Q198*H198</f>
        <v>0</v>
      </c>
      <c r="S198" s="246">
        <v>0</v>
      </c>
      <c r="T198" s="247">
        <f>S198*H198</f>
        <v>0</v>
      </c>
      <c r="AR198" s="25" t="s">
        <v>572</v>
      </c>
      <c r="AT198" s="25" t="s">
        <v>230</v>
      </c>
      <c r="AU198" s="25" t="s">
        <v>101</v>
      </c>
      <c r="AY198" s="25" t="s">
        <v>228</v>
      </c>
      <c r="BE198" s="248">
        <f>IF(N198="základní",J198,0)</f>
        <v>0</v>
      </c>
      <c r="BF198" s="248">
        <f>IF(N198="snížená",J198,0)</f>
        <v>0</v>
      </c>
      <c r="BG198" s="248">
        <f>IF(N198="zákl. přenesená",J198,0)</f>
        <v>0</v>
      </c>
      <c r="BH198" s="248">
        <f>IF(N198="sníž. přenesená",J198,0)</f>
        <v>0</v>
      </c>
      <c r="BI198" s="248">
        <f>IF(N198="nulová",J198,0)</f>
        <v>0</v>
      </c>
      <c r="BJ198" s="25" t="s">
        <v>24</v>
      </c>
      <c r="BK198" s="248">
        <f>ROUND(I198*H198,2)</f>
        <v>0</v>
      </c>
      <c r="BL198" s="25" t="s">
        <v>572</v>
      </c>
      <c r="BM198" s="25" t="s">
        <v>2856</v>
      </c>
    </row>
    <row r="199" s="1" customFormat="1" ht="16.5" customHeight="1">
      <c r="B199" s="47"/>
      <c r="C199" s="237" t="s">
        <v>79</v>
      </c>
      <c r="D199" s="237" t="s">
        <v>230</v>
      </c>
      <c r="E199" s="238" t="s">
        <v>2857</v>
      </c>
      <c r="F199" s="239" t="s">
        <v>2858</v>
      </c>
      <c r="G199" s="240" t="s">
        <v>328</v>
      </c>
      <c r="H199" s="241">
        <v>80</v>
      </c>
      <c r="I199" s="242"/>
      <c r="J199" s="243">
        <f>ROUND(I199*H199,2)</f>
        <v>0</v>
      </c>
      <c r="K199" s="239" t="s">
        <v>2762</v>
      </c>
      <c r="L199" s="73"/>
      <c r="M199" s="244" t="s">
        <v>22</v>
      </c>
      <c r="N199" s="245" t="s">
        <v>50</v>
      </c>
      <c r="O199" s="48"/>
      <c r="P199" s="246">
        <f>O199*H199</f>
        <v>0</v>
      </c>
      <c r="Q199" s="246">
        <v>0</v>
      </c>
      <c r="R199" s="246">
        <f>Q199*H199</f>
        <v>0</v>
      </c>
      <c r="S199" s="246">
        <v>0</v>
      </c>
      <c r="T199" s="247">
        <f>S199*H199</f>
        <v>0</v>
      </c>
      <c r="AR199" s="25" t="s">
        <v>572</v>
      </c>
      <c r="AT199" s="25" t="s">
        <v>230</v>
      </c>
      <c r="AU199" s="25" t="s">
        <v>101</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572</v>
      </c>
      <c r="BM199" s="25" t="s">
        <v>2859</v>
      </c>
    </row>
    <row r="200" s="1" customFormat="1" ht="16.5" customHeight="1">
      <c r="B200" s="47"/>
      <c r="C200" s="237" t="s">
        <v>79</v>
      </c>
      <c r="D200" s="237" t="s">
        <v>230</v>
      </c>
      <c r="E200" s="238" t="s">
        <v>2860</v>
      </c>
      <c r="F200" s="239" t="s">
        <v>2861</v>
      </c>
      <c r="G200" s="240" t="s">
        <v>328</v>
      </c>
      <c r="H200" s="241">
        <v>160</v>
      </c>
      <c r="I200" s="242"/>
      <c r="J200" s="243">
        <f>ROUND(I200*H200,2)</f>
        <v>0</v>
      </c>
      <c r="K200" s="239" t="s">
        <v>2762</v>
      </c>
      <c r="L200" s="73"/>
      <c r="M200" s="244" t="s">
        <v>22</v>
      </c>
      <c r="N200" s="245" t="s">
        <v>50</v>
      </c>
      <c r="O200" s="48"/>
      <c r="P200" s="246">
        <f>O200*H200</f>
        <v>0</v>
      </c>
      <c r="Q200" s="246">
        <v>0</v>
      </c>
      <c r="R200" s="246">
        <f>Q200*H200</f>
        <v>0</v>
      </c>
      <c r="S200" s="246">
        <v>0</v>
      </c>
      <c r="T200" s="247">
        <f>S200*H200</f>
        <v>0</v>
      </c>
      <c r="AR200" s="25" t="s">
        <v>572</v>
      </c>
      <c r="AT200" s="25" t="s">
        <v>230</v>
      </c>
      <c r="AU200" s="25" t="s">
        <v>101</v>
      </c>
      <c r="AY200" s="25" t="s">
        <v>228</v>
      </c>
      <c r="BE200" s="248">
        <f>IF(N200="základní",J200,0)</f>
        <v>0</v>
      </c>
      <c r="BF200" s="248">
        <f>IF(N200="snížená",J200,0)</f>
        <v>0</v>
      </c>
      <c r="BG200" s="248">
        <f>IF(N200="zákl. přenesená",J200,0)</f>
        <v>0</v>
      </c>
      <c r="BH200" s="248">
        <f>IF(N200="sníž. přenesená",J200,0)</f>
        <v>0</v>
      </c>
      <c r="BI200" s="248">
        <f>IF(N200="nulová",J200,0)</f>
        <v>0</v>
      </c>
      <c r="BJ200" s="25" t="s">
        <v>24</v>
      </c>
      <c r="BK200" s="248">
        <f>ROUND(I200*H200,2)</f>
        <v>0</v>
      </c>
      <c r="BL200" s="25" t="s">
        <v>572</v>
      </c>
      <c r="BM200" s="25" t="s">
        <v>2862</v>
      </c>
    </row>
    <row r="201" s="1" customFormat="1" ht="16.5" customHeight="1">
      <c r="B201" s="47"/>
      <c r="C201" s="237" t="s">
        <v>79</v>
      </c>
      <c r="D201" s="237" t="s">
        <v>230</v>
      </c>
      <c r="E201" s="238" t="s">
        <v>2863</v>
      </c>
      <c r="F201" s="239" t="s">
        <v>2864</v>
      </c>
      <c r="G201" s="240" t="s">
        <v>328</v>
      </c>
      <c r="H201" s="241">
        <v>90</v>
      </c>
      <c r="I201" s="242"/>
      <c r="J201" s="243">
        <f>ROUND(I201*H201,2)</f>
        <v>0</v>
      </c>
      <c r="K201" s="239" t="s">
        <v>2762</v>
      </c>
      <c r="L201" s="73"/>
      <c r="M201" s="244" t="s">
        <v>22</v>
      </c>
      <c r="N201" s="245" t="s">
        <v>50</v>
      </c>
      <c r="O201" s="48"/>
      <c r="P201" s="246">
        <f>O201*H201</f>
        <v>0</v>
      </c>
      <c r="Q201" s="246">
        <v>0</v>
      </c>
      <c r="R201" s="246">
        <f>Q201*H201</f>
        <v>0</v>
      </c>
      <c r="S201" s="246">
        <v>0</v>
      </c>
      <c r="T201" s="247">
        <f>S201*H201</f>
        <v>0</v>
      </c>
      <c r="AR201" s="25" t="s">
        <v>572</v>
      </c>
      <c r="AT201" s="25" t="s">
        <v>230</v>
      </c>
      <c r="AU201" s="25" t="s">
        <v>101</v>
      </c>
      <c r="AY201" s="25" t="s">
        <v>228</v>
      </c>
      <c r="BE201" s="248">
        <f>IF(N201="základní",J201,0)</f>
        <v>0</v>
      </c>
      <c r="BF201" s="248">
        <f>IF(N201="snížená",J201,0)</f>
        <v>0</v>
      </c>
      <c r="BG201" s="248">
        <f>IF(N201="zákl. přenesená",J201,0)</f>
        <v>0</v>
      </c>
      <c r="BH201" s="248">
        <f>IF(N201="sníž. přenesená",J201,0)</f>
        <v>0</v>
      </c>
      <c r="BI201" s="248">
        <f>IF(N201="nulová",J201,0)</f>
        <v>0</v>
      </c>
      <c r="BJ201" s="25" t="s">
        <v>24</v>
      </c>
      <c r="BK201" s="248">
        <f>ROUND(I201*H201,2)</f>
        <v>0</v>
      </c>
      <c r="BL201" s="25" t="s">
        <v>572</v>
      </c>
      <c r="BM201" s="25" t="s">
        <v>2865</v>
      </c>
    </row>
    <row r="202" s="1" customFormat="1" ht="16.5" customHeight="1">
      <c r="B202" s="47"/>
      <c r="C202" s="237" t="s">
        <v>79</v>
      </c>
      <c r="D202" s="237" t="s">
        <v>230</v>
      </c>
      <c r="E202" s="238" t="s">
        <v>2866</v>
      </c>
      <c r="F202" s="239" t="s">
        <v>2867</v>
      </c>
      <c r="G202" s="240" t="s">
        <v>328</v>
      </c>
      <c r="H202" s="241">
        <v>45</v>
      </c>
      <c r="I202" s="242"/>
      <c r="J202" s="243">
        <f>ROUND(I202*H202,2)</f>
        <v>0</v>
      </c>
      <c r="K202" s="239" t="s">
        <v>2762</v>
      </c>
      <c r="L202" s="73"/>
      <c r="M202" s="244" t="s">
        <v>22</v>
      </c>
      <c r="N202" s="245" t="s">
        <v>50</v>
      </c>
      <c r="O202" s="48"/>
      <c r="P202" s="246">
        <f>O202*H202</f>
        <v>0</v>
      </c>
      <c r="Q202" s="246">
        <v>0</v>
      </c>
      <c r="R202" s="246">
        <f>Q202*H202</f>
        <v>0</v>
      </c>
      <c r="S202" s="246">
        <v>0</v>
      </c>
      <c r="T202" s="247">
        <f>S202*H202</f>
        <v>0</v>
      </c>
      <c r="AR202" s="25" t="s">
        <v>572</v>
      </c>
      <c r="AT202" s="25" t="s">
        <v>230</v>
      </c>
      <c r="AU202" s="25" t="s">
        <v>101</v>
      </c>
      <c r="AY202" s="25" t="s">
        <v>228</v>
      </c>
      <c r="BE202" s="248">
        <f>IF(N202="základní",J202,0)</f>
        <v>0</v>
      </c>
      <c r="BF202" s="248">
        <f>IF(N202="snížená",J202,0)</f>
        <v>0</v>
      </c>
      <c r="BG202" s="248">
        <f>IF(N202="zákl. přenesená",J202,0)</f>
        <v>0</v>
      </c>
      <c r="BH202" s="248">
        <f>IF(N202="sníž. přenesená",J202,0)</f>
        <v>0</v>
      </c>
      <c r="BI202" s="248">
        <f>IF(N202="nulová",J202,0)</f>
        <v>0</v>
      </c>
      <c r="BJ202" s="25" t="s">
        <v>24</v>
      </c>
      <c r="BK202" s="248">
        <f>ROUND(I202*H202,2)</f>
        <v>0</v>
      </c>
      <c r="BL202" s="25" t="s">
        <v>572</v>
      </c>
      <c r="BM202" s="25" t="s">
        <v>2868</v>
      </c>
    </row>
    <row r="203" s="11" customFormat="1" ht="22.32" customHeight="1">
      <c r="B203" s="221"/>
      <c r="C203" s="222"/>
      <c r="D203" s="223" t="s">
        <v>78</v>
      </c>
      <c r="E203" s="235" t="s">
        <v>2869</v>
      </c>
      <c r="F203" s="235" t="s">
        <v>2870</v>
      </c>
      <c r="G203" s="222"/>
      <c r="H203" s="222"/>
      <c r="I203" s="225"/>
      <c r="J203" s="236">
        <f>BK203</f>
        <v>0</v>
      </c>
      <c r="K203" s="222"/>
      <c r="L203" s="227"/>
      <c r="M203" s="228"/>
      <c r="N203" s="229"/>
      <c r="O203" s="229"/>
      <c r="P203" s="230">
        <f>P204</f>
        <v>0</v>
      </c>
      <c r="Q203" s="229"/>
      <c r="R203" s="230">
        <f>R204</f>
        <v>0</v>
      </c>
      <c r="S203" s="229"/>
      <c r="T203" s="231">
        <f>T204</f>
        <v>0</v>
      </c>
      <c r="AR203" s="232" t="s">
        <v>101</v>
      </c>
      <c r="AT203" s="233" t="s">
        <v>78</v>
      </c>
      <c r="AU203" s="233" t="s">
        <v>87</v>
      </c>
      <c r="AY203" s="232" t="s">
        <v>228</v>
      </c>
      <c r="BK203" s="234">
        <f>BK204</f>
        <v>0</v>
      </c>
    </row>
    <row r="204" s="1" customFormat="1" ht="16.5" customHeight="1">
      <c r="B204" s="47"/>
      <c r="C204" s="237" t="s">
        <v>79</v>
      </c>
      <c r="D204" s="237" t="s">
        <v>230</v>
      </c>
      <c r="E204" s="238" t="s">
        <v>2871</v>
      </c>
      <c r="F204" s="239" t="s">
        <v>2872</v>
      </c>
      <c r="G204" s="240" t="s">
        <v>356</v>
      </c>
      <c r="H204" s="241">
        <v>470</v>
      </c>
      <c r="I204" s="242"/>
      <c r="J204" s="243">
        <f>ROUND(I204*H204,2)</f>
        <v>0</v>
      </c>
      <c r="K204" s="239" t="s">
        <v>2762</v>
      </c>
      <c r="L204" s="73"/>
      <c r="M204" s="244" t="s">
        <v>22</v>
      </c>
      <c r="N204" s="245" t="s">
        <v>50</v>
      </c>
      <c r="O204" s="48"/>
      <c r="P204" s="246">
        <f>O204*H204</f>
        <v>0</v>
      </c>
      <c r="Q204" s="246">
        <v>0</v>
      </c>
      <c r="R204" s="246">
        <f>Q204*H204</f>
        <v>0</v>
      </c>
      <c r="S204" s="246">
        <v>0</v>
      </c>
      <c r="T204" s="247">
        <f>S204*H204</f>
        <v>0</v>
      </c>
      <c r="AR204" s="25" t="s">
        <v>572</v>
      </c>
      <c r="AT204" s="25" t="s">
        <v>230</v>
      </c>
      <c r="AU204" s="25" t="s">
        <v>101</v>
      </c>
      <c r="AY204" s="25" t="s">
        <v>228</v>
      </c>
      <c r="BE204" s="248">
        <f>IF(N204="základní",J204,0)</f>
        <v>0</v>
      </c>
      <c r="BF204" s="248">
        <f>IF(N204="snížená",J204,0)</f>
        <v>0</v>
      </c>
      <c r="BG204" s="248">
        <f>IF(N204="zákl. přenesená",J204,0)</f>
        <v>0</v>
      </c>
      <c r="BH204" s="248">
        <f>IF(N204="sníž. přenesená",J204,0)</f>
        <v>0</v>
      </c>
      <c r="BI204" s="248">
        <f>IF(N204="nulová",J204,0)</f>
        <v>0</v>
      </c>
      <c r="BJ204" s="25" t="s">
        <v>24</v>
      </c>
      <c r="BK204" s="248">
        <f>ROUND(I204*H204,2)</f>
        <v>0</v>
      </c>
      <c r="BL204" s="25" t="s">
        <v>572</v>
      </c>
      <c r="BM204" s="25" t="s">
        <v>2873</v>
      </c>
    </row>
    <row r="205" s="11" customFormat="1" ht="22.32" customHeight="1">
      <c r="B205" s="221"/>
      <c r="C205" s="222"/>
      <c r="D205" s="223" t="s">
        <v>78</v>
      </c>
      <c r="E205" s="235" t="s">
        <v>2874</v>
      </c>
      <c r="F205" s="235" t="s">
        <v>2875</v>
      </c>
      <c r="G205" s="222"/>
      <c r="H205" s="222"/>
      <c r="I205" s="225"/>
      <c r="J205" s="236">
        <f>BK205</f>
        <v>0</v>
      </c>
      <c r="K205" s="222"/>
      <c r="L205" s="227"/>
      <c r="M205" s="228"/>
      <c r="N205" s="229"/>
      <c r="O205" s="229"/>
      <c r="P205" s="230">
        <f>SUM(P206:P208)</f>
        <v>0</v>
      </c>
      <c r="Q205" s="229"/>
      <c r="R205" s="230">
        <f>SUM(R206:R208)</f>
        <v>0</v>
      </c>
      <c r="S205" s="229"/>
      <c r="T205" s="231">
        <f>SUM(T206:T208)</f>
        <v>0</v>
      </c>
      <c r="AR205" s="232" t="s">
        <v>101</v>
      </c>
      <c r="AT205" s="233" t="s">
        <v>78</v>
      </c>
      <c r="AU205" s="233" t="s">
        <v>87</v>
      </c>
      <c r="AY205" s="232" t="s">
        <v>228</v>
      </c>
      <c r="BK205" s="234">
        <f>SUM(BK206:BK208)</f>
        <v>0</v>
      </c>
    </row>
    <row r="206" s="1" customFormat="1" ht="16.5" customHeight="1">
      <c r="B206" s="47"/>
      <c r="C206" s="237" t="s">
        <v>79</v>
      </c>
      <c r="D206" s="237" t="s">
        <v>230</v>
      </c>
      <c r="E206" s="238" t="s">
        <v>2876</v>
      </c>
      <c r="F206" s="239" t="s">
        <v>2877</v>
      </c>
      <c r="G206" s="240" t="s">
        <v>328</v>
      </c>
      <c r="H206" s="241">
        <v>725</v>
      </c>
      <c r="I206" s="242"/>
      <c r="J206" s="243">
        <f>ROUND(I206*H206,2)</f>
        <v>0</v>
      </c>
      <c r="K206" s="239" t="s">
        <v>2762</v>
      </c>
      <c r="L206" s="73"/>
      <c r="M206" s="244" t="s">
        <v>22</v>
      </c>
      <c r="N206" s="245" t="s">
        <v>50</v>
      </c>
      <c r="O206" s="48"/>
      <c r="P206" s="246">
        <f>O206*H206</f>
        <v>0</v>
      </c>
      <c r="Q206" s="246">
        <v>0</v>
      </c>
      <c r="R206" s="246">
        <f>Q206*H206</f>
        <v>0</v>
      </c>
      <c r="S206" s="246">
        <v>0</v>
      </c>
      <c r="T206" s="247">
        <f>S206*H206</f>
        <v>0</v>
      </c>
      <c r="AR206" s="25" t="s">
        <v>572</v>
      </c>
      <c r="AT206" s="25" t="s">
        <v>230</v>
      </c>
      <c r="AU206" s="25" t="s">
        <v>101</v>
      </c>
      <c r="AY206" s="25" t="s">
        <v>228</v>
      </c>
      <c r="BE206" s="248">
        <f>IF(N206="základní",J206,0)</f>
        <v>0</v>
      </c>
      <c r="BF206" s="248">
        <f>IF(N206="snížená",J206,0)</f>
        <v>0</v>
      </c>
      <c r="BG206" s="248">
        <f>IF(N206="zákl. přenesená",J206,0)</f>
        <v>0</v>
      </c>
      <c r="BH206" s="248">
        <f>IF(N206="sníž. přenesená",J206,0)</f>
        <v>0</v>
      </c>
      <c r="BI206" s="248">
        <f>IF(N206="nulová",J206,0)</f>
        <v>0</v>
      </c>
      <c r="BJ206" s="25" t="s">
        <v>24</v>
      </c>
      <c r="BK206" s="248">
        <f>ROUND(I206*H206,2)</f>
        <v>0</v>
      </c>
      <c r="BL206" s="25" t="s">
        <v>572</v>
      </c>
      <c r="BM206" s="25" t="s">
        <v>2878</v>
      </c>
    </row>
    <row r="207" s="1" customFormat="1" ht="16.5" customHeight="1">
      <c r="B207" s="47"/>
      <c r="C207" s="237" t="s">
        <v>79</v>
      </c>
      <c r="D207" s="237" t="s">
        <v>230</v>
      </c>
      <c r="E207" s="238" t="s">
        <v>2879</v>
      </c>
      <c r="F207" s="239" t="s">
        <v>2880</v>
      </c>
      <c r="G207" s="240" t="s">
        <v>328</v>
      </c>
      <c r="H207" s="241">
        <v>560</v>
      </c>
      <c r="I207" s="242"/>
      <c r="J207" s="243">
        <f>ROUND(I207*H207,2)</f>
        <v>0</v>
      </c>
      <c r="K207" s="239" t="s">
        <v>2762</v>
      </c>
      <c r="L207" s="73"/>
      <c r="M207" s="244" t="s">
        <v>22</v>
      </c>
      <c r="N207" s="245" t="s">
        <v>50</v>
      </c>
      <c r="O207" s="48"/>
      <c r="P207" s="246">
        <f>O207*H207</f>
        <v>0</v>
      </c>
      <c r="Q207" s="246">
        <v>0</v>
      </c>
      <c r="R207" s="246">
        <f>Q207*H207</f>
        <v>0</v>
      </c>
      <c r="S207" s="246">
        <v>0</v>
      </c>
      <c r="T207" s="247">
        <f>S207*H207</f>
        <v>0</v>
      </c>
      <c r="AR207" s="25" t="s">
        <v>572</v>
      </c>
      <c r="AT207" s="25" t="s">
        <v>230</v>
      </c>
      <c r="AU207" s="25" t="s">
        <v>101</v>
      </c>
      <c r="AY207" s="25" t="s">
        <v>228</v>
      </c>
      <c r="BE207" s="248">
        <f>IF(N207="základní",J207,0)</f>
        <v>0</v>
      </c>
      <c r="BF207" s="248">
        <f>IF(N207="snížená",J207,0)</f>
        <v>0</v>
      </c>
      <c r="BG207" s="248">
        <f>IF(N207="zákl. přenesená",J207,0)</f>
        <v>0</v>
      </c>
      <c r="BH207" s="248">
        <f>IF(N207="sníž. přenesená",J207,0)</f>
        <v>0</v>
      </c>
      <c r="BI207" s="248">
        <f>IF(N207="nulová",J207,0)</f>
        <v>0</v>
      </c>
      <c r="BJ207" s="25" t="s">
        <v>24</v>
      </c>
      <c r="BK207" s="248">
        <f>ROUND(I207*H207,2)</f>
        <v>0</v>
      </c>
      <c r="BL207" s="25" t="s">
        <v>572</v>
      </c>
      <c r="BM207" s="25" t="s">
        <v>2881</v>
      </c>
    </row>
    <row r="208" s="1" customFormat="1" ht="16.5" customHeight="1">
      <c r="B208" s="47"/>
      <c r="C208" s="237" t="s">
        <v>79</v>
      </c>
      <c r="D208" s="237" t="s">
        <v>230</v>
      </c>
      <c r="E208" s="238" t="s">
        <v>2882</v>
      </c>
      <c r="F208" s="239" t="s">
        <v>2883</v>
      </c>
      <c r="G208" s="240" t="s">
        <v>328</v>
      </c>
      <c r="H208" s="241">
        <v>670</v>
      </c>
      <c r="I208" s="242"/>
      <c r="J208" s="243">
        <f>ROUND(I208*H208,2)</f>
        <v>0</v>
      </c>
      <c r="K208" s="239" t="s">
        <v>2762</v>
      </c>
      <c r="L208" s="73"/>
      <c r="M208" s="244" t="s">
        <v>22</v>
      </c>
      <c r="N208" s="245" t="s">
        <v>50</v>
      </c>
      <c r="O208" s="48"/>
      <c r="P208" s="246">
        <f>O208*H208</f>
        <v>0</v>
      </c>
      <c r="Q208" s="246">
        <v>0</v>
      </c>
      <c r="R208" s="246">
        <f>Q208*H208</f>
        <v>0</v>
      </c>
      <c r="S208" s="246">
        <v>0</v>
      </c>
      <c r="T208" s="247">
        <f>S208*H208</f>
        <v>0</v>
      </c>
      <c r="AR208" s="25" t="s">
        <v>572</v>
      </c>
      <c r="AT208" s="25" t="s">
        <v>230</v>
      </c>
      <c r="AU208" s="25" t="s">
        <v>101</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572</v>
      </c>
      <c r="BM208" s="25" t="s">
        <v>2884</v>
      </c>
    </row>
    <row r="209" s="11" customFormat="1" ht="22.32" customHeight="1">
      <c r="B209" s="221"/>
      <c r="C209" s="222"/>
      <c r="D209" s="223" t="s">
        <v>78</v>
      </c>
      <c r="E209" s="235" t="s">
        <v>2885</v>
      </c>
      <c r="F209" s="235" t="s">
        <v>2886</v>
      </c>
      <c r="G209" s="222"/>
      <c r="H209" s="222"/>
      <c r="I209" s="225"/>
      <c r="J209" s="236">
        <f>BK209</f>
        <v>0</v>
      </c>
      <c r="K209" s="222"/>
      <c r="L209" s="227"/>
      <c r="M209" s="228"/>
      <c r="N209" s="229"/>
      <c r="O209" s="229"/>
      <c r="P209" s="230">
        <f>SUM(P210:P212)</f>
        <v>0</v>
      </c>
      <c r="Q209" s="229"/>
      <c r="R209" s="230">
        <f>SUM(R210:R212)</f>
        <v>0</v>
      </c>
      <c r="S209" s="229"/>
      <c r="T209" s="231">
        <f>SUM(T210:T212)</f>
        <v>0</v>
      </c>
      <c r="AR209" s="232" t="s">
        <v>101</v>
      </c>
      <c r="AT209" s="233" t="s">
        <v>78</v>
      </c>
      <c r="AU209" s="233" t="s">
        <v>87</v>
      </c>
      <c r="AY209" s="232" t="s">
        <v>228</v>
      </c>
      <c r="BK209" s="234">
        <f>SUM(BK210:BK212)</f>
        <v>0</v>
      </c>
    </row>
    <row r="210" s="1" customFormat="1" ht="16.5" customHeight="1">
      <c r="B210" s="47"/>
      <c r="C210" s="237" t="s">
        <v>79</v>
      </c>
      <c r="D210" s="237" t="s">
        <v>230</v>
      </c>
      <c r="E210" s="238" t="s">
        <v>2887</v>
      </c>
      <c r="F210" s="239" t="s">
        <v>2888</v>
      </c>
      <c r="G210" s="240" t="s">
        <v>328</v>
      </c>
      <c r="H210" s="241">
        <v>725</v>
      </c>
      <c r="I210" s="242"/>
      <c r="J210" s="243">
        <f>ROUND(I210*H210,2)</f>
        <v>0</v>
      </c>
      <c r="K210" s="239" t="s">
        <v>2762</v>
      </c>
      <c r="L210" s="73"/>
      <c r="M210" s="244" t="s">
        <v>22</v>
      </c>
      <c r="N210" s="245" t="s">
        <v>50</v>
      </c>
      <c r="O210" s="48"/>
      <c r="P210" s="246">
        <f>O210*H210</f>
        <v>0</v>
      </c>
      <c r="Q210" s="246">
        <v>0</v>
      </c>
      <c r="R210" s="246">
        <f>Q210*H210</f>
        <v>0</v>
      </c>
      <c r="S210" s="246">
        <v>0</v>
      </c>
      <c r="T210" s="247">
        <f>S210*H210</f>
        <v>0</v>
      </c>
      <c r="AR210" s="25" t="s">
        <v>572</v>
      </c>
      <c r="AT210" s="25" t="s">
        <v>230</v>
      </c>
      <c r="AU210" s="25" t="s">
        <v>101</v>
      </c>
      <c r="AY210" s="25" t="s">
        <v>228</v>
      </c>
      <c r="BE210" s="248">
        <f>IF(N210="základní",J210,0)</f>
        <v>0</v>
      </c>
      <c r="BF210" s="248">
        <f>IF(N210="snížená",J210,0)</f>
        <v>0</v>
      </c>
      <c r="BG210" s="248">
        <f>IF(N210="zákl. přenesená",J210,0)</f>
        <v>0</v>
      </c>
      <c r="BH210" s="248">
        <f>IF(N210="sníž. přenesená",J210,0)</f>
        <v>0</v>
      </c>
      <c r="BI210" s="248">
        <f>IF(N210="nulová",J210,0)</f>
        <v>0</v>
      </c>
      <c r="BJ210" s="25" t="s">
        <v>24</v>
      </c>
      <c r="BK210" s="248">
        <f>ROUND(I210*H210,2)</f>
        <v>0</v>
      </c>
      <c r="BL210" s="25" t="s">
        <v>572</v>
      </c>
      <c r="BM210" s="25" t="s">
        <v>2889</v>
      </c>
    </row>
    <row r="211" s="1" customFormat="1" ht="16.5" customHeight="1">
      <c r="B211" s="47"/>
      <c r="C211" s="237" t="s">
        <v>79</v>
      </c>
      <c r="D211" s="237" t="s">
        <v>230</v>
      </c>
      <c r="E211" s="238" t="s">
        <v>2890</v>
      </c>
      <c r="F211" s="239" t="s">
        <v>2891</v>
      </c>
      <c r="G211" s="240" t="s">
        <v>328</v>
      </c>
      <c r="H211" s="241">
        <v>560</v>
      </c>
      <c r="I211" s="242"/>
      <c r="J211" s="243">
        <f>ROUND(I211*H211,2)</f>
        <v>0</v>
      </c>
      <c r="K211" s="239" t="s">
        <v>2762</v>
      </c>
      <c r="L211" s="73"/>
      <c r="M211" s="244" t="s">
        <v>22</v>
      </c>
      <c r="N211" s="245" t="s">
        <v>50</v>
      </c>
      <c r="O211" s="48"/>
      <c r="P211" s="246">
        <f>O211*H211</f>
        <v>0</v>
      </c>
      <c r="Q211" s="246">
        <v>0</v>
      </c>
      <c r="R211" s="246">
        <f>Q211*H211</f>
        <v>0</v>
      </c>
      <c r="S211" s="246">
        <v>0</v>
      </c>
      <c r="T211" s="247">
        <f>S211*H211</f>
        <v>0</v>
      </c>
      <c r="AR211" s="25" t="s">
        <v>572</v>
      </c>
      <c r="AT211" s="25" t="s">
        <v>230</v>
      </c>
      <c r="AU211" s="25" t="s">
        <v>101</v>
      </c>
      <c r="AY211" s="25" t="s">
        <v>228</v>
      </c>
      <c r="BE211" s="248">
        <f>IF(N211="základní",J211,0)</f>
        <v>0</v>
      </c>
      <c r="BF211" s="248">
        <f>IF(N211="snížená",J211,0)</f>
        <v>0</v>
      </c>
      <c r="BG211" s="248">
        <f>IF(N211="zákl. přenesená",J211,0)</f>
        <v>0</v>
      </c>
      <c r="BH211" s="248">
        <f>IF(N211="sníž. přenesená",J211,0)</f>
        <v>0</v>
      </c>
      <c r="BI211" s="248">
        <f>IF(N211="nulová",J211,0)</f>
        <v>0</v>
      </c>
      <c r="BJ211" s="25" t="s">
        <v>24</v>
      </c>
      <c r="BK211" s="248">
        <f>ROUND(I211*H211,2)</f>
        <v>0</v>
      </c>
      <c r="BL211" s="25" t="s">
        <v>572</v>
      </c>
      <c r="BM211" s="25" t="s">
        <v>2892</v>
      </c>
    </row>
    <row r="212" s="1" customFormat="1" ht="16.5" customHeight="1">
      <c r="B212" s="47"/>
      <c r="C212" s="237" t="s">
        <v>79</v>
      </c>
      <c r="D212" s="237" t="s">
        <v>230</v>
      </c>
      <c r="E212" s="238" t="s">
        <v>2893</v>
      </c>
      <c r="F212" s="239" t="s">
        <v>2894</v>
      </c>
      <c r="G212" s="240" t="s">
        <v>328</v>
      </c>
      <c r="H212" s="241">
        <v>670</v>
      </c>
      <c r="I212" s="242"/>
      <c r="J212" s="243">
        <f>ROUND(I212*H212,2)</f>
        <v>0</v>
      </c>
      <c r="K212" s="239" t="s">
        <v>2762</v>
      </c>
      <c r="L212" s="73"/>
      <c r="M212" s="244" t="s">
        <v>22</v>
      </c>
      <c r="N212" s="245" t="s">
        <v>50</v>
      </c>
      <c r="O212" s="48"/>
      <c r="P212" s="246">
        <f>O212*H212</f>
        <v>0</v>
      </c>
      <c r="Q212" s="246">
        <v>0</v>
      </c>
      <c r="R212" s="246">
        <f>Q212*H212</f>
        <v>0</v>
      </c>
      <c r="S212" s="246">
        <v>0</v>
      </c>
      <c r="T212" s="247">
        <f>S212*H212</f>
        <v>0</v>
      </c>
      <c r="AR212" s="25" t="s">
        <v>572</v>
      </c>
      <c r="AT212" s="25" t="s">
        <v>230</v>
      </c>
      <c r="AU212" s="25" t="s">
        <v>101</v>
      </c>
      <c r="AY212" s="25" t="s">
        <v>228</v>
      </c>
      <c r="BE212" s="248">
        <f>IF(N212="základní",J212,0)</f>
        <v>0</v>
      </c>
      <c r="BF212" s="248">
        <f>IF(N212="snížená",J212,0)</f>
        <v>0</v>
      </c>
      <c r="BG212" s="248">
        <f>IF(N212="zákl. přenesená",J212,0)</f>
        <v>0</v>
      </c>
      <c r="BH212" s="248">
        <f>IF(N212="sníž. přenesená",J212,0)</f>
        <v>0</v>
      </c>
      <c r="BI212" s="248">
        <f>IF(N212="nulová",J212,0)</f>
        <v>0</v>
      </c>
      <c r="BJ212" s="25" t="s">
        <v>24</v>
      </c>
      <c r="BK212" s="248">
        <f>ROUND(I212*H212,2)</f>
        <v>0</v>
      </c>
      <c r="BL212" s="25" t="s">
        <v>572</v>
      </c>
      <c r="BM212" s="25" t="s">
        <v>2895</v>
      </c>
    </row>
    <row r="213" s="11" customFormat="1" ht="22.32" customHeight="1">
      <c r="B213" s="221"/>
      <c r="C213" s="222"/>
      <c r="D213" s="223" t="s">
        <v>78</v>
      </c>
      <c r="E213" s="235" t="s">
        <v>2896</v>
      </c>
      <c r="F213" s="235" t="s">
        <v>2897</v>
      </c>
      <c r="G213" s="222"/>
      <c r="H213" s="222"/>
      <c r="I213" s="225"/>
      <c r="J213" s="236">
        <f>BK213</f>
        <v>0</v>
      </c>
      <c r="K213" s="222"/>
      <c r="L213" s="227"/>
      <c r="M213" s="228"/>
      <c r="N213" s="229"/>
      <c r="O213" s="229"/>
      <c r="P213" s="230">
        <f>SUM(P214:P215)</f>
        <v>0</v>
      </c>
      <c r="Q213" s="229"/>
      <c r="R213" s="230">
        <f>SUM(R214:R215)</f>
        <v>0</v>
      </c>
      <c r="S213" s="229"/>
      <c r="T213" s="231">
        <f>SUM(T214:T215)</f>
        <v>0</v>
      </c>
      <c r="AR213" s="232" t="s">
        <v>101</v>
      </c>
      <c r="AT213" s="233" t="s">
        <v>78</v>
      </c>
      <c r="AU213" s="233" t="s">
        <v>87</v>
      </c>
      <c r="AY213" s="232" t="s">
        <v>228</v>
      </c>
      <c r="BK213" s="234">
        <f>SUM(BK214:BK215)</f>
        <v>0</v>
      </c>
    </row>
    <row r="214" s="1" customFormat="1" ht="16.5" customHeight="1">
      <c r="B214" s="47"/>
      <c r="C214" s="237" t="s">
        <v>79</v>
      </c>
      <c r="D214" s="237" t="s">
        <v>230</v>
      </c>
      <c r="E214" s="238" t="s">
        <v>2898</v>
      </c>
      <c r="F214" s="239" t="s">
        <v>2899</v>
      </c>
      <c r="G214" s="240" t="s">
        <v>929</v>
      </c>
      <c r="H214" s="241">
        <v>1450</v>
      </c>
      <c r="I214" s="242"/>
      <c r="J214" s="243">
        <f>ROUND(I214*H214,2)</f>
        <v>0</v>
      </c>
      <c r="K214" s="239" t="s">
        <v>2762</v>
      </c>
      <c r="L214" s="73"/>
      <c r="M214" s="244" t="s">
        <v>22</v>
      </c>
      <c r="N214" s="245" t="s">
        <v>50</v>
      </c>
      <c r="O214" s="48"/>
      <c r="P214" s="246">
        <f>O214*H214</f>
        <v>0</v>
      </c>
      <c r="Q214" s="246">
        <v>0</v>
      </c>
      <c r="R214" s="246">
        <f>Q214*H214</f>
        <v>0</v>
      </c>
      <c r="S214" s="246">
        <v>0</v>
      </c>
      <c r="T214" s="247">
        <f>S214*H214</f>
        <v>0</v>
      </c>
      <c r="AR214" s="25" t="s">
        <v>572</v>
      </c>
      <c r="AT214" s="25" t="s">
        <v>230</v>
      </c>
      <c r="AU214" s="25" t="s">
        <v>101</v>
      </c>
      <c r="AY214" s="25" t="s">
        <v>228</v>
      </c>
      <c r="BE214" s="248">
        <f>IF(N214="základní",J214,0)</f>
        <v>0</v>
      </c>
      <c r="BF214" s="248">
        <f>IF(N214="snížená",J214,0)</f>
        <v>0</v>
      </c>
      <c r="BG214" s="248">
        <f>IF(N214="zákl. přenesená",J214,0)</f>
        <v>0</v>
      </c>
      <c r="BH214" s="248">
        <f>IF(N214="sníž. přenesená",J214,0)</f>
        <v>0</v>
      </c>
      <c r="BI214" s="248">
        <f>IF(N214="nulová",J214,0)</f>
        <v>0</v>
      </c>
      <c r="BJ214" s="25" t="s">
        <v>24</v>
      </c>
      <c r="BK214" s="248">
        <f>ROUND(I214*H214,2)</f>
        <v>0</v>
      </c>
      <c r="BL214" s="25" t="s">
        <v>572</v>
      </c>
      <c r="BM214" s="25" t="s">
        <v>2900</v>
      </c>
    </row>
    <row r="215" s="1" customFormat="1" ht="16.5" customHeight="1">
      <c r="B215" s="47"/>
      <c r="C215" s="237" t="s">
        <v>79</v>
      </c>
      <c r="D215" s="237" t="s">
        <v>230</v>
      </c>
      <c r="E215" s="238" t="s">
        <v>2901</v>
      </c>
      <c r="F215" s="239" t="s">
        <v>2902</v>
      </c>
      <c r="G215" s="240" t="s">
        <v>328</v>
      </c>
      <c r="H215" s="241">
        <v>725</v>
      </c>
      <c r="I215" s="242"/>
      <c r="J215" s="243">
        <f>ROUND(I215*H215,2)</f>
        <v>0</v>
      </c>
      <c r="K215" s="239" t="s">
        <v>2762</v>
      </c>
      <c r="L215" s="73"/>
      <c r="M215" s="244" t="s">
        <v>22</v>
      </c>
      <c r="N215" s="245" t="s">
        <v>50</v>
      </c>
      <c r="O215" s="48"/>
      <c r="P215" s="246">
        <f>O215*H215</f>
        <v>0</v>
      </c>
      <c r="Q215" s="246">
        <v>0</v>
      </c>
      <c r="R215" s="246">
        <f>Q215*H215</f>
        <v>0</v>
      </c>
      <c r="S215" s="246">
        <v>0</v>
      </c>
      <c r="T215" s="247">
        <f>S215*H215</f>
        <v>0</v>
      </c>
      <c r="AR215" s="25" t="s">
        <v>572</v>
      </c>
      <c r="AT215" s="25" t="s">
        <v>230</v>
      </c>
      <c r="AU215" s="25" t="s">
        <v>101</v>
      </c>
      <c r="AY215" s="25" t="s">
        <v>228</v>
      </c>
      <c r="BE215" s="248">
        <f>IF(N215="základní",J215,0)</f>
        <v>0</v>
      </c>
      <c r="BF215" s="248">
        <f>IF(N215="snížená",J215,0)</f>
        <v>0</v>
      </c>
      <c r="BG215" s="248">
        <f>IF(N215="zákl. přenesená",J215,0)</f>
        <v>0</v>
      </c>
      <c r="BH215" s="248">
        <f>IF(N215="sníž. přenesená",J215,0)</f>
        <v>0</v>
      </c>
      <c r="BI215" s="248">
        <f>IF(N215="nulová",J215,0)</f>
        <v>0</v>
      </c>
      <c r="BJ215" s="25" t="s">
        <v>24</v>
      </c>
      <c r="BK215" s="248">
        <f>ROUND(I215*H215,2)</f>
        <v>0</v>
      </c>
      <c r="BL215" s="25" t="s">
        <v>572</v>
      </c>
      <c r="BM215" s="25" t="s">
        <v>2903</v>
      </c>
    </row>
    <row r="216" s="11" customFormat="1" ht="22.32" customHeight="1">
      <c r="B216" s="221"/>
      <c r="C216" s="222"/>
      <c r="D216" s="223" t="s">
        <v>78</v>
      </c>
      <c r="E216" s="235" t="s">
        <v>2904</v>
      </c>
      <c r="F216" s="235" t="s">
        <v>2905</v>
      </c>
      <c r="G216" s="222"/>
      <c r="H216" s="222"/>
      <c r="I216" s="225"/>
      <c r="J216" s="236">
        <f>BK216</f>
        <v>0</v>
      </c>
      <c r="K216" s="222"/>
      <c r="L216" s="227"/>
      <c r="M216" s="228"/>
      <c r="N216" s="229"/>
      <c r="O216" s="229"/>
      <c r="P216" s="230">
        <f>P217</f>
        <v>0</v>
      </c>
      <c r="Q216" s="229"/>
      <c r="R216" s="230">
        <f>R217</f>
        <v>0</v>
      </c>
      <c r="S216" s="229"/>
      <c r="T216" s="231">
        <f>T217</f>
        <v>0</v>
      </c>
      <c r="AR216" s="232" t="s">
        <v>101</v>
      </c>
      <c r="AT216" s="233" t="s">
        <v>78</v>
      </c>
      <c r="AU216" s="233" t="s">
        <v>87</v>
      </c>
      <c r="AY216" s="232" t="s">
        <v>228</v>
      </c>
      <c r="BK216" s="234">
        <f>BK217</f>
        <v>0</v>
      </c>
    </row>
    <row r="217" s="1" customFormat="1" ht="16.5" customHeight="1">
      <c r="B217" s="47"/>
      <c r="C217" s="237" t="s">
        <v>79</v>
      </c>
      <c r="D217" s="237" t="s">
        <v>230</v>
      </c>
      <c r="E217" s="238" t="s">
        <v>2890</v>
      </c>
      <c r="F217" s="239" t="s">
        <v>2891</v>
      </c>
      <c r="G217" s="240" t="s">
        <v>328</v>
      </c>
      <c r="H217" s="241">
        <v>725</v>
      </c>
      <c r="I217" s="242"/>
      <c r="J217" s="243">
        <f>ROUND(I217*H217,2)</f>
        <v>0</v>
      </c>
      <c r="K217" s="239" t="s">
        <v>2762</v>
      </c>
      <c r="L217" s="73"/>
      <c r="M217" s="244" t="s">
        <v>22</v>
      </c>
      <c r="N217" s="245" t="s">
        <v>50</v>
      </c>
      <c r="O217" s="48"/>
      <c r="P217" s="246">
        <f>O217*H217</f>
        <v>0</v>
      </c>
      <c r="Q217" s="246">
        <v>0</v>
      </c>
      <c r="R217" s="246">
        <f>Q217*H217</f>
        <v>0</v>
      </c>
      <c r="S217" s="246">
        <v>0</v>
      </c>
      <c r="T217" s="247">
        <f>S217*H217</f>
        <v>0</v>
      </c>
      <c r="AR217" s="25" t="s">
        <v>572</v>
      </c>
      <c r="AT217" s="25" t="s">
        <v>230</v>
      </c>
      <c r="AU217" s="25" t="s">
        <v>101</v>
      </c>
      <c r="AY217" s="25" t="s">
        <v>228</v>
      </c>
      <c r="BE217" s="248">
        <f>IF(N217="základní",J217,0)</f>
        <v>0</v>
      </c>
      <c r="BF217" s="248">
        <f>IF(N217="snížená",J217,0)</f>
        <v>0</v>
      </c>
      <c r="BG217" s="248">
        <f>IF(N217="zákl. přenesená",J217,0)</f>
        <v>0</v>
      </c>
      <c r="BH217" s="248">
        <f>IF(N217="sníž. přenesená",J217,0)</f>
        <v>0</v>
      </c>
      <c r="BI217" s="248">
        <f>IF(N217="nulová",J217,0)</f>
        <v>0</v>
      </c>
      <c r="BJ217" s="25" t="s">
        <v>24</v>
      </c>
      <c r="BK217" s="248">
        <f>ROUND(I217*H217,2)</f>
        <v>0</v>
      </c>
      <c r="BL217" s="25" t="s">
        <v>572</v>
      </c>
      <c r="BM217" s="25" t="s">
        <v>2906</v>
      </c>
    </row>
    <row r="218" s="11" customFormat="1" ht="22.32" customHeight="1">
      <c r="B218" s="221"/>
      <c r="C218" s="222"/>
      <c r="D218" s="223" t="s">
        <v>78</v>
      </c>
      <c r="E218" s="235" t="s">
        <v>2907</v>
      </c>
      <c r="F218" s="235" t="s">
        <v>2908</v>
      </c>
      <c r="G218" s="222"/>
      <c r="H218" s="222"/>
      <c r="I218" s="225"/>
      <c r="J218" s="236">
        <f>BK218</f>
        <v>0</v>
      </c>
      <c r="K218" s="222"/>
      <c r="L218" s="227"/>
      <c r="M218" s="228"/>
      <c r="N218" s="229"/>
      <c r="O218" s="229"/>
      <c r="P218" s="230">
        <f>SUM(P219:P221)</f>
        <v>0</v>
      </c>
      <c r="Q218" s="229"/>
      <c r="R218" s="230">
        <f>SUM(R219:R221)</f>
        <v>0</v>
      </c>
      <c r="S218" s="229"/>
      <c r="T218" s="231">
        <f>SUM(T219:T221)</f>
        <v>0</v>
      </c>
      <c r="AR218" s="232" t="s">
        <v>101</v>
      </c>
      <c r="AT218" s="233" t="s">
        <v>78</v>
      </c>
      <c r="AU218" s="233" t="s">
        <v>87</v>
      </c>
      <c r="AY218" s="232" t="s">
        <v>228</v>
      </c>
      <c r="BK218" s="234">
        <f>SUM(BK219:BK221)</f>
        <v>0</v>
      </c>
    </row>
    <row r="219" s="1" customFormat="1" ht="16.5" customHeight="1">
      <c r="B219" s="47"/>
      <c r="C219" s="237" t="s">
        <v>79</v>
      </c>
      <c r="D219" s="237" t="s">
        <v>230</v>
      </c>
      <c r="E219" s="238" t="s">
        <v>2909</v>
      </c>
      <c r="F219" s="239" t="s">
        <v>2910</v>
      </c>
      <c r="G219" s="240" t="s">
        <v>328</v>
      </c>
      <c r="H219" s="241">
        <v>10</v>
      </c>
      <c r="I219" s="242"/>
      <c r="J219" s="243">
        <f>ROUND(I219*H219,2)</f>
        <v>0</v>
      </c>
      <c r="K219" s="239" t="s">
        <v>2762</v>
      </c>
      <c r="L219" s="73"/>
      <c r="M219" s="244" t="s">
        <v>22</v>
      </c>
      <c r="N219" s="245" t="s">
        <v>50</v>
      </c>
      <c r="O219" s="48"/>
      <c r="P219" s="246">
        <f>O219*H219</f>
        <v>0</v>
      </c>
      <c r="Q219" s="246">
        <v>0</v>
      </c>
      <c r="R219" s="246">
        <f>Q219*H219</f>
        <v>0</v>
      </c>
      <c r="S219" s="246">
        <v>0</v>
      </c>
      <c r="T219" s="247">
        <f>S219*H219</f>
        <v>0</v>
      </c>
      <c r="AR219" s="25" t="s">
        <v>572</v>
      </c>
      <c r="AT219" s="25" t="s">
        <v>230</v>
      </c>
      <c r="AU219" s="25" t="s">
        <v>101</v>
      </c>
      <c r="AY219" s="25" t="s">
        <v>228</v>
      </c>
      <c r="BE219" s="248">
        <f>IF(N219="základní",J219,0)</f>
        <v>0</v>
      </c>
      <c r="BF219" s="248">
        <f>IF(N219="snížená",J219,0)</f>
        <v>0</v>
      </c>
      <c r="BG219" s="248">
        <f>IF(N219="zákl. přenesená",J219,0)</f>
        <v>0</v>
      </c>
      <c r="BH219" s="248">
        <f>IF(N219="sníž. přenesená",J219,0)</f>
        <v>0</v>
      </c>
      <c r="BI219" s="248">
        <f>IF(N219="nulová",J219,0)</f>
        <v>0</v>
      </c>
      <c r="BJ219" s="25" t="s">
        <v>24</v>
      </c>
      <c r="BK219" s="248">
        <f>ROUND(I219*H219,2)</f>
        <v>0</v>
      </c>
      <c r="BL219" s="25" t="s">
        <v>572</v>
      </c>
      <c r="BM219" s="25" t="s">
        <v>2911</v>
      </c>
    </row>
    <row r="220" s="1" customFormat="1" ht="16.5" customHeight="1">
      <c r="B220" s="47"/>
      <c r="C220" s="237" t="s">
        <v>79</v>
      </c>
      <c r="D220" s="237" t="s">
        <v>230</v>
      </c>
      <c r="E220" s="238" t="s">
        <v>2912</v>
      </c>
      <c r="F220" s="239" t="s">
        <v>2913</v>
      </c>
      <c r="G220" s="240" t="s">
        <v>328</v>
      </c>
      <c r="H220" s="241">
        <v>1695</v>
      </c>
      <c r="I220" s="242"/>
      <c r="J220" s="243">
        <f>ROUND(I220*H220,2)</f>
        <v>0</v>
      </c>
      <c r="K220" s="239" t="s">
        <v>2762</v>
      </c>
      <c r="L220" s="73"/>
      <c r="M220" s="244" t="s">
        <v>22</v>
      </c>
      <c r="N220" s="245" t="s">
        <v>50</v>
      </c>
      <c r="O220" s="48"/>
      <c r="P220" s="246">
        <f>O220*H220</f>
        <v>0</v>
      </c>
      <c r="Q220" s="246">
        <v>0</v>
      </c>
      <c r="R220" s="246">
        <f>Q220*H220</f>
        <v>0</v>
      </c>
      <c r="S220" s="246">
        <v>0</v>
      </c>
      <c r="T220" s="247">
        <f>S220*H220</f>
        <v>0</v>
      </c>
      <c r="AR220" s="25" t="s">
        <v>572</v>
      </c>
      <c r="AT220" s="25" t="s">
        <v>230</v>
      </c>
      <c r="AU220" s="25" t="s">
        <v>101</v>
      </c>
      <c r="AY220" s="25" t="s">
        <v>228</v>
      </c>
      <c r="BE220" s="248">
        <f>IF(N220="základní",J220,0)</f>
        <v>0</v>
      </c>
      <c r="BF220" s="248">
        <f>IF(N220="snížená",J220,0)</f>
        <v>0</v>
      </c>
      <c r="BG220" s="248">
        <f>IF(N220="zákl. přenesená",J220,0)</f>
        <v>0</v>
      </c>
      <c r="BH220" s="248">
        <f>IF(N220="sníž. přenesená",J220,0)</f>
        <v>0</v>
      </c>
      <c r="BI220" s="248">
        <f>IF(N220="nulová",J220,0)</f>
        <v>0</v>
      </c>
      <c r="BJ220" s="25" t="s">
        <v>24</v>
      </c>
      <c r="BK220" s="248">
        <f>ROUND(I220*H220,2)</f>
        <v>0</v>
      </c>
      <c r="BL220" s="25" t="s">
        <v>572</v>
      </c>
      <c r="BM220" s="25" t="s">
        <v>2914</v>
      </c>
    </row>
    <row r="221" s="1" customFormat="1" ht="16.5" customHeight="1">
      <c r="B221" s="47"/>
      <c r="C221" s="237" t="s">
        <v>79</v>
      </c>
      <c r="D221" s="237" t="s">
        <v>230</v>
      </c>
      <c r="E221" s="238" t="s">
        <v>2915</v>
      </c>
      <c r="F221" s="239" t="s">
        <v>2916</v>
      </c>
      <c r="G221" s="240" t="s">
        <v>328</v>
      </c>
      <c r="H221" s="241">
        <v>125</v>
      </c>
      <c r="I221" s="242"/>
      <c r="J221" s="243">
        <f>ROUND(I221*H221,2)</f>
        <v>0</v>
      </c>
      <c r="K221" s="239" t="s">
        <v>2762</v>
      </c>
      <c r="L221" s="73"/>
      <c r="M221" s="244" t="s">
        <v>22</v>
      </c>
      <c r="N221" s="245" t="s">
        <v>50</v>
      </c>
      <c r="O221" s="48"/>
      <c r="P221" s="246">
        <f>O221*H221</f>
        <v>0</v>
      </c>
      <c r="Q221" s="246">
        <v>0</v>
      </c>
      <c r="R221" s="246">
        <f>Q221*H221</f>
        <v>0</v>
      </c>
      <c r="S221" s="246">
        <v>0</v>
      </c>
      <c r="T221" s="247">
        <f>S221*H221</f>
        <v>0</v>
      </c>
      <c r="AR221" s="25" t="s">
        <v>572</v>
      </c>
      <c r="AT221" s="25" t="s">
        <v>230</v>
      </c>
      <c r="AU221" s="25" t="s">
        <v>101</v>
      </c>
      <c r="AY221" s="25" t="s">
        <v>228</v>
      </c>
      <c r="BE221" s="248">
        <f>IF(N221="základní",J221,0)</f>
        <v>0</v>
      </c>
      <c r="BF221" s="248">
        <f>IF(N221="snížená",J221,0)</f>
        <v>0</v>
      </c>
      <c r="BG221" s="248">
        <f>IF(N221="zákl. přenesená",J221,0)</f>
        <v>0</v>
      </c>
      <c r="BH221" s="248">
        <f>IF(N221="sníž. přenesená",J221,0)</f>
        <v>0</v>
      </c>
      <c r="BI221" s="248">
        <f>IF(N221="nulová",J221,0)</f>
        <v>0</v>
      </c>
      <c r="BJ221" s="25" t="s">
        <v>24</v>
      </c>
      <c r="BK221" s="248">
        <f>ROUND(I221*H221,2)</f>
        <v>0</v>
      </c>
      <c r="BL221" s="25" t="s">
        <v>572</v>
      </c>
      <c r="BM221" s="25" t="s">
        <v>2917</v>
      </c>
    </row>
    <row r="222" s="11" customFormat="1" ht="22.32" customHeight="1">
      <c r="B222" s="221"/>
      <c r="C222" s="222"/>
      <c r="D222" s="223" t="s">
        <v>78</v>
      </c>
      <c r="E222" s="235" t="s">
        <v>2918</v>
      </c>
      <c r="F222" s="235" t="s">
        <v>2919</v>
      </c>
      <c r="G222" s="222"/>
      <c r="H222" s="222"/>
      <c r="I222" s="225"/>
      <c r="J222" s="236">
        <f>BK222</f>
        <v>0</v>
      </c>
      <c r="K222" s="222"/>
      <c r="L222" s="227"/>
      <c r="M222" s="228"/>
      <c r="N222" s="229"/>
      <c r="O222" s="229"/>
      <c r="P222" s="230">
        <f>SUM(P223:P229)</f>
        <v>0</v>
      </c>
      <c r="Q222" s="229"/>
      <c r="R222" s="230">
        <f>SUM(R223:R229)</f>
        <v>0</v>
      </c>
      <c r="S222" s="229"/>
      <c r="T222" s="231">
        <f>SUM(T223:T229)</f>
        <v>0</v>
      </c>
      <c r="AR222" s="232" t="s">
        <v>101</v>
      </c>
      <c r="AT222" s="233" t="s">
        <v>78</v>
      </c>
      <c r="AU222" s="233" t="s">
        <v>87</v>
      </c>
      <c r="AY222" s="232" t="s">
        <v>228</v>
      </c>
      <c r="BK222" s="234">
        <f>SUM(BK223:BK229)</f>
        <v>0</v>
      </c>
    </row>
    <row r="223" s="1" customFormat="1" ht="16.5" customHeight="1">
      <c r="B223" s="47"/>
      <c r="C223" s="237" t="s">
        <v>79</v>
      </c>
      <c r="D223" s="237" t="s">
        <v>230</v>
      </c>
      <c r="E223" s="238" t="s">
        <v>2920</v>
      </c>
      <c r="F223" s="239" t="s">
        <v>2921</v>
      </c>
      <c r="G223" s="240" t="s">
        <v>328</v>
      </c>
      <c r="H223" s="241">
        <v>2615</v>
      </c>
      <c r="I223" s="242"/>
      <c r="J223" s="243">
        <f>ROUND(I223*H223,2)</f>
        <v>0</v>
      </c>
      <c r="K223" s="239" t="s">
        <v>2762</v>
      </c>
      <c r="L223" s="73"/>
      <c r="M223" s="244" t="s">
        <v>22</v>
      </c>
      <c r="N223" s="245" t="s">
        <v>50</v>
      </c>
      <c r="O223" s="48"/>
      <c r="P223" s="246">
        <f>O223*H223</f>
        <v>0</v>
      </c>
      <c r="Q223" s="246">
        <v>0</v>
      </c>
      <c r="R223" s="246">
        <f>Q223*H223</f>
        <v>0</v>
      </c>
      <c r="S223" s="246">
        <v>0</v>
      </c>
      <c r="T223" s="247">
        <f>S223*H223</f>
        <v>0</v>
      </c>
      <c r="AR223" s="25" t="s">
        <v>572</v>
      </c>
      <c r="AT223" s="25" t="s">
        <v>230</v>
      </c>
      <c r="AU223" s="25" t="s">
        <v>101</v>
      </c>
      <c r="AY223" s="25" t="s">
        <v>228</v>
      </c>
      <c r="BE223" s="248">
        <f>IF(N223="základní",J223,0)</f>
        <v>0</v>
      </c>
      <c r="BF223" s="248">
        <f>IF(N223="snížená",J223,0)</f>
        <v>0</v>
      </c>
      <c r="BG223" s="248">
        <f>IF(N223="zákl. přenesená",J223,0)</f>
        <v>0</v>
      </c>
      <c r="BH223" s="248">
        <f>IF(N223="sníž. přenesená",J223,0)</f>
        <v>0</v>
      </c>
      <c r="BI223" s="248">
        <f>IF(N223="nulová",J223,0)</f>
        <v>0</v>
      </c>
      <c r="BJ223" s="25" t="s">
        <v>24</v>
      </c>
      <c r="BK223" s="248">
        <f>ROUND(I223*H223,2)</f>
        <v>0</v>
      </c>
      <c r="BL223" s="25" t="s">
        <v>572</v>
      </c>
      <c r="BM223" s="25" t="s">
        <v>2922</v>
      </c>
    </row>
    <row r="224" s="1" customFormat="1" ht="16.5" customHeight="1">
      <c r="B224" s="47"/>
      <c r="C224" s="237" t="s">
        <v>79</v>
      </c>
      <c r="D224" s="237" t="s">
        <v>230</v>
      </c>
      <c r="E224" s="238" t="s">
        <v>2923</v>
      </c>
      <c r="F224" s="239" t="s">
        <v>2924</v>
      </c>
      <c r="G224" s="240" t="s">
        <v>328</v>
      </c>
      <c r="H224" s="241">
        <v>225</v>
      </c>
      <c r="I224" s="242"/>
      <c r="J224" s="243">
        <f>ROUND(I224*H224,2)</f>
        <v>0</v>
      </c>
      <c r="K224" s="239" t="s">
        <v>2762</v>
      </c>
      <c r="L224" s="73"/>
      <c r="M224" s="244" t="s">
        <v>22</v>
      </c>
      <c r="N224" s="245" t="s">
        <v>50</v>
      </c>
      <c r="O224" s="48"/>
      <c r="P224" s="246">
        <f>O224*H224</f>
        <v>0</v>
      </c>
      <c r="Q224" s="246">
        <v>0</v>
      </c>
      <c r="R224" s="246">
        <f>Q224*H224</f>
        <v>0</v>
      </c>
      <c r="S224" s="246">
        <v>0</v>
      </c>
      <c r="T224" s="247">
        <f>S224*H224</f>
        <v>0</v>
      </c>
      <c r="AR224" s="25" t="s">
        <v>572</v>
      </c>
      <c r="AT224" s="25" t="s">
        <v>230</v>
      </c>
      <c r="AU224" s="25" t="s">
        <v>101</v>
      </c>
      <c r="AY224" s="25" t="s">
        <v>228</v>
      </c>
      <c r="BE224" s="248">
        <f>IF(N224="základní",J224,0)</f>
        <v>0</v>
      </c>
      <c r="BF224" s="248">
        <f>IF(N224="snížená",J224,0)</f>
        <v>0</v>
      </c>
      <c r="BG224" s="248">
        <f>IF(N224="zákl. přenesená",J224,0)</f>
        <v>0</v>
      </c>
      <c r="BH224" s="248">
        <f>IF(N224="sníž. přenesená",J224,0)</f>
        <v>0</v>
      </c>
      <c r="BI224" s="248">
        <f>IF(N224="nulová",J224,0)</f>
        <v>0</v>
      </c>
      <c r="BJ224" s="25" t="s">
        <v>24</v>
      </c>
      <c r="BK224" s="248">
        <f>ROUND(I224*H224,2)</f>
        <v>0</v>
      </c>
      <c r="BL224" s="25" t="s">
        <v>572</v>
      </c>
      <c r="BM224" s="25" t="s">
        <v>2925</v>
      </c>
    </row>
    <row r="225" s="1" customFormat="1" ht="16.5" customHeight="1">
      <c r="B225" s="47"/>
      <c r="C225" s="237" t="s">
        <v>79</v>
      </c>
      <c r="D225" s="237" t="s">
        <v>230</v>
      </c>
      <c r="E225" s="238" t="s">
        <v>2926</v>
      </c>
      <c r="F225" s="239" t="s">
        <v>2927</v>
      </c>
      <c r="G225" s="240" t="s">
        <v>328</v>
      </c>
      <c r="H225" s="241">
        <v>55</v>
      </c>
      <c r="I225" s="242"/>
      <c r="J225" s="243">
        <f>ROUND(I225*H225,2)</f>
        <v>0</v>
      </c>
      <c r="K225" s="239" t="s">
        <v>2762</v>
      </c>
      <c r="L225" s="73"/>
      <c r="M225" s="244" t="s">
        <v>22</v>
      </c>
      <c r="N225" s="245" t="s">
        <v>50</v>
      </c>
      <c r="O225" s="48"/>
      <c r="P225" s="246">
        <f>O225*H225</f>
        <v>0</v>
      </c>
      <c r="Q225" s="246">
        <v>0</v>
      </c>
      <c r="R225" s="246">
        <f>Q225*H225</f>
        <v>0</v>
      </c>
      <c r="S225" s="246">
        <v>0</v>
      </c>
      <c r="T225" s="247">
        <f>S225*H225</f>
        <v>0</v>
      </c>
      <c r="AR225" s="25" t="s">
        <v>572</v>
      </c>
      <c r="AT225" s="25" t="s">
        <v>230</v>
      </c>
      <c r="AU225" s="25" t="s">
        <v>101</v>
      </c>
      <c r="AY225" s="25" t="s">
        <v>228</v>
      </c>
      <c r="BE225" s="248">
        <f>IF(N225="základní",J225,0)</f>
        <v>0</v>
      </c>
      <c r="BF225" s="248">
        <f>IF(N225="snížená",J225,0)</f>
        <v>0</v>
      </c>
      <c r="BG225" s="248">
        <f>IF(N225="zákl. přenesená",J225,0)</f>
        <v>0</v>
      </c>
      <c r="BH225" s="248">
        <f>IF(N225="sníž. přenesená",J225,0)</f>
        <v>0</v>
      </c>
      <c r="BI225" s="248">
        <f>IF(N225="nulová",J225,0)</f>
        <v>0</v>
      </c>
      <c r="BJ225" s="25" t="s">
        <v>24</v>
      </c>
      <c r="BK225" s="248">
        <f>ROUND(I225*H225,2)</f>
        <v>0</v>
      </c>
      <c r="BL225" s="25" t="s">
        <v>572</v>
      </c>
      <c r="BM225" s="25" t="s">
        <v>2928</v>
      </c>
    </row>
    <row r="226" s="1" customFormat="1" ht="16.5" customHeight="1">
      <c r="B226" s="47"/>
      <c r="C226" s="237" t="s">
        <v>79</v>
      </c>
      <c r="D226" s="237" t="s">
        <v>230</v>
      </c>
      <c r="E226" s="238" t="s">
        <v>2929</v>
      </c>
      <c r="F226" s="239" t="s">
        <v>2930</v>
      </c>
      <c r="G226" s="240" t="s">
        <v>328</v>
      </c>
      <c r="H226" s="241">
        <v>15</v>
      </c>
      <c r="I226" s="242"/>
      <c r="J226" s="243">
        <f>ROUND(I226*H226,2)</f>
        <v>0</v>
      </c>
      <c r="K226" s="239" t="s">
        <v>2762</v>
      </c>
      <c r="L226" s="73"/>
      <c r="M226" s="244" t="s">
        <v>22</v>
      </c>
      <c r="N226" s="245" t="s">
        <v>50</v>
      </c>
      <c r="O226" s="48"/>
      <c r="P226" s="246">
        <f>O226*H226</f>
        <v>0</v>
      </c>
      <c r="Q226" s="246">
        <v>0</v>
      </c>
      <c r="R226" s="246">
        <f>Q226*H226</f>
        <v>0</v>
      </c>
      <c r="S226" s="246">
        <v>0</v>
      </c>
      <c r="T226" s="247">
        <f>S226*H226</f>
        <v>0</v>
      </c>
      <c r="AR226" s="25" t="s">
        <v>572</v>
      </c>
      <c r="AT226" s="25" t="s">
        <v>230</v>
      </c>
      <c r="AU226" s="25" t="s">
        <v>101</v>
      </c>
      <c r="AY226" s="25" t="s">
        <v>228</v>
      </c>
      <c r="BE226" s="248">
        <f>IF(N226="základní",J226,0)</f>
        <v>0</v>
      </c>
      <c r="BF226" s="248">
        <f>IF(N226="snížená",J226,0)</f>
        <v>0</v>
      </c>
      <c r="BG226" s="248">
        <f>IF(N226="zákl. přenesená",J226,0)</f>
        <v>0</v>
      </c>
      <c r="BH226" s="248">
        <f>IF(N226="sníž. přenesená",J226,0)</f>
        <v>0</v>
      </c>
      <c r="BI226" s="248">
        <f>IF(N226="nulová",J226,0)</f>
        <v>0</v>
      </c>
      <c r="BJ226" s="25" t="s">
        <v>24</v>
      </c>
      <c r="BK226" s="248">
        <f>ROUND(I226*H226,2)</f>
        <v>0</v>
      </c>
      <c r="BL226" s="25" t="s">
        <v>572</v>
      </c>
      <c r="BM226" s="25" t="s">
        <v>2931</v>
      </c>
    </row>
    <row r="227" s="1" customFormat="1" ht="16.5" customHeight="1">
      <c r="B227" s="47"/>
      <c r="C227" s="237" t="s">
        <v>79</v>
      </c>
      <c r="D227" s="237" t="s">
        <v>230</v>
      </c>
      <c r="E227" s="238" t="s">
        <v>2932</v>
      </c>
      <c r="F227" s="239" t="s">
        <v>2933</v>
      </c>
      <c r="G227" s="240" t="s">
        <v>328</v>
      </c>
      <c r="H227" s="241">
        <v>65</v>
      </c>
      <c r="I227" s="242"/>
      <c r="J227" s="243">
        <f>ROUND(I227*H227,2)</f>
        <v>0</v>
      </c>
      <c r="K227" s="239" t="s">
        <v>2762</v>
      </c>
      <c r="L227" s="73"/>
      <c r="M227" s="244" t="s">
        <v>22</v>
      </c>
      <c r="N227" s="245" t="s">
        <v>50</v>
      </c>
      <c r="O227" s="48"/>
      <c r="P227" s="246">
        <f>O227*H227</f>
        <v>0</v>
      </c>
      <c r="Q227" s="246">
        <v>0</v>
      </c>
      <c r="R227" s="246">
        <f>Q227*H227</f>
        <v>0</v>
      </c>
      <c r="S227" s="246">
        <v>0</v>
      </c>
      <c r="T227" s="247">
        <f>S227*H227</f>
        <v>0</v>
      </c>
      <c r="AR227" s="25" t="s">
        <v>572</v>
      </c>
      <c r="AT227" s="25" t="s">
        <v>230</v>
      </c>
      <c r="AU227" s="25" t="s">
        <v>101</v>
      </c>
      <c r="AY227" s="25" t="s">
        <v>228</v>
      </c>
      <c r="BE227" s="248">
        <f>IF(N227="základní",J227,0)</f>
        <v>0</v>
      </c>
      <c r="BF227" s="248">
        <f>IF(N227="snížená",J227,0)</f>
        <v>0</v>
      </c>
      <c r="BG227" s="248">
        <f>IF(N227="zákl. přenesená",J227,0)</f>
        <v>0</v>
      </c>
      <c r="BH227" s="248">
        <f>IF(N227="sníž. přenesená",J227,0)</f>
        <v>0</v>
      </c>
      <c r="BI227" s="248">
        <f>IF(N227="nulová",J227,0)</f>
        <v>0</v>
      </c>
      <c r="BJ227" s="25" t="s">
        <v>24</v>
      </c>
      <c r="BK227" s="248">
        <f>ROUND(I227*H227,2)</f>
        <v>0</v>
      </c>
      <c r="BL227" s="25" t="s">
        <v>572</v>
      </c>
      <c r="BM227" s="25" t="s">
        <v>2934</v>
      </c>
    </row>
    <row r="228" s="1" customFormat="1" ht="16.5" customHeight="1">
      <c r="B228" s="47"/>
      <c r="C228" s="237" t="s">
        <v>79</v>
      </c>
      <c r="D228" s="237" t="s">
        <v>230</v>
      </c>
      <c r="E228" s="238" t="s">
        <v>2935</v>
      </c>
      <c r="F228" s="239" t="s">
        <v>2936</v>
      </c>
      <c r="G228" s="240" t="s">
        <v>328</v>
      </c>
      <c r="H228" s="241">
        <v>7240</v>
      </c>
      <c r="I228" s="242"/>
      <c r="J228" s="243">
        <f>ROUND(I228*H228,2)</f>
        <v>0</v>
      </c>
      <c r="K228" s="239" t="s">
        <v>2762</v>
      </c>
      <c r="L228" s="73"/>
      <c r="M228" s="244" t="s">
        <v>22</v>
      </c>
      <c r="N228" s="245" t="s">
        <v>50</v>
      </c>
      <c r="O228" s="48"/>
      <c r="P228" s="246">
        <f>O228*H228</f>
        <v>0</v>
      </c>
      <c r="Q228" s="246">
        <v>0</v>
      </c>
      <c r="R228" s="246">
        <f>Q228*H228</f>
        <v>0</v>
      </c>
      <c r="S228" s="246">
        <v>0</v>
      </c>
      <c r="T228" s="247">
        <f>S228*H228</f>
        <v>0</v>
      </c>
      <c r="AR228" s="25" t="s">
        <v>572</v>
      </c>
      <c r="AT228" s="25" t="s">
        <v>230</v>
      </c>
      <c r="AU228" s="25" t="s">
        <v>101</v>
      </c>
      <c r="AY228" s="25" t="s">
        <v>228</v>
      </c>
      <c r="BE228" s="248">
        <f>IF(N228="základní",J228,0)</f>
        <v>0</v>
      </c>
      <c r="BF228" s="248">
        <f>IF(N228="snížená",J228,0)</f>
        <v>0</v>
      </c>
      <c r="BG228" s="248">
        <f>IF(N228="zákl. přenesená",J228,0)</f>
        <v>0</v>
      </c>
      <c r="BH228" s="248">
        <f>IF(N228="sníž. přenesená",J228,0)</f>
        <v>0</v>
      </c>
      <c r="BI228" s="248">
        <f>IF(N228="nulová",J228,0)</f>
        <v>0</v>
      </c>
      <c r="BJ228" s="25" t="s">
        <v>24</v>
      </c>
      <c r="BK228" s="248">
        <f>ROUND(I228*H228,2)</f>
        <v>0</v>
      </c>
      <c r="BL228" s="25" t="s">
        <v>572</v>
      </c>
      <c r="BM228" s="25" t="s">
        <v>2937</v>
      </c>
    </row>
    <row r="229" s="1" customFormat="1" ht="16.5" customHeight="1">
      <c r="B229" s="47"/>
      <c r="C229" s="237" t="s">
        <v>79</v>
      </c>
      <c r="D229" s="237" t="s">
        <v>230</v>
      </c>
      <c r="E229" s="238" t="s">
        <v>2938</v>
      </c>
      <c r="F229" s="239" t="s">
        <v>2939</v>
      </c>
      <c r="G229" s="240" t="s">
        <v>328</v>
      </c>
      <c r="H229" s="241">
        <v>695</v>
      </c>
      <c r="I229" s="242"/>
      <c r="J229" s="243">
        <f>ROUND(I229*H229,2)</f>
        <v>0</v>
      </c>
      <c r="K229" s="239" t="s">
        <v>2762</v>
      </c>
      <c r="L229" s="73"/>
      <c r="M229" s="244" t="s">
        <v>22</v>
      </c>
      <c r="N229" s="245" t="s">
        <v>50</v>
      </c>
      <c r="O229" s="48"/>
      <c r="P229" s="246">
        <f>O229*H229</f>
        <v>0</v>
      </c>
      <c r="Q229" s="246">
        <v>0</v>
      </c>
      <c r="R229" s="246">
        <f>Q229*H229</f>
        <v>0</v>
      </c>
      <c r="S229" s="246">
        <v>0</v>
      </c>
      <c r="T229" s="247">
        <f>S229*H229</f>
        <v>0</v>
      </c>
      <c r="AR229" s="25" t="s">
        <v>572</v>
      </c>
      <c r="AT229" s="25" t="s">
        <v>230</v>
      </c>
      <c r="AU229" s="25" t="s">
        <v>101</v>
      </c>
      <c r="AY229" s="25" t="s">
        <v>228</v>
      </c>
      <c r="BE229" s="248">
        <f>IF(N229="základní",J229,0)</f>
        <v>0</v>
      </c>
      <c r="BF229" s="248">
        <f>IF(N229="snížená",J229,0)</f>
        <v>0</v>
      </c>
      <c r="BG229" s="248">
        <f>IF(N229="zákl. přenesená",J229,0)</f>
        <v>0</v>
      </c>
      <c r="BH229" s="248">
        <f>IF(N229="sníž. přenesená",J229,0)</f>
        <v>0</v>
      </c>
      <c r="BI229" s="248">
        <f>IF(N229="nulová",J229,0)</f>
        <v>0</v>
      </c>
      <c r="BJ229" s="25" t="s">
        <v>24</v>
      </c>
      <c r="BK229" s="248">
        <f>ROUND(I229*H229,2)</f>
        <v>0</v>
      </c>
      <c r="BL229" s="25" t="s">
        <v>572</v>
      </c>
      <c r="BM229" s="25" t="s">
        <v>2940</v>
      </c>
    </row>
    <row r="230" s="11" customFormat="1" ht="22.32" customHeight="1">
      <c r="B230" s="221"/>
      <c r="C230" s="222"/>
      <c r="D230" s="223" t="s">
        <v>78</v>
      </c>
      <c r="E230" s="235" t="s">
        <v>2941</v>
      </c>
      <c r="F230" s="235" t="s">
        <v>2942</v>
      </c>
      <c r="G230" s="222"/>
      <c r="H230" s="222"/>
      <c r="I230" s="225"/>
      <c r="J230" s="236">
        <f>BK230</f>
        <v>0</v>
      </c>
      <c r="K230" s="222"/>
      <c r="L230" s="227"/>
      <c r="M230" s="228"/>
      <c r="N230" s="229"/>
      <c r="O230" s="229"/>
      <c r="P230" s="230">
        <f>P231</f>
        <v>0</v>
      </c>
      <c r="Q230" s="229"/>
      <c r="R230" s="230">
        <f>R231</f>
        <v>0</v>
      </c>
      <c r="S230" s="229"/>
      <c r="T230" s="231">
        <f>T231</f>
        <v>0</v>
      </c>
      <c r="AR230" s="232" t="s">
        <v>101</v>
      </c>
      <c r="AT230" s="233" t="s">
        <v>78</v>
      </c>
      <c r="AU230" s="233" t="s">
        <v>87</v>
      </c>
      <c r="AY230" s="232" t="s">
        <v>228</v>
      </c>
      <c r="BK230" s="234">
        <f>BK231</f>
        <v>0</v>
      </c>
    </row>
    <row r="231" s="1" customFormat="1" ht="16.5" customHeight="1">
      <c r="B231" s="47"/>
      <c r="C231" s="237" t="s">
        <v>79</v>
      </c>
      <c r="D231" s="237" t="s">
        <v>230</v>
      </c>
      <c r="E231" s="238" t="s">
        <v>2943</v>
      </c>
      <c r="F231" s="239" t="s">
        <v>2944</v>
      </c>
      <c r="G231" s="240" t="s">
        <v>328</v>
      </c>
      <c r="H231" s="241">
        <v>20</v>
      </c>
      <c r="I231" s="242"/>
      <c r="J231" s="243">
        <f>ROUND(I231*H231,2)</f>
        <v>0</v>
      </c>
      <c r="K231" s="239" t="s">
        <v>2762</v>
      </c>
      <c r="L231" s="73"/>
      <c r="M231" s="244" t="s">
        <v>22</v>
      </c>
      <c r="N231" s="245" t="s">
        <v>50</v>
      </c>
      <c r="O231" s="48"/>
      <c r="P231" s="246">
        <f>O231*H231</f>
        <v>0</v>
      </c>
      <c r="Q231" s="246">
        <v>0</v>
      </c>
      <c r="R231" s="246">
        <f>Q231*H231</f>
        <v>0</v>
      </c>
      <c r="S231" s="246">
        <v>0</v>
      </c>
      <c r="T231" s="247">
        <f>S231*H231</f>
        <v>0</v>
      </c>
      <c r="AR231" s="25" t="s">
        <v>572</v>
      </c>
      <c r="AT231" s="25" t="s">
        <v>230</v>
      </c>
      <c r="AU231" s="25" t="s">
        <v>101</v>
      </c>
      <c r="AY231" s="25" t="s">
        <v>228</v>
      </c>
      <c r="BE231" s="248">
        <f>IF(N231="základní",J231,0)</f>
        <v>0</v>
      </c>
      <c r="BF231" s="248">
        <f>IF(N231="snížená",J231,0)</f>
        <v>0</v>
      </c>
      <c r="BG231" s="248">
        <f>IF(N231="zákl. přenesená",J231,0)</f>
        <v>0</v>
      </c>
      <c r="BH231" s="248">
        <f>IF(N231="sníž. přenesená",J231,0)</f>
        <v>0</v>
      </c>
      <c r="BI231" s="248">
        <f>IF(N231="nulová",J231,0)</f>
        <v>0</v>
      </c>
      <c r="BJ231" s="25" t="s">
        <v>24</v>
      </c>
      <c r="BK231" s="248">
        <f>ROUND(I231*H231,2)</f>
        <v>0</v>
      </c>
      <c r="BL231" s="25" t="s">
        <v>572</v>
      </c>
      <c r="BM231" s="25" t="s">
        <v>2945</v>
      </c>
    </row>
    <row r="232" s="11" customFormat="1" ht="22.32" customHeight="1">
      <c r="B232" s="221"/>
      <c r="C232" s="222"/>
      <c r="D232" s="223" t="s">
        <v>78</v>
      </c>
      <c r="E232" s="235" t="s">
        <v>2946</v>
      </c>
      <c r="F232" s="235" t="s">
        <v>2947</v>
      </c>
      <c r="G232" s="222"/>
      <c r="H232" s="222"/>
      <c r="I232" s="225"/>
      <c r="J232" s="236">
        <f>BK232</f>
        <v>0</v>
      </c>
      <c r="K232" s="222"/>
      <c r="L232" s="227"/>
      <c r="M232" s="228"/>
      <c r="N232" s="229"/>
      <c r="O232" s="229"/>
      <c r="P232" s="230">
        <f>P233</f>
        <v>0</v>
      </c>
      <c r="Q232" s="229"/>
      <c r="R232" s="230">
        <f>R233</f>
        <v>0</v>
      </c>
      <c r="S232" s="229"/>
      <c r="T232" s="231">
        <f>T233</f>
        <v>0</v>
      </c>
      <c r="AR232" s="232" t="s">
        <v>101</v>
      </c>
      <c r="AT232" s="233" t="s">
        <v>78</v>
      </c>
      <c r="AU232" s="233" t="s">
        <v>87</v>
      </c>
      <c r="AY232" s="232" t="s">
        <v>228</v>
      </c>
      <c r="BK232" s="234">
        <f>BK233</f>
        <v>0</v>
      </c>
    </row>
    <row r="233" s="1" customFormat="1" ht="16.5" customHeight="1">
      <c r="B233" s="47"/>
      <c r="C233" s="237" t="s">
        <v>79</v>
      </c>
      <c r="D233" s="237" t="s">
        <v>230</v>
      </c>
      <c r="E233" s="238" t="s">
        <v>2948</v>
      </c>
      <c r="F233" s="239" t="s">
        <v>2949</v>
      </c>
      <c r="G233" s="240" t="s">
        <v>929</v>
      </c>
      <c r="H233" s="241">
        <v>3</v>
      </c>
      <c r="I233" s="242"/>
      <c r="J233" s="243">
        <f>ROUND(I233*H233,2)</f>
        <v>0</v>
      </c>
      <c r="K233" s="239" t="s">
        <v>2762</v>
      </c>
      <c r="L233" s="73"/>
      <c r="M233" s="244" t="s">
        <v>22</v>
      </c>
      <c r="N233" s="245" t="s">
        <v>50</v>
      </c>
      <c r="O233" s="48"/>
      <c r="P233" s="246">
        <f>O233*H233</f>
        <v>0</v>
      </c>
      <c r="Q233" s="246">
        <v>0</v>
      </c>
      <c r="R233" s="246">
        <f>Q233*H233</f>
        <v>0</v>
      </c>
      <c r="S233" s="246">
        <v>0</v>
      </c>
      <c r="T233" s="247">
        <f>S233*H233</f>
        <v>0</v>
      </c>
      <c r="AR233" s="25" t="s">
        <v>572</v>
      </c>
      <c r="AT233" s="25" t="s">
        <v>230</v>
      </c>
      <c r="AU233" s="25" t="s">
        <v>101</v>
      </c>
      <c r="AY233" s="25" t="s">
        <v>228</v>
      </c>
      <c r="BE233" s="248">
        <f>IF(N233="základní",J233,0)</f>
        <v>0</v>
      </c>
      <c r="BF233" s="248">
        <f>IF(N233="snížená",J233,0)</f>
        <v>0</v>
      </c>
      <c r="BG233" s="248">
        <f>IF(N233="zákl. přenesená",J233,0)</f>
        <v>0</v>
      </c>
      <c r="BH233" s="248">
        <f>IF(N233="sníž. přenesená",J233,0)</f>
        <v>0</v>
      </c>
      <c r="BI233" s="248">
        <f>IF(N233="nulová",J233,0)</f>
        <v>0</v>
      </c>
      <c r="BJ233" s="25" t="s">
        <v>24</v>
      </c>
      <c r="BK233" s="248">
        <f>ROUND(I233*H233,2)</f>
        <v>0</v>
      </c>
      <c r="BL233" s="25" t="s">
        <v>572</v>
      </c>
      <c r="BM233" s="25" t="s">
        <v>2950</v>
      </c>
    </row>
    <row r="234" s="11" customFormat="1" ht="22.32" customHeight="1">
      <c r="B234" s="221"/>
      <c r="C234" s="222"/>
      <c r="D234" s="223" t="s">
        <v>78</v>
      </c>
      <c r="E234" s="235" t="s">
        <v>2951</v>
      </c>
      <c r="F234" s="235" t="s">
        <v>2952</v>
      </c>
      <c r="G234" s="222"/>
      <c r="H234" s="222"/>
      <c r="I234" s="225"/>
      <c r="J234" s="236">
        <f>BK234</f>
        <v>0</v>
      </c>
      <c r="K234" s="222"/>
      <c r="L234" s="227"/>
      <c r="M234" s="228"/>
      <c r="N234" s="229"/>
      <c r="O234" s="229"/>
      <c r="P234" s="230">
        <f>SUM(P235:P237)</f>
        <v>0</v>
      </c>
      <c r="Q234" s="229"/>
      <c r="R234" s="230">
        <f>SUM(R235:R237)</f>
        <v>0</v>
      </c>
      <c r="S234" s="229"/>
      <c r="T234" s="231">
        <f>SUM(T235:T237)</f>
        <v>0</v>
      </c>
      <c r="AR234" s="232" t="s">
        <v>101</v>
      </c>
      <c r="AT234" s="233" t="s">
        <v>78</v>
      </c>
      <c r="AU234" s="233" t="s">
        <v>87</v>
      </c>
      <c r="AY234" s="232" t="s">
        <v>228</v>
      </c>
      <c r="BK234" s="234">
        <f>SUM(BK235:BK237)</f>
        <v>0</v>
      </c>
    </row>
    <row r="235" s="1" customFormat="1" ht="25.5" customHeight="1">
      <c r="B235" s="47"/>
      <c r="C235" s="237" t="s">
        <v>79</v>
      </c>
      <c r="D235" s="237" t="s">
        <v>230</v>
      </c>
      <c r="E235" s="238" t="s">
        <v>2953</v>
      </c>
      <c r="F235" s="239" t="s">
        <v>2954</v>
      </c>
      <c r="G235" s="240" t="s">
        <v>929</v>
      </c>
      <c r="H235" s="241">
        <v>36</v>
      </c>
      <c r="I235" s="242"/>
      <c r="J235" s="243">
        <f>ROUND(I235*H235,2)</f>
        <v>0</v>
      </c>
      <c r="K235" s="239" t="s">
        <v>2762</v>
      </c>
      <c r="L235" s="73"/>
      <c r="M235" s="244" t="s">
        <v>22</v>
      </c>
      <c r="N235" s="245" t="s">
        <v>50</v>
      </c>
      <c r="O235" s="48"/>
      <c r="P235" s="246">
        <f>O235*H235</f>
        <v>0</v>
      </c>
      <c r="Q235" s="246">
        <v>0</v>
      </c>
      <c r="R235" s="246">
        <f>Q235*H235</f>
        <v>0</v>
      </c>
      <c r="S235" s="246">
        <v>0</v>
      </c>
      <c r="T235" s="247">
        <f>S235*H235</f>
        <v>0</v>
      </c>
      <c r="AR235" s="25" t="s">
        <v>572</v>
      </c>
      <c r="AT235" s="25" t="s">
        <v>230</v>
      </c>
      <c r="AU235" s="25" t="s">
        <v>101</v>
      </c>
      <c r="AY235" s="25" t="s">
        <v>228</v>
      </c>
      <c r="BE235" s="248">
        <f>IF(N235="základní",J235,0)</f>
        <v>0</v>
      </c>
      <c r="BF235" s="248">
        <f>IF(N235="snížená",J235,0)</f>
        <v>0</v>
      </c>
      <c r="BG235" s="248">
        <f>IF(N235="zákl. přenesená",J235,0)</f>
        <v>0</v>
      </c>
      <c r="BH235" s="248">
        <f>IF(N235="sníž. přenesená",J235,0)</f>
        <v>0</v>
      </c>
      <c r="BI235" s="248">
        <f>IF(N235="nulová",J235,0)</f>
        <v>0</v>
      </c>
      <c r="BJ235" s="25" t="s">
        <v>24</v>
      </c>
      <c r="BK235" s="248">
        <f>ROUND(I235*H235,2)</f>
        <v>0</v>
      </c>
      <c r="BL235" s="25" t="s">
        <v>572</v>
      </c>
      <c r="BM235" s="25" t="s">
        <v>2955</v>
      </c>
    </row>
    <row r="236" s="1" customFormat="1" ht="25.5" customHeight="1">
      <c r="B236" s="47"/>
      <c r="C236" s="237" t="s">
        <v>79</v>
      </c>
      <c r="D236" s="237" t="s">
        <v>230</v>
      </c>
      <c r="E236" s="238" t="s">
        <v>2956</v>
      </c>
      <c r="F236" s="239" t="s">
        <v>2957</v>
      </c>
      <c r="G236" s="240" t="s">
        <v>929</v>
      </c>
      <c r="H236" s="241">
        <v>21</v>
      </c>
      <c r="I236" s="242"/>
      <c r="J236" s="243">
        <f>ROUND(I236*H236,2)</f>
        <v>0</v>
      </c>
      <c r="K236" s="239" t="s">
        <v>2762</v>
      </c>
      <c r="L236" s="73"/>
      <c r="M236" s="244" t="s">
        <v>22</v>
      </c>
      <c r="N236" s="245" t="s">
        <v>50</v>
      </c>
      <c r="O236" s="48"/>
      <c r="P236" s="246">
        <f>O236*H236</f>
        <v>0</v>
      </c>
      <c r="Q236" s="246">
        <v>0</v>
      </c>
      <c r="R236" s="246">
        <f>Q236*H236</f>
        <v>0</v>
      </c>
      <c r="S236" s="246">
        <v>0</v>
      </c>
      <c r="T236" s="247">
        <f>S236*H236</f>
        <v>0</v>
      </c>
      <c r="AR236" s="25" t="s">
        <v>572</v>
      </c>
      <c r="AT236" s="25" t="s">
        <v>230</v>
      </c>
      <c r="AU236" s="25" t="s">
        <v>101</v>
      </c>
      <c r="AY236" s="25" t="s">
        <v>228</v>
      </c>
      <c r="BE236" s="248">
        <f>IF(N236="základní",J236,0)</f>
        <v>0</v>
      </c>
      <c r="BF236" s="248">
        <f>IF(N236="snížená",J236,0)</f>
        <v>0</v>
      </c>
      <c r="BG236" s="248">
        <f>IF(N236="zákl. přenesená",J236,0)</f>
        <v>0</v>
      </c>
      <c r="BH236" s="248">
        <f>IF(N236="sníž. přenesená",J236,0)</f>
        <v>0</v>
      </c>
      <c r="BI236" s="248">
        <f>IF(N236="nulová",J236,0)</f>
        <v>0</v>
      </c>
      <c r="BJ236" s="25" t="s">
        <v>24</v>
      </c>
      <c r="BK236" s="248">
        <f>ROUND(I236*H236,2)</f>
        <v>0</v>
      </c>
      <c r="BL236" s="25" t="s">
        <v>572</v>
      </c>
      <c r="BM236" s="25" t="s">
        <v>2958</v>
      </c>
    </row>
    <row r="237" s="1" customFormat="1" ht="25.5" customHeight="1">
      <c r="B237" s="47"/>
      <c r="C237" s="237" t="s">
        <v>79</v>
      </c>
      <c r="D237" s="237" t="s">
        <v>230</v>
      </c>
      <c r="E237" s="238" t="s">
        <v>2959</v>
      </c>
      <c r="F237" s="239" t="s">
        <v>2960</v>
      </c>
      <c r="G237" s="240" t="s">
        <v>929</v>
      </c>
      <c r="H237" s="241">
        <v>16</v>
      </c>
      <c r="I237" s="242"/>
      <c r="J237" s="243">
        <f>ROUND(I237*H237,2)</f>
        <v>0</v>
      </c>
      <c r="K237" s="239" t="s">
        <v>2762</v>
      </c>
      <c r="L237" s="73"/>
      <c r="M237" s="244" t="s">
        <v>22</v>
      </c>
      <c r="N237" s="245" t="s">
        <v>50</v>
      </c>
      <c r="O237" s="48"/>
      <c r="P237" s="246">
        <f>O237*H237</f>
        <v>0</v>
      </c>
      <c r="Q237" s="246">
        <v>0</v>
      </c>
      <c r="R237" s="246">
        <f>Q237*H237</f>
        <v>0</v>
      </c>
      <c r="S237" s="246">
        <v>0</v>
      </c>
      <c r="T237" s="247">
        <f>S237*H237</f>
        <v>0</v>
      </c>
      <c r="AR237" s="25" t="s">
        <v>572</v>
      </c>
      <c r="AT237" s="25" t="s">
        <v>230</v>
      </c>
      <c r="AU237" s="25" t="s">
        <v>101</v>
      </c>
      <c r="AY237" s="25" t="s">
        <v>228</v>
      </c>
      <c r="BE237" s="248">
        <f>IF(N237="základní",J237,0)</f>
        <v>0</v>
      </c>
      <c r="BF237" s="248">
        <f>IF(N237="snížená",J237,0)</f>
        <v>0</v>
      </c>
      <c r="BG237" s="248">
        <f>IF(N237="zákl. přenesená",J237,0)</f>
        <v>0</v>
      </c>
      <c r="BH237" s="248">
        <f>IF(N237="sníž. přenesená",J237,0)</f>
        <v>0</v>
      </c>
      <c r="BI237" s="248">
        <f>IF(N237="nulová",J237,0)</f>
        <v>0</v>
      </c>
      <c r="BJ237" s="25" t="s">
        <v>24</v>
      </c>
      <c r="BK237" s="248">
        <f>ROUND(I237*H237,2)</f>
        <v>0</v>
      </c>
      <c r="BL237" s="25" t="s">
        <v>572</v>
      </c>
      <c r="BM237" s="25" t="s">
        <v>2961</v>
      </c>
    </row>
    <row r="238" s="11" customFormat="1" ht="22.32" customHeight="1">
      <c r="B238" s="221"/>
      <c r="C238" s="222"/>
      <c r="D238" s="223" t="s">
        <v>78</v>
      </c>
      <c r="E238" s="235" t="s">
        <v>2962</v>
      </c>
      <c r="F238" s="235" t="s">
        <v>2963</v>
      </c>
      <c r="G238" s="222"/>
      <c r="H238" s="222"/>
      <c r="I238" s="225"/>
      <c r="J238" s="236">
        <f>BK238</f>
        <v>0</v>
      </c>
      <c r="K238" s="222"/>
      <c r="L238" s="227"/>
      <c r="M238" s="228"/>
      <c r="N238" s="229"/>
      <c r="O238" s="229"/>
      <c r="P238" s="230">
        <f>P239</f>
        <v>0</v>
      </c>
      <c r="Q238" s="229"/>
      <c r="R238" s="230">
        <f>R239</f>
        <v>0</v>
      </c>
      <c r="S238" s="229"/>
      <c r="T238" s="231">
        <f>T239</f>
        <v>0</v>
      </c>
      <c r="AR238" s="232" t="s">
        <v>101</v>
      </c>
      <c r="AT238" s="233" t="s">
        <v>78</v>
      </c>
      <c r="AU238" s="233" t="s">
        <v>87</v>
      </c>
      <c r="AY238" s="232" t="s">
        <v>228</v>
      </c>
      <c r="BK238" s="234">
        <f>BK239</f>
        <v>0</v>
      </c>
    </row>
    <row r="239" s="1" customFormat="1" ht="25.5" customHeight="1">
      <c r="B239" s="47"/>
      <c r="C239" s="237" t="s">
        <v>79</v>
      </c>
      <c r="D239" s="237" t="s">
        <v>230</v>
      </c>
      <c r="E239" s="238" t="s">
        <v>2964</v>
      </c>
      <c r="F239" s="239" t="s">
        <v>2965</v>
      </c>
      <c r="G239" s="240" t="s">
        <v>929</v>
      </c>
      <c r="H239" s="241">
        <v>115</v>
      </c>
      <c r="I239" s="242"/>
      <c r="J239" s="243">
        <f>ROUND(I239*H239,2)</f>
        <v>0</v>
      </c>
      <c r="K239" s="239" t="s">
        <v>2762</v>
      </c>
      <c r="L239" s="73"/>
      <c r="M239" s="244" t="s">
        <v>22</v>
      </c>
      <c r="N239" s="245" t="s">
        <v>50</v>
      </c>
      <c r="O239" s="48"/>
      <c r="P239" s="246">
        <f>O239*H239</f>
        <v>0</v>
      </c>
      <c r="Q239" s="246">
        <v>0</v>
      </c>
      <c r="R239" s="246">
        <f>Q239*H239</f>
        <v>0</v>
      </c>
      <c r="S239" s="246">
        <v>0</v>
      </c>
      <c r="T239" s="247">
        <f>S239*H239</f>
        <v>0</v>
      </c>
      <c r="AR239" s="25" t="s">
        <v>572</v>
      </c>
      <c r="AT239" s="25" t="s">
        <v>230</v>
      </c>
      <c r="AU239" s="25" t="s">
        <v>101</v>
      </c>
      <c r="AY239" s="25" t="s">
        <v>228</v>
      </c>
      <c r="BE239" s="248">
        <f>IF(N239="základní",J239,0)</f>
        <v>0</v>
      </c>
      <c r="BF239" s="248">
        <f>IF(N239="snížená",J239,0)</f>
        <v>0</v>
      </c>
      <c r="BG239" s="248">
        <f>IF(N239="zákl. přenesená",J239,0)</f>
        <v>0</v>
      </c>
      <c r="BH239" s="248">
        <f>IF(N239="sníž. přenesená",J239,0)</f>
        <v>0</v>
      </c>
      <c r="BI239" s="248">
        <f>IF(N239="nulová",J239,0)</f>
        <v>0</v>
      </c>
      <c r="BJ239" s="25" t="s">
        <v>24</v>
      </c>
      <c r="BK239" s="248">
        <f>ROUND(I239*H239,2)</f>
        <v>0</v>
      </c>
      <c r="BL239" s="25" t="s">
        <v>572</v>
      </c>
      <c r="BM239" s="25" t="s">
        <v>2966</v>
      </c>
    </row>
    <row r="240" s="11" customFormat="1" ht="22.32" customHeight="1">
      <c r="B240" s="221"/>
      <c r="C240" s="222"/>
      <c r="D240" s="223" t="s">
        <v>78</v>
      </c>
      <c r="E240" s="235" t="s">
        <v>2967</v>
      </c>
      <c r="F240" s="235" t="s">
        <v>2968</v>
      </c>
      <c r="G240" s="222"/>
      <c r="H240" s="222"/>
      <c r="I240" s="225"/>
      <c r="J240" s="236">
        <f>BK240</f>
        <v>0</v>
      </c>
      <c r="K240" s="222"/>
      <c r="L240" s="227"/>
      <c r="M240" s="228"/>
      <c r="N240" s="229"/>
      <c r="O240" s="229"/>
      <c r="P240" s="230">
        <f>SUM(P241:P243)</f>
        <v>0</v>
      </c>
      <c r="Q240" s="229"/>
      <c r="R240" s="230">
        <f>SUM(R241:R243)</f>
        <v>0</v>
      </c>
      <c r="S240" s="229"/>
      <c r="T240" s="231">
        <f>SUM(T241:T243)</f>
        <v>0</v>
      </c>
      <c r="AR240" s="232" t="s">
        <v>101</v>
      </c>
      <c r="AT240" s="233" t="s">
        <v>78</v>
      </c>
      <c r="AU240" s="233" t="s">
        <v>87</v>
      </c>
      <c r="AY240" s="232" t="s">
        <v>228</v>
      </c>
      <c r="BK240" s="234">
        <f>SUM(BK241:BK243)</f>
        <v>0</v>
      </c>
    </row>
    <row r="241" s="1" customFormat="1" ht="16.5" customHeight="1">
      <c r="B241" s="47"/>
      <c r="C241" s="237" t="s">
        <v>79</v>
      </c>
      <c r="D241" s="237" t="s">
        <v>230</v>
      </c>
      <c r="E241" s="238" t="s">
        <v>2969</v>
      </c>
      <c r="F241" s="239" t="s">
        <v>2970</v>
      </c>
      <c r="G241" s="240" t="s">
        <v>929</v>
      </c>
      <c r="H241" s="241">
        <v>52</v>
      </c>
      <c r="I241" s="242"/>
      <c r="J241" s="243">
        <f>ROUND(I241*H241,2)</f>
        <v>0</v>
      </c>
      <c r="K241" s="239" t="s">
        <v>2762</v>
      </c>
      <c r="L241" s="73"/>
      <c r="M241" s="244" t="s">
        <v>22</v>
      </c>
      <c r="N241" s="245" t="s">
        <v>50</v>
      </c>
      <c r="O241" s="48"/>
      <c r="P241" s="246">
        <f>O241*H241</f>
        <v>0</v>
      </c>
      <c r="Q241" s="246">
        <v>0</v>
      </c>
      <c r="R241" s="246">
        <f>Q241*H241</f>
        <v>0</v>
      </c>
      <c r="S241" s="246">
        <v>0</v>
      </c>
      <c r="T241" s="247">
        <f>S241*H241</f>
        <v>0</v>
      </c>
      <c r="AR241" s="25" t="s">
        <v>572</v>
      </c>
      <c r="AT241" s="25" t="s">
        <v>230</v>
      </c>
      <c r="AU241" s="25" t="s">
        <v>101</v>
      </c>
      <c r="AY241" s="25" t="s">
        <v>228</v>
      </c>
      <c r="BE241" s="248">
        <f>IF(N241="základní",J241,0)</f>
        <v>0</v>
      </c>
      <c r="BF241" s="248">
        <f>IF(N241="snížená",J241,0)</f>
        <v>0</v>
      </c>
      <c r="BG241" s="248">
        <f>IF(N241="zákl. přenesená",J241,0)</f>
        <v>0</v>
      </c>
      <c r="BH241" s="248">
        <f>IF(N241="sníž. přenesená",J241,0)</f>
        <v>0</v>
      </c>
      <c r="BI241" s="248">
        <f>IF(N241="nulová",J241,0)</f>
        <v>0</v>
      </c>
      <c r="BJ241" s="25" t="s">
        <v>24</v>
      </c>
      <c r="BK241" s="248">
        <f>ROUND(I241*H241,2)</f>
        <v>0</v>
      </c>
      <c r="BL241" s="25" t="s">
        <v>572</v>
      </c>
      <c r="BM241" s="25" t="s">
        <v>2971</v>
      </c>
    </row>
    <row r="242" s="1" customFormat="1" ht="16.5" customHeight="1">
      <c r="B242" s="47"/>
      <c r="C242" s="237" t="s">
        <v>79</v>
      </c>
      <c r="D242" s="237" t="s">
        <v>230</v>
      </c>
      <c r="E242" s="238" t="s">
        <v>2972</v>
      </c>
      <c r="F242" s="239" t="s">
        <v>2973</v>
      </c>
      <c r="G242" s="240" t="s">
        <v>929</v>
      </c>
      <c r="H242" s="241">
        <v>115</v>
      </c>
      <c r="I242" s="242"/>
      <c r="J242" s="243">
        <f>ROUND(I242*H242,2)</f>
        <v>0</v>
      </c>
      <c r="K242" s="239" t="s">
        <v>2762</v>
      </c>
      <c r="L242" s="73"/>
      <c r="M242" s="244" t="s">
        <v>22</v>
      </c>
      <c r="N242" s="245" t="s">
        <v>50</v>
      </c>
      <c r="O242" s="48"/>
      <c r="P242" s="246">
        <f>O242*H242</f>
        <v>0</v>
      </c>
      <c r="Q242" s="246">
        <v>0</v>
      </c>
      <c r="R242" s="246">
        <f>Q242*H242</f>
        <v>0</v>
      </c>
      <c r="S242" s="246">
        <v>0</v>
      </c>
      <c r="T242" s="247">
        <f>S242*H242</f>
        <v>0</v>
      </c>
      <c r="AR242" s="25" t="s">
        <v>572</v>
      </c>
      <c r="AT242" s="25" t="s">
        <v>230</v>
      </c>
      <c r="AU242" s="25" t="s">
        <v>101</v>
      </c>
      <c r="AY242" s="25" t="s">
        <v>228</v>
      </c>
      <c r="BE242" s="248">
        <f>IF(N242="základní",J242,0)</f>
        <v>0</v>
      </c>
      <c r="BF242" s="248">
        <f>IF(N242="snížená",J242,0)</f>
        <v>0</v>
      </c>
      <c r="BG242" s="248">
        <f>IF(N242="zákl. přenesená",J242,0)</f>
        <v>0</v>
      </c>
      <c r="BH242" s="248">
        <f>IF(N242="sníž. přenesená",J242,0)</f>
        <v>0</v>
      </c>
      <c r="BI242" s="248">
        <f>IF(N242="nulová",J242,0)</f>
        <v>0</v>
      </c>
      <c r="BJ242" s="25" t="s">
        <v>24</v>
      </c>
      <c r="BK242" s="248">
        <f>ROUND(I242*H242,2)</f>
        <v>0</v>
      </c>
      <c r="BL242" s="25" t="s">
        <v>572</v>
      </c>
      <c r="BM242" s="25" t="s">
        <v>2974</v>
      </c>
    </row>
    <row r="243" s="1" customFormat="1" ht="16.5" customHeight="1">
      <c r="B243" s="47"/>
      <c r="C243" s="237" t="s">
        <v>79</v>
      </c>
      <c r="D243" s="237" t="s">
        <v>230</v>
      </c>
      <c r="E243" s="238" t="s">
        <v>2975</v>
      </c>
      <c r="F243" s="239" t="s">
        <v>2976</v>
      </c>
      <c r="G243" s="240" t="s">
        <v>929</v>
      </c>
      <c r="H243" s="241">
        <v>21</v>
      </c>
      <c r="I243" s="242"/>
      <c r="J243" s="243">
        <f>ROUND(I243*H243,2)</f>
        <v>0</v>
      </c>
      <c r="K243" s="239" t="s">
        <v>2762</v>
      </c>
      <c r="L243" s="73"/>
      <c r="M243" s="244" t="s">
        <v>22</v>
      </c>
      <c r="N243" s="245" t="s">
        <v>50</v>
      </c>
      <c r="O243" s="48"/>
      <c r="P243" s="246">
        <f>O243*H243</f>
        <v>0</v>
      </c>
      <c r="Q243" s="246">
        <v>0</v>
      </c>
      <c r="R243" s="246">
        <f>Q243*H243</f>
        <v>0</v>
      </c>
      <c r="S243" s="246">
        <v>0</v>
      </c>
      <c r="T243" s="247">
        <f>S243*H243</f>
        <v>0</v>
      </c>
      <c r="AR243" s="25" t="s">
        <v>572</v>
      </c>
      <c r="AT243" s="25" t="s">
        <v>230</v>
      </c>
      <c r="AU243" s="25" t="s">
        <v>101</v>
      </c>
      <c r="AY243" s="25" t="s">
        <v>228</v>
      </c>
      <c r="BE243" s="248">
        <f>IF(N243="základní",J243,0)</f>
        <v>0</v>
      </c>
      <c r="BF243" s="248">
        <f>IF(N243="snížená",J243,0)</f>
        <v>0</v>
      </c>
      <c r="BG243" s="248">
        <f>IF(N243="zákl. přenesená",J243,0)</f>
        <v>0</v>
      </c>
      <c r="BH243" s="248">
        <f>IF(N243="sníž. přenesená",J243,0)</f>
        <v>0</v>
      </c>
      <c r="BI243" s="248">
        <f>IF(N243="nulová",J243,0)</f>
        <v>0</v>
      </c>
      <c r="BJ243" s="25" t="s">
        <v>24</v>
      </c>
      <c r="BK243" s="248">
        <f>ROUND(I243*H243,2)</f>
        <v>0</v>
      </c>
      <c r="BL243" s="25" t="s">
        <v>572</v>
      </c>
      <c r="BM243" s="25" t="s">
        <v>2977</v>
      </c>
    </row>
    <row r="244" s="11" customFormat="1" ht="22.32" customHeight="1">
      <c r="B244" s="221"/>
      <c r="C244" s="222"/>
      <c r="D244" s="223" t="s">
        <v>78</v>
      </c>
      <c r="E244" s="235" t="s">
        <v>2978</v>
      </c>
      <c r="F244" s="235" t="s">
        <v>2979</v>
      </c>
      <c r="G244" s="222"/>
      <c r="H244" s="222"/>
      <c r="I244" s="225"/>
      <c r="J244" s="236">
        <f>BK244</f>
        <v>0</v>
      </c>
      <c r="K244" s="222"/>
      <c r="L244" s="227"/>
      <c r="M244" s="228"/>
      <c r="N244" s="229"/>
      <c r="O244" s="229"/>
      <c r="P244" s="230">
        <f>P245</f>
        <v>0</v>
      </c>
      <c r="Q244" s="229"/>
      <c r="R244" s="230">
        <f>R245</f>
        <v>0</v>
      </c>
      <c r="S244" s="229"/>
      <c r="T244" s="231">
        <f>T245</f>
        <v>0</v>
      </c>
      <c r="AR244" s="232" t="s">
        <v>101</v>
      </c>
      <c r="AT244" s="233" t="s">
        <v>78</v>
      </c>
      <c r="AU244" s="233" t="s">
        <v>87</v>
      </c>
      <c r="AY244" s="232" t="s">
        <v>228</v>
      </c>
      <c r="BK244" s="234">
        <f>BK245</f>
        <v>0</v>
      </c>
    </row>
    <row r="245" s="1" customFormat="1" ht="25.5" customHeight="1">
      <c r="B245" s="47"/>
      <c r="C245" s="237" t="s">
        <v>79</v>
      </c>
      <c r="D245" s="237" t="s">
        <v>230</v>
      </c>
      <c r="E245" s="238" t="s">
        <v>2980</v>
      </c>
      <c r="F245" s="239" t="s">
        <v>2981</v>
      </c>
      <c r="G245" s="240" t="s">
        <v>929</v>
      </c>
      <c r="H245" s="241">
        <v>188</v>
      </c>
      <c r="I245" s="242"/>
      <c r="J245" s="243">
        <f>ROUND(I245*H245,2)</f>
        <v>0</v>
      </c>
      <c r="K245" s="239" t="s">
        <v>2762</v>
      </c>
      <c r="L245" s="73"/>
      <c r="M245" s="244" t="s">
        <v>22</v>
      </c>
      <c r="N245" s="245" t="s">
        <v>50</v>
      </c>
      <c r="O245" s="48"/>
      <c r="P245" s="246">
        <f>O245*H245</f>
        <v>0</v>
      </c>
      <c r="Q245" s="246">
        <v>0</v>
      </c>
      <c r="R245" s="246">
        <f>Q245*H245</f>
        <v>0</v>
      </c>
      <c r="S245" s="246">
        <v>0</v>
      </c>
      <c r="T245" s="247">
        <f>S245*H245</f>
        <v>0</v>
      </c>
      <c r="AR245" s="25" t="s">
        <v>572</v>
      </c>
      <c r="AT245" s="25" t="s">
        <v>230</v>
      </c>
      <c r="AU245" s="25" t="s">
        <v>101</v>
      </c>
      <c r="AY245" s="25" t="s">
        <v>228</v>
      </c>
      <c r="BE245" s="248">
        <f>IF(N245="základní",J245,0)</f>
        <v>0</v>
      </c>
      <c r="BF245" s="248">
        <f>IF(N245="snížená",J245,0)</f>
        <v>0</v>
      </c>
      <c r="BG245" s="248">
        <f>IF(N245="zákl. přenesená",J245,0)</f>
        <v>0</v>
      </c>
      <c r="BH245" s="248">
        <f>IF(N245="sníž. přenesená",J245,0)</f>
        <v>0</v>
      </c>
      <c r="BI245" s="248">
        <f>IF(N245="nulová",J245,0)</f>
        <v>0</v>
      </c>
      <c r="BJ245" s="25" t="s">
        <v>24</v>
      </c>
      <c r="BK245" s="248">
        <f>ROUND(I245*H245,2)</f>
        <v>0</v>
      </c>
      <c r="BL245" s="25" t="s">
        <v>572</v>
      </c>
      <c r="BM245" s="25" t="s">
        <v>2982</v>
      </c>
    </row>
    <row r="246" s="11" customFormat="1" ht="22.32" customHeight="1">
      <c r="B246" s="221"/>
      <c r="C246" s="222"/>
      <c r="D246" s="223" t="s">
        <v>78</v>
      </c>
      <c r="E246" s="235" t="s">
        <v>2983</v>
      </c>
      <c r="F246" s="235" t="s">
        <v>2984</v>
      </c>
      <c r="G246" s="222"/>
      <c r="H246" s="222"/>
      <c r="I246" s="225"/>
      <c r="J246" s="236">
        <f>BK246</f>
        <v>0</v>
      </c>
      <c r="K246" s="222"/>
      <c r="L246" s="227"/>
      <c r="M246" s="228"/>
      <c r="N246" s="229"/>
      <c r="O246" s="229"/>
      <c r="P246" s="230">
        <f>P247</f>
        <v>0</v>
      </c>
      <c r="Q246" s="229"/>
      <c r="R246" s="230">
        <f>R247</f>
        <v>0</v>
      </c>
      <c r="S246" s="229"/>
      <c r="T246" s="231">
        <f>T247</f>
        <v>0</v>
      </c>
      <c r="AR246" s="232" t="s">
        <v>101</v>
      </c>
      <c r="AT246" s="233" t="s">
        <v>78</v>
      </c>
      <c r="AU246" s="233" t="s">
        <v>87</v>
      </c>
      <c r="AY246" s="232" t="s">
        <v>228</v>
      </c>
      <c r="BK246" s="234">
        <f>BK247</f>
        <v>0</v>
      </c>
    </row>
    <row r="247" s="1" customFormat="1" ht="16.5" customHeight="1">
      <c r="B247" s="47"/>
      <c r="C247" s="237" t="s">
        <v>79</v>
      </c>
      <c r="D247" s="237" t="s">
        <v>230</v>
      </c>
      <c r="E247" s="238" t="s">
        <v>2985</v>
      </c>
      <c r="F247" s="239" t="s">
        <v>2986</v>
      </c>
      <c r="G247" s="240" t="s">
        <v>929</v>
      </c>
      <c r="H247" s="241">
        <v>1</v>
      </c>
      <c r="I247" s="242"/>
      <c r="J247" s="243">
        <f>ROUND(I247*H247,2)</f>
        <v>0</v>
      </c>
      <c r="K247" s="239" t="s">
        <v>2762</v>
      </c>
      <c r="L247" s="73"/>
      <c r="M247" s="244" t="s">
        <v>22</v>
      </c>
      <c r="N247" s="245" t="s">
        <v>50</v>
      </c>
      <c r="O247" s="48"/>
      <c r="P247" s="246">
        <f>O247*H247</f>
        <v>0</v>
      </c>
      <c r="Q247" s="246">
        <v>0</v>
      </c>
      <c r="R247" s="246">
        <f>Q247*H247</f>
        <v>0</v>
      </c>
      <c r="S247" s="246">
        <v>0</v>
      </c>
      <c r="T247" s="247">
        <f>S247*H247</f>
        <v>0</v>
      </c>
      <c r="AR247" s="25" t="s">
        <v>572</v>
      </c>
      <c r="AT247" s="25" t="s">
        <v>230</v>
      </c>
      <c r="AU247" s="25" t="s">
        <v>101</v>
      </c>
      <c r="AY247" s="25" t="s">
        <v>228</v>
      </c>
      <c r="BE247" s="248">
        <f>IF(N247="základní",J247,0)</f>
        <v>0</v>
      </c>
      <c r="BF247" s="248">
        <f>IF(N247="snížená",J247,0)</f>
        <v>0</v>
      </c>
      <c r="BG247" s="248">
        <f>IF(N247="zákl. přenesená",J247,0)</f>
        <v>0</v>
      </c>
      <c r="BH247" s="248">
        <f>IF(N247="sníž. přenesená",J247,0)</f>
        <v>0</v>
      </c>
      <c r="BI247" s="248">
        <f>IF(N247="nulová",J247,0)</f>
        <v>0</v>
      </c>
      <c r="BJ247" s="25" t="s">
        <v>24</v>
      </c>
      <c r="BK247" s="248">
        <f>ROUND(I247*H247,2)</f>
        <v>0</v>
      </c>
      <c r="BL247" s="25" t="s">
        <v>572</v>
      </c>
      <c r="BM247" s="25" t="s">
        <v>2987</v>
      </c>
    </row>
    <row r="248" s="11" customFormat="1" ht="22.32" customHeight="1">
      <c r="B248" s="221"/>
      <c r="C248" s="222"/>
      <c r="D248" s="223" t="s">
        <v>78</v>
      </c>
      <c r="E248" s="235" t="s">
        <v>2988</v>
      </c>
      <c r="F248" s="235" t="s">
        <v>2989</v>
      </c>
      <c r="G248" s="222"/>
      <c r="H248" s="222"/>
      <c r="I248" s="225"/>
      <c r="J248" s="236">
        <f>BK248</f>
        <v>0</v>
      </c>
      <c r="K248" s="222"/>
      <c r="L248" s="227"/>
      <c r="M248" s="228"/>
      <c r="N248" s="229"/>
      <c r="O248" s="229"/>
      <c r="P248" s="230">
        <f>P249</f>
        <v>0</v>
      </c>
      <c r="Q248" s="229"/>
      <c r="R248" s="230">
        <f>R249</f>
        <v>0</v>
      </c>
      <c r="S248" s="229"/>
      <c r="T248" s="231">
        <f>T249</f>
        <v>0</v>
      </c>
      <c r="AR248" s="232" t="s">
        <v>101</v>
      </c>
      <c r="AT248" s="233" t="s">
        <v>78</v>
      </c>
      <c r="AU248" s="233" t="s">
        <v>87</v>
      </c>
      <c r="AY248" s="232" t="s">
        <v>228</v>
      </c>
      <c r="BK248" s="234">
        <f>BK249</f>
        <v>0</v>
      </c>
    </row>
    <row r="249" s="1" customFormat="1" ht="16.5" customHeight="1">
      <c r="B249" s="47"/>
      <c r="C249" s="237" t="s">
        <v>79</v>
      </c>
      <c r="D249" s="237" t="s">
        <v>230</v>
      </c>
      <c r="E249" s="238" t="s">
        <v>2990</v>
      </c>
      <c r="F249" s="239" t="s">
        <v>2991</v>
      </c>
      <c r="G249" s="240" t="s">
        <v>929</v>
      </c>
      <c r="H249" s="241">
        <v>188</v>
      </c>
      <c r="I249" s="242"/>
      <c r="J249" s="243">
        <f>ROUND(I249*H249,2)</f>
        <v>0</v>
      </c>
      <c r="K249" s="239" t="s">
        <v>2762</v>
      </c>
      <c r="L249" s="73"/>
      <c r="M249" s="244" t="s">
        <v>22</v>
      </c>
      <c r="N249" s="245" t="s">
        <v>50</v>
      </c>
      <c r="O249" s="48"/>
      <c r="P249" s="246">
        <f>O249*H249</f>
        <v>0</v>
      </c>
      <c r="Q249" s="246">
        <v>0</v>
      </c>
      <c r="R249" s="246">
        <f>Q249*H249</f>
        <v>0</v>
      </c>
      <c r="S249" s="246">
        <v>0</v>
      </c>
      <c r="T249" s="247">
        <f>S249*H249</f>
        <v>0</v>
      </c>
      <c r="AR249" s="25" t="s">
        <v>572</v>
      </c>
      <c r="AT249" s="25" t="s">
        <v>230</v>
      </c>
      <c r="AU249" s="25" t="s">
        <v>101</v>
      </c>
      <c r="AY249" s="25" t="s">
        <v>228</v>
      </c>
      <c r="BE249" s="248">
        <f>IF(N249="základní",J249,0)</f>
        <v>0</v>
      </c>
      <c r="BF249" s="248">
        <f>IF(N249="snížená",J249,0)</f>
        <v>0</v>
      </c>
      <c r="BG249" s="248">
        <f>IF(N249="zákl. přenesená",J249,0)</f>
        <v>0</v>
      </c>
      <c r="BH249" s="248">
        <f>IF(N249="sníž. přenesená",J249,0)</f>
        <v>0</v>
      </c>
      <c r="BI249" s="248">
        <f>IF(N249="nulová",J249,0)</f>
        <v>0</v>
      </c>
      <c r="BJ249" s="25" t="s">
        <v>24</v>
      </c>
      <c r="BK249" s="248">
        <f>ROUND(I249*H249,2)</f>
        <v>0</v>
      </c>
      <c r="BL249" s="25" t="s">
        <v>572</v>
      </c>
      <c r="BM249" s="25" t="s">
        <v>2992</v>
      </c>
    </row>
    <row r="250" s="11" customFormat="1" ht="22.32" customHeight="1">
      <c r="B250" s="221"/>
      <c r="C250" s="222"/>
      <c r="D250" s="223" t="s">
        <v>78</v>
      </c>
      <c r="E250" s="235" t="s">
        <v>2993</v>
      </c>
      <c r="F250" s="235" t="s">
        <v>2994</v>
      </c>
      <c r="G250" s="222"/>
      <c r="H250" s="222"/>
      <c r="I250" s="225"/>
      <c r="J250" s="236">
        <f>BK250</f>
        <v>0</v>
      </c>
      <c r="K250" s="222"/>
      <c r="L250" s="227"/>
      <c r="M250" s="228"/>
      <c r="N250" s="229"/>
      <c r="O250" s="229"/>
      <c r="P250" s="230">
        <f>P251</f>
        <v>0</v>
      </c>
      <c r="Q250" s="229"/>
      <c r="R250" s="230">
        <f>R251</f>
        <v>0</v>
      </c>
      <c r="S250" s="229"/>
      <c r="T250" s="231">
        <f>T251</f>
        <v>0</v>
      </c>
      <c r="AR250" s="232" t="s">
        <v>101</v>
      </c>
      <c r="AT250" s="233" t="s">
        <v>78</v>
      </c>
      <c r="AU250" s="233" t="s">
        <v>87</v>
      </c>
      <c r="AY250" s="232" t="s">
        <v>228</v>
      </c>
      <c r="BK250" s="234">
        <f>BK251</f>
        <v>0</v>
      </c>
    </row>
    <row r="251" s="1" customFormat="1" ht="16.5" customHeight="1">
      <c r="B251" s="47"/>
      <c r="C251" s="237" t="s">
        <v>79</v>
      </c>
      <c r="D251" s="237" t="s">
        <v>230</v>
      </c>
      <c r="E251" s="238" t="s">
        <v>2995</v>
      </c>
      <c r="F251" s="239" t="s">
        <v>2996</v>
      </c>
      <c r="G251" s="240" t="s">
        <v>328</v>
      </c>
      <c r="H251" s="241">
        <v>52</v>
      </c>
      <c r="I251" s="242"/>
      <c r="J251" s="243">
        <f>ROUND(I251*H251,2)</f>
        <v>0</v>
      </c>
      <c r="K251" s="239" t="s">
        <v>2762</v>
      </c>
      <c r="L251" s="73"/>
      <c r="M251" s="244" t="s">
        <v>22</v>
      </c>
      <c r="N251" s="245" t="s">
        <v>50</v>
      </c>
      <c r="O251" s="48"/>
      <c r="P251" s="246">
        <f>O251*H251</f>
        <v>0</v>
      </c>
      <c r="Q251" s="246">
        <v>0</v>
      </c>
      <c r="R251" s="246">
        <f>Q251*H251</f>
        <v>0</v>
      </c>
      <c r="S251" s="246">
        <v>0</v>
      </c>
      <c r="T251" s="247">
        <f>S251*H251</f>
        <v>0</v>
      </c>
      <c r="AR251" s="25" t="s">
        <v>572</v>
      </c>
      <c r="AT251" s="25" t="s">
        <v>230</v>
      </c>
      <c r="AU251" s="25" t="s">
        <v>101</v>
      </c>
      <c r="AY251" s="25" t="s">
        <v>228</v>
      </c>
      <c r="BE251" s="248">
        <f>IF(N251="základní",J251,0)</f>
        <v>0</v>
      </c>
      <c r="BF251" s="248">
        <f>IF(N251="snížená",J251,0)</f>
        <v>0</v>
      </c>
      <c r="BG251" s="248">
        <f>IF(N251="zákl. přenesená",J251,0)</f>
        <v>0</v>
      </c>
      <c r="BH251" s="248">
        <f>IF(N251="sníž. přenesená",J251,0)</f>
        <v>0</v>
      </c>
      <c r="BI251" s="248">
        <f>IF(N251="nulová",J251,0)</f>
        <v>0</v>
      </c>
      <c r="BJ251" s="25" t="s">
        <v>24</v>
      </c>
      <c r="BK251" s="248">
        <f>ROUND(I251*H251,2)</f>
        <v>0</v>
      </c>
      <c r="BL251" s="25" t="s">
        <v>572</v>
      </c>
      <c r="BM251" s="25" t="s">
        <v>2997</v>
      </c>
    </row>
    <row r="252" s="11" customFormat="1" ht="22.32" customHeight="1">
      <c r="B252" s="221"/>
      <c r="C252" s="222"/>
      <c r="D252" s="223" t="s">
        <v>78</v>
      </c>
      <c r="E252" s="235" t="s">
        <v>2998</v>
      </c>
      <c r="F252" s="235" t="s">
        <v>2994</v>
      </c>
      <c r="G252" s="222"/>
      <c r="H252" s="222"/>
      <c r="I252" s="225"/>
      <c r="J252" s="236">
        <f>BK252</f>
        <v>0</v>
      </c>
      <c r="K252" s="222"/>
      <c r="L252" s="227"/>
      <c r="M252" s="228"/>
      <c r="N252" s="229"/>
      <c r="O252" s="229"/>
      <c r="P252" s="230">
        <f>SUM(P253:P260)</f>
        <v>0</v>
      </c>
      <c r="Q252" s="229"/>
      <c r="R252" s="230">
        <f>SUM(R253:R260)</f>
        <v>0</v>
      </c>
      <c r="S252" s="229"/>
      <c r="T252" s="231">
        <f>SUM(T253:T260)</f>
        <v>0</v>
      </c>
      <c r="AR252" s="232" t="s">
        <v>101</v>
      </c>
      <c r="AT252" s="233" t="s">
        <v>78</v>
      </c>
      <c r="AU252" s="233" t="s">
        <v>87</v>
      </c>
      <c r="AY252" s="232" t="s">
        <v>228</v>
      </c>
      <c r="BK252" s="234">
        <f>SUM(BK253:BK260)</f>
        <v>0</v>
      </c>
    </row>
    <row r="253" s="1" customFormat="1" ht="16.5" customHeight="1">
      <c r="B253" s="47"/>
      <c r="C253" s="237" t="s">
        <v>79</v>
      </c>
      <c r="D253" s="237" t="s">
        <v>230</v>
      </c>
      <c r="E253" s="238" t="s">
        <v>2999</v>
      </c>
      <c r="F253" s="239" t="s">
        <v>3000</v>
      </c>
      <c r="G253" s="240" t="s">
        <v>328</v>
      </c>
      <c r="H253" s="241">
        <v>79</v>
      </c>
      <c r="I253" s="242"/>
      <c r="J253" s="243">
        <f>ROUND(I253*H253,2)</f>
        <v>0</v>
      </c>
      <c r="K253" s="239" t="s">
        <v>2762</v>
      </c>
      <c r="L253" s="73"/>
      <c r="M253" s="244" t="s">
        <v>22</v>
      </c>
      <c r="N253" s="245" t="s">
        <v>50</v>
      </c>
      <c r="O253" s="48"/>
      <c r="P253" s="246">
        <f>O253*H253</f>
        <v>0</v>
      </c>
      <c r="Q253" s="246">
        <v>0</v>
      </c>
      <c r="R253" s="246">
        <f>Q253*H253</f>
        <v>0</v>
      </c>
      <c r="S253" s="246">
        <v>0</v>
      </c>
      <c r="T253" s="247">
        <f>S253*H253</f>
        <v>0</v>
      </c>
      <c r="AR253" s="25" t="s">
        <v>572</v>
      </c>
      <c r="AT253" s="25" t="s">
        <v>230</v>
      </c>
      <c r="AU253" s="25" t="s">
        <v>101</v>
      </c>
      <c r="AY253" s="25" t="s">
        <v>228</v>
      </c>
      <c r="BE253" s="248">
        <f>IF(N253="základní",J253,0)</f>
        <v>0</v>
      </c>
      <c r="BF253" s="248">
        <f>IF(N253="snížená",J253,0)</f>
        <v>0</v>
      </c>
      <c r="BG253" s="248">
        <f>IF(N253="zákl. přenesená",J253,0)</f>
        <v>0</v>
      </c>
      <c r="BH253" s="248">
        <f>IF(N253="sníž. přenesená",J253,0)</f>
        <v>0</v>
      </c>
      <c r="BI253" s="248">
        <f>IF(N253="nulová",J253,0)</f>
        <v>0</v>
      </c>
      <c r="BJ253" s="25" t="s">
        <v>24</v>
      </c>
      <c r="BK253" s="248">
        <f>ROUND(I253*H253,2)</f>
        <v>0</v>
      </c>
      <c r="BL253" s="25" t="s">
        <v>572</v>
      </c>
      <c r="BM253" s="25" t="s">
        <v>3001</v>
      </c>
    </row>
    <row r="254" s="1" customFormat="1" ht="16.5" customHeight="1">
      <c r="B254" s="47"/>
      <c r="C254" s="237" t="s">
        <v>79</v>
      </c>
      <c r="D254" s="237" t="s">
        <v>230</v>
      </c>
      <c r="E254" s="238" t="s">
        <v>3002</v>
      </c>
      <c r="F254" s="239" t="s">
        <v>3003</v>
      </c>
      <c r="G254" s="240" t="s">
        <v>328</v>
      </c>
      <c r="H254" s="241">
        <v>92</v>
      </c>
      <c r="I254" s="242"/>
      <c r="J254" s="243">
        <f>ROUND(I254*H254,2)</f>
        <v>0</v>
      </c>
      <c r="K254" s="239" t="s">
        <v>2762</v>
      </c>
      <c r="L254" s="73"/>
      <c r="M254" s="244" t="s">
        <v>22</v>
      </c>
      <c r="N254" s="245" t="s">
        <v>50</v>
      </c>
      <c r="O254" s="48"/>
      <c r="P254" s="246">
        <f>O254*H254</f>
        <v>0</v>
      </c>
      <c r="Q254" s="246">
        <v>0</v>
      </c>
      <c r="R254" s="246">
        <f>Q254*H254</f>
        <v>0</v>
      </c>
      <c r="S254" s="246">
        <v>0</v>
      </c>
      <c r="T254" s="247">
        <f>S254*H254</f>
        <v>0</v>
      </c>
      <c r="AR254" s="25" t="s">
        <v>572</v>
      </c>
      <c r="AT254" s="25" t="s">
        <v>230</v>
      </c>
      <c r="AU254" s="25" t="s">
        <v>101</v>
      </c>
      <c r="AY254" s="25" t="s">
        <v>228</v>
      </c>
      <c r="BE254" s="248">
        <f>IF(N254="základní",J254,0)</f>
        <v>0</v>
      </c>
      <c r="BF254" s="248">
        <f>IF(N254="snížená",J254,0)</f>
        <v>0</v>
      </c>
      <c r="BG254" s="248">
        <f>IF(N254="zákl. přenesená",J254,0)</f>
        <v>0</v>
      </c>
      <c r="BH254" s="248">
        <f>IF(N254="sníž. přenesená",J254,0)</f>
        <v>0</v>
      </c>
      <c r="BI254" s="248">
        <f>IF(N254="nulová",J254,0)</f>
        <v>0</v>
      </c>
      <c r="BJ254" s="25" t="s">
        <v>24</v>
      </c>
      <c r="BK254" s="248">
        <f>ROUND(I254*H254,2)</f>
        <v>0</v>
      </c>
      <c r="BL254" s="25" t="s">
        <v>572</v>
      </c>
      <c r="BM254" s="25" t="s">
        <v>3004</v>
      </c>
    </row>
    <row r="255" s="1" customFormat="1" ht="16.5" customHeight="1">
      <c r="B255" s="47"/>
      <c r="C255" s="237" t="s">
        <v>79</v>
      </c>
      <c r="D255" s="237" t="s">
        <v>230</v>
      </c>
      <c r="E255" s="238" t="s">
        <v>3005</v>
      </c>
      <c r="F255" s="239" t="s">
        <v>3006</v>
      </c>
      <c r="G255" s="240" t="s">
        <v>328</v>
      </c>
      <c r="H255" s="241">
        <v>100</v>
      </c>
      <c r="I255" s="242"/>
      <c r="J255" s="243">
        <f>ROUND(I255*H255,2)</f>
        <v>0</v>
      </c>
      <c r="K255" s="239" t="s">
        <v>2762</v>
      </c>
      <c r="L255" s="73"/>
      <c r="M255" s="244" t="s">
        <v>22</v>
      </c>
      <c r="N255" s="245" t="s">
        <v>50</v>
      </c>
      <c r="O255" s="48"/>
      <c r="P255" s="246">
        <f>O255*H255</f>
        <v>0</v>
      </c>
      <c r="Q255" s="246">
        <v>0</v>
      </c>
      <c r="R255" s="246">
        <f>Q255*H255</f>
        <v>0</v>
      </c>
      <c r="S255" s="246">
        <v>0</v>
      </c>
      <c r="T255" s="247">
        <f>S255*H255</f>
        <v>0</v>
      </c>
      <c r="AR255" s="25" t="s">
        <v>572</v>
      </c>
      <c r="AT255" s="25" t="s">
        <v>230</v>
      </c>
      <c r="AU255" s="25" t="s">
        <v>101</v>
      </c>
      <c r="AY255" s="25" t="s">
        <v>228</v>
      </c>
      <c r="BE255" s="248">
        <f>IF(N255="základní",J255,0)</f>
        <v>0</v>
      </c>
      <c r="BF255" s="248">
        <f>IF(N255="snížená",J255,0)</f>
        <v>0</v>
      </c>
      <c r="BG255" s="248">
        <f>IF(N255="zákl. přenesená",J255,0)</f>
        <v>0</v>
      </c>
      <c r="BH255" s="248">
        <f>IF(N255="sníž. přenesená",J255,0)</f>
        <v>0</v>
      </c>
      <c r="BI255" s="248">
        <f>IF(N255="nulová",J255,0)</f>
        <v>0</v>
      </c>
      <c r="BJ255" s="25" t="s">
        <v>24</v>
      </c>
      <c r="BK255" s="248">
        <f>ROUND(I255*H255,2)</f>
        <v>0</v>
      </c>
      <c r="BL255" s="25" t="s">
        <v>572</v>
      </c>
      <c r="BM255" s="25" t="s">
        <v>3007</v>
      </c>
    </row>
    <row r="256" s="1" customFormat="1" ht="16.5" customHeight="1">
      <c r="B256" s="47"/>
      <c r="C256" s="237" t="s">
        <v>79</v>
      </c>
      <c r="D256" s="237" t="s">
        <v>230</v>
      </c>
      <c r="E256" s="238" t="s">
        <v>3008</v>
      </c>
      <c r="F256" s="239" t="s">
        <v>3009</v>
      </c>
      <c r="G256" s="240" t="s">
        <v>328</v>
      </c>
      <c r="H256" s="241">
        <v>184</v>
      </c>
      <c r="I256" s="242"/>
      <c r="J256" s="243">
        <f>ROUND(I256*H256,2)</f>
        <v>0</v>
      </c>
      <c r="K256" s="239" t="s">
        <v>2762</v>
      </c>
      <c r="L256" s="73"/>
      <c r="M256" s="244" t="s">
        <v>22</v>
      </c>
      <c r="N256" s="245" t="s">
        <v>50</v>
      </c>
      <c r="O256" s="48"/>
      <c r="P256" s="246">
        <f>O256*H256</f>
        <v>0</v>
      </c>
      <c r="Q256" s="246">
        <v>0</v>
      </c>
      <c r="R256" s="246">
        <f>Q256*H256</f>
        <v>0</v>
      </c>
      <c r="S256" s="246">
        <v>0</v>
      </c>
      <c r="T256" s="247">
        <f>S256*H256</f>
        <v>0</v>
      </c>
      <c r="AR256" s="25" t="s">
        <v>572</v>
      </c>
      <c r="AT256" s="25" t="s">
        <v>230</v>
      </c>
      <c r="AU256" s="25" t="s">
        <v>101</v>
      </c>
      <c r="AY256" s="25" t="s">
        <v>228</v>
      </c>
      <c r="BE256" s="248">
        <f>IF(N256="základní",J256,0)</f>
        <v>0</v>
      </c>
      <c r="BF256" s="248">
        <f>IF(N256="snížená",J256,0)</f>
        <v>0</v>
      </c>
      <c r="BG256" s="248">
        <f>IF(N256="zákl. přenesená",J256,0)</f>
        <v>0</v>
      </c>
      <c r="BH256" s="248">
        <f>IF(N256="sníž. přenesená",J256,0)</f>
        <v>0</v>
      </c>
      <c r="BI256" s="248">
        <f>IF(N256="nulová",J256,0)</f>
        <v>0</v>
      </c>
      <c r="BJ256" s="25" t="s">
        <v>24</v>
      </c>
      <c r="BK256" s="248">
        <f>ROUND(I256*H256,2)</f>
        <v>0</v>
      </c>
      <c r="BL256" s="25" t="s">
        <v>572</v>
      </c>
      <c r="BM256" s="25" t="s">
        <v>3010</v>
      </c>
    </row>
    <row r="257" s="1" customFormat="1" ht="16.5" customHeight="1">
      <c r="B257" s="47"/>
      <c r="C257" s="237" t="s">
        <v>79</v>
      </c>
      <c r="D257" s="237" t="s">
        <v>230</v>
      </c>
      <c r="E257" s="238" t="s">
        <v>3011</v>
      </c>
      <c r="F257" s="239" t="s">
        <v>3012</v>
      </c>
      <c r="G257" s="240" t="s">
        <v>328</v>
      </c>
      <c r="H257" s="241">
        <v>40</v>
      </c>
      <c r="I257" s="242"/>
      <c r="J257" s="243">
        <f>ROUND(I257*H257,2)</f>
        <v>0</v>
      </c>
      <c r="K257" s="239" t="s">
        <v>2762</v>
      </c>
      <c r="L257" s="73"/>
      <c r="M257" s="244" t="s">
        <v>22</v>
      </c>
      <c r="N257" s="245" t="s">
        <v>50</v>
      </c>
      <c r="O257" s="48"/>
      <c r="P257" s="246">
        <f>O257*H257</f>
        <v>0</v>
      </c>
      <c r="Q257" s="246">
        <v>0</v>
      </c>
      <c r="R257" s="246">
        <f>Q257*H257</f>
        <v>0</v>
      </c>
      <c r="S257" s="246">
        <v>0</v>
      </c>
      <c r="T257" s="247">
        <f>S257*H257</f>
        <v>0</v>
      </c>
      <c r="AR257" s="25" t="s">
        <v>572</v>
      </c>
      <c r="AT257" s="25" t="s">
        <v>230</v>
      </c>
      <c r="AU257" s="25" t="s">
        <v>101</v>
      </c>
      <c r="AY257" s="25" t="s">
        <v>228</v>
      </c>
      <c r="BE257" s="248">
        <f>IF(N257="základní",J257,0)</f>
        <v>0</v>
      </c>
      <c r="BF257" s="248">
        <f>IF(N257="snížená",J257,0)</f>
        <v>0</v>
      </c>
      <c r="BG257" s="248">
        <f>IF(N257="zákl. přenesená",J257,0)</f>
        <v>0</v>
      </c>
      <c r="BH257" s="248">
        <f>IF(N257="sníž. přenesená",J257,0)</f>
        <v>0</v>
      </c>
      <c r="BI257" s="248">
        <f>IF(N257="nulová",J257,0)</f>
        <v>0</v>
      </c>
      <c r="BJ257" s="25" t="s">
        <v>24</v>
      </c>
      <c r="BK257" s="248">
        <f>ROUND(I257*H257,2)</f>
        <v>0</v>
      </c>
      <c r="BL257" s="25" t="s">
        <v>572</v>
      </c>
      <c r="BM257" s="25" t="s">
        <v>3013</v>
      </c>
    </row>
    <row r="258" s="1" customFormat="1" ht="16.5" customHeight="1">
      <c r="B258" s="47"/>
      <c r="C258" s="237" t="s">
        <v>79</v>
      </c>
      <c r="D258" s="237" t="s">
        <v>230</v>
      </c>
      <c r="E258" s="238" t="s">
        <v>3014</v>
      </c>
      <c r="F258" s="239" t="s">
        <v>3015</v>
      </c>
      <c r="G258" s="240" t="s">
        <v>328</v>
      </c>
      <c r="H258" s="241">
        <v>168</v>
      </c>
      <c r="I258" s="242"/>
      <c r="J258" s="243">
        <f>ROUND(I258*H258,2)</f>
        <v>0</v>
      </c>
      <c r="K258" s="239" t="s">
        <v>2762</v>
      </c>
      <c r="L258" s="73"/>
      <c r="M258" s="244" t="s">
        <v>22</v>
      </c>
      <c r="N258" s="245" t="s">
        <v>50</v>
      </c>
      <c r="O258" s="48"/>
      <c r="P258" s="246">
        <f>O258*H258</f>
        <v>0</v>
      </c>
      <c r="Q258" s="246">
        <v>0</v>
      </c>
      <c r="R258" s="246">
        <f>Q258*H258</f>
        <v>0</v>
      </c>
      <c r="S258" s="246">
        <v>0</v>
      </c>
      <c r="T258" s="247">
        <f>S258*H258</f>
        <v>0</v>
      </c>
      <c r="AR258" s="25" t="s">
        <v>572</v>
      </c>
      <c r="AT258" s="25" t="s">
        <v>230</v>
      </c>
      <c r="AU258" s="25" t="s">
        <v>101</v>
      </c>
      <c r="AY258" s="25" t="s">
        <v>228</v>
      </c>
      <c r="BE258" s="248">
        <f>IF(N258="základní",J258,0)</f>
        <v>0</v>
      </c>
      <c r="BF258" s="248">
        <f>IF(N258="snížená",J258,0)</f>
        <v>0</v>
      </c>
      <c r="BG258" s="248">
        <f>IF(N258="zákl. přenesená",J258,0)</f>
        <v>0</v>
      </c>
      <c r="BH258" s="248">
        <f>IF(N258="sníž. přenesená",J258,0)</f>
        <v>0</v>
      </c>
      <c r="BI258" s="248">
        <f>IF(N258="nulová",J258,0)</f>
        <v>0</v>
      </c>
      <c r="BJ258" s="25" t="s">
        <v>24</v>
      </c>
      <c r="BK258" s="248">
        <f>ROUND(I258*H258,2)</f>
        <v>0</v>
      </c>
      <c r="BL258" s="25" t="s">
        <v>572</v>
      </c>
      <c r="BM258" s="25" t="s">
        <v>3016</v>
      </c>
    </row>
    <row r="259" s="1" customFormat="1" ht="16.5" customHeight="1">
      <c r="B259" s="47"/>
      <c r="C259" s="237" t="s">
        <v>79</v>
      </c>
      <c r="D259" s="237" t="s">
        <v>230</v>
      </c>
      <c r="E259" s="238" t="s">
        <v>3017</v>
      </c>
      <c r="F259" s="239" t="s">
        <v>3018</v>
      </c>
      <c r="G259" s="240" t="s">
        <v>328</v>
      </c>
      <c r="H259" s="241">
        <v>8217</v>
      </c>
      <c r="I259" s="242"/>
      <c r="J259" s="243">
        <f>ROUND(I259*H259,2)</f>
        <v>0</v>
      </c>
      <c r="K259" s="239" t="s">
        <v>2762</v>
      </c>
      <c r="L259" s="73"/>
      <c r="M259" s="244" t="s">
        <v>22</v>
      </c>
      <c r="N259" s="245" t="s">
        <v>50</v>
      </c>
      <c r="O259" s="48"/>
      <c r="P259" s="246">
        <f>O259*H259</f>
        <v>0</v>
      </c>
      <c r="Q259" s="246">
        <v>0</v>
      </c>
      <c r="R259" s="246">
        <f>Q259*H259</f>
        <v>0</v>
      </c>
      <c r="S259" s="246">
        <v>0</v>
      </c>
      <c r="T259" s="247">
        <f>S259*H259</f>
        <v>0</v>
      </c>
      <c r="AR259" s="25" t="s">
        <v>572</v>
      </c>
      <c r="AT259" s="25" t="s">
        <v>230</v>
      </c>
      <c r="AU259" s="25" t="s">
        <v>101</v>
      </c>
      <c r="AY259" s="25" t="s">
        <v>228</v>
      </c>
      <c r="BE259" s="248">
        <f>IF(N259="základní",J259,0)</f>
        <v>0</v>
      </c>
      <c r="BF259" s="248">
        <f>IF(N259="snížená",J259,0)</f>
        <v>0</v>
      </c>
      <c r="BG259" s="248">
        <f>IF(N259="zákl. přenesená",J259,0)</f>
        <v>0</v>
      </c>
      <c r="BH259" s="248">
        <f>IF(N259="sníž. přenesená",J259,0)</f>
        <v>0</v>
      </c>
      <c r="BI259" s="248">
        <f>IF(N259="nulová",J259,0)</f>
        <v>0</v>
      </c>
      <c r="BJ259" s="25" t="s">
        <v>24</v>
      </c>
      <c r="BK259" s="248">
        <f>ROUND(I259*H259,2)</f>
        <v>0</v>
      </c>
      <c r="BL259" s="25" t="s">
        <v>572</v>
      </c>
      <c r="BM259" s="25" t="s">
        <v>3019</v>
      </c>
    </row>
    <row r="260" s="1" customFormat="1" ht="16.5" customHeight="1">
      <c r="B260" s="47"/>
      <c r="C260" s="237" t="s">
        <v>79</v>
      </c>
      <c r="D260" s="237" t="s">
        <v>230</v>
      </c>
      <c r="E260" s="238" t="s">
        <v>3020</v>
      </c>
      <c r="F260" s="239" t="s">
        <v>3021</v>
      </c>
      <c r="G260" s="240" t="s">
        <v>328</v>
      </c>
      <c r="H260" s="241">
        <v>3710</v>
      </c>
      <c r="I260" s="242"/>
      <c r="J260" s="243">
        <f>ROUND(I260*H260,2)</f>
        <v>0</v>
      </c>
      <c r="K260" s="239" t="s">
        <v>2762</v>
      </c>
      <c r="L260" s="73"/>
      <c r="M260" s="244" t="s">
        <v>22</v>
      </c>
      <c r="N260" s="245" t="s">
        <v>50</v>
      </c>
      <c r="O260" s="48"/>
      <c r="P260" s="246">
        <f>O260*H260</f>
        <v>0</v>
      </c>
      <c r="Q260" s="246">
        <v>0</v>
      </c>
      <c r="R260" s="246">
        <f>Q260*H260</f>
        <v>0</v>
      </c>
      <c r="S260" s="246">
        <v>0</v>
      </c>
      <c r="T260" s="247">
        <f>S260*H260</f>
        <v>0</v>
      </c>
      <c r="AR260" s="25" t="s">
        <v>572</v>
      </c>
      <c r="AT260" s="25" t="s">
        <v>230</v>
      </c>
      <c r="AU260" s="25" t="s">
        <v>101</v>
      </c>
      <c r="AY260" s="25" t="s">
        <v>228</v>
      </c>
      <c r="BE260" s="248">
        <f>IF(N260="základní",J260,0)</f>
        <v>0</v>
      </c>
      <c r="BF260" s="248">
        <f>IF(N260="snížená",J260,0)</f>
        <v>0</v>
      </c>
      <c r="BG260" s="248">
        <f>IF(N260="zákl. přenesená",J260,0)</f>
        <v>0</v>
      </c>
      <c r="BH260" s="248">
        <f>IF(N260="sníž. přenesená",J260,0)</f>
        <v>0</v>
      </c>
      <c r="BI260" s="248">
        <f>IF(N260="nulová",J260,0)</f>
        <v>0</v>
      </c>
      <c r="BJ260" s="25" t="s">
        <v>24</v>
      </c>
      <c r="BK260" s="248">
        <f>ROUND(I260*H260,2)</f>
        <v>0</v>
      </c>
      <c r="BL260" s="25" t="s">
        <v>572</v>
      </c>
      <c r="BM260" s="25" t="s">
        <v>3022</v>
      </c>
    </row>
    <row r="261" s="11" customFormat="1" ht="22.32" customHeight="1">
      <c r="B261" s="221"/>
      <c r="C261" s="222"/>
      <c r="D261" s="223" t="s">
        <v>78</v>
      </c>
      <c r="E261" s="235" t="s">
        <v>3023</v>
      </c>
      <c r="F261" s="235" t="s">
        <v>2994</v>
      </c>
      <c r="G261" s="222"/>
      <c r="H261" s="222"/>
      <c r="I261" s="225"/>
      <c r="J261" s="236">
        <f>BK261</f>
        <v>0</v>
      </c>
      <c r="K261" s="222"/>
      <c r="L261" s="227"/>
      <c r="M261" s="228"/>
      <c r="N261" s="229"/>
      <c r="O261" s="229"/>
      <c r="P261" s="230">
        <f>P262</f>
        <v>0</v>
      </c>
      <c r="Q261" s="229"/>
      <c r="R261" s="230">
        <f>R262</f>
        <v>0</v>
      </c>
      <c r="S261" s="229"/>
      <c r="T261" s="231">
        <f>T262</f>
        <v>0</v>
      </c>
      <c r="AR261" s="232" t="s">
        <v>101</v>
      </c>
      <c r="AT261" s="233" t="s">
        <v>78</v>
      </c>
      <c r="AU261" s="233" t="s">
        <v>87</v>
      </c>
      <c r="AY261" s="232" t="s">
        <v>228</v>
      </c>
      <c r="BK261" s="234">
        <f>BK262</f>
        <v>0</v>
      </c>
    </row>
    <row r="262" s="1" customFormat="1" ht="16.5" customHeight="1">
      <c r="B262" s="47"/>
      <c r="C262" s="237" t="s">
        <v>79</v>
      </c>
      <c r="D262" s="237" t="s">
        <v>230</v>
      </c>
      <c r="E262" s="238" t="s">
        <v>3024</v>
      </c>
      <c r="F262" s="239" t="s">
        <v>3025</v>
      </c>
      <c r="G262" s="240" t="s">
        <v>328</v>
      </c>
      <c r="H262" s="241">
        <v>196</v>
      </c>
      <c r="I262" s="242"/>
      <c r="J262" s="243">
        <f>ROUND(I262*H262,2)</f>
        <v>0</v>
      </c>
      <c r="K262" s="239" t="s">
        <v>2762</v>
      </c>
      <c r="L262" s="73"/>
      <c r="M262" s="244" t="s">
        <v>22</v>
      </c>
      <c r="N262" s="245" t="s">
        <v>50</v>
      </c>
      <c r="O262" s="48"/>
      <c r="P262" s="246">
        <f>O262*H262</f>
        <v>0</v>
      </c>
      <c r="Q262" s="246">
        <v>0</v>
      </c>
      <c r="R262" s="246">
        <f>Q262*H262</f>
        <v>0</v>
      </c>
      <c r="S262" s="246">
        <v>0</v>
      </c>
      <c r="T262" s="247">
        <f>S262*H262</f>
        <v>0</v>
      </c>
      <c r="AR262" s="25" t="s">
        <v>572</v>
      </c>
      <c r="AT262" s="25" t="s">
        <v>230</v>
      </c>
      <c r="AU262" s="25" t="s">
        <v>101</v>
      </c>
      <c r="AY262" s="25" t="s">
        <v>228</v>
      </c>
      <c r="BE262" s="248">
        <f>IF(N262="základní",J262,0)</f>
        <v>0</v>
      </c>
      <c r="BF262" s="248">
        <f>IF(N262="snížená",J262,0)</f>
        <v>0</v>
      </c>
      <c r="BG262" s="248">
        <f>IF(N262="zákl. přenesená",J262,0)</f>
        <v>0</v>
      </c>
      <c r="BH262" s="248">
        <f>IF(N262="sníž. přenesená",J262,0)</f>
        <v>0</v>
      </c>
      <c r="BI262" s="248">
        <f>IF(N262="nulová",J262,0)</f>
        <v>0</v>
      </c>
      <c r="BJ262" s="25" t="s">
        <v>24</v>
      </c>
      <c r="BK262" s="248">
        <f>ROUND(I262*H262,2)</f>
        <v>0</v>
      </c>
      <c r="BL262" s="25" t="s">
        <v>572</v>
      </c>
      <c r="BM262" s="25" t="s">
        <v>3026</v>
      </c>
    </row>
    <row r="263" s="11" customFormat="1" ht="22.32" customHeight="1">
      <c r="B263" s="221"/>
      <c r="C263" s="222"/>
      <c r="D263" s="223" t="s">
        <v>78</v>
      </c>
      <c r="E263" s="235" t="s">
        <v>3027</v>
      </c>
      <c r="F263" s="235" t="s">
        <v>3028</v>
      </c>
      <c r="G263" s="222"/>
      <c r="H263" s="222"/>
      <c r="I263" s="225"/>
      <c r="J263" s="236">
        <f>BK263</f>
        <v>0</v>
      </c>
      <c r="K263" s="222"/>
      <c r="L263" s="227"/>
      <c r="M263" s="228"/>
      <c r="N263" s="229"/>
      <c r="O263" s="229"/>
      <c r="P263" s="230">
        <f>P264</f>
        <v>0</v>
      </c>
      <c r="Q263" s="229"/>
      <c r="R263" s="230">
        <f>R264</f>
        <v>0</v>
      </c>
      <c r="S263" s="229"/>
      <c r="T263" s="231">
        <f>T264</f>
        <v>0</v>
      </c>
      <c r="AR263" s="232" t="s">
        <v>101</v>
      </c>
      <c r="AT263" s="233" t="s">
        <v>78</v>
      </c>
      <c r="AU263" s="233" t="s">
        <v>87</v>
      </c>
      <c r="AY263" s="232" t="s">
        <v>228</v>
      </c>
      <c r="BK263" s="234">
        <f>BK264</f>
        <v>0</v>
      </c>
    </row>
    <row r="264" s="1" customFormat="1" ht="16.5" customHeight="1">
      <c r="B264" s="47"/>
      <c r="C264" s="237" t="s">
        <v>79</v>
      </c>
      <c r="D264" s="237" t="s">
        <v>230</v>
      </c>
      <c r="E264" s="238" t="s">
        <v>3029</v>
      </c>
      <c r="F264" s="239" t="s">
        <v>3030</v>
      </c>
      <c r="G264" s="240" t="s">
        <v>328</v>
      </c>
      <c r="H264" s="241">
        <v>80</v>
      </c>
      <c r="I264" s="242"/>
      <c r="J264" s="243">
        <f>ROUND(I264*H264,2)</f>
        <v>0</v>
      </c>
      <c r="K264" s="239" t="s">
        <v>2762</v>
      </c>
      <c r="L264" s="73"/>
      <c r="M264" s="244" t="s">
        <v>22</v>
      </c>
      <c r="N264" s="245" t="s">
        <v>50</v>
      </c>
      <c r="O264" s="48"/>
      <c r="P264" s="246">
        <f>O264*H264</f>
        <v>0</v>
      </c>
      <c r="Q264" s="246">
        <v>0</v>
      </c>
      <c r="R264" s="246">
        <f>Q264*H264</f>
        <v>0</v>
      </c>
      <c r="S264" s="246">
        <v>0</v>
      </c>
      <c r="T264" s="247">
        <f>S264*H264</f>
        <v>0</v>
      </c>
      <c r="AR264" s="25" t="s">
        <v>572</v>
      </c>
      <c r="AT264" s="25" t="s">
        <v>230</v>
      </c>
      <c r="AU264" s="25" t="s">
        <v>101</v>
      </c>
      <c r="AY264" s="25" t="s">
        <v>228</v>
      </c>
      <c r="BE264" s="248">
        <f>IF(N264="základní",J264,0)</f>
        <v>0</v>
      </c>
      <c r="BF264" s="248">
        <f>IF(N264="snížená",J264,0)</f>
        <v>0</v>
      </c>
      <c r="BG264" s="248">
        <f>IF(N264="zákl. přenesená",J264,0)</f>
        <v>0</v>
      </c>
      <c r="BH264" s="248">
        <f>IF(N264="sníž. přenesená",J264,0)</f>
        <v>0</v>
      </c>
      <c r="BI264" s="248">
        <f>IF(N264="nulová",J264,0)</f>
        <v>0</v>
      </c>
      <c r="BJ264" s="25" t="s">
        <v>24</v>
      </c>
      <c r="BK264" s="248">
        <f>ROUND(I264*H264,2)</f>
        <v>0</v>
      </c>
      <c r="BL264" s="25" t="s">
        <v>572</v>
      </c>
      <c r="BM264" s="25" t="s">
        <v>3031</v>
      </c>
    </row>
    <row r="265" s="11" customFormat="1" ht="22.32" customHeight="1">
      <c r="B265" s="221"/>
      <c r="C265" s="222"/>
      <c r="D265" s="223" t="s">
        <v>78</v>
      </c>
      <c r="E265" s="235" t="s">
        <v>3032</v>
      </c>
      <c r="F265" s="235" t="s">
        <v>2908</v>
      </c>
      <c r="G265" s="222"/>
      <c r="H265" s="222"/>
      <c r="I265" s="225"/>
      <c r="J265" s="236">
        <f>BK265</f>
        <v>0</v>
      </c>
      <c r="K265" s="222"/>
      <c r="L265" s="227"/>
      <c r="M265" s="228"/>
      <c r="N265" s="229"/>
      <c r="O265" s="229"/>
      <c r="P265" s="230">
        <f>SUM(P266:P274)</f>
        <v>0</v>
      </c>
      <c r="Q265" s="229"/>
      <c r="R265" s="230">
        <f>SUM(R266:R274)</f>
        <v>0</v>
      </c>
      <c r="S265" s="229"/>
      <c r="T265" s="231">
        <f>SUM(T266:T274)</f>
        <v>0</v>
      </c>
      <c r="AR265" s="232" t="s">
        <v>101</v>
      </c>
      <c r="AT265" s="233" t="s">
        <v>78</v>
      </c>
      <c r="AU265" s="233" t="s">
        <v>87</v>
      </c>
      <c r="AY265" s="232" t="s">
        <v>228</v>
      </c>
      <c r="BK265" s="234">
        <f>SUM(BK266:BK274)</f>
        <v>0</v>
      </c>
    </row>
    <row r="266" s="1" customFormat="1" ht="16.5" customHeight="1">
      <c r="B266" s="47"/>
      <c r="C266" s="237" t="s">
        <v>79</v>
      </c>
      <c r="D266" s="237" t="s">
        <v>230</v>
      </c>
      <c r="E266" s="238" t="s">
        <v>3033</v>
      </c>
      <c r="F266" s="239" t="s">
        <v>3034</v>
      </c>
      <c r="G266" s="240" t="s">
        <v>328</v>
      </c>
      <c r="H266" s="241">
        <v>12</v>
      </c>
      <c r="I266" s="242"/>
      <c r="J266" s="243">
        <f>ROUND(I266*H266,2)</f>
        <v>0</v>
      </c>
      <c r="K266" s="239" t="s">
        <v>2762</v>
      </c>
      <c r="L266" s="73"/>
      <c r="M266" s="244" t="s">
        <v>22</v>
      </c>
      <c r="N266" s="245" t="s">
        <v>50</v>
      </c>
      <c r="O266" s="48"/>
      <c r="P266" s="246">
        <f>O266*H266</f>
        <v>0</v>
      </c>
      <c r="Q266" s="246">
        <v>0</v>
      </c>
      <c r="R266" s="246">
        <f>Q266*H266</f>
        <v>0</v>
      </c>
      <c r="S266" s="246">
        <v>0</v>
      </c>
      <c r="T266" s="247">
        <f>S266*H266</f>
        <v>0</v>
      </c>
      <c r="AR266" s="25" t="s">
        <v>572</v>
      </c>
      <c r="AT266" s="25" t="s">
        <v>230</v>
      </c>
      <c r="AU266" s="25" t="s">
        <v>101</v>
      </c>
      <c r="AY266" s="25" t="s">
        <v>228</v>
      </c>
      <c r="BE266" s="248">
        <f>IF(N266="základní",J266,0)</f>
        <v>0</v>
      </c>
      <c r="BF266" s="248">
        <f>IF(N266="snížená",J266,0)</f>
        <v>0</v>
      </c>
      <c r="BG266" s="248">
        <f>IF(N266="zákl. přenesená",J266,0)</f>
        <v>0</v>
      </c>
      <c r="BH266" s="248">
        <f>IF(N266="sníž. přenesená",J266,0)</f>
        <v>0</v>
      </c>
      <c r="BI266" s="248">
        <f>IF(N266="nulová",J266,0)</f>
        <v>0</v>
      </c>
      <c r="BJ266" s="25" t="s">
        <v>24</v>
      </c>
      <c r="BK266" s="248">
        <f>ROUND(I266*H266,2)</f>
        <v>0</v>
      </c>
      <c r="BL266" s="25" t="s">
        <v>572</v>
      </c>
      <c r="BM266" s="25" t="s">
        <v>3035</v>
      </c>
    </row>
    <row r="267" s="1" customFormat="1" ht="16.5" customHeight="1">
      <c r="B267" s="47"/>
      <c r="C267" s="237" t="s">
        <v>79</v>
      </c>
      <c r="D267" s="237" t="s">
        <v>230</v>
      </c>
      <c r="E267" s="238" t="s">
        <v>3036</v>
      </c>
      <c r="F267" s="239" t="s">
        <v>3037</v>
      </c>
      <c r="G267" s="240" t="s">
        <v>328</v>
      </c>
      <c r="H267" s="241">
        <v>18</v>
      </c>
      <c r="I267" s="242"/>
      <c r="J267" s="243">
        <f>ROUND(I267*H267,2)</f>
        <v>0</v>
      </c>
      <c r="K267" s="239" t="s">
        <v>2762</v>
      </c>
      <c r="L267" s="73"/>
      <c r="M267" s="244" t="s">
        <v>22</v>
      </c>
      <c r="N267" s="245" t="s">
        <v>50</v>
      </c>
      <c r="O267" s="48"/>
      <c r="P267" s="246">
        <f>O267*H267</f>
        <v>0</v>
      </c>
      <c r="Q267" s="246">
        <v>0</v>
      </c>
      <c r="R267" s="246">
        <f>Q267*H267</f>
        <v>0</v>
      </c>
      <c r="S267" s="246">
        <v>0</v>
      </c>
      <c r="T267" s="247">
        <f>S267*H267</f>
        <v>0</v>
      </c>
      <c r="AR267" s="25" t="s">
        <v>572</v>
      </c>
      <c r="AT267" s="25" t="s">
        <v>230</v>
      </c>
      <c r="AU267" s="25" t="s">
        <v>101</v>
      </c>
      <c r="AY267" s="25" t="s">
        <v>228</v>
      </c>
      <c r="BE267" s="248">
        <f>IF(N267="základní",J267,0)</f>
        <v>0</v>
      </c>
      <c r="BF267" s="248">
        <f>IF(N267="snížená",J267,0)</f>
        <v>0</v>
      </c>
      <c r="BG267" s="248">
        <f>IF(N267="zákl. přenesená",J267,0)</f>
        <v>0</v>
      </c>
      <c r="BH267" s="248">
        <f>IF(N267="sníž. přenesená",J267,0)</f>
        <v>0</v>
      </c>
      <c r="BI267" s="248">
        <f>IF(N267="nulová",J267,0)</f>
        <v>0</v>
      </c>
      <c r="BJ267" s="25" t="s">
        <v>24</v>
      </c>
      <c r="BK267" s="248">
        <f>ROUND(I267*H267,2)</f>
        <v>0</v>
      </c>
      <c r="BL267" s="25" t="s">
        <v>572</v>
      </c>
      <c r="BM267" s="25" t="s">
        <v>3038</v>
      </c>
    </row>
    <row r="268" s="1" customFormat="1" ht="16.5" customHeight="1">
      <c r="B268" s="47"/>
      <c r="C268" s="237" t="s">
        <v>79</v>
      </c>
      <c r="D268" s="237" t="s">
        <v>230</v>
      </c>
      <c r="E268" s="238" t="s">
        <v>3039</v>
      </c>
      <c r="F268" s="239" t="s">
        <v>3040</v>
      </c>
      <c r="G268" s="240" t="s">
        <v>328</v>
      </c>
      <c r="H268" s="241">
        <v>70</v>
      </c>
      <c r="I268" s="242"/>
      <c r="J268" s="243">
        <f>ROUND(I268*H268,2)</f>
        <v>0</v>
      </c>
      <c r="K268" s="239" t="s">
        <v>2762</v>
      </c>
      <c r="L268" s="73"/>
      <c r="M268" s="244" t="s">
        <v>22</v>
      </c>
      <c r="N268" s="245" t="s">
        <v>50</v>
      </c>
      <c r="O268" s="48"/>
      <c r="P268" s="246">
        <f>O268*H268</f>
        <v>0</v>
      </c>
      <c r="Q268" s="246">
        <v>0</v>
      </c>
      <c r="R268" s="246">
        <f>Q268*H268</f>
        <v>0</v>
      </c>
      <c r="S268" s="246">
        <v>0</v>
      </c>
      <c r="T268" s="247">
        <f>S268*H268</f>
        <v>0</v>
      </c>
      <c r="AR268" s="25" t="s">
        <v>572</v>
      </c>
      <c r="AT268" s="25" t="s">
        <v>230</v>
      </c>
      <c r="AU268" s="25" t="s">
        <v>101</v>
      </c>
      <c r="AY268" s="25" t="s">
        <v>228</v>
      </c>
      <c r="BE268" s="248">
        <f>IF(N268="základní",J268,0)</f>
        <v>0</v>
      </c>
      <c r="BF268" s="248">
        <f>IF(N268="snížená",J268,0)</f>
        <v>0</v>
      </c>
      <c r="BG268" s="248">
        <f>IF(N268="zákl. přenesená",J268,0)</f>
        <v>0</v>
      </c>
      <c r="BH268" s="248">
        <f>IF(N268="sníž. přenesená",J268,0)</f>
        <v>0</v>
      </c>
      <c r="BI268" s="248">
        <f>IF(N268="nulová",J268,0)</f>
        <v>0</v>
      </c>
      <c r="BJ268" s="25" t="s">
        <v>24</v>
      </c>
      <c r="BK268" s="248">
        <f>ROUND(I268*H268,2)</f>
        <v>0</v>
      </c>
      <c r="BL268" s="25" t="s">
        <v>572</v>
      </c>
      <c r="BM268" s="25" t="s">
        <v>3041</v>
      </c>
    </row>
    <row r="269" s="1" customFormat="1" ht="16.5" customHeight="1">
      <c r="B269" s="47"/>
      <c r="C269" s="237" t="s">
        <v>79</v>
      </c>
      <c r="D269" s="237" t="s">
        <v>230</v>
      </c>
      <c r="E269" s="238" t="s">
        <v>3042</v>
      </c>
      <c r="F269" s="239" t="s">
        <v>3043</v>
      </c>
      <c r="G269" s="240" t="s">
        <v>328</v>
      </c>
      <c r="H269" s="241">
        <v>120</v>
      </c>
      <c r="I269" s="242"/>
      <c r="J269" s="243">
        <f>ROUND(I269*H269,2)</f>
        <v>0</v>
      </c>
      <c r="K269" s="239" t="s">
        <v>2762</v>
      </c>
      <c r="L269" s="73"/>
      <c r="M269" s="244" t="s">
        <v>22</v>
      </c>
      <c r="N269" s="245" t="s">
        <v>50</v>
      </c>
      <c r="O269" s="48"/>
      <c r="P269" s="246">
        <f>O269*H269</f>
        <v>0</v>
      </c>
      <c r="Q269" s="246">
        <v>0</v>
      </c>
      <c r="R269" s="246">
        <f>Q269*H269</f>
        <v>0</v>
      </c>
      <c r="S269" s="246">
        <v>0</v>
      </c>
      <c r="T269" s="247">
        <f>S269*H269</f>
        <v>0</v>
      </c>
      <c r="AR269" s="25" t="s">
        <v>572</v>
      </c>
      <c r="AT269" s="25" t="s">
        <v>230</v>
      </c>
      <c r="AU269" s="25" t="s">
        <v>101</v>
      </c>
      <c r="AY269" s="25" t="s">
        <v>228</v>
      </c>
      <c r="BE269" s="248">
        <f>IF(N269="základní",J269,0)</f>
        <v>0</v>
      </c>
      <c r="BF269" s="248">
        <f>IF(N269="snížená",J269,0)</f>
        <v>0</v>
      </c>
      <c r="BG269" s="248">
        <f>IF(N269="zákl. přenesená",J269,0)</f>
        <v>0</v>
      </c>
      <c r="BH269" s="248">
        <f>IF(N269="sníž. přenesená",J269,0)</f>
        <v>0</v>
      </c>
      <c r="BI269" s="248">
        <f>IF(N269="nulová",J269,0)</f>
        <v>0</v>
      </c>
      <c r="BJ269" s="25" t="s">
        <v>24</v>
      </c>
      <c r="BK269" s="248">
        <f>ROUND(I269*H269,2)</f>
        <v>0</v>
      </c>
      <c r="BL269" s="25" t="s">
        <v>572</v>
      </c>
      <c r="BM269" s="25" t="s">
        <v>3044</v>
      </c>
    </row>
    <row r="270" s="1" customFormat="1" ht="16.5" customHeight="1">
      <c r="B270" s="47"/>
      <c r="C270" s="237" t="s">
        <v>79</v>
      </c>
      <c r="D270" s="237" t="s">
        <v>230</v>
      </c>
      <c r="E270" s="238" t="s">
        <v>3045</v>
      </c>
      <c r="F270" s="239" t="s">
        <v>3046</v>
      </c>
      <c r="G270" s="240" t="s">
        <v>328</v>
      </c>
      <c r="H270" s="241">
        <v>86</v>
      </c>
      <c r="I270" s="242"/>
      <c r="J270" s="243">
        <f>ROUND(I270*H270,2)</f>
        <v>0</v>
      </c>
      <c r="K270" s="239" t="s">
        <v>2762</v>
      </c>
      <c r="L270" s="73"/>
      <c r="M270" s="244" t="s">
        <v>22</v>
      </c>
      <c r="N270" s="245" t="s">
        <v>50</v>
      </c>
      <c r="O270" s="48"/>
      <c r="P270" s="246">
        <f>O270*H270</f>
        <v>0</v>
      </c>
      <c r="Q270" s="246">
        <v>0</v>
      </c>
      <c r="R270" s="246">
        <f>Q270*H270</f>
        <v>0</v>
      </c>
      <c r="S270" s="246">
        <v>0</v>
      </c>
      <c r="T270" s="247">
        <f>S270*H270</f>
        <v>0</v>
      </c>
      <c r="AR270" s="25" t="s">
        <v>572</v>
      </c>
      <c r="AT270" s="25" t="s">
        <v>230</v>
      </c>
      <c r="AU270" s="25" t="s">
        <v>101</v>
      </c>
      <c r="AY270" s="25" t="s">
        <v>228</v>
      </c>
      <c r="BE270" s="248">
        <f>IF(N270="základní",J270,0)</f>
        <v>0</v>
      </c>
      <c r="BF270" s="248">
        <f>IF(N270="snížená",J270,0)</f>
        <v>0</v>
      </c>
      <c r="BG270" s="248">
        <f>IF(N270="zákl. přenesená",J270,0)</f>
        <v>0</v>
      </c>
      <c r="BH270" s="248">
        <f>IF(N270="sníž. přenesená",J270,0)</f>
        <v>0</v>
      </c>
      <c r="BI270" s="248">
        <f>IF(N270="nulová",J270,0)</f>
        <v>0</v>
      </c>
      <c r="BJ270" s="25" t="s">
        <v>24</v>
      </c>
      <c r="BK270" s="248">
        <f>ROUND(I270*H270,2)</f>
        <v>0</v>
      </c>
      <c r="BL270" s="25" t="s">
        <v>572</v>
      </c>
      <c r="BM270" s="25" t="s">
        <v>3047</v>
      </c>
    </row>
    <row r="271" s="1" customFormat="1" ht="16.5" customHeight="1">
      <c r="B271" s="47"/>
      <c r="C271" s="237" t="s">
        <v>79</v>
      </c>
      <c r="D271" s="237" t="s">
        <v>230</v>
      </c>
      <c r="E271" s="238" t="s">
        <v>3048</v>
      </c>
      <c r="F271" s="239" t="s">
        <v>3049</v>
      </c>
      <c r="G271" s="240" t="s">
        <v>328</v>
      </c>
      <c r="H271" s="241">
        <v>8</v>
      </c>
      <c r="I271" s="242"/>
      <c r="J271" s="243">
        <f>ROUND(I271*H271,2)</f>
        <v>0</v>
      </c>
      <c r="K271" s="239" t="s">
        <v>2762</v>
      </c>
      <c r="L271" s="73"/>
      <c r="M271" s="244" t="s">
        <v>22</v>
      </c>
      <c r="N271" s="245" t="s">
        <v>50</v>
      </c>
      <c r="O271" s="48"/>
      <c r="P271" s="246">
        <f>O271*H271</f>
        <v>0</v>
      </c>
      <c r="Q271" s="246">
        <v>0</v>
      </c>
      <c r="R271" s="246">
        <f>Q271*H271</f>
        <v>0</v>
      </c>
      <c r="S271" s="246">
        <v>0</v>
      </c>
      <c r="T271" s="247">
        <f>S271*H271</f>
        <v>0</v>
      </c>
      <c r="AR271" s="25" t="s">
        <v>572</v>
      </c>
      <c r="AT271" s="25" t="s">
        <v>230</v>
      </c>
      <c r="AU271" s="25" t="s">
        <v>101</v>
      </c>
      <c r="AY271" s="25" t="s">
        <v>228</v>
      </c>
      <c r="BE271" s="248">
        <f>IF(N271="základní",J271,0)</f>
        <v>0</v>
      </c>
      <c r="BF271" s="248">
        <f>IF(N271="snížená",J271,0)</f>
        <v>0</v>
      </c>
      <c r="BG271" s="248">
        <f>IF(N271="zákl. přenesená",J271,0)</f>
        <v>0</v>
      </c>
      <c r="BH271" s="248">
        <f>IF(N271="sníž. přenesená",J271,0)</f>
        <v>0</v>
      </c>
      <c r="BI271" s="248">
        <f>IF(N271="nulová",J271,0)</f>
        <v>0</v>
      </c>
      <c r="BJ271" s="25" t="s">
        <v>24</v>
      </c>
      <c r="BK271" s="248">
        <f>ROUND(I271*H271,2)</f>
        <v>0</v>
      </c>
      <c r="BL271" s="25" t="s">
        <v>572</v>
      </c>
      <c r="BM271" s="25" t="s">
        <v>3050</v>
      </c>
    </row>
    <row r="272" s="1" customFormat="1" ht="16.5" customHeight="1">
      <c r="B272" s="47"/>
      <c r="C272" s="237" t="s">
        <v>79</v>
      </c>
      <c r="D272" s="237" t="s">
        <v>230</v>
      </c>
      <c r="E272" s="238" t="s">
        <v>3051</v>
      </c>
      <c r="F272" s="239" t="s">
        <v>3052</v>
      </c>
      <c r="G272" s="240" t="s">
        <v>328</v>
      </c>
      <c r="H272" s="241">
        <v>330</v>
      </c>
      <c r="I272" s="242"/>
      <c r="J272" s="243">
        <f>ROUND(I272*H272,2)</f>
        <v>0</v>
      </c>
      <c r="K272" s="239" t="s">
        <v>2762</v>
      </c>
      <c r="L272" s="73"/>
      <c r="M272" s="244" t="s">
        <v>22</v>
      </c>
      <c r="N272" s="245" t="s">
        <v>50</v>
      </c>
      <c r="O272" s="48"/>
      <c r="P272" s="246">
        <f>O272*H272</f>
        <v>0</v>
      </c>
      <c r="Q272" s="246">
        <v>0</v>
      </c>
      <c r="R272" s="246">
        <f>Q272*H272</f>
        <v>0</v>
      </c>
      <c r="S272" s="246">
        <v>0</v>
      </c>
      <c r="T272" s="247">
        <f>S272*H272</f>
        <v>0</v>
      </c>
      <c r="AR272" s="25" t="s">
        <v>572</v>
      </c>
      <c r="AT272" s="25" t="s">
        <v>230</v>
      </c>
      <c r="AU272" s="25" t="s">
        <v>101</v>
      </c>
      <c r="AY272" s="25" t="s">
        <v>228</v>
      </c>
      <c r="BE272" s="248">
        <f>IF(N272="základní",J272,0)</f>
        <v>0</v>
      </c>
      <c r="BF272" s="248">
        <f>IF(N272="snížená",J272,0)</f>
        <v>0</v>
      </c>
      <c r="BG272" s="248">
        <f>IF(N272="zákl. přenesená",J272,0)</f>
        <v>0</v>
      </c>
      <c r="BH272" s="248">
        <f>IF(N272="sníž. přenesená",J272,0)</f>
        <v>0</v>
      </c>
      <c r="BI272" s="248">
        <f>IF(N272="nulová",J272,0)</f>
        <v>0</v>
      </c>
      <c r="BJ272" s="25" t="s">
        <v>24</v>
      </c>
      <c r="BK272" s="248">
        <f>ROUND(I272*H272,2)</f>
        <v>0</v>
      </c>
      <c r="BL272" s="25" t="s">
        <v>572</v>
      </c>
      <c r="BM272" s="25" t="s">
        <v>3053</v>
      </c>
    </row>
    <row r="273" s="1" customFormat="1" ht="16.5" customHeight="1">
      <c r="B273" s="47"/>
      <c r="C273" s="237" t="s">
        <v>79</v>
      </c>
      <c r="D273" s="237" t="s">
        <v>230</v>
      </c>
      <c r="E273" s="238" t="s">
        <v>2912</v>
      </c>
      <c r="F273" s="239" t="s">
        <v>2913</v>
      </c>
      <c r="G273" s="240" t="s">
        <v>328</v>
      </c>
      <c r="H273" s="241">
        <v>1276</v>
      </c>
      <c r="I273" s="242"/>
      <c r="J273" s="243">
        <f>ROUND(I273*H273,2)</f>
        <v>0</v>
      </c>
      <c r="K273" s="239" t="s">
        <v>2762</v>
      </c>
      <c r="L273" s="73"/>
      <c r="M273" s="244" t="s">
        <v>22</v>
      </c>
      <c r="N273" s="245" t="s">
        <v>50</v>
      </c>
      <c r="O273" s="48"/>
      <c r="P273" s="246">
        <f>O273*H273</f>
        <v>0</v>
      </c>
      <c r="Q273" s="246">
        <v>0</v>
      </c>
      <c r="R273" s="246">
        <f>Q273*H273</f>
        <v>0</v>
      </c>
      <c r="S273" s="246">
        <v>0</v>
      </c>
      <c r="T273" s="247">
        <f>S273*H273</f>
        <v>0</v>
      </c>
      <c r="AR273" s="25" t="s">
        <v>572</v>
      </c>
      <c r="AT273" s="25" t="s">
        <v>230</v>
      </c>
      <c r="AU273" s="25" t="s">
        <v>101</v>
      </c>
      <c r="AY273" s="25" t="s">
        <v>228</v>
      </c>
      <c r="BE273" s="248">
        <f>IF(N273="základní",J273,0)</f>
        <v>0</v>
      </c>
      <c r="BF273" s="248">
        <f>IF(N273="snížená",J273,0)</f>
        <v>0</v>
      </c>
      <c r="BG273" s="248">
        <f>IF(N273="zákl. přenesená",J273,0)</f>
        <v>0</v>
      </c>
      <c r="BH273" s="248">
        <f>IF(N273="sníž. přenesená",J273,0)</f>
        <v>0</v>
      </c>
      <c r="BI273" s="248">
        <f>IF(N273="nulová",J273,0)</f>
        <v>0</v>
      </c>
      <c r="BJ273" s="25" t="s">
        <v>24</v>
      </c>
      <c r="BK273" s="248">
        <f>ROUND(I273*H273,2)</f>
        <v>0</v>
      </c>
      <c r="BL273" s="25" t="s">
        <v>572</v>
      </c>
      <c r="BM273" s="25" t="s">
        <v>3054</v>
      </c>
    </row>
    <row r="274" s="1" customFormat="1" ht="16.5" customHeight="1">
      <c r="B274" s="47"/>
      <c r="C274" s="237" t="s">
        <v>79</v>
      </c>
      <c r="D274" s="237" t="s">
        <v>230</v>
      </c>
      <c r="E274" s="238" t="s">
        <v>3055</v>
      </c>
      <c r="F274" s="239" t="s">
        <v>3056</v>
      </c>
      <c r="G274" s="240" t="s">
        <v>328</v>
      </c>
      <c r="H274" s="241">
        <v>20</v>
      </c>
      <c r="I274" s="242"/>
      <c r="J274" s="243">
        <f>ROUND(I274*H274,2)</f>
        <v>0</v>
      </c>
      <c r="K274" s="239" t="s">
        <v>2762</v>
      </c>
      <c r="L274" s="73"/>
      <c r="M274" s="244" t="s">
        <v>22</v>
      </c>
      <c r="N274" s="245" t="s">
        <v>50</v>
      </c>
      <c r="O274" s="48"/>
      <c r="P274" s="246">
        <f>O274*H274</f>
        <v>0</v>
      </c>
      <c r="Q274" s="246">
        <v>0</v>
      </c>
      <c r="R274" s="246">
        <f>Q274*H274</f>
        <v>0</v>
      </c>
      <c r="S274" s="246">
        <v>0</v>
      </c>
      <c r="T274" s="247">
        <f>S274*H274</f>
        <v>0</v>
      </c>
      <c r="AR274" s="25" t="s">
        <v>572</v>
      </c>
      <c r="AT274" s="25" t="s">
        <v>230</v>
      </c>
      <c r="AU274" s="25" t="s">
        <v>101</v>
      </c>
      <c r="AY274" s="25" t="s">
        <v>228</v>
      </c>
      <c r="BE274" s="248">
        <f>IF(N274="základní",J274,0)</f>
        <v>0</v>
      </c>
      <c r="BF274" s="248">
        <f>IF(N274="snížená",J274,0)</f>
        <v>0</v>
      </c>
      <c r="BG274" s="248">
        <f>IF(N274="zákl. přenesená",J274,0)</f>
        <v>0</v>
      </c>
      <c r="BH274" s="248">
        <f>IF(N274="sníž. přenesená",J274,0)</f>
        <v>0</v>
      </c>
      <c r="BI274" s="248">
        <f>IF(N274="nulová",J274,0)</f>
        <v>0</v>
      </c>
      <c r="BJ274" s="25" t="s">
        <v>24</v>
      </c>
      <c r="BK274" s="248">
        <f>ROUND(I274*H274,2)</f>
        <v>0</v>
      </c>
      <c r="BL274" s="25" t="s">
        <v>572</v>
      </c>
      <c r="BM274" s="25" t="s">
        <v>3057</v>
      </c>
    </row>
    <row r="275" s="11" customFormat="1" ht="22.32" customHeight="1">
      <c r="B275" s="221"/>
      <c r="C275" s="222"/>
      <c r="D275" s="223" t="s">
        <v>78</v>
      </c>
      <c r="E275" s="235" t="s">
        <v>3058</v>
      </c>
      <c r="F275" s="235" t="s">
        <v>3059</v>
      </c>
      <c r="G275" s="222"/>
      <c r="H275" s="222"/>
      <c r="I275" s="225"/>
      <c r="J275" s="236">
        <f>BK275</f>
        <v>0</v>
      </c>
      <c r="K275" s="222"/>
      <c r="L275" s="227"/>
      <c r="M275" s="228"/>
      <c r="N275" s="229"/>
      <c r="O275" s="229"/>
      <c r="P275" s="230">
        <f>SUM(P276:P279)</f>
        <v>0</v>
      </c>
      <c r="Q275" s="229"/>
      <c r="R275" s="230">
        <f>SUM(R276:R279)</f>
        <v>0</v>
      </c>
      <c r="S275" s="229"/>
      <c r="T275" s="231">
        <f>SUM(T276:T279)</f>
        <v>0</v>
      </c>
      <c r="AR275" s="232" t="s">
        <v>101</v>
      </c>
      <c r="AT275" s="233" t="s">
        <v>78</v>
      </c>
      <c r="AU275" s="233" t="s">
        <v>87</v>
      </c>
      <c r="AY275" s="232" t="s">
        <v>228</v>
      </c>
      <c r="BK275" s="234">
        <f>SUM(BK276:BK279)</f>
        <v>0</v>
      </c>
    </row>
    <row r="276" s="1" customFormat="1" ht="16.5" customHeight="1">
      <c r="B276" s="47"/>
      <c r="C276" s="237" t="s">
        <v>79</v>
      </c>
      <c r="D276" s="237" t="s">
        <v>230</v>
      </c>
      <c r="E276" s="238" t="s">
        <v>3060</v>
      </c>
      <c r="F276" s="239" t="s">
        <v>3061</v>
      </c>
      <c r="G276" s="240" t="s">
        <v>328</v>
      </c>
      <c r="H276" s="241">
        <v>46</v>
      </c>
      <c r="I276" s="242"/>
      <c r="J276" s="243">
        <f>ROUND(I276*H276,2)</f>
        <v>0</v>
      </c>
      <c r="K276" s="239" t="s">
        <v>2762</v>
      </c>
      <c r="L276" s="73"/>
      <c r="M276" s="244" t="s">
        <v>22</v>
      </c>
      <c r="N276" s="245" t="s">
        <v>50</v>
      </c>
      <c r="O276" s="48"/>
      <c r="P276" s="246">
        <f>O276*H276</f>
        <v>0</v>
      </c>
      <c r="Q276" s="246">
        <v>0</v>
      </c>
      <c r="R276" s="246">
        <f>Q276*H276</f>
        <v>0</v>
      </c>
      <c r="S276" s="246">
        <v>0</v>
      </c>
      <c r="T276" s="247">
        <f>S276*H276</f>
        <v>0</v>
      </c>
      <c r="AR276" s="25" t="s">
        <v>572</v>
      </c>
      <c r="AT276" s="25" t="s">
        <v>230</v>
      </c>
      <c r="AU276" s="25" t="s">
        <v>101</v>
      </c>
      <c r="AY276" s="25" t="s">
        <v>228</v>
      </c>
      <c r="BE276" s="248">
        <f>IF(N276="základní",J276,0)</f>
        <v>0</v>
      </c>
      <c r="BF276" s="248">
        <f>IF(N276="snížená",J276,0)</f>
        <v>0</v>
      </c>
      <c r="BG276" s="248">
        <f>IF(N276="zákl. přenesená",J276,0)</f>
        <v>0</v>
      </c>
      <c r="BH276" s="248">
        <f>IF(N276="sníž. přenesená",J276,0)</f>
        <v>0</v>
      </c>
      <c r="BI276" s="248">
        <f>IF(N276="nulová",J276,0)</f>
        <v>0</v>
      </c>
      <c r="BJ276" s="25" t="s">
        <v>24</v>
      </c>
      <c r="BK276" s="248">
        <f>ROUND(I276*H276,2)</f>
        <v>0</v>
      </c>
      <c r="BL276" s="25" t="s">
        <v>572</v>
      </c>
      <c r="BM276" s="25" t="s">
        <v>3062</v>
      </c>
    </row>
    <row r="277" s="1" customFormat="1" ht="16.5" customHeight="1">
      <c r="B277" s="47"/>
      <c r="C277" s="237" t="s">
        <v>79</v>
      </c>
      <c r="D277" s="237" t="s">
        <v>230</v>
      </c>
      <c r="E277" s="238" t="s">
        <v>3063</v>
      </c>
      <c r="F277" s="239" t="s">
        <v>3064</v>
      </c>
      <c r="G277" s="240" t="s">
        <v>328</v>
      </c>
      <c r="H277" s="241">
        <v>520</v>
      </c>
      <c r="I277" s="242"/>
      <c r="J277" s="243">
        <f>ROUND(I277*H277,2)</f>
        <v>0</v>
      </c>
      <c r="K277" s="239" t="s">
        <v>2762</v>
      </c>
      <c r="L277" s="73"/>
      <c r="M277" s="244" t="s">
        <v>22</v>
      </c>
      <c r="N277" s="245" t="s">
        <v>50</v>
      </c>
      <c r="O277" s="48"/>
      <c r="P277" s="246">
        <f>O277*H277</f>
        <v>0</v>
      </c>
      <c r="Q277" s="246">
        <v>0</v>
      </c>
      <c r="R277" s="246">
        <f>Q277*H277</f>
        <v>0</v>
      </c>
      <c r="S277" s="246">
        <v>0</v>
      </c>
      <c r="T277" s="247">
        <f>S277*H277</f>
        <v>0</v>
      </c>
      <c r="AR277" s="25" t="s">
        <v>572</v>
      </c>
      <c r="AT277" s="25" t="s">
        <v>230</v>
      </c>
      <c r="AU277" s="25" t="s">
        <v>101</v>
      </c>
      <c r="AY277" s="25" t="s">
        <v>228</v>
      </c>
      <c r="BE277" s="248">
        <f>IF(N277="základní",J277,0)</f>
        <v>0</v>
      </c>
      <c r="BF277" s="248">
        <f>IF(N277="snížená",J277,0)</f>
        <v>0</v>
      </c>
      <c r="BG277" s="248">
        <f>IF(N277="zákl. přenesená",J277,0)</f>
        <v>0</v>
      </c>
      <c r="BH277" s="248">
        <f>IF(N277="sníž. přenesená",J277,0)</f>
        <v>0</v>
      </c>
      <c r="BI277" s="248">
        <f>IF(N277="nulová",J277,0)</f>
        <v>0</v>
      </c>
      <c r="BJ277" s="25" t="s">
        <v>24</v>
      </c>
      <c r="BK277" s="248">
        <f>ROUND(I277*H277,2)</f>
        <v>0</v>
      </c>
      <c r="BL277" s="25" t="s">
        <v>572</v>
      </c>
      <c r="BM277" s="25" t="s">
        <v>3065</v>
      </c>
    </row>
    <row r="278" s="1" customFormat="1" ht="16.5" customHeight="1">
      <c r="B278" s="47"/>
      <c r="C278" s="237" t="s">
        <v>79</v>
      </c>
      <c r="D278" s="237" t="s">
        <v>230</v>
      </c>
      <c r="E278" s="238" t="s">
        <v>3066</v>
      </c>
      <c r="F278" s="239" t="s">
        <v>3067</v>
      </c>
      <c r="G278" s="240" t="s">
        <v>328</v>
      </c>
      <c r="H278" s="241">
        <v>220</v>
      </c>
      <c r="I278" s="242"/>
      <c r="J278" s="243">
        <f>ROUND(I278*H278,2)</f>
        <v>0</v>
      </c>
      <c r="K278" s="239" t="s">
        <v>2762</v>
      </c>
      <c r="L278" s="73"/>
      <c r="M278" s="244" t="s">
        <v>22</v>
      </c>
      <c r="N278" s="245" t="s">
        <v>50</v>
      </c>
      <c r="O278" s="48"/>
      <c r="P278" s="246">
        <f>O278*H278</f>
        <v>0</v>
      </c>
      <c r="Q278" s="246">
        <v>0</v>
      </c>
      <c r="R278" s="246">
        <f>Q278*H278</f>
        <v>0</v>
      </c>
      <c r="S278" s="246">
        <v>0</v>
      </c>
      <c r="T278" s="247">
        <f>S278*H278</f>
        <v>0</v>
      </c>
      <c r="AR278" s="25" t="s">
        <v>572</v>
      </c>
      <c r="AT278" s="25" t="s">
        <v>230</v>
      </c>
      <c r="AU278" s="25" t="s">
        <v>101</v>
      </c>
      <c r="AY278" s="25" t="s">
        <v>228</v>
      </c>
      <c r="BE278" s="248">
        <f>IF(N278="základní",J278,0)</f>
        <v>0</v>
      </c>
      <c r="BF278" s="248">
        <f>IF(N278="snížená",J278,0)</f>
        <v>0</v>
      </c>
      <c r="BG278" s="248">
        <f>IF(N278="zákl. přenesená",J278,0)</f>
        <v>0</v>
      </c>
      <c r="BH278" s="248">
        <f>IF(N278="sníž. přenesená",J278,0)</f>
        <v>0</v>
      </c>
      <c r="BI278" s="248">
        <f>IF(N278="nulová",J278,0)</f>
        <v>0</v>
      </c>
      <c r="BJ278" s="25" t="s">
        <v>24</v>
      </c>
      <c r="BK278" s="248">
        <f>ROUND(I278*H278,2)</f>
        <v>0</v>
      </c>
      <c r="BL278" s="25" t="s">
        <v>572</v>
      </c>
      <c r="BM278" s="25" t="s">
        <v>3068</v>
      </c>
    </row>
    <row r="279" s="1" customFormat="1" ht="16.5" customHeight="1">
      <c r="B279" s="47"/>
      <c r="C279" s="237" t="s">
        <v>79</v>
      </c>
      <c r="D279" s="237" t="s">
        <v>230</v>
      </c>
      <c r="E279" s="238" t="s">
        <v>3069</v>
      </c>
      <c r="F279" s="239" t="s">
        <v>3070</v>
      </c>
      <c r="G279" s="240" t="s">
        <v>328</v>
      </c>
      <c r="H279" s="241">
        <v>480</v>
      </c>
      <c r="I279" s="242"/>
      <c r="J279" s="243">
        <f>ROUND(I279*H279,2)</f>
        <v>0</v>
      </c>
      <c r="K279" s="239" t="s">
        <v>2762</v>
      </c>
      <c r="L279" s="73"/>
      <c r="M279" s="244" t="s">
        <v>22</v>
      </c>
      <c r="N279" s="245" t="s">
        <v>50</v>
      </c>
      <c r="O279" s="48"/>
      <c r="P279" s="246">
        <f>O279*H279</f>
        <v>0</v>
      </c>
      <c r="Q279" s="246">
        <v>0</v>
      </c>
      <c r="R279" s="246">
        <f>Q279*H279</f>
        <v>0</v>
      </c>
      <c r="S279" s="246">
        <v>0</v>
      </c>
      <c r="T279" s="247">
        <f>S279*H279</f>
        <v>0</v>
      </c>
      <c r="AR279" s="25" t="s">
        <v>572</v>
      </c>
      <c r="AT279" s="25" t="s">
        <v>230</v>
      </c>
      <c r="AU279" s="25" t="s">
        <v>101</v>
      </c>
      <c r="AY279" s="25" t="s">
        <v>228</v>
      </c>
      <c r="BE279" s="248">
        <f>IF(N279="základní",J279,0)</f>
        <v>0</v>
      </c>
      <c r="BF279" s="248">
        <f>IF(N279="snížená",J279,0)</f>
        <v>0</v>
      </c>
      <c r="BG279" s="248">
        <f>IF(N279="zákl. přenesená",J279,0)</f>
        <v>0</v>
      </c>
      <c r="BH279" s="248">
        <f>IF(N279="sníž. přenesená",J279,0)</f>
        <v>0</v>
      </c>
      <c r="BI279" s="248">
        <f>IF(N279="nulová",J279,0)</f>
        <v>0</v>
      </c>
      <c r="BJ279" s="25" t="s">
        <v>24</v>
      </c>
      <c r="BK279" s="248">
        <f>ROUND(I279*H279,2)</f>
        <v>0</v>
      </c>
      <c r="BL279" s="25" t="s">
        <v>572</v>
      </c>
      <c r="BM279" s="25" t="s">
        <v>3071</v>
      </c>
    </row>
    <row r="280" s="11" customFormat="1" ht="22.32" customHeight="1">
      <c r="B280" s="221"/>
      <c r="C280" s="222"/>
      <c r="D280" s="223" t="s">
        <v>78</v>
      </c>
      <c r="E280" s="235" t="s">
        <v>3072</v>
      </c>
      <c r="F280" s="235" t="s">
        <v>3073</v>
      </c>
      <c r="G280" s="222"/>
      <c r="H280" s="222"/>
      <c r="I280" s="225"/>
      <c r="J280" s="236">
        <f>BK280</f>
        <v>0</v>
      </c>
      <c r="K280" s="222"/>
      <c r="L280" s="227"/>
      <c r="M280" s="228"/>
      <c r="N280" s="229"/>
      <c r="O280" s="229"/>
      <c r="P280" s="230">
        <f>P281</f>
        <v>0</v>
      </c>
      <c r="Q280" s="229"/>
      <c r="R280" s="230">
        <f>R281</f>
        <v>0</v>
      </c>
      <c r="S280" s="229"/>
      <c r="T280" s="231">
        <f>T281</f>
        <v>0</v>
      </c>
      <c r="AR280" s="232" t="s">
        <v>101</v>
      </c>
      <c r="AT280" s="233" t="s">
        <v>78</v>
      </c>
      <c r="AU280" s="233" t="s">
        <v>87</v>
      </c>
      <c r="AY280" s="232" t="s">
        <v>228</v>
      </c>
      <c r="BK280" s="234">
        <f>BK281</f>
        <v>0</v>
      </c>
    </row>
    <row r="281" s="1" customFormat="1" ht="16.5" customHeight="1">
      <c r="B281" s="47"/>
      <c r="C281" s="237" t="s">
        <v>79</v>
      </c>
      <c r="D281" s="237" t="s">
        <v>230</v>
      </c>
      <c r="E281" s="238" t="s">
        <v>3074</v>
      </c>
      <c r="F281" s="239" t="s">
        <v>3075</v>
      </c>
      <c r="G281" s="240" t="s">
        <v>328</v>
      </c>
      <c r="H281" s="241">
        <v>160</v>
      </c>
      <c r="I281" s="242"/>
      <c r="J281" s="243">
        <f>ROUND(I281*H281,2)</f>
        <v>0</v>
      </c>
      <c r="K281" s="239" t="s">
        <v>2762</v>
      </c>
      <c r="L281" s="73"/>
      <c r="M281" s="244" t="s">
        <v>22</v>
      </c>
      <c r="N281" s="245" t="s">
        <v>50</v>
      </c>
      <c r="O281" s="48"/>
      <c r="P281" s="246">
        <f>O281*H281</f>
        <v>0</v>
      </c>
      <c r="Q281" s="246">
        <v>0</v>
      </c>
      <c r="R281" s="246">
        <f>Q281*H281</f>
        <v>0</v>
      </c>
      <c r="S281" s="246">
        <v>0</v>
      </c>
      <c r="T281" s="247">
        <f>S281*H281</f>
        <v>0</v>
      </c>
      <c r="AR281" s="25" t="s">
        <v>572</v>
      </c>
      <c r="AT281" s="25" t="s">
        <v>230</v>
      </c>
      <c r="AU281" s="25" t="s">
        <v>101</v>
      </c>
      <c r="AY281" s="25" t="s">
        <v>228</v>
      </c>
      <c r="BE281" s="248">
        <f>IF(N281="základní",J281,0)</f>
        <v>0</v>
      </c>
      <c r="BF281" s="248">
        <f>IF(N281="snížená",J281,0)</f>
        <v>0</v>
      </c>
      <c r="BG281" s="248">
        <f>IF(N281="zákl. přenesená",J281,0)</f>
        <v>0</v>
      </c>
      <c r="BH281" s="248">
        <f>IF(N281="sníž. přenesená",J281,0)</f>
        <v>0</v>
      </c>
      <c r="BI281" s="248">
        <f>IF(N281="nulová",J281,0)</f>
        <v>0</v>
      </c>
      <c r="BJ281" s="25" t="s">
        <v>24</v>
      </c>
      <c r="BK281" s="248">
        <f>ROUND(I281*H281,2)</f>
        <v>0</v>
      </c>
      <c r="BL281" s="25" t="s">
        <v>572</v>
      </c>
      <c r="BM281" s="25" t="s">
        <v>3076</v>
      </c>
    </row>
    <row r="282" s="11" customFormat="1" ht="22.32" customHeight="1">
      <c r="B282" s="221"/>
      <c r="C282" s="222"/>
      <c r="D282" s="223" t="s">
        <v>78</v>
      </c>
      <c r="E282" s="235" t="s">
        <v>3077</v>
      </c>
      <c r="F282" s="235" t="s">
        <v>3078</v>
      </c>
      <c r="G282" s="222"/>
      <c r="H282" s="222"/>
      <c r="I282" s="225"/>
      <c r="J282" s="236">
        <f>BK282</f>
        <v>0</v>
      </c>
      <c r="K282" s="222"/>
      <c r="L282" s="227"/>
      <c r="M282" s="228"/>
      <c r="N282" s="229"/>
      <c r="O282" s="229"/>
      <c r="P282" s="230">
        <f>P283</f>
        <v>0</v>
      </c>
      <c r="Q282" s="229"/>
      <c r="R282" s="230">
        <f>R283</f>
        <v>0</v>
      </c>
      <c r="S282" s="229"/>
      <c r="T282" s="231">
        <f>T283</f>
        <v>0</v>
      </c>
      <c r="AR282" s="232" t="s">
        <v>101</v>
      </c>
      <c r="AT282" s="233" t="s">
        <v>78</v>
      </c>
      <c r="AU282" s="233" t="s">
        <v>87</v>
      </c>
      <c r="AY282" s="232" t="s">
        <v>228</v>
      </c>
      <c r="BK282" s="234">
        <f>BK283</f>
        <v>0</v>
      </c>
    </row>
    <row r="283" s="1" customFormat="1" ht="16.5" customHeight="1">
      <c r="B283" s="47"/>
      <c r="C283" s="237" t="s">
        <v>79</v>
      </c>
      <c r="D283" s="237" t="s">
        <v>230</v>
      </c>
      <c r="E283" s="238" t="s">
        <v>3079</v>
      </c>
      <c r="F283" s="239" t="s">
        <v>3080</v>
      </c>
      <c r="G283" s="240" t="s">
        <v>328</v>
      </c>
      <c r="H283" s="241">
        <v>260</v>
      </c>
      <c r="I283" s="242"/>
      <c r="J283" s="243">
        <f>ROUND(I283*H283,2)</f>
        <v>0</v>
      </c>
      <c r="K283" s="239" t="s">
        <v>2762</v>
      </c>
      <c r="L283" s="73"/>
      <c r="M283" s="244" t="s">
        <v>22</v>
      </c>
      <c r="N283" s="245" t="s">
        <v>50</v>
      </c>
      <c r="O283" s="48"/>
      <c r="P283" s="246">
        <f>O283*H283</f>
        <v>0</v>
      </c>
      <c r="Q283" s="246">
        <v>0</v>
      </c>
      <c r="R283" s="246">
        <f>Q283*H283</f>
        <v>0</v>
      </c>
      <c r="S283" s="246">
        <v>0</v>
      </c>
      <c r="T283" s="247">
        <f>S283*H283</f>
        <v>0</v>
      </c>
      <c r="AR283" s="25" t="s">
        <v>572</v>
      </c>
      <c r="AT283" s="25" t="s">
        <v>230</v>
      </c>
      <c r="AU283" s="25" t="s">
        <v>101</v>
      </c>
      <c r="AY283" s="25" t="s">
        <v>228</v>
      </c>
      <c r="BE283" s="248">
        <f>IF(N283="základní",J283,0)</f>
        <v>0</v>
      </c>
      <c r="BF283" s="248">
        <f>IF(N283="snížená",J283,0)</f>
        <v>0</v>
      </c>
      <c r="BG283" s="248">
        <f>IF(N283="zákl. přenesená",J283,0)</f>
        <v>0</v>
      </c>
      <c r="BH283" s="248">
        <f>IF(N283="sníž. přenesená",J283,0)</f>
        <v>0</v>
      </c>
      <c r="BI283" s="248">
        <f>IF(N283="nulová",J283,0)</f>
        <v>0</v>
      </c>
      <c r="BJ283" s="25" t="s">
        <v>24</v>
      </c>
      <c r="BK283" s="248">
        <f>ROUND(I283*H283,2)</f>
        <v>0</v>
      </c>
      <c r="BL283" s="25" t="s">
        <v>572</v>
      </c>
      <c r="BM283" s="25" t="s">
        <v>3081</v>
      </c>
    </row>
    <row r="284" s="11" customFormat="1" ht="22.32" customHeight="1">
      <c r="B284" s="221"/>
      <c r="C284" s="222"/>
      <c r="D284" s="223" t="s">
        <v>78</v>
      </c>
      <c r="E284" s="235" t="s">
        <v>3082</v>
      </c>
      <c r="F284" s="235" t="s">
        <v>3083</v>
      </c>
      <c r="G284" s="222"/>
      <c r="H284" s="222"/>
      <c r="I284" s="225"/>
      <c r="J284" s="236">
        <f>BK284</f>
        <v>0</v>
      </c>
      <c r="K284" s="222"/>
      <c r="L284" s="227"/>
      <c r="M284" s="228"/>
      <c r="N284" s="229"/>
      <c r="O284" s="229"/>
      <c r="P284" s="230">
        <f>P285</f>
        <v>0</v>
      </c>
      <c r="Q284" s="229"/>
      <c r="R284" s="230">
        <f>R285</f>
        <v>0</v>
      </c>
      <c r="S284" s="229"/>
      <c r="T284" s="231">
        <f>T285</f>
        <v>0</v>
      </c>
      <c r="AR284" s="232" t="s">
        <v>101</v>
      </c>
      <c r="AT284" s="233" t="s">
        <v>78</v>
      </c>
      <c r="AU284" s="233" t="s">
        <v>87</v>
      </c>
      <c r="AY284" s="232" t="s">
        <v>228</v>
      </c>
      <c r="BK284" s="234">
        <f>BK285</f>
        <v>0</v>
      </c>
    </row>
    <row r="285" s="1" customFormat="1" ht="25.5" customHeight="1">
      <c r="B285" s="47"/>
      <c r="C285" s="237" t="s">
        <v>79</v>
      </c>
      <c r="D285" s="237" t="s">
        <v>230</v>
      </c>
      <c r="E285" s="238" t="s">
        <v>3084</v>
      </c>
      <c r="F285" s="239" t="s">
        <v>3085</v>
      </c>
      <c r="G285" s="240" t="s">
        <v>929</v>
      </c>
      <c r="H285" s="241">
        <v>342</v>
      </c>
      <c r="I285" s="242"/>
      <c r="J285" s="243">
        <f>ROUND(I285*H285,2)</f>
        <v>0</v>
      </c>
      <c r="K285" s="239" t="s">
        <v>2762</v>
      </c>
      <c r="L285" s="73"/>
      <c r="M285" s="244" t="s">
        <v>22</v>
      </c>
      <c r="N285" s="245" t="s">
        <v>50</v>
      </c>
      <c r="O285" s="48"/>
      <c r="P285" s="246">
        <f>O285*H285</f>
        <v>0</v>
      </c>
      <c r="Q285" s="246">
        <v>0</v>
      </c>
      <c r="R285" s="246">
        <f>Q285*H285</f>
        <v>0</v>
      </c>
      <c r="S285" s="246">
        <v>0</v>
      </c>
      <c r="T285" s="247">
        <f>S285*H285</f>
        <v>0</v>
      </c>
      <c r="AR285" s="25" t="s">
        <v>572</v>
      </c>
      <c r="AT285" s="25" t="s">
        <v>230</v>
      </c>
      <c r="AU285" s="25" t="s">
        <v>101</v>
      </c>
      <c r="AY285" s="25" t="s">
        <v>228</v>
      </c>
      <c r="BE285" s="248">
        <f>IF(N285="základní",J285,0)</f>
        <v>0</v>
      </c>
      <c r="BF285" s="248">
        <f>IF(N285="snížená",J285,0)</f>
        <v>0</v>
      </c>
      <c r="BG285" s="248">
        <f>IF(N285="zákl. přenesená",J285,0)</f>
        <v>0</v>
      </c>
      <c r="BH285" s="248">
        <f>IF(N285="sníž. přenesená",J285,0)</f>
        <v>0</v>
      </c>
      <c r="BI285" s="248">
        <f>IF(N285="nulová",J285,0)</f>
        <v>0</v>
      </c>
      <c r="BJ285" s="25" t="s">
        <v>24</v>
      </c>
      <c r="BK285" s="248">
        <f>ROUND(I285*H285,2)</f>
        <v>0</v>
      </c>
      <c r="BL285" s="25" t="s">
        <v>572</v>
      </c>
      <c r="BM285" s="25" t="s">
        <v>3086</v>
      </c>
    </row>
    <row r="286" s="11" customFormat="1" ht="22.32" customHeight="1">
      <c r="B286" s="221"/>
      <c r="C286" s="222"/>
      <c r="D286" s="223" t="s">
        <v>78</v>
      </c>
      <c r="E286" s="235" t="s">
        <v>3087</v>
      </c>
      <c r="F286" s="235" t="s">
        <v>3088</v>
      </c>
      <c r="G286" s="222"/>
      <c r="H286" s="222"/>
      <c r="I286" s="225"/>
      <c r="J286" s="236">
        <f>BK286</f>
        <v>0</v>
      </c>
      <c r="K286" s="222"/>
      <c r="L286" s="227"/>
      <c r="M286" s="228"/>
      <c r="N286" s="229"/>
      <c r="O286" s="229"/>
      <c r="P286" s="230">
        <f>P287</f>
        <v>0</v>
      </c>
      <c r="Q286" s="229"/>
      <c r="R286" s="230">
        <f>R287</f>
        <v>0</v>
      </c>
      <c r="S286" s="229"/>
      <c r="T286" s="231">
        <f>T287</f>
        <v>0</v>
      </c>
      <c r="AR286" s="232" t="s">
        <v>101</v>
      </c>
      <c r="AT286" s="233" t="s">
        <v>78</v>
      </c>
      <c r="AU286" s="233" t="s">
        <v>87</v>
      </c>
      <c r="AY286" s="232" t="s">
        <v>228</v>
      </c>
      <c r="BK286" s="234">
        <f>BK287</f>
        <v>0</v>
      </c>
    </row>
    <row r="287" s="1" customFormat="1" ht="25.5" customHeight="1">
      <c r="B287" s="47"/>
      <c r="C287" s="237" t="s">
        <v>79</v>
      </c>
      <c r="D287" s="237" t="s">
        <v>230</v>
      </c>
      <c r="E287" s="238" t="s">
        <v>3089</v>
      </c>
      <c r="F287" s="239" t="s">
        <v>3090</v>
      </c>
      <c r="G287" s="240" t="s">
        <v>929</v>
      </c>
      <c r="H287" s="241">
        <v>6</v>
      </c>
      <c r="I287" s="242"/>
      <c r="J287" s="243">
        <f>ROUND(I287*H287,2)</f>
        <v>0</v>
      </c>
      <c r="K287" s="239" t="s">
        <v>2762</v>
      </c>
      <c r="L287" s="73"/>
      <c r="M287" s="244" t="s">
        <v>22</v>
      </c>
      <c r="N287" s="245" t="s">
        <v>50</v>
      </c>
      <c r="O287" s="48"/>
      <c r="P287" s="246">
        <f>O287*H287</f>
        <v>0</v>
      </c>
      <c r="Q287" s="246">
        <v>0</v>
      </c>
      <c r="R287" s="246">
        <f>Q287*H287</f>
        <v>0</v>
      </c>
      <c r="S287" s="246">
        <v>0</v>
      </c>
      <c r="T287" s="247">
        <f>S287*H287</f>
        <v>0</v>
      </c>
      <c r="AR287" s="25" t="s">
        <v>572</v>
      </c>
      <c r="AT287" s="25" t="s">
        <v>230</v>
      </c>
      <c r="AU287" s="25" t="s">
        <v>101</v>
      </c>
      <c r="AY287" s="25" t="s">
        <v>228</v>
      </c>
      <c r="BE287" s="248">
        <f>IF(N287="základní",J287,0)</f>
        <v>0</v>
      </c>
      <c r="BF287" s="248">
        <f>IF(N287="snížená",J287,0)</f>
        <v>0</v>
      </c>
      <c r="BG287" s="248">
        <f>IF(N287="zákl. přenesená",J287,0)</f>
        <v>0</v>
      </c>
      <c r="BH287" s="248">
        <f>IF(N287="sníž. přenesená",J287,0)</f>
        <v>0</v>
      </c>
      <c r="BI287" s="248">
        <f>IF(N287="nulová",J287,0)</f>
        <v>0</v>
      </c>
      <c r="BJ287" s="25" t="s">
        <v>24</v>
      </c>
      <c r="BK287" s="248">
        <f>ROUND(I287*H287,2)</f>
        <v>0</v>
      </c>
      <c r="BL287" s="25" t="s">
        <v>572</v>
      </c>
      <c r="BM287" s="25" t="s">
        <v>3091</v>
      </c>
    </row>
    <row r="288" s="11" customFormat="1" ht="22.32" customHeight="1">
      <c r="B288" s="221"/>
      <c r="C288" s="222"/>
      <c r="D288" s="223" t="s">
        <v>78</v>
      </c>
      <c r="E288" s="235" t="s">
        <v>3092</v>
      </c>
      <c r="F288" s="235" t="s">
        <v>3093</v>
      </c>
      <c r="G288" s="222"/>
      <c r="H288" s="222"/>
      <c r="I288" s="225"/>
      <c r="J288" s="236">
        <f>BK288</f>
        <v>0</v>
      </c>
      <c r="K288" s="222"/>
      <c r="L288" s="227"/>
      <c r="M288" s="228"/>
      <c r="N288" s="229"/>
      <c r="O288" s="229"/>
      <c r="P288" s="230">
        <f>P289</f>
        <v>0</v>
      </c>
      <c r="Q288" s="229"/>
      <c r="R288" s="230">
        <f>R289</f>
        <v>0</v>
      </c>
      <c r="S288" s="229"/>
      <c r="T288" s="231">
        <f>T289</f>
        <v>0</v>
      </c>
      <c r="AR288" s="232" t="s">
        <v>101</v>
      </c>
      <c r="AT288" s="233" t="s">
        <v>78</v>
      </c>
      <c r="AU288" s="233" t="s">
        <v>87</v>
      </c>
      <c r="AY288" s="232" t="s">
        <v>228</v>
      </c>
      <c r="BK288" s="234">
        <f>BK289</f>
        <v>0</v>
      </c>
    </row>
    <row r="289" s="1" customFormat="1" ht="16.5" customHeight="1">
      <c r="B289" s="47"/>
      <c r="C289" s="237" t="s">
        <v>79</v>
      </c>
      <c r="D289" s="237" t="s">
        <v>230</v>
      </c>
      <c r="E289" s="238" t="s">
        <v>3094</v>
      </c>
      <c r="F289" s="239" t="s">
        <v>3095</v>
      </c>
      <c r="G289" s="240" t="s">
        <v>929</v>
      </c>
      <c r="H289" s="241">
        <v>5</v>
      </c>
      <c r="I289" s="242"/>
      <c r="J289" s="243">
        <f>ROUND(I289*H289,2)</f>
        <v>0</v>
      </c>
      <c r="K289" s="239" t="s">
        <v>2762</v>
      </c>
      <c r="L289" s="73"/>
      <c r="M289" s="244" t="s">
        <v>22</v>
      </c>
      <c r="N289" s="245" t="s">
        <v>50</v>
      </c>
      <c r="O289" s="48"/>
      <c r="P289" s="246">
        <f>O289*H289</f>
        <v>0</v>
      </c>
      <c r="Q289" s="246">
        <v>0</v>
      </c>
      <c r="R289" s="246">
        <f>Q289*H289</f>
        <v>0</v>
      </c>
      <c r="S289" s="246">
        <v>0</v>
      </c>
      <c r="T289" s="247">
        <f>S289*H289</f>
        <v>0</v>
      </c>
      <c r="AR289" s="25" t="s">
        <v>572</v>
      </c>
      <c r="AT289" s="25" t="s">
        <v>230</v>
      </c>
      <c r="AU289" s="25" t="s">
        <v>101</v>
      </c>
      <c r="AY289" s="25" t="s">
        <v>228</v>
      </c>
      <c r="BE289" s="248">
        <f>IF(N289="základní",J289,0)</f>
        <v>0</v>
      </c>
      <c r="BF289" s="248">
        <f>IF(N289="snížená",J289,0)</f>
        <v>0</v>
      </c>
      <c r="BG289" s="248">
        <f>IF(N289="zákl. přenesená",J289,0)</f>
        <v>0</v>
      </c>
      <c r="BH289" s="248">
        <f>IF(N289="sníž. přenesená",J289,0)</f>
        <v>0</v>
      </c>
      <c r="BI289" s="248">
        <f>IF(N289="nulová",J289,0)</f>
        <v>0</v>
      </c>
      <c r="BJ289" s="25" t="s">
        <v>24</v>
      </c>
      <c r="BK289" s="248">
        <f>ROUND(I289*H289,2)</f>
        <v>0</v>
      </c>
      <c r="BL289" s="25" t="s">
        <v>572</v>
      </c>
      <c r="BM289" s="25" t="s">
        <v>3096</v>
      </c>
    </row>
    <row r="290" s="11" customFormat="1" ht="22.32" customHeight="1">
      <c r="B290" s="221"/>
      <c r="C290" s="222"/>
      <c r="D290" s="223" t="s">
        <v>78</v>
      </c>
      <c r="E290" s="235" t="s">
        <v>3097</v>
      </c>
      <c r="F290" s="235" t="s">
        <v>3098</v>
      </c>
      <c r="G290" s="222"/>
      <c r="H290" s="222"/>
      <c r="I290" s="225"/>
      <c r="J290" s="236">
        <f>BK290</f>
        <v>0</v>
      </c>
      <c r="K290" s="222"/>
      <c r="L290" s="227"/>
      <c r="M290" s="228"/>
      <c r="N290" s="229"/>
      <c r="O290" s="229"/>
      <c r="P290" s="230">
        <f>SUM(P291:P292)</f>
        <v>0</v>
      </c>
      <c r="Q290" s="229"/>
      <c r="R290" s="230">
        <f>SUM(R291:R292)</f>
        <v>0</v>
      </c>
      <c r="S290" s="229"/>
      <c r="T290" s="231">
        <f>SUM(T291:T292)</f>
        <v>0</v>
      </c>
      <c r="AR290" s="232" t="s">
        <v>101</v>
      </c>
      <c r="AT290" s="233" t="s">
        <v>78</v>
      </c>
      <c r="AU290" s="233" t="s">
        <v>87</v>
      </c>
      <c r="AY290" s="232" t="s">
        <v>228</v>
      </c>
      <c r="BK290" s="234">
        <f>SUM(BK291:BK292)</f>
        <v>0</v>
      </c>
    </row>
    <row r="291" s="1" customFormat="1" ht="16.5" customHeight="1">
      <c r="B291" s="47"/>
      <c r="C291" s="237" t="s">
        <v>79</v>
      </c>
      <c r="D291" s="237" t="s">
        <v>230</v>
      </c>
      <c r="E291" s="238" t="s">
        <v>3099</v>
      </c>
      <c r="F291" s="239" t="s">
        <v>3100</v>
      </c>
      <c r="G291" s="240" t="s">
        <v>929</v>
      </c>
      <c r="H291" s="241">
        <v>168</v>
      </c>
      <c r="I291" s="242"/>
      <c r="J291" s="243">
        <f>ROUND(I291*H291,2)</f>
        <v>0</v>
      </c>
      <c r="K291" s="239" t="s">
        <v>2762</v>
      </c>
      <c r="L291" s="73"/>
      <c r="M291" s="244" t="s">
        <v>22</v>
      </c>
      <c r="N291" s="245" t="s">
        <v>50</v>
      </c>
      <c r="O291" s="48"/>
      <c r="P291" s="246">
        <f>O291*H291</f>
        <v>0</v>
      </c>
      <c r="Q291" s="246">
        <v>0</v>
      </c>
      <c r="R291" s="246">
        <f>Q291*H291</f>
        <v>0</v>
      </c>
      <c r="S291" s="246">
        <v>0</v>
      </c>
      <c r="T291" s="247">
        <f>S291*H291</f>
        <v>0</v>
      </c>
      <c r="AR291" s="25" t="s">
        <v>572</v>
      </c>
      <c r="AT291" s="25" t="s">
        <v>230</v>
      </c>
      <c r="AU291" s="25" t="s">
        <v>101</v>
      </c>
      <c r="AY291" s="25" t="s">
        <v>228</v>
      </c>
      <c r="BE291" s="248">
        <f>IF(N291="základní",J291,0)</f>
        <v>0</v>
      </c>
      <c r="BF291" s="248">
        <f>IF(N291="snížená",J291,0)</f>
        <v>0</v>
      </c>
      <c r="BG291" s="248">
        <f>IF(N291="zákl. přenesená",J291,0)</f>
        <v>0</v>
      </c>
      <c r="BH291" s="248">
        <f>IF(N291="sníž. přenesená",J291,0)</f>
        <v>0</v>
      </c>
      <c r="BI291" s="248">
        <f>IF(N291="nulová",J291,0)</f>
        <v>0</v>
      </c>
      <c r="BJ291" s="25" t="s">
        <v>24</v>
      </c>
      <c r="BK291" s="248">
        <f>ROUND(I291*H291,2)</f>
        <v>0</v>
      </c>
      <c r="BL291" s="25" t="s">
        <v>572</v>
      </c>
      <c r="BM291" s="25" t="s">
        <v>3101</v>
      </c>
    </row>
    <row r="292" s="1" customFormat="1" ht="25.5" customHeight="1">
      <c r="B292" s="47"/>
      <c r="C292" s="237" t="s">
        <v>79</v>
      </c>
      <c r="D292" s="237" t="s">
        <v>230</v>
      </c>
      <c r="E292" s="238" t="s">
        <v>3102</v>
      </c>
      <c r="F292" s="239" t="s">
        <v>3103</v>
      </c>
      <c r="G292" s="240" t="s">
        <v>929</v>
      </c>
      <c r="H292" s="241">
        <v>56</v>
      </c>
      <c r="I292" s="242"/>
      <c r="J292" s="243">
        <f>ROUND(I292*H292,2)</f>
        <v>0</v>
      </c>
      <c r="K292" s="239" t="s">
        <v>2762</v>
      </c>
      <c r="L292" s="73"/>
      <c r="M292" s="244" t="s">
        <v>22</v>
      </c>
      <c r="N292" s="245" t="s">
        <v>50</v>
      </c>
      <c r="O292" s="48"/>
      <c r="P292" s="246">
        <f>O292*H292</f>
        <v>0</v>
      </c>
      <c r="Q292" s="246">
        <v>0</v>
      </c>
      <c r="R292" s="246">
        <f>Q292*H292</f>
        <v>0</v>
      </c>
      <c r="S292" s="246">
        <v>0</v>
      </c>
      <c r="T292" s="247">
        <f>S292*H292</f>
        <v>0</v>
      </c>
      <c r="AR292" s="25" t="s">
        <v>572</v>
      </c>
      <c r="AT292" s="25" t="s">
        <v>230</v>
      </c>
      <c r="AU292" s="25" t="s">
        <v>101</v>
      </c>
      <c r="AY292" s="25" t="s">
        <v>228</v>
      </c>
      <c r="BE292" s="248">
        <f>IF(N292="základní",J292,0)</f>
        <v>0</v>
      </c>
      <c r="BF292" s="248">
        <f>IF(N292="snížená",J292,0)</f>
        <v>0</v>
      </c>
      <c r="BG292" s="248">
        <f>IF(N292="zákl. přenesená",J292,0)</f>
        <v>0</v>
      </c>
      <c r="BH292" s="248">
        <f>IF(N292="sníž. přenesená",J292,0)</f>
        <v>0</v>
      </c>
      <c r="BI292" s="248">
        <f>IF(N292="nulová",J292,0)</f>
        <v>0</v>
      </c>
      <c r="BJ292" s="25" t="s">
        <v>24</v>
      </c>
      <c r="BK292" s="248">
        <f>ROUND(I292*H292,2)</f>
        <v>0</v>
      </c>
      <c r="BL292" s="25" t="s">
        <v>572</v>
      </c>
      <c r="BM292" s="25" t="s">
        <v>3104</v>
      </c>
    </row>
    <row r="293" s="11" customFormat="1" ht="22.32" customHeight="1">
      <c r="B293" s="221"/>
      <c r="C293" s="222"/>
      <c r="D293" s="223" t="s">
        <v>78</v>
      </c>
      <c r="E293" s="235" t="s">
        <v>3105</v>
      </c>
      <c r="F293" s="235" t="s">
        <v>3106</v>
      </c>
      <c r="G293" s="222"/>
      <c r="H293" s="222"/>
      <c r="I293" s="225"/>
      <c r="J293" s="236">
        <f>BK293</f>
        <v>0</v>
      </c>
      <c r="K293" s="222"/>
      <c r="L293" s="227"/>
      <c r="M293" s="228"/>
      <c r="N293" s="229"/>
      <c r="O293" s="229"/>
      <c r="P293" s="230">
        <f>P294</f>
        <v>0</v>
      </c>
      <c r="Q293" s="229"/>
      <c r="R293" s="230">
        <f>R294</f>
        <v>0</v>
      </c>
      <c r="S293" s="229"/>
      <c r="T293" s="231">
        <f>T294</f>
        <v>0</v>
      </c>
      <c r="AR293" s="232" t="s">
        <v>101</v>
      </c>
      <c r="AT293" s="233" t="s">
        <v>78</v>
      </c>
      <c r="AU293" s="233" t="s">
        <v>87</v>
      </c>
      <c r="AY293" s="232" t="s">
        <v>228</v>
      </c>
      <c r="BK293" s="234">
        <f>BK294</f>
        <v>0</v>
      </c>
    </row>
    <row r="294" s="1" customFormat="1" ht="16.5" customHeight="1">
      <c r="B294" s="47"/>
      <c r="C294" s="237" t="s">
        <v>79</v>
      </c>
      <c r="D294" s="237" t="s">
        <v>230</v>
      </c>
      <c r="E294" s="238" t="s">
        <v>3107</v>
      </c>
      <c r="F294" s="239" t="s">
        <v>3108</v>
      </c>
      <c r="G294" s="240" t="s">
        <v>929</v>
      </c>
      <c r="H294" s="241">
        <v>4</v>
      </c>
      <c r="I294" s="242"/>
      <c r="J294" s="243">
        <f>ROUND(I294*H294,2)</f>
        <v>0</v>
      </c>
      <c r="K294" s="239" t="s">
        <v>2762</v>
      </c>
      <c r="L294" s="73"/>
      <c r="M294" s="244" t="s">
        <v>22</v>
      </c>
      <c r="N294" s="245" t="s">
        <v>50</v>
      </c>
      <c r="O294" s="48"/>
      <c r="P294" s="246">
        <f>O294*H294</f>
        <v>0</v>
      </c>
      <c r="Q294" s="246">
        <v>0</v>
      </c>
      <c r="R294" s="246">
        <f>Q294*H294</f>
        <v>0</v>
      </c>
      <c r="S294" s="246">
        <v>0</v>
      </c>
      <c r="T294" s="247">
        <f>S294*H294</f>
        <v>0</v>
      </c>
      <c r="AR294" s="25" t="s">
        <v>572</v>
      </c>
      <c r="AT294" s="25" t="s">
        <v>230</v>
      </c>
      <c r="AU294" s="25" t="s">
        <v>101</v>
      </c>
      <c r="AY294" s="25" t="s">
        <v>228</v>
      </c>
      <c r="BE294" s="248">
        <f>IF(N294="základní",J294,0)</f>
        <v>0</v>
      </c>
      <c r="BF294" s="248">
        <f>IF(N294="snížená",J294,0)</f>
        <v>0</v>
      </c>
      <c r="BG294" s="248">
        <f>IF(N294="zákl. přenesená",J294,0)</f>
        <v>0</v>
      </c>
      <c r="BH294" s="248">
        <f>IF(N294="sníž. přenesená",J294,0)</f>
        <v>0</v>
      </c>
      <c r="BI294" s="248">
        <f>IF(N294="nulová",J294,0)</f>
        <v>0</v>
      </c>
      <c r="BJ294" s="25" t="s">
        <v>24</v>
      </c>
      <c r="BK294" s="248">
        <f>ROUND(I294*H294,2)</f>
        <v>0</v>
      </c>
      <c r="BL294" s="25" t="s">
        <v>572</v>
      </c>
      <c r="BM294" s="25" t="s">
        <v>3109</v>
      </c>
    </row>
    <row r="295" s="11" customFormat="1" ht="22.32" customHeight="1">
      <c r="B295" s="221"/>
      <c r="C295" s="222"/>
      <c r="D295" s="223" t="s">
        <v>78</v>
      </c>
      <c r="E295" s="235" t="s">
        <v>3110</v>
      </c>
      <c r="F295" s="235" t="s">
        <v>3111</v>
      </c>
      <c r="G295" s="222"/>
      <c r="H295" s="222"/>
      <c r="I295" s="225"/>
      <c r="J295" s="236">
        <f>BK295</f>
        <v>0</v>
      </c>
      <c r="K295" s="222"/>
      <c r="L295" s="227"/>
      <c r="M295" s="228"/>
      <c r="N295" s="229"/>
      <c r="O295" s="229"/>
      <c r="P295" s="230">
        <f>P296</f>
        <v>0</v>
      </c>
      <c r="Q295" s="229"/>
      <c r="R295" s="230">
        <f>R296</f>
        <v>0</v>
      </c>
      <c r="S295" s="229"/>
      <c r="T295" s="231">
        <f>T296</f>
        <v>0</v>
      </c>
      <c r="AR295" s="232" t="s">
        <v>101</v>
      </c>
      <c r="AT295" s="233" t="s">
        <v>78</v>
      </c>
      <c r="AU295" s="233" t="s">
        <v>87</v>
      </c>
      <c r="AY295" s="232" t="s">
        <v>228</v>
      </c>
      <c r="BK295" s="234">
        <f>BK296</f>
        <v>0</v>
      </c>
    </row>
    <row r="296" s="1" customFormat="1" ht="16.5" customHeight="1">
      <c r="B296" s="47"/>
      <c r="C296" s="237" t="s">
        <v>79</v>
      </c>
      <c r="D296" s="237" t="s">
        <v>230</v>
      </c>
      <c r="E296" s="238" t="s">
        <v>3112</v>
      </c>
      <c r="F296" s="239" t="s">
        <v>3111</v>
      </c>
      <c r="G296" s="240" t="s">
        <v>929</v>
      </c>
      <c r="H296" s="241">
        <v>45</v>
      </c>
      <c r="I296" s="242"/>
      <c r="J296" s="243">
        <f>ROUND(I296*H296,2)</f>
        <v>0</v>
      </c>
      <c r="K296" s="239" t="s">
        <v>2762</v>
      </c>
      <c r="L296" s="73"/>
      <c r="M296" s="244" t="s">
        <v>22</v>
      </c>
      <c r="N296" s="245" t="s">
        <v>50</v>
      </c>
      <c r="O296" s="48"/>
      <c r="P296" s="246">
        <f>O296*H296</f>
        <v>0</v>
      </c>
      <c r="Q296" s="246">
        <v>0</v>
      </c>
      <c r="R296" s="246">
        <f>Q296*H296</f>
        <v>0</v>
      </c>
      <c r="S296" s="246">
        <v>0</v>
      </c>
      <c r="T296" s="247">
        <f>S296*H296</f>
        <v>0</v>
      </c>
      <c r="AR296" s="25" t="s">
        <v>572</v>
      </c>
      <c r="AT296" s="25" t="s">
        <v>230</v>
      </c>
      <c r="AU296" s="25" t="s">
        <v>101</v>
      </c>
      <c r="AY296" s="25" t="s">
        <v>228</v>
      </c>
      <c r="BE296" s="248">
        <f>IF(N296="základní",J296,0)</f>
        <v>0</v>
      </c>
      <c r="BF296" s="248">
        <f>IF(N296="snížená",J296,0)</f>
        <v>0</v>
      </c>
      <c r="BG296" s="248">
        <f>IF(N296="zákl. přenesená",J296,0)</f>
        <v>0</v>
      </c>
      <c r="BH296" s="248">
        <f>IF(N296="sníž. přenesená",J296,0)</f>
        <v>0</v>
      </c>
      <c r="BI296" s="248">
        <f>IF(N296="nulová",J296,0)</f>
        <v>0</v>
      </c>
      <c r="BJ296" s="25" t="s">
        <v>24</v>
      </c>
      <c r="BK296" s="248">
        <f>ROUND(I296*H296,2)</f>
        <v>0</v>
      </c>
      <c r="BL296" s="25" t="s">
        <v>572</v>
      </c>
      <c r="BM296" s="25" t="s">
        <v>3113</v>
      </c>
    </row>
    <row r="297" s="11" customFormat="1" ht="22.32" customHeight="1">
      <c r="B297" s="221"/>
      <c r="C297" s="222"/>
      <c r="D297" s="223" t="s">
        <v>78</v>
      </c>
      <c r="E297" s="235" t="s">
        <v>3114</v>
      </c>
      <c r="F297" s="235" t="s">
        <v>3115</v>
      </c>
      <c r="G297" s="222"/>
      <c r="H297" s="222"/>
      <c r="I297" s="225"/>
      <c r="J297" s="236">
        <f>BK297</f>
        <v>0</v>
      </c>
      <c r="K297" s="222"/>
      <c r="L297" s="227"/>
      <c r="M297" s="228"/>
      <c r="N297" s="229"/>
      <c r="O297" s="229"/>
      <c r="P297" s="230">
        <f>P298</f>
        <v>0</v>
      </c>
      <c r="Q297" s="229"/>
      <c r="R297" s="230">
        <f>R298</f>
        <v>0</v>
      </c>
      <c r="S297" s="229"/>
      <c r="T297" s="231">
        <f>T298</f>
        <v>0</v>
      </c>
      <c r="AR297" s="232" t="s">
        <v>101</v>
      </c>
      <c r="AT297" s="233" t="s">
        <v>78</v>
      </c>
      <c r="AU297" s="233" t="s">
        <v>87</v>
      </c>
      <c r="AY297" s="232" t="s">
        <v>228</v>
      </c>
      <c r="BK297" s="234">
        <f>BK298</f>
        <v>0</v>
      </c>
    </row>
    <row r="298" s="1" customFormat="1" ht="16.5" customHeight="1">
      <c r="B298" s="47"/>
      <c r="C298" s="237" t="s">
        <v>79</v>
      </c>
      <c r="D298" s="237" t="s">
        <v>230</v>
      </c>
      <c r="E298" s="238" t="s">
        <v>3116</v>
      </c>
      <c r="F298" s="239" t="s">
        <v>3117</v>
      </c>
      <c r="G298" s="240" t="s">
        <v>929</v>
      </c>
      <c r="H298" s="241">
        <v>2</v>
      </c>
      <c r="I298" s="242"/>
      <c r="J298" s="243">
        <f>ROUND(I298*H298,2)</f>
        <v>0</v>
      </c>
      <c r="K298" s="239" t="s">
        <v>2762</v>
      </c>
      <c r="L298" s="73"/>
      <c r="M298" s="244" t="s">
        <v>22</v>
      </c>
      <c r="N298" s="245" t="s">
        <v>50</v>
      </c>
      <c r="O298" s="48"/>
      <c r="P298" s="246">
        <f>O298*H298</f>
        <v>0</v>
      </c>
      <c r="Q298" s="246">
        <v>0</v>
      </c>
      <c r="R298" s="246">
        <f>Q298*H298</f>
        <v>0</v>
      </c>
      <c r="S298" s="246">
        <v>0</v>
      </c>
      <c r="T298" s="247">
        <f>S298*H298</f>
        <v>0</v>
      </c>
      <c r="AR298" s="25" t="s">
        <v>572</v>
      </c>
      <c r="AT298" s="25" t="s">
        <v>230</v>
      </c>
      <c r="AU298" s="25" t="s">
        <v>101</v>
      </c>
      <c r="AY298" s="25" t="s">
        <v>228</v>
      </c>
      <c r="BE298" s="248">
        <f>IF(N298="základní",J298,0)</f>
        <v>0</v>
      </c>
      <c r="BF298" s="248">
        <f>IF(N298="snížená",J298,0)</f>
        <v>0</v>
      </c>
      <c r="BG298" s="248">
        <f>IF(N298="zákl. přenesená",J298,0)</f>
        <v>0</v>
      </c>
      <c r="BH298" s="248">
        <f>IF(N298="sníž. přenesená",J298,0)</f>
        <v>0</v>
      </c>
      <c r="BI298" s="248">
        <f>IF(N298="nulová",J298,0)</f>
        <v>0</v>
      </c>
      <c r="BJ298" s="25" t="s">
        <v>24</v>
      </c>
      <c r="BK298" s="248">
        <f>ROUND(I298*H298,2)</f>
        <v>0</v>
      </c>
      <c r="BL298" s="25" t="s">
        <v>572</v>
      </c>
      <c r="BM298" s="25" t="s">
        <v>3118</v>
      </c>
    </row>
    <row r="299" s="11" customFormat="1" ht="22.32" customHeight="1">
      <c r="B299" s="221"/>
      <c r="C299" s="222"/>
      <c r="D299" s="223" t="s">
        <v>78</v>
      </c>
      <c r="E299" s="235" t="s">
        <v>3119</v>
      </c>
      <c r="F299" s="235" t="s">
        <v>3120</v>
      </c>
      <c r="G299" s="222"/>
      <c r="H299" s="222"/>
      <c r="I299" s="225"/>
      <c r="J299" s="236">
        <f>BK299</f>
        <v>0</v>
      </c>
      <c r="K299" s="222"/>
      <c r="L299" s="227"/>
      <c r="M299" s="228"/>
      <c r="N299" s="229"/>
      <c r="O299" s="229"/>
      <c r="P299" s="230">
        <f>P300</f>
        <v>0</v>
      </c>
      <c r="Q299" s="229"/>
      <c r="R299" s="230">
        <f>R300</f>
        <v>0</v>
      </c>
      <c r="S299" s="229"/>
      <c r="T299" s="231">
        <f>T300</f>
        <v>0</v>
      </c>
      <c r="AR299" s="232" t="s">
        <v>101</v>
      </c>
      <c r="AT299" s="233" t="s">
        <v>78</v>
      </c>
      <c r="AU299" s="233" t="s">
        <v>87</v>
      </c>
      <c r="AY299" s="232" t="s">
        <v>228</v>
      </c>
      <c r="BK299" s="234">
        <f>BK300</f>
        <v>0</v>
      </c>
    </row>
    <row r="300" s="1" customFormat="1" ht="16.5" customHeight="1">
      <c r="B300" s="47"/>
      <c r="C300" s="237" t="s">
        <v>79</v>
      </c>
      <c r="D300" s="237" t="s">
        <v>230</v>
      </c>
      <c r="E300" s="238" t="s">
        <v>3121</v>
      </c>
      <c r="F300" s="239" t="s">
        <v>3122</v>
      </c>
      <c r="G300" s="240" t="s">
        <v>929</v>
      </c>
      <c r="H300" s="241">
        <v>7</v>
      </c>
      <c r="I300" s="242"/>
      <c r="J300" s="243">
        <f>ROUND(I300*H300,2)</f>
        <v>0</v>
      </c>
      <c r="K300" s="239" t="s">
        <v>2762</v>
      </c>
      <c r="L300" s="73"/>
      <c r="M300" s="244" t="s">
        <v>22</v>
      </c>
      <c r="N300" s="245" t="s">
        <v>50</v>
      </c>
      <c r="O300" s="48"/>
      <c r="P300" s="246">
        <f>O300*H300</f>
        <v>0</v>
      </c>
      <c r="Q300" s="246">
        <v>0</v>
      </c>
      <c r="R300" s="246">
        <f>Q300*H300</f>
        <v>0</v>
      </c>
      <c r="S300" s="246">
        <v>0</v>
      </c>
      <c r="T300" s="247">
        <f>S300*H300</f>
        <v>0</v>
      </c>
      <c r="AR300" s="25" t="s">
        <v>572</v>
      </c>
      <c r="AT300" s="25" t="s">
        <v>230</v>
      </c>
      <c r="AU300" s="25" t="s">
        <v>101</v>
      </c>
      <c r="AY300" s="25" t="s">
        <v>228</v>
      </c>
      <c r="BE300" s="248">
        <f>IF(N300="základní",J300,0)</f>
        <v>0</v>
      </c>
      <c r="BF300" s="248">
        <f>IF(N300="snížená",J300,0)</f>
        <v>0</v>
      </c>
      <c r="BG300" s="248">
        <f>IF(N300="zákl. přenesená",J300,0)</f>
        <v>0</v>
      </c>
      <c r="BH300" s="248">
        <f>IF(N300="sníž. přenesená",J300,0)</f>
        <v>0</v>
      </c>
      <c r="BI300" s="248">
        <f>IF(N300="nulová",J300,0)</f>
        <v>0</v>
      </c>
      <c r="BJ300" s="25" t="s">
        <v>24</v>
      </c>
      <c r="BK300" s="248">
        <f>ROUND(I300*H300,2)</f>
        <v>0</v>
      </c>
      <c r="BL300" s="25" t="s">
        <v>572</v>
      </c>
      <c r="BM300" s="25" t="s">
        <v>3123</v>
      </c>
    </row>
    <row r="301" s="11" customFormat="1" ht="22.32" customHeight="1">
      <c r="B301" s="221"/>
      <c r="C301" s="222"/>
      <c r="D301" s="223" t="s">
        <v>78</v>
      </c>
      <c r="E301" s="235" t="s">
        <v>3124</v>
      </c>
      <c r="F301" s="235" t="s">
        <v>3125</v>
      </c>
      <c r="G301" s="222"/>
      <c r="H301" s="222"/>
      <c r="I301" s="225"/>
      <c r="J301" s="236">
        <f>BK301</f>
        <v>0</v>
      </c>
      <c r="K301" s="222"/>
      <c r="L301" s="227"/>
      <c r="M301" s="228"/>
      <c r="N301" s="229"/>
      <c r="O301" s="229"/>
      <c r="P301" s="230">
        <f>P302</f>
        <v>0</v>
      </c>
      <c r="Q301" s="229"/>
      <c r="R301" s="230">
        <f>R302</f>
        <v>0</v>
      </c>
      <c r="S301" s="229"/>
      <c r="T301" s="231">
        <f>T302</f>
        <v>0</v>
      </c>
      <c r="AR301" s="232" t="s">
        <v>101</v>
      </c>
      <c r="AT301" s="233" t="s">
        <v>78</v>
      </c>
      <c r="AU301" s="233" t="s">
        <v>87</v>
      </c>
      <c r="AY301" s="232" t="s">
        <v>228</v>
      </c>
      <c r="BK301" s="234">
        <f>BK302</f>
        <v>0</v>
      </c>
    </row>
    <row r="302" s="1" customFormat="1" ht="16.5" customHeight="1">
      <c r="B302" s="47"/>
      <c r="C302" s="237" t="s">
        <v>79</v>
      </c>
      <c r="D302" s="237" t="s">
        <v>230</v>
      </c>
      <c r="E302" s="238" t="s">
        <v>3126</v>
      </c>
      <c r="F302" s="239" t="s">
        <v>3127</v>
      </c>
      <c r="G302" s="240" t="s">
        <v>929</v>
      </c>
      <c r="H302" s="241">
        <v>37</v>
      </c>
      <c r="I302" s="242"/>
      <c r="J302" s="243">
        <f>ROUND(I302*H302,2)</f>
        <v>0</v>
      </c>
      <c r="K302" s="239" t="s">
        <v>2762</v>
      </c>
      <c r="L302" s="73"/>
      <c r="M302" s="244" t="s">
        <v>22</v>
      </c>
      <c r="N302" s="245" t="s">
        <v>50</v>
      </c>
      <c r="O302" s="48"/>
      <c r="P302" s="246">
        <f>O302*H302</f>
        <v>0</v>
      </c>
      <c r="Q302" s="246">
        <v>0</v>
      </c>
      <c r="R302" s="246">
        <f>Q302*H302</f>
        <v>0</v>
      </c>
      <c r="S302" s="246">
        <v>0</v>
      </c>
      <c r="T302" s="247">
        <f>S302*H302</f>
        <v>0</v>
      </c>
      <c r="AR302" s="25" t="s">
        <v>572</v>
      </c>
      <c r="AT302" s="25" t="s">
        <v>230</v>
      </c>
      <c r="AU302" s="25" t="s">
        <v>101</v>
      </c>
      <c r="AY302" s="25" t="s">
        <v>228</v>
      </c>
      <c r="BE302" s="248">
        <f>IF(N302="základní",J302,0)</f>
        <v>0</v>
      </c>
      <c r="BF302" s="248">
        <f>IF(N302="snížená",J302,0)</f>
        <v>0</v>
      </c>
      <c r="BG302" s="248">
        <f>IF(N302="zákl. přenesená",J302,0)</f>
        <v>0</v>
      </c>
      <c r="BH302" s="248">
        <f>IF(N302="sníž. přenesená",J302,0)</f>
        <v>0</v>
      </c>
      <c r="BI302" s="248">
        <f>IF(N302="nulová",J302,0)</f>
        <v>0</v>
      </c>
      <c r="BJ302" s="25" t="s">
        <v>24</v>
      </c>
      <c r="BK302" s="248">
        <f>ROUND(I302*H302,2)</f>
        <v>0</v>
      </c>
      <c r="BL302" s="25" t="s">
        <v>572</v>
      </c>
      <c r="BM302" s="25" t="s">
        <v>3128</v>
      </c>
    </row>
    <row r="303" s="11" customFormat="1" ht="22.32" customHeight="1">
      <c r="B303" s="221"/>
      <c r="C303" s="222"/>
      <c r="D303" s="223" t="s">
        <v>78</v>
      </c>
      <c r="E303" s="235" t="s">
        <v>3129</v>
      </c>
      <c r="F303" s="235" t="s">
        <v>3130</v>
      </c>
      <c r="G303" s="222"/>
      <c r="H303" s="222"/>
      <c r="I303" s="225"/>
      <c r="J303" s="236">
        <f>BK303</f>
        <v>0</v>
      </c>
      <c r="K303" s="222"/>
      <c r="L303" s="227"/>
      <c r="M303" s="228"/>
      <c r="N303" s="229"/>
      <c r="O303" s="229"/>
      <c r="P303" s="230">
        <f>P304</f>
        <v>0</v>
      </c>
      <c r="Q303" s="229"/>
      <c r="R303" s="230">
        <f>R304</f>
        <v>0</v>
      </c>
      <c r="S303" s="229"/>
      <c r="T303" s="231">
        <f>T304</f>
        <v>0</v>
      </c>
      <c r="AR303" s="232" t="s">
        <v>101</v>
      </c>
      <c r="AT303" s="233" t="s">
        <v>78</v>
      </c>
      <c r="AU303" s="233" t="s">
        <v>87</v>
      </c>
      <c r="AY303" s="232" t="s">
        <v>228</v>
      </c>
      <c r="BK303" s="234">
        <f>BK304</f>
        <v>0</v>
      </c>
    </row>
    <row r="304" s="1" customFormat="1" ht="16.5" customHeight="1">
      <c r="B304" s="47"/>
      <c r="C304" s="237" t="s">
        <v>79</v>
      </c>
      <c r="D304" s="237" t="s">
        <v>230</v>
      </c>
      <c r="E304" s="238" t="s">
        <v>3131</v>
      </c>
      <c r="F304" s="239" t="s">
        <v>3132</v>
      </c>
      <c r="G304" s="240" t="s">
        <v>929</v>
      </c>
      <c r="H304" s="241">
        <v>11</v>
      </c>
      <c r="I304" s="242"/>
      <c r="J304" s="243">
        <f>ROUND(I304*H304,2)</f>
        <v>0</v>
      </c>
      <c r="K304" s="239" t="s">
        <v>2762</v>
      </c>
      <c r="L304" s="73"/>
      <c r="M304" s="244" t="s">
        <v>22</v>
      </c>
      <c r="N304" s="245" t="s">
        <v>50</v>
      </c>
      <c r="O304" s="48"/>
      <c r="P304" s="246">
        <f>O304*H304</f>
        <v>0</v>
      </c>
      <c r="Q304" s="246">
        <v>0</v>
      </c>
      <c r="R304" s="246">
        <f>Q304*H304</f>
        <v>0</v>
      </c>
      <c r="S304" s="246">
        <v>0</v>
      </c>
      <c r="T304" s="247">
        <f>S304*H304</f>
        <v>0</v>
      </c>
      <c r="AR304" s="25" t="s">
        <v>572</v>
      </c>
      <c r="AT304" s="25" t="s">
        <v>230</v>
      </c>
      <c r="AU304" s="25" t="s">
        <v>101</v>
      </c>
      <c r="AY304" s="25" t="s">
        <v>228</v>
      </c>
      <c r="BE304" s="248">
        <f>IF(N304="základní",J304,0)</f>
        <v>0</v>
      </c>
      <c r="BF304" s="248">
        <f>IF(N304="snížená",J304,0)</f>
        <v>0</v>
      </c>
      <c r="BG304" s="248">
        <f>IF(N304="zákl. přenesená",J304,0)</f>
        <v>0</v>
      </c>
      <c r="BH304" s="248">
        <f>IF(N304="sníž. přenesená",J304,0)</f>
        <v>0</v>
      </c>
      <c r="BI304" s="248">
        <f>IF(N304="nulová",J304,0)</f>
        <v>0</v>
      </c>
      <c r="BJ304" s="25" t="s">
        <v>24</v>
      </c>
      <c r="BK304" s="248">
        <f>ROUND(I304*H304,2)</f>
        <v>0</v>
      </c>
      <c r="BL304" s="25" t="s">
        <v>572</v>
      </c>
      <c r="BM304" s="25" t="s">
        <v>3133</v>
      </c>
    </row>
    <row r="305" s="11" customFormat="1" ht="22.32" customHeight="1">
      <c r="B305" s="221"/>
      <c r="C305" s="222"/>
      <c r="D305" s="223" t="s">
        <v>78</v>
      </c>
      <c r="E305" s="235" t="s">
        <v>3134</v>
      </c>
      <c r="F305" s="235" t="s">
        <v>3135</v>
      </c>
      <c r="G305" s="222"/>
      <c r="H305" s="222"/>
      <c r="I305" s="225"/>
      <c r="J305" s="236">
        <f>BK305</f>
        <v>0</v>
      </c>
      <c r="K305" s="222"/>
      <c r="L305" s="227"/>
      <c r="M305" s="228"/>
      <c r="N305" s="229"/>
      <c r="O305" s="229"/>
      <c r="P305" s="230">
        <f>P306</f>
        <v>0</v>
      </c>
      <c r="Q305" s="229"/>
      <c r="R305" s="230">
        <f>R306</f>
        <v>0</v>
      </c>
      <c r="S305" s="229"/>
      <c r="T305" s="231">
        <f>T306</f>
        <v>0</v>
      </c>
      <c r="AR305" s="232" t="s">
        <v>101</v>
      </c>
      <c r="AT305" s="233" t="s">
        <v>78</v>
      </c>
      <c r="AU305" s="233" t="s">
        <v>87</v>
      </c>
      <c r="AY305" s="232" t="s">
        <v>228</v>
      </c>
      <c r="BK305" s="234">
        <f>BK306</f>
        <v>0</v>
      </c>
    </row>
    <row r="306" s="1" customFormat="1" ht="16.5" customHeight="1">
      <c r="B306" s="47"/>
      <c r="C306" s="237" t="s">
        <v>79</v>
      </c>
      <c r="D306" s="237" t="s">
        <v>230</v>
      </c>
      <c r="E306" s="238" t="s">
        <v>3136</v>
      </c>
      <c r="F306" s="239" t="s">
        <v>3137</v>
      </c>
      <c r="G306" s="240" t="s">
        <v>263</v>
      </c>
      <c r="H306" s="241">
        <v>3.7999999999999998</v>
      </c>
      <c r="I306" s="242"/>
      <c r="J306" s="243">
        <f>ROUND(I306*H306,2)</f>
        <v>0</v>
      </c>
      <c r="K306" s="239" t="s">
        <v>2762</v>
      </c>
      <c r="L306" s="73"/>
      <c r="M306" s="244" t="s">
        <v>22</v>
      </c>
      <c r="N306" s="245" t="s">
        <v>50</v>
      </c>
      <c r="O306" s="48"/>
      <c r="P306" s="246">
        <f>O306*H306</f>
        <v>0</v>
      </c>
      <c r="Q306" s="246">
        <v>0</v>
      </c>
      <c r="R306" s="246">
        <f>Q306*H306</f>
        <v>0</v>
      </c>
      <c r="S306" s="246">
        <v>0</v>
      </c>
      <c r="T306" s="247">
        <f>S306*H306</f>
        <v>0</v>
      </c>
      <c r="AR306" s="25" t="s">
        <v>572</v>
      </c>
      <c r="AT306" s="25" t="s">
        <v>230</v>
      </c>
      <c r="AU306" s="25" t="s">
        <v>101</v>
      </c>
      <c r="AY306" s="25" t="s">
        <v>228</v>
      </c>
      <c r="BE306" s="248">
        <f>IF(N306="základní",J306,0)</f>
        <v>0</v>
      </c>
      <c r="BF306" s="248">
        <f>IF(N306="snížená",J306,0)</f>
        <v>0</v>
      </c>
      <c r="BG306" s="248">
        <f>IF(N306="zákl. přenesená",J306,0)</f>
        <v>0</v>
      </c>
      <c r="BH306" s="248">
        <f>IF(N306="sníž. přenesená",J306,0)</f>
        <v>0</v>
      </c>
      <c r="BI306" s="248">
        <f>IF(N306="nulová",J306,0)</f>
        <v>0</v>
      </c>
      <c r="BJ306" s="25" t="s">
        <v>24</v>
      </c>
      <c r="BK306" s="248">
        <f>ROUND(I306*H306,2)</f>
        <v>0</v>
      </c>
      <c r="BL306" s="25" t="s">
        <v>572</v>
      </c>
      <c r="BM306" s="25" t="s">
        <v>3138</v>
      </c>
    </row>
    <row r="307" s="11" customFormat="1" ht="22.32" customHeight="1">
      <c r="B307" s="221"/>
      <c r="C307" s="222"/>
      <c r="D307" s="223" t="s">
        <v>78</v>
      </c>
      <c r="E307" s="235" t="s">
        <v>3139</v>
      </c>
      <c r="F307" s="235" t="s">
        <v>3140</v>
      </c>
      <c r="G307" s="222"/>
      <c r="H307" s="222"/>
      <c r="I307" s="225"/>
      <c r="J307" s="236">
        <f>BK307</f>
        <v>0</v>
      </c>
      <c r="K307" s="222"/>
      <c r="L307" s="227"/>
      <c r="M307" s="228"/>
      <c r="N307" s="229"/>
      <c r="O307" s="229"/>
      <c r="P307" s="230">
        <f>P308</f>
        <v>0</v>
      </c>
      <c r="Q307" s="229"/>
      <c r="R307" s="230">
        <f>R308</f>
        <v>0</v>
      </c>
      <c r="S307" s="229"/>
      <c r="T307" s="231">
        <f>T308</f>
        <v>0</v>
      </c>
      <c r="AR307" s="232" t="s">
        <v>101</v>
      </c>
      <c r="AT307" s="233" t="s">
        <v>78</v>
      </c>
      <c r="AU307" s="233" t="s">
        <v>87</v>
      </c>
      <c r="AY307" s="232" t="s">
        <v>228</v>
      </c>
      <c r="BK307" s="234">
        <f>BK308</f>
        <v>0</v>
      </c>
    </row>
    <row r="308" s="1" customFormat="1" ht="16.5" customHeight="1">
      <c r="B308" s="47"/>
      <c r="C308" s="237" t="s">
        <v>79</v>
      </c>
      <c r="D308" s="237" t="s">
        <v>230</v>
      </c>
      <c r="E308" s="238" t="s">
        <v>3141</v>
      </c>
      <c r="F308" s="239" t="s">
        <v>3142</v>
      </c>
      <c r="G308" s="240" t="s">
        <v>263</v>
      </c>
      <c r="H308" s="241">
        <v>9</v>
      </c>
      <c r="I308" s="242"/>
      <c r="J308" s="243">
        <f>ROUND(I308*H308,2)</f>
        <v>0</v>
      </c>
      <c r="K308" s="239" t="s">
        <v>2762</v>
      </c>
      <c r="L308" s="73"/>
      <c r="M308" s="244" t="s">
        <v>22</v>
      </c>
      <c r="N308" s="245" t="s">
        <v>50</v>
      </c>
      <c r="O308" s="48"/>
      <c r="P308" s="246">
        <f>O308*H308</f>
        <v>0</v>
      </c>
      <c r="Q308" s="246">
        <v>0</v>
      </c>
      <c r="R308" s="246">
        <f>Q308*H308</f>
        <v>0</v>
      </c>
      <c r="S308" s="246">
        <v>0</v>
      </c>
      <c r="T308" s="247">
        <f>S308*H308</f>
        <v>0</v>
      </c>
      <c r="AR308" s="25" t="s">
        <v>572</v>
      </c>
      <c r="AT308" s="25" t="s">
        <v>230</v>
      </c>
      <c r="AU308" s="25" t="s">
        <v>101</v>
      </c>
      <c r="AY308" s="25" t="s">
        <v>228</v>
      </c>
      <c r="BE308" s="248">
        <f>IF(N308="základní",J308,0)</f>
        <v>0</v>
      </c>
      <c r="BF308" s="248">
        <f>IF(N308="snížená",J308,0)</f>
        <v>0</v>
      </c>
      <c r="BG308" s="248">
        <f>IF(N308="zákl. přenesená",J308,0)</f>
        <v>0</v>
      </c>
      <c r="BH308" s="248">
        <f>IF(N308="sníž. přenesená",J308,0)</f>
        <v>0</v>
      </c>
      <c r="BI308" s="248">
        <f>IF(N308="nulová",J308,0)</f>
        <v>0</v>
      </c>
      <c r="BJ308" s="25" t="s">
        <v>24</v>
      </c>
      <c r="BK308" s="248">
        <f>ROUND(I308*H308,2)</f>
        <v>0</v>
      </c>
      <c r="BL308" s="25" t="s">
        <v>572</v>
      </c>
      <c r="BM308" s="25" t="s">
        <v>3143</v>
      </c>
    </row>
    <row r="309" s="11" customFormat="1" ht="22.32" customHeight="1">
      <c r="B309" s="221"/>
      <c r="C309" s="222"/>
      <c r="D309" s="223" t="s">
        <v>78</v>
      </c>
      <c r="E309" s="235" t="s">
        <v>3144</v>
      </c>
      <c r="F309" s="235" t="s">
        <v>3145</v>
      </c>
      <c r="G309" s="222"/>
      <c r="H309" s="222"/>
      <c r="I309" s="225"/>
      <c r="J309" s="236">
        <f>BK309</f>
        <v>0</v>
      </c>
      <c r="K309" s="222"/>
      <c r="L309" s="227"/>
      <c r="M309" s="228"/>
      <c r="N309" s="229"/>
      <c r="O309" s="229"/>
      <c r="P309" s="230">
        <f>P310</f>
        <v>0</v>
      </c>
      <c r="Q309" s="229"/>
      <c r="R309" s="230">
        <f>R310</f>
        <v>0</v>
      </c>
      <c r="S309" s="229"/>
      <c r="T309" s="231">
        <f>T310</f>
        <v>0</v>
      </c>
      <c r="AR309" s="232" t="s">
        <v>101</v>
      </c>
      <c r="AT309" s="233" t="s">
        <v>78</v>
      </c>
      <c r="AU309" s="233" t="s">
        <v>87</v>
      </c>
      <c r="AY309" s="232" t="s">
        <v>228</v>
      </c>
      <c r="BK309" s="234">
        <f>BK310</f>
        <v>0</v>
      </c>
    </row>
    <row r="310" s="1" customFormat="1" ht="16.5" customHeight="1">
      <c r="B310" s="47"/>
      <c r="C310" s="237" t="s">
        <v>79</v>
      </c>
      <c r="D310" s="237" t="s">
        <v>230</v>
      </c>
      <c r="E310" s="238" t="s">
        <v>3146</v>
      </c>
      <c r="F310" s="239" t="s">
        <v>3147</v>
      </c>
      <c r="G310" s="240" t="s">
        <v>929</v>
      </c>
      <c r="H310" s="241">
        <v>1</v>
      </c>
      <c r="I310" s="242"/>
      <c r="J310" s="243">
        <f>ROUND(I310*H310,2)</f>
        <v>0</v>
      </c>
      <c r="K310" s="239" t="s">
        <v>2762</v>
      </c>
      <c r="L310" s="73"/>
      <c r="M310" s="244" t="s">
        <v>22</v>
      </c>
      <c r="N310" s="245" t="s">
        <v>50</v>
      </c>
      <c r="O310" s="48"/>
      <c r="P310" s="246">
        <f>O310*H310</f>
        <v>0</v>
      </c>
      <c r="Q310" s="246">
        <v>0</v>
      </c>
      <c r="R310" s="246">
        <f>Q310*H310</f>
        <v>0</v>
      </c>
      <c r="S310" s="246">
        <v>0</v>
      </c>
      <c r="T310" s="247">
        <f>S310*H310</f>
        <v>0</v>
      </c>
      <c r="AR310" s="25" t="s">
        <v>572</v>
      </c>
      <c r="AT310" s="25" t="s">
        <v>230</v>
      </c>
      <c r="AU310" s="25" t="s">
        <v>101</v>
      </c>
      <c r="AY310" s="25" t="s">
        <v>228</v>
      </c>
      <c r="BE310" s="248">
        <f>IF(N310="základní",J310,0)</f>
        <v>0</v>
      </c>
      <c r="BF310" s="248">
        <f>IF(N310="snížená",J310,0)</f>
        <v>0</v>
      </c>
      <c r="BG310" s="248">
        <f>IF(N310="zákl. přenesená",J310,0)</f>
        <v>0</v>
      </c>
      <c r="BH310" s="248">
        <f>IF(N310="sníž. přenesená",J310,0)</f>
        <v>0</v>
      </c>
      <c r="BI310" s="248">
        <f>IF(N310="nulová",J310,0)</f>
        <v>0</v>
      </c>
      <c r="BJ310" s="25" t="s">
        <v>24</v>
      </c>
      <c r="BK310" s="248">
        <f>ROUND(I310*H310,2)</f>
        <v>0</v>
      </c>
      <c r="BL310" s="25" t="s">
        <v>572</v>
      </c>
      <c r="BM310" s="25" t="s">
        <v>3148</v>
      </c>
    </row>
    <row r="311" s="11" customFormat="1" ht="22.32" customHeight="1">
      <c r="B311" s="221"/>
      <c r="C311" s="222"/>
      <c r="D311" s="223" t="s">
        <v>78</v>
      </c>
      <c r="E311" s="235" t="s">
        <v>3149</v>
      </c>
      <c r="F311" s="235" t="s">
        <v>3150</v>
      </c>
      <c r="G311" s="222"/>
      <c r="H311" s="222"/>
      <c r="I311" s="225"/>
      <c r="J311" s="236">
        <f>BK311</f>
        <v>0</v>
      </c>
      <c r="K311" s="222"/>
      <c r="L311" s="227"/>
      <c r="M311" s="228"/>
      <c r="N311" s="229"/>
      <c r="O311" s="229"/>
      <c r="P311" s="230">
        <f>P312</f>
        <v>0</v>
      </c>
      <c r="Q311" s="229"/>
      <c r="R311" s="230">
        <f>R312</f>
        <v>0</v>
      </c>
      <c r="S311" s="229"/>
      <c r="T311" s="231">
        <f>T312</f>
        <v>0</v>
      </c>
      <c r="AR311" s="232" t="s">
        <v>101</v>
      </c>
      <c r="AT311" s="233" t="s">
        <v>78</v>
      </c>
      <c r="AU311" s="233" t="s">
        <v>87</v>
      </c>
      <c r="AY311" s="232" t="s">
        <v>228</v>
      </c>
      <c r="BK311" s="234">
        <f>BK312</f>
        <v>0</v>
      </c>
    </row>
    <row r="312" s="1" customFormat="1" ht="16.5" customHeight="1">
      <c r="B312" s="47"/>
      <c r="C312" s="237" t="s">
        <v>79</v>
      </c>
      <c r="D312" s="237" t="s">
        <v>230</v>
      </c>
      <c r="E312" s="238" t="s">
        <v>3151</v>
      </c>
      <c r="F312" s="239" t="s">
        <v>3152</v>
      </c>
      <c r="G312" s="240" t="s">
        <v>929</v>
      </c>
      <c r="H312" s="241">
        <v>1</v>
      </c>
      <c r="I312" s="242"/>
      <c r="J312" s="243">
        <f>ROUND(I312*H312,2)</f>
        <v>0</v>
      </c>
      <c r="K312" s="239" t="s">
        <v>2762</v>
      </c>
      <c r="L312" s="73"/>
      <c r="M312" s="244" t="s">
        <v>22</v>
      </c>
      <c r="N312" s="245" t="s">
        <v>50</v>
      </c>
      <c r="O312" s="48"/>
      <c r="P312" s="246">
        <f>O312*H312</f>
        <v>0</v>
      </c>
      <c r="Q312" s="246">
        <v>0</v>
      </c>
      <c r="R312" s="246">
        <f>Q312*H312</f>
        <v>0</v>
      </c>
      <c r="S312" s="246">
        <v>0</v>
      </c>
      <c r="T312" s="247">
        <f>S312*H312</f>
        <v>0</v>
      </c>
      <c r="AR312" s="25" t="s">
        <v>572</v>
      </c>
      <c r="AT312" s="25" t="s">
        <v>230</v>
      </c>
      <c r="AU312" s="25" t="s">
        <v>101</v>
      </c>
      <c r="AY312" s="25" t="s">
        <v>228</v>
      </c>
      <c r="BE312" s="248">
        <f>IF(N312="základní",J312,0)</f>
        <v>0</v>
      </c>
      <c r="BF312" s="248">
        <f>IF(N312="snížená",J312,0)</f>
        <v>0</v>
      </c>
      <c r="BG312" s="248">
        <f>IF(N312="zákl. přenesená",J312,0)</f>
        <v>0</v>
      </c>
      <c r="BH312" s="248">
        <f>IF(N312="sníž. přenesená",J312,0)</f>
        <v>0</v>
      </c>
      <c r="BI312" s="248">
        <f>IF(N312="nulová",J312,0)</f>
        <v>0</v>
      </c>
      <c r="BJ312" s="25" t="s">
        <v>24</v>
      </c>
      <c r="BK312" s="248">
        <f>ROUND(I312*H312,2)</f>
        <v>0</v>
      </c>
      <c r="BL312" s="25" t="s">
        <v>572</v>
      </c>
      <c r="BM312" s="25" t="s">
        <v>3153</v>
      </c>
    </row>
    <row r="313" s="11" customFormat="1" ht="22.32" customHeight="1">
      <c r="B313" s="221"/>
      <c r="C313" s="222"/>
      <c r="D313" s="223" t="s">
        <v>78</v>
      </c>
      <c r="E313" s="235" t="s">
        <v>3154</v>
      </c>
      <c r="F313" s="235" t="s">
        <v>3155</v>
      </c>
      <c r="G313" s="222"/>
      <c r="H313" s="222"/>
      <c r="I313" s="225"/>
      <c r="J313" s="236">
        <f>BK313</f>
        <v>0</v>
      </c>
      <c r="K313" s="222"/>
      <c r="L313" s="227"/>
      <c r="M313" s="228"/>
      <c r="N313" s="229"/>
      <c r="O313" s="229"/>
      <c r="P313" s="230">
        <v>0</v>
      </c>
      <c r="Q313" s="229"/>
      <c r="R313" s="230">
        <v>0</v>
      </c>
      <c r="S313" s="229"/>
      <c r="T313" s="231">
        <v>0</v>
      </c>
      <c r="AR313" s="232" t="s">
        <v>101</v>
      </c>
      <c r="AT313" s="233" t="s">
        <v>78</v>
      </c>
      <c r="AU313" s="233" t="s">
        <v>87</v>
      </c>
      <c r="AY313" s="232" t="s">
        <v>228</v>
      </c>
      <c r="BK313" s="234">
        <v>0</v>
      </c>
    </row>
    <row r="314" s="11" customFormat="1" ht="14.88" customHeight="1">
      <c r="B314" s="221"/>
      <c r="C314" s="222"/>
      <c r="D314" s="223" t="s">
        <v>78</v>
      </c>
      <c r="E314" s="235" t="s">
        <v>3156</v>
      </c>
      <c r="F314" s="235" t="s">
        <v>3157</v>
      </c>
      <c r="G314" s="222"/>
      <c r="H314" s="222"/>
      <c r="I314" s="225"/>
      <c r="J314" s="236">
        <f>BK314</f>
        <v>0</v>
      </c>
      <c r="K314" s="222"/>
      <c r="L314" s="227"/>
      <c r="M314" s="228"/>
      <c r="N314" s="229"/>
      <c r="O314" s="229"/>
      <c r="P314" s="230">
        <f>SUM(P315:P316)</f>
        <v>0</v>
      </c>
      <c r="Q314" s="229"/>
      <c r="R314" s="230">
        <f>SUM(R315:R316)</f>
        <v>0</v>
      </c>
      <c r="S314" s="229"/>
      <c r="T314" s="231">
        <f>SUM(T315:T316)</f>
        <v>0</v>
      </c>
      <c r="AR314" s="232" t="s">
        <v>101</v>
      </c>
      <c r="AT314" s="233" t="s">
        <v>78</v>
      </c>
      <c r="AU314" s="233" t="s">
        <v>87</v>
      </c>
      <c r="AY314" s="232" t="s">
        <v>228</v>
      </c>
      <c r="BK314" s="234">
        <f>SUM(BK315:BK316)</f>
        <v>0</v>
      </c>
    </row>
    <row r="315" s="1" customFormat="1" ht="16.5" customHeight="1">
      <c r="B315" s="47"/>
      <c r="C315" s="237" t="s">
        <v>79</v>
      </c>
      <c r="D315" s="237" t="s">
        <v>230</v>
      </c>
      <c r="E315" s="238" t="s">
        <v>3158</v>
      </c>
      <c r="F315" s="239" t="s">
        <v>3159</v>
      </c>
      <c r="G315" s="240" t="s">
        <v>3160</v>
      </c>
      <c r="H315" s="241">
        <v>65</v>
      </c>
      <c r="I315" s="242"/>
      <c r="J315" s="243">
        <f>ROUND(I315*H315,2)</f>
        <v>0</v>
      </c>
      <c r="K315" s="239" t="s">
        <v>2762</v>
      </c>
      <c r="L315" s="73"/>
      <c r="M315" s="244" t="s">
        <v>22</v>
      </c>
      <c r="N315" s="245" t="s">
        <v>50</v>
      </c>
      <c r="O315" s="48"/>
      <c r="P315" s="246">
        <f>O315*H315</f>
        <v>0</v>
      </c>
      <c r="Q315" s="246">
        <v>0</v>
      </c>
      <c r="R315" s="246">
        <f>Q315*H315</f>
        <v>0</v>
      </c>
      <c r="S315" s="246">
        <v>0</v>
      </c>
      <c r="T315" s="247">
        <f>S315*H315</f>
        <v>0</v>
      </c>
      <c r="AR315" s="25" t="s">
        <v>572</v>
      </c>
      <c r="AT315" s="25" t="s">
        <v>230</v>
      </c>
      <c r="AU315" s="25" t="s">
        <v>101</v>
      </c>
      <c r="AY315" s="25" t="s">
        <v>228</v>
      </c>
      <c r="BE315" s="248">
        <f>IF(N315="základní",J315,0)</f>
        <v>0</v>
      </c>
      <c r="BF315" s="248">
        <f>IF(N315="snížená",J315,0)</f>
        <v>0</v>
      </c>
      <c r="BG315" s="248">
        <f>IF(N315="zákl. přenesená",J315,0)</f>
        <v>0</v>
      </c>
      <c r="BH315" s="248">
        <f>IF(N315="sníž. přenesená",J315,0)</f>
        <v>0</v>
      </c>
      <c r="BI315" s="248">
        <f>IF(N315="nulová",J315,0)</f>
        <v>0</v>
      </c>
      <c r="BJ315" s="25" t="s">
        <v>24</v>
      </c>
      <c r="BK315" s="248">
        <f>ROUND(I315*H315,2)</f>
        <v>0</v>
      </c>
      <c r="BL315" s="25" t="s">
        <v>572</v>
      </c>
      <c r="BM315" s="25" t="s">
        <v>3161</v>
      </c>
    </row>
    <row r="316" s="1" customFormat="1" ht="16.5" customHeight="1">
      <c r="B316" s="47"/>
      <c r="C316" s="237" t="s">
        <v>79</v>
      </c>
      <c r="D316" s="237" t="s">
        <v>230</v>
      </c>
      <c r="E316" s="238" t="s">
        <v>3162</v>
      </c>
      <c r="F316" s="239" t="s">
        <v>3163</v>
      </c>
      <c r="G316" s="240" t="s">
        <v>3160</v>
      </c>
      <c r="H316" s="241">
        <v>23</v>
      </c>
      <c r="I316" s="242"/>
      <c r="J316" s="243">
        <f>ROUND(I316*H316,2)</f>
        <v>0</v>
      </c>
      <c r="K316" s="239" t="s">
        <v>2762</v>
      </c>
      <c r="L316" s="73"/>
      <c r="M316" s="244" t="s">
        <v>22</v>
      </c>
      <c r="N316" s="245" t="s">
        <v>50</v>
      </c>
      <c r="O316" s="48"/>
      <c r="P316" s="246">
        <f>O316*H316</f>
        <v>0</v>
      </c>
      <c r="Q316" s="246">
        <v>0</v>
      </c>
      <c r="R316" s="246">
        <f>Q316*H316</f>
        <v>0</v>
      </c>
      <c r="S316" s="246">
        <v>0</v>
      </c>
      <c r="T316" s="247">
        <f>S316*H316</f>
        <v>0</v>
      </c>
      <c r="AR316" s="25" t="s">
        <v>572</v>
      </c>
      <c r="AT316" s="25" t="s">
        <v>230</v>
      </c>
      <c r="AU316" s="25" t="s">
        <v>101</v>
      </c>
      <c r="AY316" s="25" t="s">
        <v>228</v>
      </c>
      <c r="BE316" s="248">
        <f>IF(N316="základní",J316,0)</f>
        <v>0</v>
      </c>
      <c r="BF316" s="248">
        <f>IF(N316="snížená",J316,0)</f>
        <v>0</v>
      </c>
      <c r="BG316" s="248">
        <f>IF(N316="zákl. přenesená",J316,0)</f>
        <v>0</v>
      </c>
      <c r="BH316" s="248">
        <f>IF(N316="sníž. přenesená",J316,0)</f>
        <v>0</v>
      </c>
      <c r="BI316" s="248">
        <f>IF(N316="nulová",J316,0)</f>
        <v>0</v>
      </c>
      <c r="BJ316" s="25" t="s">
        <v>24</v>
      </c>
      <c r="BK316" s="248">
        <f>ROUND(I316*H316,2)</f>
        <v>0</v>
      </c>
      <c r="BL316" s="25" t="s">
        <v>572</v>
      </c>
      <c r="BM316" s="25" t="s">
        <v>3164</v>
      </c>
    </row>
    <row r="317" s="11" customFormat="1" ht="22.32" customHeight="1">
      <c r="B317" s="221"/>
      <c r="C317" s="222"/>
      <c r="D317" s="223" t="s">
        <v>78</v>
      </c>
      <c r="E317" s="235" t="s">
        <v>3165</v>
      </c>
      <c r="F317" s="235" t="s">
        <v>3166</v>
      </c>
      <c r="G317" s="222"/>
      <c r="H317" s="222"/>
      <c r="I317" s="225"/>
      <c r="J317" s="236">
        <f>BK317</f>
        <v>0</v>
      </c>
      <c r="K317" s="222"/>
      <c r="L317" s="227"/>
      <c r="M317" s="228"/>
      <c r="N317" s="229"/>
      <c r="O317" s="229"/>
      <c r="P317" s="230">
        <f>P318</f>
        <v>0</v>
      </c>
      <c r="Q317" s="229"/>
      <c r="R317" s="230">
        <f>R318</f>
        <v>0</v>
      </c>
      <c r="S317" s="229"/>
      <c r="T317" s="231">
        <f>T318</f>
        <v>0</v>
      </c>
      <c r="AR317" s="232" t="s">
        <v>101</v>
      </c>
      <c r="AT317" s="233" t="s">
        <v>78</v>
      </c>
      <c r="AU317" s="233" t="s">
        <v>87</v>
      </c>
      <c r="AY317" s="232" t="s">
        <v>228</v>
      </c>
      <c r="BK317" s="234">
        <f>BK318</f>
        <v>0</v>
      </c>
    </row>
    <row r="318" s="1" customFormat="1" ht="16.5" customHeight="1">
      <c r="B318" s="47"/>
      <c r="C318" s="237" t="s">
        <v>79</v>
      </c>
      <c r="D318" s="237" t="s">
        <v>230</v>
      </c>
      <c r="E318" s="238" t="s">
        <v>3167</v>
      </c>
      <c r="F318" s="239" t="s">
        <v>3168</v>
      </c>
      <c r="G318" s="240" t="s">
        <v>3160</v>
      </c>
      <c r="H318" s="241">
        <v>80</v>
      </c>
      <c r="I318" s="242"/>
      <c r="J318" s="243">
        <f>ROUND(I318*H318,2)</f>
        <v>0</v>
      </c>
      <c r="K318" s="239" t="s">
        <v>2762</v>
      </c>
      <c r="L318" s="73"/>
      <c r="M318" s="244" t="s">
        <v>22</v>
      </c>
      <c r="N318" s="245" t="s">
        <v>50</v>
      </c>
      <c r="O318" s="48"/>
      <c r="P318" s="246">
        <f>O318*H318</f>
        <v>0</v>
      </c>
      <c r="Q318" s="246">
        <v>0</v>
      </c>
      <c r="R318" s="246">
        <f>Q318*H318</f>
        <v>0</v>
      </c>
      <c r="S318" s="246">
        <v>0</v>
      </c>
      <c r="T318" s="247">
        <f>S318*H318</f>
        <v>0</v>
      </c>
      <c r="AR318" s="25" t="s">
        <v>572</v>
      </c>
      <c r="AT318" s="25" t="s">
        <v>230</v>
      </c>
      <c r="AU318" s="25" t="s">
        <v>101</v>
      </c>
      <c r="AY318" s="25" t="s">
        <v>228</v>
      </c>
      <c r="BE318" s="248">
        <f>IF(N318="základní",J318,0)</f>
        <v>0</v>
      </c>
      <c r="BF318" s="248">
        <f>IF(N318="snížená",J318,0)</f>
        <v>0</v>
      </c>
      <c r="BG318" s="248">
        <f>IF(N318="zákl. přenesená",J318,0)</f>
        <v>0</v>
      </c>
      <c r="BH318" s="248">
        <f>IF(N318="sníž. přenesená",J318,0)</f>
        <v>0</v>
      </c>
      <c r="BI318" s="248">
        <f>IF(N318="nulová",J318,0)</f>
        <v>0</v>
      </c>
      <c r="BJ318" s="25" t="s">
        <v>24</v>
      </c>
      <c r="BK318" s="248">
        <f>ROUND(I318*H318,2)</f>
        <v>0</v>
      </c>
      <c r="BL318" s="25" t="s">
        <v>572</v>
      </c>
      <c r="BM318" s="25" t="s">
        <v>3169</v>
      </c>
    </row>
    <row r="319" s="11" customFormat="1" ht="22.32" customHeight="1">
      <c r="B319" s="221"/>
      <c r="C319" s="222"/>
      <c r="D319" s="223" t="s">
        <v>78</v>
      </c>
      <c r="E319" s="235" t="s">
        <v>3170</v>
      </c>
      <c r="F319" s="235" t="s">
        <v>3171</v>
      </c>
      <c r="G319" s="222"/>
      <c r="H319" s="222"/>
      <c r="I319" s="225"/>
      <c r="J319" s="236">
        <f>BK319</f>
        <v>0</v>
      </c>
      <c r="K319" s="222"/>
      <c r="L319" s="227"/>
      <c r="M319" s="228"/>
      <c r="N319" s="229"/>
      <c r="O319" s="229"/>
      <c r="P319" s="230">
        <f>P320</f>
        <v>0</v>
      </c>
      <c r="Q319" s="229"/>
      <c r="R319" s="230">
        <f>R320</f>
        <v>0</v>
      </c>
      <c r="S319" s="229"/>
      <c r="T319" s="231">
        <f>T320</f>
        <v>0</v>
      </c>
      <c r="AR319" s="232" t="s">
        <v>101</v>
      </c>
      <c r="AT319" s="233" t="s">
        <v>78</v>
      </c>
      <c r="AU319" s="233" t="s">
        <v>87</v>
      </c>
      <c r="AY319" s="232" t="s">
        <v>228</v>
      </c>
      <c r="BK319" s="234">
        <f>BK320</f>
        <v>0</v>
      </c>
    </row>
    <row r="320" s="1" customFormat="1" ht="16.5" customHeight="1">
      <c r="B320" s="47"/>
      <c r="C320" s="237" t="s">
        <v>79</v>
      </c>
      <c r="D320" s="237" t="s">
        <v>230</v>
      </c>
      <c r="E320" s="238" t="s">
        <v>3172</v>
      </c>
      <c r="F320" s="239" t="s">
        <v>3173</v>
      </c>
      <c r="G320" s="240" t="s">
        <v>3160</v>
      </c>
      <c r="H320" s="241">
        <v>24</v>
      </c>
      <c r="I320" s="242"/>
      <c r="J320" s="243">
        <f>ROUND(I320*H320,2)</f>
        <v>0</v>
      </c>
      <c r="K320" s="239" t="s">
        <v>2762</v>
      </c>
      <c r="L320" s="73"/>
      <c r="M320" s="244" t="s">
        <v>22</v>
      </c>
      <c r="N320" s="245" t="s">
        <v>50</v>
      </c>
      <c r="O320" s="48"/>
      <c r="P320" s="246">
        <f>O320*H320</f>
        <v>0</v>
      </c>
      <c r="Q320" s="246">
        <v>0</v>
      </c>
      <c r="R320" s="246">
        <f>Q320*H320</f>
        <v>0</v>
      </c>
      <c r="S320" s="246">
        <v>0</v>
      </c>
      <c r="T320" s="247">
        <f>S320*H320</f>
        <v>0</v>
      </c>
      <c r="AR320" s="25" t="s">
        <v>572</v>
      </c>
      <c r="AT320" s="25" t="s">
        <v>230</v>
      </c>
      <c r="AU320" s="25" t="s">
        <v>101</v>
      </c>
      <c r="AY320" s="25" t="s">
        <v>228</v>
      </c>
      <c r="BE320" s="248">
        <f>IF(N320="základní",J320,0)</f>
        <v>0</v>
      </c>
      <c r="BF320" s="248">
        <f>IF(N320="snížená",J320,0)</f>
        <v>0</v>
      </c>
      <c r="BG320" s="248">
        <f>IF(N320="zákl. přenesená",J320,0)</f>
        <v>0</v>
      </c>
      <c r="BH320" s="248">
        <f>IF(N320="sníž. přenesená",J320,0)</f>
        <v>0</v>
      </c>
      <c r="BI320" s="248">
        <f>IF(N320="nulová",J320,0)</f>
        <v>0</v>
      </c>
      <c r="BJ320" s="25" t="s">
        <v>24</v>
      </c>
      <c r="BK320" s="248">
        <f>ROUND(I320*H320,2)</f>
        <v>0</v>
      </c>
      <c r="BL320" s="25" t="s">
        <v>572</v>
      </c>
      <c r="BM320" s="25" t="s">
        <v>3174</v>
      </c>
    </row>
    <row r="321" s="11" customFormat="1" ht="29.88" customHeight="1">
      <c r="B321" s="221"/>
      <c r="C321" s="222"/>
      <c r="D321" s="223" t="s">
        <v>78</v>
      </c>
      <c r="E321" s="235" t="s">
        <v>3175</v>
      </c>
      <c r="F321" s="235" t="s">
        <v>3176</v>
      </c>
      <c r="G321" s="222"/>
      <c r="H321" s="222"/>
      <c r="I321" s="225"/>
      <c r="J321" s="236">
        <f>BK321</f>
        <v>0</v>
      </c>
      <c r="K321" s="222"/>
      <c r="L321" s="227"/>
      <c r="M321" s="228"/>
      <c r="N321" s="229"/>
      <c r="O321" s="229"/>
      <c r="P321" s="230">
        <f>SUM(P322:P334)</f>
        <v>0</v>
      </c>
      <c r="Q321" s="229"/>
      <c r="R321" s="230">
        <f>SUM(R322:R334)</f>
        <v>0</v>
      </c>
      <c r="S321" s="229"/>
      <c r="T321" s="231">
        <f>SUM(T322:T334)</f>
        <v>0</v>
      </c>
      <c r="AR321" s="232" t="s">
        <v>101</v>
      </c>
      <c r="AT321" s="233" t="s">
        <v>78</v>
      </c>
      <c r="AU321" s="233" t="s">
        <v>24</v>
      </c>
      <c r="AY321" s="232" t="s">
        <v>228</v>
      </c>
      <c r="BK321" s="234">
        <f>SUM(BK322:BK334)</f>
        <v>0</v>
      </c>
    </row>
    <row r="322" s="1" customFormat="1" ht="16.5" customHeight="1">
      <c r="B322" s="47"/>
      <c r="C322" s="237" t="s">
        <v>79</v>
      </c>
      <c r="D322" s="237" t="s">
        <v>230</v>
      </c>
      <c r="E322" s="238" t="s">
        <v>3177</v>
      </c>
      <c r="F322" s="239" t="s">
        <v>3178</v>
      </c>
      <c r="G322" s="240" t="s">
        <v>929</v>
      </c>
      <c r="H322" s="241">
        <v>1</v>
      </c>
      <c r="I322" s="242"/>
      <c r="J322" s="243">
        <f>ROUND(I322*H322,2)</f>
        <v>0</v>
      </c>
      <c r="K322" s="239" t="s">
        <v>2762</v>
      </c>
      <c r="L322" s="73"/>
      <c r="M322" s="244" t="s">
        <v>22</v>
      </c>
      <c r="N322" s="245" t="s">
        <v>50</v>
      </c>
      <c r="O322" s="48"/>
      <c r="P322" s="246">
        <f>O322*H322</f>
        <v>0</v>
      </c>
      <c r="Q322" s="246">
        <v>0</v>
      </c>
      <c r="R322" s="246">
        <f>Q322*H322</f>
        <v>0</v>
      </c>
      <c r="S322" s="246">
        <v>0</v>
      </c>
      <c r="T322" s="247">
        <f>S322*H322</f>
        <v>0</v>
      </c>
      <c r="AR322" s="25" t="s">
        <v>572</v>
      </c>
      <c r="AT322" s="25" t="s">
        <v>230</v>
      </c>
      <c r="AU322" s="25" t="s">
        <v>87</v>
      </c>
      <c r="AY322" s="25" t="s">
        <v>228</v>
      </c>
      <c r="BE322" s="248">
        <f>IF(N322="základní",J322,0)</f>
        <v>0</v>
      </c>
      <c r="BF322" s="248">
        <f>IF(N322="snížená",J322,0)</f>
        <v>0</v>
      </c>
      <c r="BG322" s="248">
        <f>IF(N322="zákl. přenesená",J322,0)</f>
        <v>0</v>
      </c>
      <c r="BH322" s="248">
        <f>IF(N322="sníž. přenesená",J322,0)</f>
        <v>0</v>
      </c>
      <c r="BI322" s="248">
        <f>IF(N322="nulová",J322,0)</f>
        <v>0</v>
      </c>
      <c r="BJ322" s="25" t="s">
        <v>24</v>
      </c>
      <c r="BK322" s="248">
        <f>ROUND(I322*H322,2)</f>
        <v>0</v>
      </c>
      <c r="BL322" s="25" t="s">
        <v>572</v>
      </c>
      <c r="BM322" s="25" t="s">
        <v>3179</v>
      </c>
    </row>
    <row r="323" s="1" customFormat="1" ht="16.5" customHeight="1">
      <c r="B323" s="47"/>
      <c r="C323" s="237" t="s">
        <v>79</v>
      </c>
      <c r="D323" s="237" t="s">
        <v>230</v>
      </c>
      <c r="E323" s="238" t="s">
        <v>3180</v>
      </c>
      <c r="F323" s="239" t="s">
        <v>3181</v>
      </c>
      <c r="G323" s="240" t="s">
        <v>929</v>
      </c>
      <c r="H323" s="241">
        <v>3</v>
      </c>
      <c r="I323" s="242"/>
      <c r="J323" s="243">
        <f>ROUND(I323*H323,2)</f>
        <v>0</v>
      </c>
      <c r="K323" s="239" t="s">
        <v>2762</v>
      </c>
      <c r="L323" s="73"/>
      <c r="M323" s="244" t="s">
        <v>22</v>
      </c>
      <c r="N323" s="245" t="s">
        <v>50</v>
      </c>
      <c r="O323" s="48"/>
      <c r="P323" s="246">
        <f>O323*H323</f>
        <v>0</v>
      </c>
      <c r="Q323" s="246">
        <v>0</v>
      </c>
      <c r="R323" s="246">
        <f>Q323*H323</f>
        <v>0</v>
      </c>
      <c r="S323" s="246">
        <v>0</v>
      </c>
      <c r="T323" s="247">
        <f>S323*H323</f>
        <v>0</v>
      </c>
      <c r="AR323" s="25" t="s">
        <v>572</v>
      </c>
      <c r="AT323" s="25" t="s">
        <v>230</v>
      </c>
      <c r="AU323" s="25" t="s">
        <v>87</v>
      </c>
      <c r="AY323" s="25" t="s">
        <v>228</v>
      </c>
      <c r="BE323" s="248">
        <f>IF(N323="základní",J323,0)</f>
        <v>0</v>
      </c>
      <c r="BF323" s="248">
        <f>IF(N323="snížená",J323,0)</f>
        <v>0</v>
      </c>
      <c r="BG323" s="248">
        <f>IF(N323="zákl. přenesená",J323,0)</f>
        <v>0</v>
      </c>
      <c r="BH323" s="248">
        <f>IF(N323="sníž. přenesená",J323,0)</f>
        <v>0</v>
      </c>
      <c r="BI323" s="248">
        <f>IF(N323="nulová",J323,0)</f>
        <v>0</v>
      </c>
      <c r="BJ323" s="25" t="s">
        <v>24</v>
      </c>
      <c r="BK323" s="248">
        <f>ROUND(I323*H323,2)</f>
        <v>0</v>
      </c>
      <c r="BL323" s="25" t="s">
        <v>572</v>
      </c>
      <c r="BM323" s="25" t="s">
        <v>3182</v>
      </c>
    </row>
    <row r="324" s="1" customFormat="1" ht="16.5" customHeight="1">
      <c r="B324" s="47"/>
      <c r="C324" s="237" t="s">
        <v>79</v>
      </c>
      <c r="D324" s="237" t="s">
        <v>230</v>
      </c>
      <c r="E324" s="238" t="s">
        <v>3183</v>
      </c>
      <c r="F324" s="239" t="s">
        <v>3184</v>
      </c>
      <c r="G324" s="240" t="s">
        <v>929</v>
      </c>
      <c r="H324" s="241">
        <v>1</v>
      </c>
      <c r="I324" s="242"/>
      <c r="J324" s="243">
        <f>ROUND(I324*H324,2)</f>
        <v>0</v>
      </c>
      <c r="K324" s="239" t="s">
        <v>2762</v>
      </c>
      <c r="L324" s="73"/>
      <c r="M324" s="244" t="s">
        <v>22</v>
      </c>
      <c r="N324" s="245" t="s">
        <v>50</v>
      </c>
      <c r="O324" s="48"/>
      <c r="P324" s="246">
        <f>O324*H324</f>
        <v>0</v>
      </c>
      <c r="Q324" s="246">
        <v>0</v>
      </c>
      <c r="R324" s="246">
        <f>Q324*H324</f>
        <v>0</v>
      </c>
      <c r="S324" s="246">
        <v>0</v>
      </c>
      <c r="T324" s="247">
        <f>S324*H324</f>
        <v>0</v>
      </c>
      <c r="AR324" s="25" t="s">
        <v>572</v>
      </c>
      <c r="AT324" s="25" t="s">
        <v>230</v>
      </c>
      <c r="AU324" s="25" t="s">
        <v>87</v>
      </c>
      <c r="AY324" s="25" t="s">
        <v>228</v>
      </c>
      <c r="BE324" s="248">
        <f>IF(N324="základní",J324,0)</f>
        <v>0</v>
      </c>
      <c r="BF324" s="248">
        <f>IF(N324="snížená",J324,0)</f>
        <v>0</v>
      </c>
      <c r="BG324" s="248">
        <f>IF(N324="zákl. přenesená",J324,0)</f>
        <v>0</v>
      </c>
      <c r="BH324" s="248">
        <f>IF(N324="sníž. přenesená",J324,0)</f>
        <v>0</v>
      </c>
      <c r="BI324" s="248">
        <f>IF(N324="nulová",J324,0)</f>
        <v>0</v>
      </c>
      <c r="BJ324" s="25" t="s">
        <v>24</v>
      </c>
      <c r="BK324" s="248">
        <f>ROUND(I324*H324,2)</f>
        <v>0</v>
      </c>
      <c r="BL324" s="25" t="s">
        <v>572</v>
      </c>
      <c r="BM324" s="25" t="s">
        <v>3185</v>
      </c>
    </row>
    <row r="325" s="1" customFormat="1" ht="16.5" customHeight="1">
      <c r="B325" s="47"/>
      <c r="C325" s="237" t="s">
        <v>79</v>
      </c>
      <c r="D325" s="237" t="s">
        <v>230</v>
      </c>
      <c r="E325" s="238" t="s">
        <v>3180</v>
      </c>
      <c r="F325" s="239" t="s">
        <v>3181</v>
      </c>
      <c r="G325" s="240" t="s">
        <v>929</v>
      </c>
      <c r="H325" s="241">
        <v>3</v>
      </c>
      <c r="I325" s="242"/>
      <c r="J325" s="243">
        <f>ROUND(I325*H325,2)</f>
        <v>0</v>
      </c>
      <c r="K325" s="239" t="s">
        <v>2762</v>
      </c>
      <c r="L325" s="73"/>
      <c r="M325" s="244" t="s">
        <v>22</v>
      </c>
      <c r="N325" s="245" t="s">
        <v>50</v>
      </c>
      <c r="O325" s="48"/>
      <c r="P325" s="246">
        <f>O325*H325</f>
        <v>0</v>
      </c>
      <c r="Q325" s="246">
        <v>0</v>
      </c>
      <c r="R325" s="246">
        <f>Q325*H325</f>
        <v>0</v>
      </c>
      <c r="S325" s="246">
        <v>0</v>
      </c>
      <c r="T325" s="247">
        <f>S325*H325</f>
        <v>0</v>
      </c>
      <c r="AR325" s="25" t="s">
        <v>572</v>
      </c>
      <c r="AT325" s="25" t="s">
        <v>230</v>
      </c>
      <c r="AU325" s="25" t="s">
        <v>87</v>
      </c>
      <c r="AY325" s="25" t="s">
        <v>228</v>
      </c>
      <c r="BE325" s="248">
        <f>IF(N325="základní",J325,0)</f>
        <v>0</v>
      </c>
      <c r="BF325" s="248">
        <f>IF(N325="snížená",J325,0)</f>
        <v>0</v>
      </c>
      <c r="BG325" s="248">
        <f>IF(N325="zákl. přenesená",J325,0)</f>
        <v>0</v>
      </c>
      <c r="BH325" s="248">
        <f>IF(N325="sníž. přenesená",J325,0)</f>
        <v>0</v>
      </c>
      <c r="BI325" s="248">
        <f>IF(N325="nulová",J325,0)</f>
        <v>0</v>
      </c>
      <c r="BJ325" s="25" t="s">
        <v>24</v>
      </c>
      <c r="BK325" s="248">
        <f>ROUND(I325*H325,2)</f>
        <v>0</v>
      </c>
      <c r="BL325" s="25" t="s">
        <v>572</v>
      </c>
      <c r="BM325" s="25" t="s">
        <v>3186</v>
      </c>
    </row>
    <row r="326" s="1" customFormat="1" ht="16.5" customHeight="1">
      <c r="B326" s="47"/>
      <c r="C326" s="237" t="s">
        <v>79</v>
      </c>
      <c r="D326" s="237" t="s">
        <v>230</v>
      </c>
      <c r="E326" s="238" t="s">
        <v>3187</v>
      </c>
      <c r="F326" s="239" t="s">
        <v>3188</v>
      </c>
      <c r="G326" s="240" t="s">
        <v>929</v>
      </c>
      <c r="H326" s="241">
        <v>1</v>
      </c>
      <c r="I326" s="242"/>
      <c r="J326" s="243">
        <f>ROUND(I326*H326,2)</f>
        <v>0</v>
      </c>
      <c r="K326" s="239" t="s">
        <v>2762</v>
      </c>
      <c r="L326" s="73"/>
      <c r="M326" s="244" t="s">
        <v>22</v>
      </c>
      <c r="N326" s="245" t="s">
        <v>50</v>
      </c>
      <c r="O326" s="48"/>
      <c r="P326" s="246">
        <f>O326*H326</f>
        <v>0</v>
      </c>
      <c r="Q326" s="246">
        <v>0</v>
      </c>
      <c r="R326" s="246">
        <f>Q326*H326</f>
        <v>0</v>
      </c>
      <c r="S326" s="246">
        <v>0</v>
      </c>
      <c r="T326" s="247">
        <f>S326*H326</f>
        <v>0</v>
      </c>
      <c r="AR326" s="25" t="s">
        <v>572</v>
      </c>
      <c r="AT326" s="25" t="s">
        <v>230</v>
      </c>
      <c r="AU326" s="25" t="s">
        <v>87</v>
      </c>
      <c r="AY326" s="25" t="s">
        <v>228</v>
      </c>
      <c r="BE326" s="248">
        <f>IF(N326="základní",J326,0)</f>
        <v>0</v>
      </c>
      <c r="BF326" s="248">
        <f>IF(N326="snížená",J326,0)</f>
        <v>0</v>
      </c>
      <c r="BG326" s="248">
        <f>IF(N326="zákl. přenesená",J326,0)</f>
        <v>0</v>
      </c>
      <c r="BH326" s="248">
        <f>IF(N326="sníž. přenesená",J326,0)</f>
        <v>0</v>
      </c>
      <c r="BI326" s="248">
        <f>IF(N326="nulová",J326,0)</f>
        <v>0</v>
      </c>
      <c r="BJ326" s="25" t="s">
        <v>24</v>
      </c>
      <c r="BK326" s="248">
        <f>ROUND(I326*H326,2)</f>
        <v>0</v>
      </c>
      <c r="BL326" s="25" t="s">
        <v>572</v>
      </c>
      <c r="BM326" s="25" t="s">
        <v>3189</v>
      </c>
    </row>
    <row r="327" s="1" customFormat="1" ht="16.5" customHeight="1">
      <c r="B327" s="47"/>
      <c r="C327" s="237" t="s">
        <v>79</v>
      </c>
      <c r="D327" s="237" t="s">
        <v>230</v>
      </c>
      <c r="E327" s="238" t="s">
        <v>3190</v>
      </c>
      <c r="F327" s="239" t="s">
        <v>3191</v>
      </c>
      <c r="G327" s="240" t="s">
        <v>929</v>
      </c>
      <c r="H327" s="241">
        <v>1</v>
      </c>
      <c r="I327" s="242"/>
      <c r="J327" s="243">
        <f>ROUND(I327*H327,2)</f>
        <v>0</v>
      </c>
      <c r="K327" s="239" t="s">
        <v>2762</v>
      </c>
      <c r="L327" s="73"/>
      <c r="M327" s="244" t="s">
        <v>22</v>
      </c>
      <c r="N327" s="245" t="s">
        <v>50</v>
      </c>
      <c r="O327" s="48"/>
      <c r="P327" s="246">
        <f>O327*H327</f>
        <v>0</v>
      </c>
      <c r="Q327" s="246">
        <v>0</v>
      </c>
      <c r="R327" s="246">
        <f>Q327*H327</f>
        <v>0</v>
      </c>
      <c r="S327" s="246">
        <v>0</v>
      </c>
      <c r="T327" s="247">
        <f>S327*H327</f>
        <v>0</v>
      </c>
      <c r="AR327" s="25" t="s">
        <v>572</v>
      </c>
      <c r="AT327" s="25" t="s">
        <v>230</v>
      </c>
      <c r="AU327" s="25" t="s">
        <v>87</v>
      </c>
      <c r="AY327" s="25" t="s">
        <v>228</v>
      </c>
      <c r="BE327" s="248">
        <f>IF(N327="základní",J327,0)</f>
        <v>0</v>
      </c>
      <c r="BF327" s="248">
        <f>IF(N327="snížená",J327,0)</f>
        <v>0</v>
      </c>
      <c r="BG327" s="248">
        <f>IF(N327="zákl. přenesená",J327,0)</f>
        <v>0</v>
      </c>
      <c r="BH327" s="248">
        <f>IF(N327="sníž. přenesená",J327,0)</f>
        <v>0</v>
      </c>
      <c r="BI327" s="248">
        <f>IF(N327="nulová",J327,0)</f>
        <v>0</v>
      </c>
      <c r="BJ327" s="25" t="s">
        <v>24</v>
      </c>
      <c r="BK327" s="248">
        <f>ROUND(I327*H327,2)</f>
        <v>0</v>
      </c>
      <c r="BL327" s="25" t="s">
        <v>572</v>
      </c>
      <c r="BM327" s="25" t="s">
        <v>3192</v>
      </c>
    </row>
    <row r="328" s="1" customFormat="1" ht="16.5" customHeight="1">
      <c r="B328" s="47"/>
      <c r="C328" s="237" t="s">
        <v>79</v>
      </c>
      <c r="D328" s="237" t="s">
        <v>230</v>
      </c>
      <c r="E328" s="238" t="s">
        <v>3193</v>
      </c>
      <c r="F328" s="239" t="s">
        <v>3194</v>
      </c>
      <c r="G328" s="240" t="s">
        <v>929</v>
      </c>
      <c r="H328" s="241">
        <v>1</v>
      </c>
      <c r="I328" s="242"/>
      <c r="J328" s="243">
        <f>ROUND(I328*H328,2)</f>
        <v>0</v>
      </c>
      <c r="K328" s="239" t="s">
        <v>2762</v>
      </c>
      <c r="L328" s="73"/>
      <c r="M328" s="244" t="s">
        <v>22</v>
      </c>
      <c r="N328" s="245" t="s">
        <v>50</v>
      </c>
      <c r="O328" s="48"/>
      <c r="P328" s="246">
        <f>O328*H328</f>
        <v>0</v>
      </c>
      <c r="Q328" s="246">
        <v>0</v>
      </c>
      <c r="R328" s="246">
        <f>Q328*H328</f>
        <v>0</v>
      </c>
      <c r="S328" s="246">
        <v>0</v>
      </c>
      <c r="T328" s="247">
        <f>S328*H328</f>
        <v>0</v>
      </c>
      <c r="AR328" s="25" t="s">
        <v>572</v>
      </c>
      <c r="AT328" s="25" t="s">
        <v>230</v>
      </c>
      <c r="AU328" s="25" t="s">
        <v>87</v>
      </c>
      <c r="AY328" s="25" t="s">
        <v>228</v>
      </c>
      <c r="BE328" s="248">
        <f>IF(N328="základní",J328,0)</f>
        <v>0</v>
      </c>
      <c r="BF328" s="248">
        <f>IF(N328="snížená",J328,0)</f>
        <v>0</v>
      </c>
      <c r="BG328" s="248">
        <f>IF(N328="zákl. přenesená",J328,0)</f>
        <v>0</v>
      </c>
      <c r="BH328" s="248">
        <f>IF(N328="sníž. přenesená",J328,0)</f>
        <v>0</v>
      </c>
      <c r="BI328" s="248">
        <f>IF(N328="nulová",J328,0)</f>
        <v>0</v>
      </c>
      <c r="BJ328" s="25" t="s">
        <v>24</v>
      </c>
      <c r="BK328" s="248">
        <f>ROUND(I328*H328,2)</f>
        <v>0</v>
      </c>
      <c r="BL328" s="25" t="s">
        <v>572</v>
      </c>
      <c r="BM328" s="25" t="s">
        <v>3195</v>
      </c>
    </row>
    <row r="329" s="1" customFormat="1" ht="16.5" customHeight="1">
      <c r="B329" s="47"/>
      <c r="C329" s="237" t="s">
        <v>79</v>
      </c>
      <c r="D329" s="237" t="s">
        <v>230</v>
      </c>
      <c r="E329" s="238" t="s">
        <v>3180</v>
      </c>
      <c r="F329" s="239" t="s">
        <v>3181</v>
      </c>
      <c r="G329" s="240" t="s">
        <v>929</v>
      </c>
      <c r="H329" s="241">
        <v>3</v>
      </c>
      <c r="I329" s="242"/>
      <c r="J329" s="243">
        <f>ROUND(I329*H329,2)</f>
        <v>0</v>
      </c>
      <c r="K329" s="239" t="s">
        <v>2762</v>
      </c>
      <c r="L329" s="73"/>
      <c r="M329" s="244" t="s">
        <v>22</v>
      </c>
      <c r="N329" s="245" t="s">
        <v>50</v>
      </c>
      <c r="O329" s="48"/>
      <c r="P329" s="246">
        <f>O329*H329</f>
        <v>0</v>
      </c>
      <c r="Q329" s="246">
        <v>0</v>
      </c>
      <c r="R329" s="246">
        <f>Q329*H329</f>
        <v>0</v>
      </c>
      <c r="S329" s="246">
        <v>0</v>
      </c>
      <c r="T329" s="247">
        <f>S329*H329</f>
        <v>0</v>
      </c>
      <c r="AR329" s="25" t="s">
        <v>572</v>
      </c>
      <c r="AT329" s="25" t="s">
        <v>230</v>
      </c>
      <c r="AU329" s="25" t="s">
        <v>87</v>
      </c>
      <c r="AY329" s="25" t="s">
        <v>228</v>
      </c>
      <c r="BE329" s="248">
        <f>IF(N329="základní",J329,0)</f>
        <v>0</v>
      </c>
      <c r="BF329" s="248">
        <f>IF(N329="snížená",J329,0)</f>
        <v>0</v>
      </c>
      <c r="BG329" s="248">
        <f>IF(N329="zákl. přenesená",J329,0)</f>
        <v>0</v>
      </c>
      <c r="BH329" s="248">
        <f>IF(N329="sníž. přenesená",J329,0)</f>
        <v>0</v>
      </c>
      <c r="BI329" s="248">
        <f>IF(N329="nulová",J329,0)</f>
        <v>0</v>
      </c>
      <c r="BJ329" s="25" t="s">
        <v>24</v>
      </c>
      <c r="BK329" s="248">
        <f>ROUND(I329*H329,2)</f>
        <v>0</v>
      </c>
      <c r="BL329" s="25" t="s">
        <v>572</v>
      </c>
      <c r="BM329" s="25" t="s">
        <v>3196</v>
      </c>
    </row>
    <row r="330" s="1" customFormat="1" ht="16.5" customHeight="1">
      <c r="B330" s="47"/>
      <c r="C330" s="237" t="s">
        <v>79</v>
      </c>
      <c r="D330" s="237" t="s">
        <v>230</v>
      </c>
      <c r="E330" s="238" t="s">
        <v>3197</v>
      </c>
      <c r="F330" s="239" t="s">
        <v>3198</v>
      </c>
      <c r="G330" s="240" t="s">
        <v>929</v>
      </c>
      <c r="H330" s="241">
        <v>1</v>
      </c>
      <c r="I330" s="242"/>
      <c r="J330" s="243">
        <f>ROUND(I330*H330,2)</f>
        <v>0</v>
      </c>
      <c r="K330" s="239" t="s">
        <v>2762</v>
      </c>
      <c r="L330" s="73"/>
      <c r="M330" s="244" t="s">
        <v>22</v>
      </c>
      <c r="N330" s="245" t="s">
        <v>50</v>
      </c>
      <c r="O330" s="48"/>
      <c r="P330" s="246">
        <f>O330*H330</f>
        <v>0</v>
      </c>
      <c r="Q330" s="246">
        <v>0</v>
      </c>
      <c r="R330" s="246">
        <f>Q330*H330</f>
        <v>0</v>
      </c>
      <c r="S330" s="246">
        <v>0</v>
      </c>
      <c r="T330" s="247">
        <f>S330*H330</f>
        <v>0</v>
      </c>
      <c r="AR330" s="25" t="s">
        <v>572</v>
      </c>
      <c r="AT330" s="25" t="s">
        <v>230</v>
      </c>
      <c r="AU330" s="25" t="s">
        <v>87</v>
      </c>
      <c r="AY330" s="25" t="s">
        <v>228</v>
      </c>
      <c r="BE330" s="248">
        <f>IF(N330="základní",J330,0)</f>
        <v>0</v>
      </c>
      <c r="BF330" s="248">
        <f>IF(N330="snížená",J330,0)</f>
        <v>0</v>
      </c>
      <c r="BG330" s="248">
        <f>IF(N330="zákl. přenesená",J330,0)</f>
        <v>0</v>
      </c>
      <c r="BH330" s="248">
        <f>IF(N330="sníž. přenesená",J330,0)</f>
        <v>0</v>
      </c>
      <c r="BI330" s="248">
        <f>IF(N330="nulová",J330,0)</f>
        <v>0</v>
      </c>
      <c r="BJ330" s="25" t="s">
        <v>24</v>
      </c>
      <c r="BK330" s="248">
        <f>ROUND(I330*H330,2)</f>
        <v>0</v>
      </c>
      <c r="BL330" s="25" t="s">
        <v>572</v>
      </c>
      <c r="BM330" s="25" t="s">
        <v>3199</v>
      </c>
    </row>
    <row r="331" s="1" customFormat="1" ht="16.5" customHeight="1">
      <c r="B331" s="47"/>
      <c r="C331" s="237" t="s">
        <v>79</v>
      </c>
      <c r="D331" s="237" t="s">
        <v>230</v>
      </c>
      <c r="E331" s="238" t="s">
        <v>3200</v>
      </c>
      <c r="F331" s="239" t="s">
        <v>3201</v>
      </c>
      <c r="G331" s="240" t="s">
        <v>929</v>
      </c>
      <c r="H331" s="241">
        <v>1</v>
      </c>
      <c r="I331" s="242"/>
      <c r="J331" s="243">
        <f>ROUND(I331*H331,2)</f>
        <v>0</v>
      </c>
      <c r="K331" s="239" t="s">
        <v>2762</v>
      </c>
      <c r="L331" s="73"/>
      <c r="M331" s="244" t="s">
        <v>22</v>
      </c>
      <c r="N331" s="245" t="s">
        <v>50</v>
      </c>
      <c r="O331" s="48"/>
      <c r="P331" s="246">
        <f>O331*H331</f>
        <v>0</v>
      </c>
      <c r="Q331" s="246">
        <v>0</v>
      </c>
      <c r="R331" s="246">
        <f>Q331*H331</f>
        <v>0</v>
      </c>
      <c r="S331" s="246">
        <v>0</v>
      </c>
      <c r="T331" s="247">
        <f>S331*H331</f>
        <v>0</v>
      </c>
      <c r="AR331" s="25" t="s">
        <v>572</v>
      </c>
      <c r="AT331" s="25" t="s">
        <v>230</v>
      </c>
      <c r="AU331" s="25" t="s">
        <v>87</v>
      </c>
      <c r="AY331" s="25" t="s">
        <v>228</v>
      </c>
      <c r="BE331" s="248">
        <f>IF(N331="základní",J331,0)</f>
        <v>0</v>
      </c>
      <c r="BF331" s="248">
        <f>IF(N331="snížená",J331,0)</f>
        <v>0</v>
      </c>
      <c r="BG331" s="248">
        <f>IF(N331="zákl. přenesená",J331,0)</f>
        <v>0</v>
      </c>
      <c r="BH331" s="248">
        <f>IF(N331="sníž. přenesená",J331,0)</f>
        <v>0</v>
      </c>
      <c r="BI331" s="248">
        <f>IF(N331="nulová",J331,0)</f>
        <v>0</v>
      </c>
      <c r="BJ331" s="25" t="s">
        <v>24</v>
      </c>
      <c r="BK331" s="248">
        <f>ROUND(I331*H331,2)</f>
        <v>0</v>
      </c>
      <c r="BL331" s="25" t="s">
        <v>572</v>
      </c>
      <c r="BM331" s="25" t="s">
        <v>3202</v>
      </c>
    </row>
    <row r="332" s="1" customFormat="1" ht="16.5" customHeight="1">
      <c r="B332" s="47"/>
      <c r="C332" s="237" t="s">
        <v>79</v>
      </c>
      <c r="D332" s="237" t="s">
        <v>230</v>
      </c>
      <c r="E332" s="238" t="s">
        <v>3203</v>
      </c>
      <c r="F332" s="239" t="s">
        <v>3204</v>
      </c>
      <c r="G332" s="240" t="s">
        <v>929</v>
      </c>
      <c r="H332" s="241">
        <v>1</v>
      </c>
      <c r="I332" s="242"/>
      <c r="J332" s="243">
        <f>ROUND(I332*H332,2)</f>
        <v>0</v>
      </c>
      <c r="K332" s="239" t="s">
        <v>2762</v>
      </c>
      <c r="L332" s="73"/>
      <c r="M332" s="244" t="s">
        <v>22</v>
      </c>
      <c r="N332" s="245" t="s">
        <v>50</v>
      </c>
      <c r="O332" s="48"/>
      <c r="P332" s="246">
        <f>O332*H332</f>
        <v>0</v>
      </c>
      <c r="Q332" s="246">
        <v>0</v>
      </c>
      <c r="R332" s="246">
        <f>Q332*H332</f>
        <v>0</v>
      </c>
      <c r="S332" s="246">
        <v>0</v>
      </c>
      <c r="T332" s="247">
        <f>S332*H332</f>
        <v>0</v>
      </c>
      <c r="AR332" s="25" t="s">
        <v>572</v>
      </c>
      <c r="AT332" s="25" t="s">
        <v>230</v>
      </c>
      <c r="AU332" s="25" t="s">
        <v>87</v>
      </c>
      <c r="AY332" s="25" t="s">
        <v>228</v>
      </c>
      <c r="BE332" s="248">
        <f>IF(N332="základní",J332,0)</f>
        <v>0</v>
      </c>
      <c r="BF332" s="248">
        <f>IF(N332="snížená",J332,0)</f>
        <v>0</v>
      </c>
      <c r="BG332" s="248">
        <f>IF(N332="zákl. přenesená",J332,0)</f>
        <v>0</v>
      </c>
      <c r="BH332" s="248">
        <f>IF(N332="sníž. přenesená",J332,0)</f>
        <v>0</v>
      </c>
      <c r="BI332" s="248">
        <f>IF(N332="nulová",J332,0)</f>
        <v>0</v>
      </c>
      <c r="BJ332" s="25" t="s">
        <v>24</v>
      </c>
      <c r="BK332" s="248">
        <f>ROUND(I332*H332,2)</f>
        <v>0</v>
      </c>
      <c r="BL332" s="25" t="s">
        <v>572</v>
      </c>
      <c r="BM332" s="25" t="s">
        <v>3205</v>
      </c>
    </row>
    <row r="333" s="1" customFormat="1" ht="16.5" customHeight="1">
      <c r="B333" s="47"/>
      <c r="C333" s="237" t="s">
        <v>79</v>
      </c>
      <c r="D333" s="237" t="s">
        <v>230</v>
      </c>
      <c r="E333" s="238" t="s">
        <v>3206</v>
      </c>
      <c r="F333" s="239" t="s">
        <v>3207</v>
      </c>
      <c r="G333" s="240" t="s">
        <v>929</v>
      </c>
      <c r="H333" s="241">
        <v>1</v>
      </c>
      <c r="I333" s="242"/>
      <c r="J333" s="243">
        <f>ROUND(I333*H333,2)</f>
        <v>0</v>
      </c>
      <c r="K333" s="239" t="s">
        <v>2762</v>
      </c>
      <c r="L333" s="73"/>
      <c r="M333" s="244" t="s">
        <v>22</v>
      </c>
      <c r="N333" s="245" t="s">
        <v>50</v>
      </c>
      <c r="O333" s="48"/>
      <c r="P333" s="246">
        <f>O333*H333</f>
        <v>0</v>
      </c>
      <c r="Q333" s="246">
        <v>0</v>
      </c>
      <c r="R333" s="246">
        <f>Q333*H333</f>
        <v>0</v>
      </c>
      <c r="S333" s="246">
        <v>0</v>
      </c>
      <c r="T333" s="247">
        <f>S333*H333</f>
        <v>0</v>
      </c>
      <c r="AR333" s="25" t="s">
        <v>572</v>
      </c>
      <c r="AT333" s="25" t="s">
        <v>230</v>
      </c>
      <c r="AU333" s="25" t="s">
        <v>87</v>
      </c>
      <c r="AY333" s="25" t="s">
        <v>228</v>
      </c>
      <c r="BE333" s="248">
        <f>IF(N333="základní",J333,0)</f>
        <v>0</v>
      </c>
      <c r="BF333" s="248">
        <f>IF(N333="snížená",J333,0)</f>
        <v>0</v>
      </c>
      <c r="BG333" s="248">
        <f>IF(N333="zákl. přenesená",J333,0)</f>
        <v>0</v>
      </c>
      <c r="BH333" s="248">
        <f>IF(N333="sníž. přenesená",J333,0)</f>
        <v>0</v>
      </c>
      <c r="BI333" s="248">
        <f>IF(N333="nulová",J333,0)</f>
        <v>0</v>
      </c>
      <c r="BJ333" s="25" t="s">
        <v>24</v>
      </c>
      <c r="BK333" s="248">
        <f>ROUND(I333*H333,2)</f>
        <v>0</v>
      </c>
      <c r="BL333" s="25" t="s">
        <v>572</v>
      </c>
      <c r="BM333" s="25" t="s">
        <v>3208</v>
      </c>
    </row>
    <row r="334" s="1" customFormat="1" ht="16.5" customHeight="1">
      <c r="B334" s="47"/>
      <c r="C334" s="237" t="s">
        <v>79</v>
      </c>
      <c r="D334" s="237" t="s">
        <v>230</v>
      </c>
      <c r="E334" s="238" t="s">
        <v>3209</v>
      </c>
      <c r="F334" s="239" t="s">
        <v>3210</v>
      </c>
      <c r="G334" s="240" t="s">
        <v>929</v>
      </c>
      <c r="H334" s="241">
        <v>1</v>
      </c>
      <c r="I334" s="242"/>
      <c r="J334" s="243">
        <f>ROUND(I334*H334,2)</f>
        <v>0</v>
      </c>
      <c r="K334" s="239" t="s">
        <v>2762</v>
      </c>
      <c r="L334" s="73"/>
      <c r="M334" s="244" t="s">
        <v>22</v>
      </c>
      <c r="N334" s="245" t="s">
        <v>50</v>
      </c>
      <c r="O334" s="48"/>
      <c r="P334" s="246">
        <f>O334*H334</f>
        <v>0</v>
      </c>
      <c r="Q334" s="246">
        <v>0</v>
      </c>
      <c r="R334" s="246">
        <f>Q334*H334</f>
        <v>0</v>
      </c>
      <c r="S334" s="246">
        <v>0</v>
      </c>
      <c r="T334" s="247">
        <f>S334*H334</f>
        <v>0</v>
      </c>
      <c r="AR334" s="25" t="s">
        <v>572</v>
      </c>
      <c r="AT334" s="25" t="s">
        <v>230</v>
      </c>
      <c r="AU334" s="25" t="s">
        <v>87</v>
      </c>
      <c r="AY334" s="25" t="s">
        <v>228</v>
      </c>
      <c r="BE334" s="248">
        <f>IF(N334="základní",J334,0)</f>
        <v>0</v>
      </c>
      <c r="BF334" s="248">
        <f>IF(N334="snížená",J334,0)</f>
        <v>0</v>
      </c>
      <c r="BG334" s="248">
        <f>IF(N334="zákl. přenesená",J334,0)</f>
        <v>0</v>
      </c>
      <c r="BH334" s="248">
        <f>IF(N334="sníž. přenesená",J334,0)</f>
        <v>0</v>
      </c>
      <c r="BI334" s="248">
        <f>IF(N334="nulová",J334,0)</f>
        <v>0</v>
      </c>
      <c r="BJ334" s="25" t="s">
        <v>24</v>
      </c>
      <c r="BK334" s="248">
        <f>ROUND(I334*H334,2)</f>
        <v>0</v>
      </c>
      <c r="BL334" s="25" t="s">
        <v>572</v>
      </c>
      <c r="BM334" s="25" t="s">
        <v>3211</v>
      </c>
    </row>
    <row r="335" s="11" customFormat="1" ht="29.88" customHeight="1">
      <c r="B335" s="221"/>
      <c r="C335" s="222"/>
      <c r="D335" s="223" t="s">
        <v>78</v>
      </c>
      <c r="E335" s="235" t="s">
        <v>3212</v>
      </c>
      <c r="F335" s="235" t="s">
        <v>3213</v>
      </c>
      <c r="G335" s="222"/>
      <c r="H335" s="222"/>
      <c r="I335" s="225"/>
      <c r="J335" s="236">
        <f>BK335</f>
        <v>0</v>
      </c>
      <c r="K335" s="222"/>
      <c r="L335" s="227"/>
      <c r="M335" s="228"/>
      <c r="N335" s="229"/>
      <c r="O335" s="229"/>
      <c r="P335" s="230">
        <f>SUM(P336:P338)</f>
        <v>0</v>
      </c>
      <c r="Q335" s="229"/>
      <c r="R335" s="230">
        <f>SUM(R336:R338)</f>
        <v>0</v>
      </c>
      <c r="S335" s="229"/>
      <c r="T335" s="231">
        <f>SUM(T336:T338)</f>
        <v>0</v>
      </c>
      <c r="AR335" s="232" t="s">
        <v>101</v>
      </c>
      <c r="AT335" s="233" t="s">
        <v>78</v>
      </c>
      <c r="AU335" s="233" t="s">
        <v>24</v>
      </c>
      <c r="AY335" s="232" t="s">
        <v>228</v>
      </c>
      <c r="BK335" s="234">
        <f>SUM(BK336:BK338)</f>
        <v>0</v>
      </c>
    </row>
    <row r="336" s="1" customFormat="1" ht="16.5" customHeight="1">
      <c r="B336" s="47"/>
      <c r="C336" s="237" t="s">
        <v>24</v>
      </c>
      <c r="D336" s="237" t="s">
        <v>230</v>
      </c>
      <c r="E336" s="238" t="s">
        <v>3214</v>
      </c>
      <c r="F336" s="239" t="s">
        <v>3215</v>
      </c>
      <c r="G336" s="240" t="s">
        <v>499</v>
      </c>
      <c r="H336" s="241">
        <v>1</v>
      </c>
      <c r="I336" s="242"/>
      <c r="J336" s="243">
        <f>ROUND(I336*H336,2)</f>
        <v>0</v>
      </c>
      <c r="K336" s="239" t="s">
        <v>2762</v>
      </c>
      <c r="L336" s="73"/>
      <c r="M336" s="244" t="s">
        <v>22</v>
      </c>
      <c r="N336" s="245" t="s">
        <v>50</v>
      </c>
      <c r="O336" s="48"/>
      <c r="P336" s="246">
        <f>O336*H336</f>
        <v>0</v>
      </c>
      <c r="Q336" s="246">
        <v>0</v>
      </c>
      <c r="R336" s="246">
        <f>Q336*H336</f>
        <v>0</v>
      </c>
      <c r="S336" s="246">
        <v>0</v>
      </c>
      <c r="T336" s="247">
        <f>S336*H336</f>
        <v>0</v>
      </c>
      <c r="AR336" s="25" t="s">
        <v>572</v>
      </c>
      <c r="AT336" s="25" t="s">
        <v>230</v>
      </c>
      <c r="AU336" s="25" t="s">
        <v>87</v>
      </c>
      <c r="AY336" s="25" t="s">
        <v>228</v>
      </c>
      <c r="BE336" s="248">
        <f>IF(N336="základní",J336,0)</f>
        <v>0</v>
      </c>
      <c r="BF336" s="248">
        <f>IF(N336="snížená",J336,0)</f>
        <v>0</v>
      </c>
      <c r="BG336" s="248">
        <f>IF(N336="zákl. přenesená",J336,0)</f>
        <v>0</v>
      </c>
      <c r="BH336" s="248">
        <f>IF(N336="sníž. přenesená",J336,0)</f>
        <v>0</v>
      </c>
      <c r="BI336" s="248">
        <f>IF(N336="nulová",J336,0)</f>
        <v>0</v>
      </c>
      <c r="BJ336" s="25" t="s">
        <v>24</v>
      </c>
      <c r="BK336" s="248">
        <f>ROUND(I336*H336,2)</f>
        <v>0</v>
      </c>
      <c r="BL336" s="25" t="s">
        <v>572</v>
      </c>
      <c r="BM336" s="25" t="s">
        <v>3216</v>
      </c>
    </row>
    <row r="337" s="1" customFormat="1" ht="16.5" customHeight="1">
      <c r="B337" s="47"/>
      <c r="C337" s="237" t="s">
        <v>87</v>
      </c>
      <c r="D337" s="237" t="s">
        <v>230</v>
      </c>
      <c r="E337" s="238" t="s">
        <v>3217</v>
      </c>
      <c r="F337" s="239" t="s">
        <v>3218</v>
      </c>
      <c r="G337" s="240" t="s">
        <v>499</v>
      </c>
      <c r="H337" s="241">
        <v>1</v>
      </c>
      <c r="I337" s="242"/>
      <c r="J337" s="243">
        <f>ROUND(I337*H337,2)</f>
        <v>0</v>
      </c>
      <c r="K337" s="239" t="s">
        <v>2762</v>
      </c>
      <c r="L337" s="73"/>
      <c r="M337" s="244" t="s">
        <v>22</v>
      </c>
      <c r="N337" s="245" t="s">
        <v>50</v>
      </c>
      <c r="O337" s="48"/>
      <c r="P337" s="246">
        <f>O337*H337</f>
        <v>0</v>
      </c>
      <c r="Q337" s="246">
        <v>0</v>
      </c>
      <c r="R337" s="246">
        <f>Q337*H337</f>
        <v>0</v>
      </c>
      <c r="S337" s="246">
        <v>0</v>
      </c>
      <c r="T337" s="247">
        <f>S337*H337</f>
        <v>0</v>
      </c>
      <c r="AR337" s="25" t="s">
        <v>572</v>
      </c>
      <c r="AT337" s="25" t="s">
        <v>230</v>
      </c>
      <c r="AU337" s="25" t="s">
        <v>87</v>
      </c>
      <c r="AY337" s="25" t="s">
        <v>228</v>
      </c>
      <c r="BE337" s="248">
        <f>IF(N337="základní",J337,0)</f>
        <v>0</v>
      </c>
      <c r="BF337" s="248">
        <f>IF(N337="snížená",J337,0)</f>
        <v>0</v>
      </c>
      <c r="BG337" s="248">
        <f>IF(N337="zákl. přenesená",J337,0)</f>
        <v>0</v>
      </c>
      <c r="BH337" s="248">
        <f>IF(N337="sníž. přenesená",J337,0)</f>
        <v>0</v>
      </c>
      <c r="BI337" s="248">
        <f>IF(N337="nulová",J337,0)</f>
        <v>0</v>
      </c>
      <c r="BJ337" s="25" t="s">
        <v>24</v>
      </c>
      <c r="BK337" s="248">
        <f>ROUND(I337*H337,2)</f>
        <v>0</v>
      </c>
      <c r="BL337" s="25" t="s">
        <v>572</v>
      </c>
      <c r="BM337" s="25" t="s">
        <v>3219</v>
      </c>
    </row>
    <row r="338" s="1" customFormat="1" ht="16.5" customHeight="1">
      <c r="B338" s="47"/>
      <c r="C338" s="237" t="s">
        <v>101</v>
      </c>
      <c r="D338" s="237" t="s">
        <v>230</v>
      </c>
      <c r="E338" s="238" t="s">
        <v>3220</v>
      </c>
      <c r="F338" s="239" t="s">
        <v>3221</v>
      </c>
      <c r="G338" s="240" t="s">
        <v>499</v>
      </c>
      <c r="H338" s="241">
        <v>1</v>
      </c>
      <c r="I338" s="242"/>
      <c r="J338" s="243">
        <f>ROUND(I338*H338,2)</f>
        <v>0</v>
      </c>
      <c r="K338" s="239" t="s">
        <v>2762</v>
      </c>
      <c r="L338" s="73"/>
      <c r="M338" s="244" t="s">
        <v>22</v>
      </c>
      <c r="N338" s="310" t="s">
        <v>50</v>
      </c>
      <c r="O338" s="311"/>
      <c r="P338" s="312">
        <f>O338*H338</f>
        <v>0</v>
      </c>
      <c r="Q338" s="312">
        <v>0</v>
      </c>
      <c r="R338" s="312">
        <f>Q338*H338</f>
        <v>0</v>
      </c>
      <c r="S338" s="312">
        <v>0</v>
      </c>
      <c r="T338" s="313">
        <f>S338*H338</f>
        <v>0</v>
      </c>
      <c r="AR338" s="25" t="s">
        <v>572</v>
      </c>
      <c r="AT338" s="25" t="s">
        <v>230</v>
      </c>
      <c r="AU338" s="25" t="s">
        <v>87</v>
      </c>
      <c r="AY338" s="25" t="s">
        <v>228</v>
      </c>
      <c r="BE338" s="248">
        <f>IF(N338="základní",J338,0)</f>
        <v>0</v>
      </c>
      <c r="BF338" s="248">
        <f>IF(N338="snížená",J338,0)</f>
        <v>0</v>
      </c>
      <c r="BG338" s="248">
        <f>IF(N338="zákl. přenesená",J338,0)</f>
        <v>0</v>
      </c>
      <c r="BH338" s="248">
        <f>IF(N338="sníž. přenesená",J338,0)</f>
        <v>0</v>
      </c>
      <c r="BI338" s="248">
        <f>IF(N338="nulová",J338,0)</f>
        <v>0</v>
      </c>
      <c r="BJ338" s="25" t="s">
        <v>24</v>
      </c>
      <c r="BK338" s="248">
        <f>ROUND(I338*H338,2)</f>
        <v>0</v>
      </c>
      <c r="BL338" s="25" t="s">
        <v>572</v>
      </c>
      <c r="BM338" s="25" t="s">
        <v>3222</v>
      </c>
    </row>
    <row r="339" s="1" customFormat="1" ht="6.96" customHeight="1">
      <c r="B339" s="68"/>
      <c r="C339" s="69"/>
      <c r="D339" s="69"/>
      <c r="E339" s="69"/>
      <c r="F339" s="69"/>
      <c r="G339" s="69"/>
      <c r="H339" s="69"/>
      <c r="I339" s="180"/>
      <c r="J339" s="69"/>
      <c r="K339" s="69"/>
      <c r="L339" s="73"/>
    </row>
  </sheetData>
  <sheetProtection sheet="1" autoFilter="0" formatColumns="0" formatRows="0" objects="1" scenarios="1" spinCount="100000" saltValue="7dCTjFTNKmK8GXILfx5QpT4cW/aGcb5qOlvWNcilDKtWE0/8rmmR8z4qG8OcBALxoafuf8W4eQ5xfk7GzJ/0JA==" hashValue="w7hjg453SNZrUwCZL8op4pCiwiNctXF4dGteOQnWU3RPNaNc9iOOzO0R2EXVtwk0uaIJPawXjScDSL58WZbQ7Q==" algorithmName="SHA-512" password="CC35"/>
  <autoFilter ref="C149:K338"/>
  <mergeCells count="16">
    <mergeCell ref="E7:H7"/>
    <mergeCell ref="E11:H11"/>
    <mergeCell ref="E9:H9"/>
    <mergeCell ref="E13:H13"/>
    <mergeCell ref="E28:H28"/>
    <mergeCell ref="E49:H49"/>
    <mergeCell ref="E53:H53"/>
    <mergeCell ref="E51:H51"/>
    <mergeCell ref="E55:H55"/>
    <mergeCell ref="J59:J60"/>
    <mergeCell ref="E136:H136"/>
    <mergeCell ref="E140:H140"/>
    <mergeCell ref="E138:H138"/>
    <mergeCell ref="E142:H142"/>
    <mergeCell ref="G1:H1"/>
    <mergeCell ref="L2:V2"/>
  </mergeCells>
  <hyperlinks>
    <hyperlink ref="F1:G1" location="C2" display="1) Krycí list soupisu"/>
    <hyperlink ref="G1:H1" location="C62" display="2) Rekapitulace"/>
    <hyperlink ref="J1" location="C149"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5.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105</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ht="16.5" customHeight="1">
      <c r="B9" s="29"/>
      <c r="C9" s="30"/>
      <c r="D9" s="30"/>
      <c r="E9" s="157" t="s">
        <v>176</v>
      </c>
      <c r="F9" s="30"/>
      <c r="G9" s="30"/>
      <c r="H9" s="30"/>
      <c r="I9" s="156"/>
      <c r="J9" s="30"/>
      <c r="K9" s="32"/>
    </row>
    <row r="10">
      <c r="B10" s="29"/>
      <c r="C10" s="30"/>
      <c r="D10" s="41" t="s">
        <v>177</v>
      </c>
      <c r="E10" s="30"/>
      <c r="F10" s="30"/>
      <c r="G10" s="30"/>
      <c r="H10" s="30"/>
      <c r="I10" s="156"/>
      <c r="J10" s="30"/>
      <c r="K10" s="32"/>
    </row>
    <row r="11" s="1" customFormat="1" ht="16.5" customHeight="1">
      <c r="B11" s="47"/>
      <c r="C11" s="48"/>
      <c r="D11" s="48"/>
      <c r="E11" s="56" t="s">
        <v>2686</v>
      </c>
      <c r="F11" s="48"/>
      <c r="G11" s="48"/>
      <c r="H11" s="48"/>
      <c r="I11" s="158"/>
      <c r="J11" s="48"/>
      <c r="K11" s="52"/>
    </row>
    <row r="12" s="1" customFormat="1">
      <c r="B12" s="47"/>
      <c r="C12" s="48"/>
      <c r="D12" s="41" t="s">
        <v>2687</v>
      </c>
      <c r="E12" s="48"/>
      <c r="F12" s="48"/>
      <c r="G12" s="48"/>
      <c r="H12" s="48"/>
      <c r="I12" s="158"/>
      <c r="J12" s="48"/>
      <c r="K12" s="52"/>
    </row>
    <row r="13" s="1" customFormat="1" ht="36.96" customHeight="1">
      <c r="B13" s="47"/>
      <c r="C13" s="48"/>
      <c r="D13" s="48"/>
      <c r="E13" s="159" t="s">
        <v>3223</v>
      </c>
      <c r="F13" s="48"/>
      <c r="G13" s="48"/>
      <c r="H13" s="48"/>
      <c r="I13" s="158"/>
      <c r="J13" s="48"/>
      <c r="K13" s="52"/>
    </row>
    <row r="14" s="1" customFormat="1">
      <c r="B14" s="47"/>
      <c r="C14" s="48"/>
      <c r="D14" s="48"/>
      <c r="E14" s="48"/>
      <c r="F14" s="48"/>
      <c r="G14" s="48"/>
      <c r="H14" s="48"/>
      <c r="I14" s="158"/>
      <c r="J14" s="48"/>
      <c r="K14" s="52"/>
    </row>
    <row r="15" s="1" customFormat="1" ht="14.4" customHeight="1">
      <c r="B15" s="47"/>
      <c r="C15" s="48"/>
      <c r="D15" s="41" t="s">
        <v>21</v>
      </c>
      <c r="E15" s="48"/>
      <c r="F15" s="36" t="s">
        <v>22</v>
      </c>
      <c r="G15" s="48"/>
      <c r="H15" s="48"/>
      <c r="I15" s="160" t="s">
        <v>23</v>
      </c>
      <c r="J15" s="36" t="s">
        <v>22</v>
      </c>
      <c r="K15" s="52"/>
    </row>
    <row r="16" s="1" customFormat="1" ht="14.4" customHeight="1">
      <c r="B16" s="47"/>
      <c r="C16" s="48"/>
      <c r="D16" s="41" t="s">
        <v>25</v>
      </c>
      <c r="E16" s="48"/>
      <c r="F16" s="36" t="s">
        <v>26</v>
      </c>
      <c r="G16" s="48"/>
      <c r="H16" s="48"/>
      <c r="I16" s="160" t="s">
        <v>27</v>
      </c>
      <c r="J16" s="161" t="str">
        <f>'Rekapitulace stavby'!AN8</f>
        <v>4. 5. 2015</v>
      </c>
      <c r="K16" s="52"/>
    </row>
    <row r="17" s="1" customFormat="1" ht="10.8" customHeight="1">
      <c r="B17" s="47"/>
      <c r="C17" s="48"/>
      <c r="D17" s="48"/>
      <c r="E17" s="48"/>
      <c r="F17" s="48"/>
      <c r="G17" s="48"/>
      <c r="H17" s="48"/>
      <c r="I17" s="158"/>
      <c r="J17" s="48"/>
      <c r="K17" s="52"/>
    </row>
    <row r="18" s="1" customFormat="1" ht="14.4" customHeight="1">
      <c r="B18" s="47"/>
      <c r="C18" s="48"/>
      <c r="D18" s="41" t="s">
        <v>31</v>
      </c>
      <c r="E18" s="48"/>
      <c r="F18" s="48"/>
      <c r="G18" s="48"/>
      <c r="H18" s="48"/>
      <c r="I18" s="160" t="s">
        <v>32</v>
      </c>
      <c r="J18" s="36" t="s">
        <v>33</v>
      </c>
      <c r="K18" s="52"/>
    </row>
    <row r="19" s="1" customFormat="1" ht="18" customHeight="1">
      <c r="B19" s="47"/>
      <c r="C19" s="48"/>
      <c r="D19" s="48"/>
      <c r="E19" s="36" t="s">
        <v>34</v>
      </c>
      <c r="F19" s="48"/>
      <c r="G19" s="48"/>
      <c r="H19" s="48"/>
      <c r="I19" s="160" t="s">
        <v>35</v>
      </c>
      <c r="J19" s="36" t="s">
        <v>36</v>
      </c>
      <c r="K19" s="52"/>
    </row>
    <row r="20" s="1" customFormat="1" ht="6.96" customHeight="1">
      <c r="B20" s="47"/>
      <c r="C20" s="48"/>
      <c r="D20" s="48"/>
      <c r="E20" s="48"/>
      <c r="F20" s="48"/>
      <c r="G20" s="48"/>
      <c r="H20" s="48"/>
      <c r="I20" s="158"/>
      <c r="J20" s="48"/>
      <c r="K20" s="52"/>
    </row>
    <row r="21" s="1" customFormat="1" ht="14.4" customHeight="1">
      <c r="B21" s="47"/>
      <c r="C21" s="48"/>
      <c r="D21" s="41" t="s">
        <v>37</v>
      </c>
      <c r="E21" s="48"/>
      <c r="F21" s="48"/>
      <c r="G21" s="48"/>
      <c r="H21" s="48"/>
      <c r="I21" s="160" t="s">
        <v>32</v>
      </c>
      <c r="J21" s="36" t="str">
        <f>IF('Rekapitulace stavby'!AN13="Vyplň údaj","",IF('Rekapitulace stavby'!AN13="","",'Rekapitulace stavby'!AN13))</f>
        <v/>
      </c>
      <c r="K21" s="52"/>
    </row>
    <row r="22" s="1" customFormat="1" ht="18" customHeight="1">
      <c r="B22" s="47"/>
      <c r="C22" s="48"/>
      <c r="D22" s="48"/>
      <c r="E22" s="36" t="str">
        <f>IF('Rekapitulace stavby'!E14="Vyplň údaj","",IF('Rekapitulace stavby'!E14="","",'Rekapitulace stavby'!E14))</f>
        <v/>
      </c>
      <c r="F22" s="48"/>
      <c r="G22" s="48"/>
      <c r="H22" s="48"/>
      <c r="I22" s="160" t="s">
        <v>35</v>
      </c>
      <c r="J22" s="36" t="str">
        <f>IF('Rekapitulace stavby'!AN14="Vyplň údaj","",IF('Rekapitulace stavby'!AN14="","",'Rekapitulace stavby'!AN14))</f>
        <v/>
      </c>
      <c r="K22" s="52"/>
    </row>
    <row r="23" s="1" customFormat="1" ht="6.96" customHeight="1">
      <c r="B23" s="47"/>
      <c r="C23" s="48"/>
      <c r="D23" s="48"/>
      <c r="E23" s="48"/>
      <c r="F23" s="48"/>
      <c r="G23" s="48"/>
      <c r="H23" s="48"/>
      <c r="I23" s="158"/>
      <c r="J23" s="48"/>
      <c r="K23" s="52"/>
    </row>
    <row r="24" s="1" customFormat="1" ht="14.4" customHeight="1">
      <c r="B24" s="47"/>
      <c r="C24" s="48"/>
      <c r="D24" s="41" t="s">
        <v>39</v>
      </c>
      <c r="E24" s="48"/>
      <c r="F24" s="48"/>
      <c r="G24" s="48"/>
      <c r="H24" s="48"/>
      <c r="I24" s="160" t="s">
        <v>32</v>
      </c>
      <c r="J24" s="36" t="s">
        <v>40</v>
      </c>
      <c r="K24" s="52"/>
    </row>
    <row r="25" s="1" customFormat="1" ht="18" customHeight="1">
      <c r="B25" s="47"/>
      <c r="C25" s="48"/>
      <c r="D25" s="48"/>
      <c r="E25" s="36" t="s">
        <v>41</v>
      </c>
      <c r="F25" s="48"/>
      <c r="G25" s="48"/>
      <c r="H25" s="48"/>
      <c r="I25" s="160" t="s">
        <v>35</v>
      </c>
      <c r="J25" s="36" t="s">
        <v>22</v>
      </c>
      <c r="K25" s="52"/>
    </row>
    <row r="26" s="1" customFormat="1" ht="6.96" customHeight="1">
      <c r="B26" s="47"/>
      <c r="C26" s="48"/>
      <c r="D26" s="48"/>
      <c r="E26" s="48"/>
      <c r="F26" s="48"/>
      <c r="G26" s="48"/>
      <c r="H26" s="48"/>
      <c r="I26" s="158"/>
      <c r="J26" s="48"/>
      <c r="K26" s="52"/>
    </row>
    <row r="27" s="1" customFormat="1" ht="14.4" customHeight="1">
      <c r="B27" s="47"/>
      <c r="C27" s="48"/>
      <c r="D27" s="41" t="s">
        <v>43</v>
      </c>
      <c r="E27" s="48"/>
      <c r="F27" s="48"/>
      <c r="G27" s="48"/>
      <c r="H27" s="48"/>
      <c r="I27" s="158"/>
      <c r="J27" s="48"/>
      <c r="K27" s="52"/>
    </row>
    <row r="28" s="7" customFormat="1" ht="28.5" customHeight="1">
      <c r="B28" s="162"/>
      <c r="C28" s="163"/>
      <c r="D28" s="163"/>
      <c r="E28" s="45" t="s">
        <v>2689</v>
      </c>
      <c r="F28" s="45"/>
      <c r="G28" s="45"/>
      <c r="H28" s="45"/>
      <c r="I28" s="164"/>
      <c r="J28" s="163"/>
      <c r="K28" s="165"/>
    </row>
    <row r="29" s="1" customFormat="1" ht="6.96" customHeight="1">
      <c r="B29" s="47"/>
      <c r="C29" s="48"/>
      <c r="D29" s="48"/>
      <c r="E29" s="48"/>
      <c r="F29" s="48"/>
      <c r="G29" s="48"/>
      <c r="H29" s="48"/>
      <c r="I29" s="158"/>
      <c r="J29" s="48"/>
      <c r="K29" s="52"/>
    </row>
    <row r="30" s="1" customFormat="1" ht="6.96" customHeight="1">
      <c r="B30" s="47"/>
      <c r="C30" s="48"/>
      <c r="D30" s="107"/>
      <c r="E30" s="107"/>
      <c r="F30" s="107"/>
      <c r="G30" s="107"/>
      <c r="H30" s="107"/>
      <c r="I30" s="166"/>
      <c r="J30" s="107"/>
      <c r="K30" s="167"/>
    </row>
    <row r="31" s="1" customFormat="1" ht="25.44" customHeight="1">
      <c r="B31" s="47"/>
      <c r="C31" s="48"/>
      <c r="D31" s="168" t="s">
        <v>45</v>
      </c>
      <c r="E31" s="48"/>
      <c r="F31" s="48"/>
      <c r="G31" s="48"/>
      <c r="H31" s="48"/>
      <c r="I31" s="158"/>
      <c r="J31" s="169">
        <f>ROUND(J89,2)</f>
        <v>0</v>
      </c>
      <c r="K31" s="52"/>
    </row>
    <row r="32" s="1" customFormat="1" ht="6.96" customHeight="1">
      <c r="B32" s="47"/>
      <c r="C32" s="48"/>
      <c r="D32" s="107"/>
      <c r="E32" s="107"/>
      <c r="F32" s="107"/>
      <c r="G32" s="107"/>
      <c r="H32" s="107"/>
      <c r="I32" s="166"/>
      <c r="J32" s="107"/>
      <c r="K32" s="167"/>
    </row>
    <row r="33" s="1" customFormat="1" ht="14.4" customHeight="1">
      <c r="B33" s="47"/>
      <c r="C33" s="48"/>
      <c r="D33" s="48"/>
      <c r="E33" s="48"/>
      <c r="F33" s="53" t="s">
        <v>47</v>
      </c>
      <c r="G33" s="48"/>
      <c r="H33" s="48"/>
      <c r="I33" s="170" t="s">
        <v>46</v>
      </c>
      <c r="J33" s="53" t="s">
        <v>48</v>
      </c>
      <c r="K33" s="52"/>
    </row>
    <row r="34" s="1" customFormat="1" ht="14.4" customHeight="1">
      <c r="B34" s="47"/>
      <c r="C34" s="48"/>
      <c r="D34" s="56" t="s">
        <v>49</v>
      </c>
      <c r="E34" s="56" t="s">
        <v>50</v>
      </c>
      <c r="F34" s="171">
        <f>ROUND(SUM(BE89:BE226), 2)</f>
        <v>0</v>
      </c>
      <c r="G34" s="48"/>
      <c r="H34" s="48"/>
      <c r="I34" s="172">
        <v>0.20999999999999999</v>
      </c>
      <c r="J34" s="171">
        <f>ROUND(ROUND((SUM(BE89:BE226)), 2)*I34, 2)</f>
        <v>0</v>
      </c>
      <c r="K34" s="52"/>
    </row>
    <row r="35" s="1" customFormat="1" ht="14.4" customHeight="1">
      <c r="B35" s="47"/>
      <c r="C35" s="48"/>
      <c r="D35" s="48"/>
      <c r="E35" s="56" t="s">
        <v>51</v>
      </c>
      <c r="F35" s="171">
        <f>ROUND(SUM(BF89:BF226), 2)</f>
        <v>0</v>
      </c>
      <c r="G35" s="48"/>
      <c r="H35" s="48"/>
      <c r="I35" s="172">
        <v>0.14999999999999999</v>
      </c>
      <c r="J35" s="171">
        <f>ROUND(ROUND((SUM(BF89:BF226)), 2)*I35, 2)</f>
        <v>0</v>
      </c>
      <c r="K35" s="52"/>
    </row>
    <row r="36" hidden="1" s="1" customFormat="1" ht="14.4" customHeight="1">
      <c r="B36" s="47"/>
      <c r="C36" s="48"/>
      <c r="D36" s="48"/>
      <c r="E36" s="56" t="s">
        <v>52</v>
      </c>
      <c r="F36" s="171">
        <f>ROUND(SUM(BG89:BG226), 2)</f>
        <v>0</v>
      </c>
      <c r="G36" s="48"/>
      <c r="H36" s="48"/>
      <c r="I36" s="172">
        <v>0.20999999999999999</v>
      </c>
      <c r="J36" s="171">
        <v>0</v>
      </c>
      <c r="K36" s="52"/>
    </row>
    <row r="37" hidden="1" s="1" customFormat="1" ht="14.4" customHeight="1">
      <c r="B37" s="47"/>
      <c r="C37" s="48"/>
      <c r="D37" s="48"/>
      <c r="E37" s="56" t="s">
        <v>53</v>
      </c>
      <c r="F37" s="171">
        <f>ROUND(SUM(BH89:BH226), 2)</f>
        <v>0</v>
      </c>
      <c r="G37" s="48"/>
      <c r="H37" s="48"/>
      <c r="I37" s="172">
        <v>0.14999999999999999</v>
      </c>
      <c r="J37" s="171">
        <v>0</v>
      </c>
      <c r="K37" s="52"/>
    </row>
    <row r="38" hidden="1" s="1" customFormat="1" ht="14.4" customHeight="1">
      <c r="B38" s="47"/>
      <c r="C38" s="48"/>
      <c r="D38" s="48"/>
      <c r="E38" s="56" t="s">
        <v>54</v>
      </c>
      <c r="F38" s="171">
        <f>ROUND(SUM(BI89:BI226), 2)</f>
        <v>0</v>
      </c>
      <c r="G38" s="48"/>
      <c r="H38" s="48"/>
      <c r="I38" s="172">
        <v>0</v>
      </c>
      <c r="J38" s="171">
        <v>0</v>
      </c>
      <c r="K38" s="52"/>
    </row>
    <row r="39" s="1" customFormat="1" ht="6.96" customHeight="1">
      <c r="B39" s="47"/>
      <c r="C39" s="48"/>
      <c r="D39" s="48"/>
      <c r="E39" s="48"/>
      <c r="F39" s="48"/>
      <c r="G39" s="48"/>
      <c r="H39" s="48"/>
      <c r="I39" s="158"/>
      <c r="J39" s="48"/>
      <c r="K39" s="52"/>
    </row>
    <row r="40" s="1" customFormat="1" ht="25.44" customHeight="1">
      <c r="B40" s="47"/>
      <c r="C40" s="173"/>
      <c r="D40" s="174" t="s">
        <v>55</v>
      </c>
      <c r="E40" s="99"/>
      <c r="F40" s="99"/>
      <c r="G40" s="175" t="s">
        <v>56</v>
      </c>
      <c r="H40" s="176" t="s">
        <v>57</v>
      </c>
      <c r="I40" s="177"/>
      <c r="J40" s="178">
        <f>SUM(J31:J38)</f>
        <v>0</v>
      </c>
      <c r="K40" s="179"/>
    </row>
    <row r="41" s="1" customFormat="1" ht="14.4" customHeight="1">
      <c r="B41" s="68"/>
      <c r="C41" s="69"/>
      <c r="D41" s="69"/>
      <c r="E41" s="69"/>
      <c r="F41" s="69"/>
      <c r="G41" s="69"/>
      <c r="H41" s="69"/>
      <c r="I41" s="180"/>
      <c r="J41" s="69"/>
      <c r="K41" s="70"/>
    </row>
    <row r="45" s="1" customFormat="1" ht="6.96" customHeight="1">
      <c r="B45" s="181"/>
      <c r="C45" s="182"/>
      <c r="D45" s="182"/>
      <c r="E45" s="182"/>
      <c r="F45" s="182"/>
      <c r="G45" s="182"/>
      <c r="H45" s="182"/>
      <c r="I45" s="183"/>
      <c r="J45" s="182"/>
      <c r="K45" s="184"/>
    </row>
    <row r="46" s="1" customFormat="1" ht="36.96" customHeight="1">
      <c r="B46" s="47"/>
      <c r="C46" s="31" t="s">
        <v>180</v>
      </c>
      <c r="D46" s="48"/>
      <c r="E46" s="48"/>
      <c r="F46" s="48"/>
      <c r="G46" s="48"/>
      <c r="H46" s="48"/>
      <c r="I46" s="158"/>
      <c r="J46" s="48"/>
      <c r="K46" s="52"/>
    </row>
    <row r="47" s="1" customFormat="1" ht="6.96" customHeight="1">
      <c r="B47" s="47"/>
      <c r="C47" s="48"/>
      <c r="D47" s="48"/>
      <c r="E47" s="48"/>
      <c r="F47" s="48"/>
      <c r="G47" s="48"/>
      <c r="H47" s="48"/>
      <c r="I47" s="158"/>
      <c r="J47" s="48"/>
      <c r="K47" s="52"/>
    </row>
    <row r="48" s="1" customFormat="1" ht="14.4" customHeight="1">
      <c r="B48" s="47"/>
      <c r="C48" s="41" t="s">
        <v>18</v>
      </c>
      <c r="D48" s="48"/>
      <c r="E48" s="48"/>
      <c r="F48" s="48"/>
      <c r="G48" s="48"/>
      <c r="H48" s="48"/>
      <c r="I48" s="158"/>
      <c r="J48" s="48"/>
      <c r="K48" s="52"/>
    </row>
    <row r="49" s="1" customFormat="1" ht="16.5" customHeight="1">
      <c r="B49" s="47"/>
      <c r="C49" s="48"/>
      <c r="D49" s="48"/>
      <c r="E49" s="157" t="str">
        <f>E7</f>
        <v>NOVÁ PSYCHIATRIE - NEMOCNICE TÁBOR (staveniště A)</v>
      </c>
      <c r="F49" s="41"/>
      <c r="G49" s="41"/>
      <c r="H49" s="41"/>
      <c r="I49" s="158"/>
      <c r="J49" s="48"/>
      <c r="K49" s="52"/>
    </row>
    <row r="50">
      <c r="B50" s="29"/>
      <c r="C50" s="41" t="s">
        <v>175</v>
      </c>
      <c r="D50" s="30"/>
      <c r="E50" s="30"/>
      <c r="F50" s="30"/>
      <c r="G50" s="30"/>
      <c r="H50" s="30"/>
      <c r="I50" s="156"/>
      <c r="J50" s="30"/>
      <c r="K50" s="32"/>
    </row>
    <row r="51" ht="16.5" customHeight="1">
      <c r="B51" s="29"/>
      <c r="C51" s="30"/>
      <c r="D51" s="30"/>
      <c r="E51" s="157" t="s">
        <v>176</v>
      </c>
      <c r="F51" s="30"/>
      <c r="G51" s="30"/>
      <c r="H51" s="30"/>
      <c r="I51" s="156"/>
      <c r="J51" s="30"/>
      <c r="K51" s="32"/>
    </row>
    <row r="52">
      <c r="B52" s="29"/>
      <c r="C52" s="41" t="s">
        <v>177</v>
      </c>
      <c r="D52" s="30"/>
      <c r="E52" s="30"/>
      <c r="F52" s="30"/>
      <c r="G52" s="30"/>
      <c r="H52" s="30"/>
      <c r="I52" s="156"/>
      <c r="J52" s="30"/>
      <c r="K52" s="32"/>
    </row>
    <row r="53" s="1" customFormat="1" ht="16.5" customHeight="1">
      <c r="B53" s="47"/>
      <c r="C53" s="48"/>
      <c r="D53" s="48"/>
      <c r="E53" s="56" t="s">
        <v>2686</v>
      </c>
      <c r="F53" s="48"/>
      <c r="G53" s="48"/>
      <c r="H53" s="48"/>
      <c r="I53" s="158"/>
      <c r="J53" s="48"/>
      <c r="K53" s="52"/>
    </row>
    <row r="54" s="1" customFormat="1" ht="14.4" customHeight="1">
      <c r="B54" s="47"/>
      <c r="C54" s="41" t="s">
        <v>2687</v>
      </c>
      <c r="D54" s="48"/>
      <c r="E54" s="48"/>
      <c r="F54" s="48"/>
      <c r="G54" s="48"/>
      <c r="H54" s="48"/>
      <c r="I54" s="158"/>
      <c r="J54" s="48"/>
      <c r="K54" s="52"/>
    </row>
    <row r="55" s="1" customFormat="1" ht="17.25" customHeight="1">
      <c r="B55" s="47"/>
      <c r="C55" s="48"/>
      <c r="D55" s="48"/>
      <c r="E55" s="159" t="str">
        <f>E13</f>
        <v>01.2B - SO 01.2 - Svítidla</v>
      </c>
      <c r="F55" s="48"/>
      <c r="G55" s="48"/>
      <c r="H55" s="48"/>
      <c r="I55" s="158"/>
      <c r="J55" s="48"/>
      <c r="K55" s="52"/>
    </row>
    <row r="56" s="1" customFormat="1" ht="6.96" customHeight="1">
      <c r="B56" s="47"/>
      <c r="C56" s="48"/>
      <c r="D56" s="48"/>
      <c r="E56" s="48"/>
      <c r="F56" s="48"/>
      <c r="G56" s="48"/>
      <c r="H56" s="48"/>
      <c r="I56" s="158"/>
      <c r="J56" s="48"/>
      <c r="K56" s="52"/>
    </row>
    <row r="57" s="1" customFormat="1" ht="18" customHeight="1">
      <c r="B57" s="47"/>
      <c r="C57" s="41" t="s">
        <v>25</v>
      </c>
      <c r="D57" s="48"/>
      <c r="E57" s="48"/>
      <c r="F57" s="36" t="str">
        <f>F16</f>
        <v>Tábor</v>
      </c>
      <c r="G57" s="48"/>
      <c r="H57" s="48"/>
      <c r="I57" s="160" t="s">
        <v>27</v>
      </c>
      <c r="J57" s="161" t="str">
        <f>IF(J16="","",J16)</f>
        <v>4. 5. 2015</v>
      </c>
      <c r="K57" s="52"/>
    </row>
    <row r="58" s="1" customFormat="1" ht="6.96" customHeight="1">
      <c r="B58" s="47"/>
      <c r="C58" s="48"/>
      <c r="D58" s="48"/>
      <c r="E58" s="48"/>
      <c r="F58" s="48"/>
      <c r="G58" s="48"/>
      <c r="H58" s="48"/>
      <c r="I58" s="158"/>
      <c r="J58" s="48"/>
      <c r="K58" s="52"/>
    </row>
    <row r="59" s="1" customFormat="1">
      <c r="B59" s="47"/>
      <c r="C59" s="41" t="s">
        <v>31</v>
      </c>
      <c r="D59" s="48"/>
      <c r="E59" s="48"/>
      <c r="F59" s="36" t="str">
        <f>E19</f>
        <v>Nemocnice Tábor,a.s.Kpt. Jaroše 2000 390 02 Tábor</v>
      </c>
      <c r="G59" s="48"/>
      <c r="H59" s="48"/>
      <c r="I59" s="160" t="s">
        <v>39</v>
      </c>
      <c r="J59" s="45" t="str">
        <f>E25</f>
        <v>Atelier H1 Ing.arch.J.Hochman, K Biřičce, HK</v>
      </c>
      <c r="K59" s="52"/>
    </row>
    <row r="60" s="1" customFormat="1" ht="14.4" customHeight="1">
      <c r="B60" s="47"/>
      <c r="C60" s="41" t="s">
        <v>37</v>
      </c>
      <c r="D60" s="48"/>
      <c r="E60" s="48"/>
      <c r="F60" s="36" t="str">
        <f>IF(E22="","",E22)</f>
        <v/>
      </c>
      <c r="G60" s="48"/>
      <c r="H60" s="48"/>
      <c r="I60" s="158"/>
      <c r="J60" s="185"/>
      <c r="K60" s="52"/>
    </row>
    <row r="61" s="1" customFormat="1" ht="10.32" customHeight="1">
      <c r="B61" s="47"/>
      <c r="C61" s="48"/>
      <c r="D61" s="48"/>
      <c r="E61" s="48"/>
      <c r="F61" s="48"/>
      <c r="G61" s="48"/>
      <c r="H61" s="48"/>
      <c r="I61" s="158"/>
      <c r="J61" s="48"/>
      <c r="K61" s="52"/>
    </row>
    <row r="62" s="1" customFormat="1" ht="29.28" customHeight="1">
      <c r="B62" s="47"/>
      <c r="C62" s="186" t="s">
        <v>181</v>
      </c>
      <c r="D62" s="173"/>
      <c r="E62" s="173"/>
      <c r="F62" s="173"/>
      <c r="G62" s="173"/>
      <c r="H62" s="173"/>
      <c r="I62" s="187"/>
      <c r="J62" s="188" t="s">
        <v>182</v>
      </c>
      <c r="K62" s="189"/>
    </row>
    <row r="63" s="1" customFormat="1" ht="10.32" customHeight="1">
      <c r="B63" s="47"/>
      <c r="C63" s="48"/>
      <c r="D63" s="48"/>
      <c r="E63" s="48"/>
      <c r="F63" s="48"/>
      <c r="G63" s="48"/>
      <c r="H63" s="48"/>
      <c r="I63" s="158"/>
      <c r="J63" s="48"/>
      <c r="K63" s="52"/>
    </row>
    <row r="64" s="1" customFormat="1" ht="29.28" customHeight="1">
      <c r="B64" s="47"/>
      <c r="C64" s="190" t="s">
        <v>183</v>
      </c>
      <c r="D64" s="48"/>
      <c r="E64" s="48"/>
      <c r="F64" s="48"/>
      <c r="G64" s="48"/>
      <c r="H64" s="48"/>
      <c r="I64" s="158"/>
      <c r="J64" s="169">
        <f>J89</f>
        <v>0</v>
      </c>
      <c r="K64" s="52"/>
      <c r="AU64" s="25" t="s">
        <v>184</v>
      </c>
    </row>
    <row r="65" s="8" customFormat="1" ht="24.96" customHeight="1">
      <c r="B65" s="191"/>
      <c r="C65" s="192"/>
      <c r="D65" s="193" t="s">
        <v>3224</v>
      </c>
      <c r="E65" s="194"/>
      <c r="F65" s="194"/>
      <c r="G65" s="194"/>
      <c r="H65" s="194"/>
      <c r="I65" s="195"/>
      <c r="J65" s="196">
        <f>J90</f>
        <v>0</v>
      </c>
      <c r="K65" s="197"/>
    </row>
    <row r="66" s="1" customFormat="1" ht="21.84" customHeight="1">
      <c r="B66" s="47"/>
      <c r="C66" s="48"/>
      <c r="D66" s="48"/>
      <c r="E66" s="48"/>
      <c r="F66" s="48"/>
      <c r="G66" s="48"/>
      <c r="H66" s="48"/>
      <c r="I66" s="158"/>
      <c r="J66" s="48"/>
      <c r="K66" s="52"/>
    </row>
    <row r="67" s="1" customFormat="1" ht="6.96" customHeight="1">
      <c r="B67" s="68"/>
      <c r="C67" s="69"/>
      <c r="D67" s="69"/>
      <c r="E67" s="69"/>
      <c r="F67" s="69"/>
      <c r="G67" s="69"/>
      <c r="H67" s="69"/>
      <c r="I67" s="180"/>
      <c r="J67" s="69"/>
      <c r="K67" s="70"/>
    </row>
    <row r="71" s="1" customFormat="1" ht="6.96" customHeight="1">
      <c r="B71" s="71"/>
      <c r="C71" s="72"/>
      <c r="D71" s="72"/>
      <c r="E71" s="72"/>
      <c r="F71" s="72"/>
      <c r="G71" s="72"/>
      <c r="H71" s="72"/>
      <c r="I71" s="183"/>
      <c r="J71" s="72"/>
      <c r="K71" s="72"/>
      <c r="L71" s="73"/>
    </row>
    <row r="72" s="1" customFormat="1" ht="36.96" customHeight="1">
      <c r="B72" s="47"/>
      <c r="C72" s="74" t="s">
        <v>212</v>
      </c>
      <c r="D72" s="75"/>
      <c r="E72" s="75"/>
      <c r="F72" s="75"/>
      <c r="G72" s="75"/>
      <c r="H72" s="75"/>
      <c r="I72" s="205"/>
      <c r="J72" s="75"/>
      <c r="K72" s="75"/>
      <c r="L72" s="73"/>
    </row>
    <row r="73" s="1" customFormat="1" ht="6.96" customHeight="1">
      <c r="B73" s="47"/>
      <c r="C73" s="75"/>
      <c r="D73" s="75"/>
      <c r="E73" s="75"/>
      <c r="F73" s="75"/>
      <c r="G73" s="75"/>
      <c r="H73" s="75"/>
      <c r="I73" s="205"/>
      <c r="J73" s="75"/>
      <c r="K73" s="75"/>
      <c r="L73" s="73"/>
    </row>
    <row r="74" s="1" customFormat="1" ht="14.4" customHeight="1">
      <c r="B74" s="47"/>
      <c r="C74" s="77" t="s">
        <v>18</v>
      </c>
      <c r="D74" s="75"/>
      <c r="E74" s="75"/>
      <c r="F74" s="75"/>
      <c r="G74" s="75"/>
      <c r="H74" s="75"/>
      <c r="I74" s="205"/>
      <c r="J74" s="75"/>
      <c r="K74" s="75"/>
      <c r="L74" s="73"/>
    </row>
    <row r="75" s="1" customFormat="1" ht="16.5" customHeight="1">
      <c r="B75" s="47"/>
      <c r="C75" s="75"/>
      <c r="D75" s="75"/>
      <c r="E75" s="206" t="str">
        <f>E7</f>
        <v>NOVÁ PSYCHIATRIE - NEMOCNICE TÁBOR (staveniště A)</v>
      </c>
      <c r="F75" s="77"/>
      <c r="G75" s="77"/>
      <c r="H75" s="77"/>
      <c r="I75" s="205"/>
      <c r="J75" s="75"/>
      <c r="K75" s="75"/>
      <c r="L75" s="73"/>
    </row>
    <row r="76">
      <c r="B76" s="29"/>
      <c r="C76" s="77" t="s">
        <v>175</v>
      </c>
      <c r="D76" s="207"/>
      <c r="E76" s="207"/>
      <c r="F76" s="207"/>
      <c r="G76" s="207"/>
      <c r="H76" s="207"/>
      <c r="I76" s="150"/>
      <c r="J76" s="207"/>
      <c r="K76" s="207"/>
      <c r="L76" s="208"/>
    </row>
    <row r="77" ht="16.5" customHeight="1">
      <c r="B77" s="29"/>
      <c r="C77" s="207"/>
      <c r="D77" s="207"/>
      <c r="E77" s="206" t="s">
        <v>176</v>
      </c>
      <c r="F77" s="207"/>
      <c r="G77" s="207"/>
      <c r="H77" s="207"/>
      <c r="I77" s="150"/>
      <c r="J77" s="207"/>
      <c r="K77" s="207"/>
      <c r="L77" s="208"/>
    </row>
    <row r="78">
      <c r="B78" s="29"/>
      <c r="C78" s="77" t="s">
        <v>177</v>
      </c>
      <c r="D78" s="207"/>
      <c r="E78" s="207"/>
      <c r="F78" s="207"/>
      <c r="G78" s="207"/>
      <c r="H78" s="207"/>
      <c r="I78" s="150"/>
      <c r="J78" s="207"/>
      <c r="K78" s="207"/>
      <c r="L78" s="208"/>
    </row>
    <row r="79" s="1" customFormat="1" ht="16.5" customHeight="1">
      <c r="B79" s="47"/>
      <c r="C79" s="75"/>
      <c r="D79" s="75"/>
      <c r="E79" s="314" t="s">
        <v>2686</v>
      </c>
      <c r="F79" s="75"/>
      <c r="G79" s="75"/>
      <c r="H79" s="75"/>
      <c r="I79" s="205"/>
      <c r="J79" s="75"/>
      <c r="K79" s="75"/>
      <c r="L79" s="73"/>
    </row>
    <row r="80" s="1" customFormat="1" ht="14.4" customHeight="1">
      <c r="B80" s="47"/>
      <c r="C80" s="77" t="s">
        <v>2687</v>
      </c>
      <c r="D80" s="75"/>
      <c r="E80" s="75"/>
      <c r="F80" s="75"/>
      <c r="G80" s="75"/>
      <c r="H80" s="75"/>
      <c r="I80" s="205"/>
      <c r="J80" s="75"/>
      <c r="K80" s="75"/>
      <c r="L80" s="73"/>
    </row>
    <row r="81" s="1" customFormat="1" ht="17.25" customHeight="1">
      <c r="B81" s="47"/>
      <c r="C81" s="75"/>
      <c r="D81" s="75"/>
      <c r="E81" s="83" t="str">
        <f>E13</f>
        <v>01.2B - SO 01.2 - Svítidla</v>
      </c>
      <c r="F81" s="75"/>
      <c r="G81" s="75"/>
      <c r="H81" s="75"/>
      <c r="I81" s="205"/>
      <c r="J81" s="75"/>
      <c r="K81" s="75"/>
      <c r="L81" s="73"/>
    </row>
    <row r="82" s="1" customFormat="1" ht="6.96" customHeight="1">
      <c r="B82" s="47"/>
      <c r="C82" s="75"/>
      <c r="D82" s="75"/>
      <c r="E82" s="75"/>
      <c r="F82" s="75"/>
      <c r="G82" s="75"/>
      <c r="H82" s="75"/>
      <c r="I82" s="205"/>
      <c r="J82" s="75"/>
      <c r="K82" s="75"/>
      <c r="L82" s="73"/>
    </row>
    <row r="83" s="1" customFormat="1" ht="18" customHeight="1">
      <c r="B83" s="47"/>
      <c r="C83" s="77" t="s">
        <v>25</v>
      </c>
      <c r="D83" s="75"/>
      <c r="E83" s="75"/>
      <c r="F83" s="209" t="str">
        <f>F16</f>
        <v>Tábor</v>
      </c>
      <c r="G83" s="75"/>
      <c r="H83" s="75"/>
      <c r="I83" s="210" t="s">
        <v>27</v>
      </c>
      <c r="J83" s="86" t="str">
        <f>IF(J16="","",J16)</f>
        <v>4. 5. 2015</v>
      </c>
      <c r="K83" s="75"/>
      <c r="L83" s="73"/>
    </row>
    <row r="84" s="1" customFormat="1" ht="6.96" customHeight="1">
      <c r="B84" s="47"/>
      <c r="C84" s="75"/>
      <c r="D84" s="75"/>
      <c r="E84" s="75"/>
      <c r="F84" s="75"/>
      <c r="G84" s="75"/>
      <c r="H84" s="75"/>
      <c r="I84" s="205"/>
      <c r="J84" s="75"/>
      <c r="K84" s="75"/>
      <c r="L84" s="73"/>
    </row>
    <row r="85" s="1" customFormat="1">
      <c r="B85" s="47"/>
      <c r="C85" s="77" t="s">
        <v>31</v>
      </c>
      <c r="D85" s="75"/>
      <c r="E85" s="75"/>
      <c r="F85" s="209" t="str">
        <f>E19</f>
        <v>Nemocnice Tábor,a.s.Kpt. Jaroše 2000 390 02 Tábor</v>
      </c>
      <c r="G85" s="75"/>
      <c r="H85" s="75"/>
      <c r="I85" s="210" t="s">
        <v>39</v>
      </c>
      <c r="J85" s="209" t="str">
        <f>E25</f>
        <v>Atelier H1 Ing.arch.J.Hochman, K Biřičce, HK</v>
      </c>
      <c r="K85" s="75"/>
      <c r="L85" s="73"/>
    </row>
    <row r="86" s="1" customFormat="1" ht="14.4" customHeight="1">
      <c r="B86" s="47"/>
      <c r="C86" s="77" t="s">
        <v>37</v>
      </c>
      <c r="D86" s="75"/>
      <c r="E86" s="75"/>
      <c r="F86" s="209" t="str">
        <f>IF(E22="","",E22)</f>
        <v/>
      </c>
      <c r="G86" s="75"/>
      <c r="H86" s="75"/>
      <c r="I86" s="205"/>
      <c r="J86" s="75"/>
      <c r="K86" s="75"/>
      <c r="L86" s="73"/>
    </row>
    <row r="87" s="1" customFormat="1" ht="10.32" customHeight="1">
      <c r="B87" s="47"/>
      <c r="C87" s="75"/>
      <c r="D87" s="75"/>
      <c r="E87" s="75"/>
      <c r="F87" s="75"/>
      <c r="G87" s="75"/>
      <c r="H87" s="75"/>
      <c r="I87" s="205"/>
      <c r="J87" s="75"/>
      <c r="K87" s="75"/>
      <c r="L87" s="73"/>
    </row>
    <row r="88" s="10" customFormat="1" ht="29.28" customHeight="1">
      <c r="B88" s="211"/>
      <c r="C88" s="212" t="s">
        <v>213</v>
      </c>
      <c r="D88" s="213" t="s">
        <v>64</v>
      </c>
      <c r="E88" s="213" t="s">
        <v>60</v>
      </c>
      <c r="F88" s="213" t="s">
        <v>214</v>
      </c>
      <c r="G88" s="213" t="s">
        <v>215</v>
      </c>
      <c r="H88" s="213" t="s">
        <v>216</v>
      </c>
      <c r="I88" s="214" t="s">
        <v>217</v>
      </c>
      <c r="J88" s="213" t="s">
        <v>182</v>
      </c>
      <c r="K88" s="215" t="s">
        <v>218</v>
      </c>
      <c r="L88" s="216"/>
      <c r="M88" s="103" t="s">
        <v>219</v>
      </c>
      <c r="N88" s="104" t="s">
        <v>49</v>
      </c>
      <c r="O88" s="104" t="s">
        <v>220</v>
      </c>
      <c r="P88" s="104" t="s">
        <v>221</v>
      </c>
      <c r="Q88" s="104" t="s">
        <v>222</v>
      </c>
      <c r="R88" s="104" t="s">
        <v>223</v>
      </c>
      <c r="S88" s="104" t="s">
        <v>224</v>
      </c>
      <c r="T88" s="105" t="s">
        <v>225</v>
      </c>
    </row>
    <row r="89" s="1" customFormat="1" ht="29.28" customHeight="1">
      <c r="B89" s="47"/>
      <c r="C89" s="109" t="s">
        <v>183</v>
      </c>
      <c r="D89" s="75"/>
      <c r="E89" s="75"/>
      <c r="F89" s="75"/>
      <c r="G89" s="75"/>
      <c r="H89" s="75"/>
      <c r="I89" s="205"/>
      <c r="J89" s="217">
        <f>BK89</f>
        <v>0</v>
      </c>
      <c r="K89" s="75"/>
      <c r="L89" s="73"/>
      <c r="M89" s="106"/>
      <c r="N89" s="107"/>
      <c r="O89" s="107"/>
      <c r="P89" s="218">
        <f>P90</f>
        <v>0</v>
      </c>
      <c r="Q89" s="107"/>
      <c r="R89" s="218">
        <f>R90</f>
        <v>0</v>
      </c>
      <c r="S89" s="107"/>
      <c r="T89" s="219">
        <f>T90</f>
        <v>0</v>
      </c>
      <c r="AT89" s="25" t="s">
        <v>78</v>
      </c>
      <c r="AU89" s="25" t="s">
        <v>184</v>
      </c>
      <c r="BK89" s="220">
        <f>BK90</f>
        <v>0</v>
      </c>
    </row>
    <row r="90" s="11" customFormat="1" ht="37.44" customHeight="1">
      <c r="B90" s="221"/>
      <c r="C90" s="222"/>
      <c r="D90" s="223" t="s">
        <v>78</v>
      </c>
      <c r="E90" s="224" t="s">
        <v>2752</v>
      </c>
      <c r="F90" s="224" t="s">
        <v>3225</v>
      </c>
      <c r="G90" s="222"/>
      <c r="H90" s="222"/>
      <c r="I90" s="225"/>
      <c r="J90" s="226">
        <f>BK90</f>
        <v>0</v>
      </c>
      <c r="K90" s="222"/>
      <c r="L90" s="227"/>
      <c r="M90" s="228"/>
      <c r="N90" s="229"/>
      <c r="O90" s="229"/>
      <c r="P90" s="230">
        <f>SUM(P91:P226)</f>
        <v>0</v>
      </c>
      <c r="Q90" s="229"/>
      <c r="R90" s="230">
        <f>SUM(R91:R226)</f>
        <v>0</v>
      </c>
      <c r="S90" s="229"/>
      <c r="T90" s="231">
        <f>SUM(T91:T226)</f>
        <v>0</v>
      </c>
      <c r="AR90" s="232" t="s">
        <v>101</v>
      </c>
      <c r="AT90" s="233" t="s">
        <v>78</v>
      </c>
      <c r="AU90" s="233" t="s">
        <v>79</v>
      </c>
      <c r="AY90" s="232" t="s">
        <v>228</v>
      </c>
      <c r="BK90" s="234">
        <f>SUM(BK91:BK226)</f>
        <v>0</v>
      </c>
    </row>
    <row r="91" s="1" customFormat="1" ht="16.5" customHeight="1">
      <c r="B91" s="47"/>
      <c r="C91" s="237" t="s">
        <v>24</v>
      </c>
      <c r="D91" s="237" t="s">
        <v>230</v>
      </c>
      <c r="E91" s="238" t="s">
        <v>3226</v>
      </c>
      <c r="F91" s="239" t="s">
        <v>3227</v>
      </c>
      <c r="G91" s="240" t="s">
        <v>499</v>
      </c>
      <c r="H91" s="241">
        <v>2</v>
      </c>
      <c r="I91" s="242"/>
      <c r="J91" s="243">
        <f>ROUND(I91*H91,2)</f>
        <v>0</v>
      </c>
      <c r="K91" s="239" t="s">
        <v>2762</v>
      </c>
      <c r="L91" s="73"/>
      <c r="M91" s="244" t="s">
        <v>22</v>
      </c>
      <c r="N91" s="245" t="s">
        <v>50</v>
      </c>
      <c r="O91" s="48"/>
      <c r="P91" s="246">
        <f>O91*H91</f>
        <v>0</v>
      </c>
      <c r="Q91" s="246">
        <v>0</v>
      </c>
      <c r="R91" s="246">
        <f>Q91*H91</f>
        <v>0</v>
      </c>
      <c r="S91" s="246">
        <v>0</v>
      </c>
      <c r="T91" s="247">
        <f>S91*H91</f>
        <v>0</v>
      </c>
      <c r="AR91" s="25" t="s">
        <v>572</v>
      </c>
      <c r="AT91" s="25" t="s">
        <v>230</v>
      </c>
      <c r="AU91" s="25" t="s">
        <v>24</v>
      </c>
      <c r="AY91" s="25" t="s">
        <v>228</v>
      </c>
      <c r="BE91" s="248">
        <f>IF(N91="základní",J91,0)</f>
        <v>0</v>
      </c>
      <c r="BF91" s="248">
        <f>IF(N91="snížená",J91,0)</f>
        <v>0</v>
      </c>
      <c r="BG91" s="248">
        <f>IF(N91="zákl. přenesená",J91,0)</f>
        <v>0</v>
      </c>
      <c r="BH91" s="248">
        <f>IF(N91="sníž. přenesená",J91,0)</f>
        <v>0</v>
      </c>
      <c r="BI91" s="248">
        <f>IF(N91="nulová",J91,0)</f>
        <v>0</v>
      </c>
      <c r="BJ91" s="25" t="s">
        <v>24</v>
      </c>
      <c r="BK91" s="248">
        <f>ROUND(I91*H91,2)</f>
        <v>0</v>
      </c>
      <c r="BL91" s="25" t="s">
        <v>572</v>
      </c>
      <c r="BM91" s="25" t="s">
        <v>3228</v>
      </c>
    </row>
    <row r="92" s="1" customFormat="1" ht="16.5" customHeight="1">
      <c r="B92" s="47"/>
      <c r="C92" s="237" t="s">
        <v>87</v>
      </c>
      <c r="D92" s="237" t="s">
        <v>230</v>
      </c>
      <c r="E92" s="238" t="s">
        <v>3229</v>
      </c>
      <c r="F92" s="239" t="s">
        <v>3230</v>
      </c>
      <c r="G92" s="240" t="s">
        <v>499</v>
      </c>
      <c r="H92" s="241">
        <v>2</v>
      </c>
      <c r="I92" s="242"/>
      <c r="J92" s="243">
        <f>ROUND(I92*H92,2)</f>
        <v>0</v>
      </c>
      <c r="K92" s="239" t="s">
        <v>2762</v>
      </c>
      <c r="L92" s="73"/>
      <c r="M92" s="244" t="s">
        <v>22</v>
      </c>
      <c r="N92" s="245" t="s">
        <v>50</v>
      </c>
      <c r="O92" s="48"/>
      <c r="P92" s="246">
        <f>O92*H92</f>
        <v>0</v>
      </c>
      <c r="Q92" s="246">
        <v>0</v>
      </c>
      <c r="R92" s="246">
        <f>Q92*H92</f>
        <v>0</v>
      </c>
      <c r="S92" s="246">
        <v>0</v>
      </c>
      <c r="T92" s="247">
        <f>S92*H92</f>
        <v>0</v>
      </c>
      <c r="AR92" s="25" t="s">
        <v>572</v>
      </c>
      <c r="AT92" s="25" t="s">
        <v>230</v>
      </c>
      <c r="AU92" s="25" t="s">
        <v>24</v>
      </c>
      <c r="AY92" s="25" t="s">
        <v>228</v>
      </c>
      <c r="BE92" s="248">
        <f>IF(N92="základní",J92,0)</f>
        <v>0</v>
      </c>
      <c r="BF92" s="248">
        <f>IF(N92="snížená",J92,0)</f>
        <v>0</v>
      </c>
      <c r="BG92" s="248">
        <f>IF(N92="zákl. přenesená",J92,0)</f>
        <v>0</v>
      </c>
      <c r="BH92" s="248">
        <f>IF(N92="sníž. přenesená",J92,0)</f>
        <v>0</v>
      </c>
      <c r="BI92" s="248">
        <f>IF(N92="nulová",J92,0)</f>
        <v>0</v>
      </c>
      <c r="BJ92" s="25" t="s">
        <v>24</v>
      </c>
      <c r="BK92" s="248">
        <f>ROUND(I92*H92,2)</f>
        <v>0</v>
      </c>
      <c r="BL92" s="25" t="s">
        <v>572</v>
      </c>
      <c r="BM92" s="25" t="s">
        <v>3231</v>
      </c>
    </row>
    <row r="93" s="1" customFormat="1" ht="16.5" customHeight="1">
      <c r="B93" s="47"/>
      <c r="C93" s="237" t="s">
        <v>101</v>
      </c>
      <c r="D93" s="237" t="s">
        <v>230</v>
      </c>
      <c r="E93" s="238" t="s">
        <v>3232</v>
      </c>
      <c r="F93" s="239" t="s">
        <v>3233</v>
      </c>
      <c r="G93" s="240" t="s">
        <v>499</v>
      </c>
      <c r="H93" s="241">
        <v>1</v>
      </c>
      <c r="I93" s="242"/>
      <c r="J93" s="243">
        <f>ROUND(I93*H93,2)</f>
        <v>0</v>
      </c>
      <c r="K93" s="239" t="s">
        <v>2762</v>
      </c>
      <c r="L93" s="73"/>
      <c r="M93" s="244" t="s">
        <v>22</v>
      </c>
      <c r="N93" s="245" t="s">
        <v>50</v>
      </c>
      <c r="O93" s="48"/>
      <c r="P93" s="246">
        <f>O93*H93</f>
        <v>0</v>
      </c>
      <c r="Q93" s="246">
        <v>0</v>
      </c>
      <c r="R93" s="246">
        <f>Q93*H93</f>
        <v>0</v>
      </c>
      <c r="S93" s="246">
        <v>0</v>
      </c>
      <c r="T93" s="247">
        <f>S93*H93</f>
        <v>0</v>
      </c>
      <c r="AR93" s="25" t="s">
        <v>572</v>
      </c>
      <c r="AT93" s="25" t="s">
        <v>230</v>
      </c>
      <c r="AU93" s="25" t="s">
        <v>24</v>
      </c>
      <c r="AY93" s="25" t="s">
        <v>228</v>
      </c>
      <c r="BE93" s="248">
        <f>IF(N93="základní",J93,0)</f>
        <v>0</v>
      </c>
      <c r="BF93" s="248">
        <f>IF(N93="snížená",J93,0)</f>
        <v>0</v>
      </c>
      <c r="BG93" s="248">
        <f>IF(N93="zákl. přenesená",J93,0)</f>
        <v>0</v>
      </c>
      <c r="BH93" s="248">
        <f>IF(N93="sníž. přenesená",J93,0)</f>
        <v>0</v>
      </c>
      <c r="BI93" s="248">
        <f>IF(N93="nulová",J93,0)</f>
        <v>0</v>
      </c>
      <c r="BJ93" s="25" t="s">
        <v>24</v>
      </c>
      <c r="BK93" s="248">
        <f>ROUND(I93*H93,2)</f>
        <v>0</v>
      </c>
      <c r="BL93" s="25" t="s">
        <v>572</v>
      </c>
      <c r="BM93" s="25" t="s">
        <v>3234</v>
      </c>
    </row>
    <row r="94" s="1" customFormat="1" ht="16.5" customHeight="1">
      <c r="B94" s="47"/>
      <c r="C94" s="237" t="s">
        <v>235</v>
      </c>
      <c r="D94" s="237" t="s">
        <v>230</v>
      </c>
      <c r="E94" s="238" t="s">
        <v>3229</v>
      </c>
      <c r="F94" s="239" t="s">
        <v>3230</v>
      </c>
      <c r="G94" s="240" t="s">
        <v>499</v>
      </c>
      <c r="H94" s="241">
        <v>1</v>
      </c>
      <c r="I94" s="242"/>
      <c r="J94" s="243">
        <f>ROUND(I94*H94,2)</f>
        <v>0</v>
      </c>
      <c r="K94" s="239" t="s">
        <v>2762</v>
      </c>
      <c r="L94" s="73"/>
      <c r="M94" s="244" t="s">
        <v>22</v>
      </c>
      <c r="N94" s="245" t="s">
        <v>50</v>
      </c>
      <c r="O94" s="48"/>
      <c r="P94" s="246">
        <f>O94*H94</f>
        <v>0</v>
      </c>
      <c r="Q94" s="246">
        <v>0</v>
      </c>
      <c r="R94" s="246">
        <f>Q94*H94</f>
        <v>0</v>
      </c>
      <c r="S94" s="246">
        <v>0</v>
      </c>
      <c r="T94" s="247">
        <f>S94*H94</f>
        <v>0</v>
      </c>
      <c r="AR94" s="25" t="s">
        <v>572</v>
      </c>
      <c r="AT94" s="25" t="s">
        <v>230</v>
      </c>
      <c r="AU94" s="25" t="s">
        <v>24</v>
      </c>
      <c r="AY94" s="25" t="s">
        <v>228</v>
      </c>
      <c r="BE94" s="248">
        <f>IF(N94="základní",J94,0)</f>
        <v>0</v>
      </c>
      <c r="BF94" s="248">
        <f>IF(N94="snížená",J94,0)</f>
        <v>0</v>
      </c>
      <c r="BG94" s="248">
        <f>IF(N94="zákl. přenesená",J94,0)</f>
        <v>0</v>
      </c>
      <c r="BH94" s="248">
        <f>IF(N94="sníž. přenesená",J94,0)</f>
        <v>0</v>
      </c>
      <c r="BI94" s="248">
        <f>IF(N94="nulová",J94,0)</f>
        <v>0</v>
      </c>
      <c r="BJ94" s="25" t="s">
        <v>24</v>
      </c>
      <c r="BK94" s="248">
        <f>ROUND(I94*H94,2)</f>
        <v>0</v>
      </c>
      <c r="BL94" s="25" t="s">
        <v>572</v>
      </c>
      <c r="BM94" s="25" t="s">
        <v>3235</v>
      </c>
    </row>
    <row r="95" s="1" customFormat="1" ht="25.5" customHeight="1">
      <c r="B95" s="47"/>
      <c r="C95" s="237" t="s">
        <v>251</v>
      </c>
      <c r="D95" s="237" t="s">
        <v>230</v>
      </c>
      <c r="E95" s="238" t="s">
        <v>3236</v>
      </c>
      <c r="F95" s="239" t="s">
        <v>3237</v>
      </c>
      <c r="G95" s="240" t="s">
        <v>499</v>
      </c>
      <c r="H95" s="241">
        <v>22</v>
      </c>
      <c r="I95" s="242"/>
      <c r="J95" s="243">
        <f>ROUND(I95*H95,2)</f>
        <v>0</v>
      </c>
      <c r="K95" s="239" t="s">
        <v>2762</v>
      </c>
      <c r="L95" s="73"/>
      <c r="M95" s="244" t="s">
        <v>22</v>
      </c>
      <c r="N95" s="245" t="s">
        <v>50</v>
      </c>
      <c r="O95" s="48"/>
      <c r="P95" s="246">
        <f>O95*H95</f>
        <v>0</v>
      </c>
      <c r="Q95" s="246">
        <v>0</v>
      </c>
      <c r="R95" s="246">
        <f>Q95*H95</f>
        <v>0</v>
      </c>
      <c r="S95" s="246">
        <v>0</v>
      </c>
      <c r="T95" s="247">
        <f>S95*H95</f>
        <v>0</v>
      </c>
      <c r="AR95" s="25" t="s">
        <v>572</v>
      </c>
      <c r="AT95" s="25" t="s">
        <v>230</v>
      </c>
      <c r="AU95" s="25" t="s">
        <v>24</v>
      </c>
      <c r="AY95" s="25" t="s">
        <v>228</v>
      </c>
      <c r="BE95" s="248">
        <f>IF(N95="základní",J95,0)</f>
        <v>0</v>
      </c>
      <c r="BF95" s="248">
        <f>IF(N95="snížená",J95,0)</f>
        <v>0</v>
      </c>
      <c r="BG95" s="248">
        <f>IF(N95="zákl. přenesená",J95,0)</f>
        <v>0</v>
      </c>
      <c r="BH95" s="248">
        <f>IF(N95="sníž. přenesená",J95,0)</f>
        <v>0</v>
      </c>
      <c r="BI95" s="248">
        <f>IF(N95="nulová",J95,0)</f>
        <v>0</v>
      </c>
      <c r="BJ95" s="25" t="s">
        <v>24</v>
      </c>
      <c r="BK95" s="248">
        <f>ROUND(I95*H95,2)</f>
        <v>0</v>
      </c>
      <c r="BL95" s="25" t="s">
        <v>572</v>
      </c>
      <c r="BM95" s="25" t="s">
        <v>3238</v>
      </c>
    </row>
    <row r="96" s="1" customFormat="1" ht="16.5" customHeight="1">
      <c r="B96" s="47"/>
      <c r="C96" s="237" t="s">
        <v>255</v>
      </c>
      <c r="D96" s="237" t="s">
        <v>230</v>
      </c>
      <c r="E96" s="238" t="s">
        <v>3239</v>
      </c>
      <c r="F96" s="239" t="s">
        <v>3240</v>
      </c>
      <c r="G96" s="240" t="s">
        <v>499</v>
      </c>
      <c r="H96" s="241">
        <v>44</v>
      </c>
      <c r="I96" s="242"/>
      <c r="J96" s="243">
        <f>ROUND(I96*H96,2)</f>
        <v>0</v>
      </c>
      <c r="K96" s="239" t="s">
        <v>2762</v>
      </c>
      <c r="L96" s="73"/>
      <c r="M96" s="244" t="s">
        <v>22</v>
      </c>
      <c r="N96" s="245" t="s">
        <v>50</v>
      </c>
      <c r="O96" s="48"/>
      <c r="P96" s="246">
        <f>O96*H96</f>
        <v>0</v>
      </c>
      <c r="Q96" s="246">
        <v>0</v>
      </c>
      <c r="R96" s="246">
        <f>Q96*H96</f>
        <v>0</v>
      </c>
      <c r="S96" s="246">
        <v>0</v>
      </c>
      <c r="T96" s="247">
        <f>S96*H96</f>
        <v>0</v>
      </c>
      <c r="AR96" s="25" t="s">
        <v>572</v>
      </c>
      <c r="AT96" s="25" t="s">
        <v>230</v>
      </c>
      <c r="AU96" s="25" t="s">
        <v>24</v>
      </c>
      <c r="AY96" s="25" t="s">
        <v>228</v>
      </c>
      <c r="BE96" s="248">
        <f>IF(N96="základní",J96,0)</f>
        <v>0</v>
      </c>
      <c r="BF96" s="248">
        <f>IF(N96="snížená",J96,0)</f>
        <v>0</v>
      </c>
      <c r="BG96" s="248">
        <f>IF(N96="zákl. přenesená",J96,0)</f>
        <v>0</v>
      </c>
      <c r="BH96" s="248">
        <f>IF(N96="sníž. přenesená",J96,0)</f>
        <v>0</v>
      </c>
      <c r="BI96" s="248">
        <f>IF(N96="nulová",J96,0)</f>
        <v>0</v>
      </c>
      <c r="BJ96" s="25" t="s">
        <v>24</v>
      </c>
      <c r="BK96" s="248">
        <f>ROUND(I96*H96,2)</f>
        <v>0</v>
      </c>
      <c r="BL96" s="25" t="s">
        <v>572</v>
      </c>
      <c r="BM96" s="25" t="s">
        <v>3241</v>
      </c>
    </row>
    <row r="97" s="1" customFormat="1" ht="25.5" customHeight="1">
      <c r="B97" s="47"/>
      <c r="C97" s="237" t="s">
        <v>260</v>
      </c>
      <c r="D97" s="237" t="s">
        <v>230</v>
      </c>
      <c r="E97" s="238" t="s">
        <v>3242</v>
      </c>
      <c r="F97" s="239" t="s">
        <v>3243</v>
      </c>
      <c r="G97" s="240" t="s">
        <v>499</v>
      </c>
      <c r="H97" s="241">
        <v>13</v>
      </c>
      <c r="I97" s="242"/>
      <c r="J97" s="243">
        <f>ROUND(I97*H97,2)</f>
        <v>0</v>
      </c>
      <c r="K97" s="239" t="s">
        <v>2762</v>
      </c>
      <c r="L97" s="73"/>
      <c r="M97" s="244" t="s">
        <v>22</v>
      </c>
      <c r="N97" s="245" t="s">
        <v>50</v>
      </c>
      <c r="O97" s="48"/>
      <c r="P97" s="246">
        <f>O97*H97</f>
        <v>0</v>
      </c>
      <c r="Q97" s="246">
        <v>0</v>
      </c>
      <c r="R97" s="246">
        <f>Q97*H97</f>
        <v>0</v>
      </c>
      <c r="S97" s="246">
        <v>0</v>
      </c>
      <c r="T97" s="247">
        <f>S97*H97</f>
        <v>0</v>
      </c>
      <c r="AR97" s="25" t="s">
        <v>572</v>
      </c>
      <c r="AT97" s="25" t="s">
        <v>230</v>
      </c>
      <c r="AU97" s="25" t="s">
        <v>24</v>
      </c>
      <c r="AY97" s="25" t="s">
        <v>228</v>
      </c>
      <c r="BE97" s="248">
        <f>IF(N97="základní",J97,0)</f>
        <v>0</v>
      </c>
      <c r="BF97" s="248">
        <f>IF(N97="snížená",J97,0)</f>
        <v>0</v>
      </c>
      <c r="BG97" s="248">
        <f>IF(N97="zákl. přenesená",J97,0)</f>
        <v>0</v>
      </c>
      <c r="BH97" s="248">
        <f>IF(N97="sníž. přenesená",J97,0)</f>
        <v>0</v>
      </c>
      <c r="BI97" s="248">
        <f>IF(N97="nulová",J97,0)</f>
        <v>0</v>
      </c>
      <c r="BJ97" s="25" t="s">
        <v>24</v>
      </c>
      <c r="BK97" s="248">
        <f>ROUND(I97*H97,2)</f>
        <v>0</v>
      </c>
      <c r="BL97" s="25" t="s">
        <v>572</v>
      </c>
      <c r="BM97" s="25" t="s">
        <v>3244</v>
      </c>
    </row>
    <row r="98" s="1" customFormat="1" ht="16.5" customHeight="1">
      <c r="B98" s="47"/>
      <c r="C98" s="237" t="s">
        <v>266</v>
      </c>
      <c r="D98" s="237" t="s">
        <v>230</v>
      </c>
      <c r="E98" s="238" t="s">
        <v>3239</v>
      </c>
      <c r="F98" s="239" t="s">
        <v>3240</v>
      </c>
      <c r="G98" s="240" t="s">
        <v>499</v>
      </c>
      <c r="H98" s="241">
        <v>26</v>
      </c>
      <c r="I98" s="242"/>
      <c r="J98" s="243">
        <f>ROUND(I98*H98,2)</f>
        <v>0</v>
      </c>
      <c r="K98" s="239" t="s">
        <v>2762</v>
      </c>
      <c r="L98" s="73"/>
      <c r="M98" s="244" t="s">
        <v>22</v>
      </c>
      <c r="N98" s="245" t="s">
        <v>50</v>
      </c>
      <c r="O98" s="48"/>
      <c r="P98" s="246">
        <f>O98*H98</f>
        <v>0</v>
      </c>
      <c r="Q98" s="246">
        <v>0</v>
      </c>
      <c r="R98" s="246">
        <f>Q98*H98</f>
        <v>0</v>
      </c>
      <c r="S98" s="246">
        <v>0</v>
      </c>
      <c r="T98" s="247">
        <f>S98*H98</f>
        <v>0</v>
      </c>
      <c r="AR98" s="25" t="s">
        <v>572</v>
      </c>
      <c r="AT98" s="25" t="s">
        <v>230</v>
      </c>
      <c r="AU98" s="25" t="s">
        <v>24</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572</v>
      </c>
      <c r="BM98" s="25" t="s">
        <v>3245</v>
      </c>
    </row>
    <row r="99" s="1" customFormat="1" ht="16.5" customHeight="1">
      <c r="B99" s="47"/>
      <c r="C99" s="237" t="s">
        <v>271</v>
      </c>
      <c r="D99" s="237" t="s">
        <v>230</v>
      </c>
      <c r="E99" s="238" t="s">
        <v>3246</v>
      </c>
      <c r="F99" s="239" t="s">
        <v>3247</v>
      </c>
      <c r="G99" s="240" t="s">
        <v>499</v>
      </c>
      <c r="H99" s="241">
        <v>2</v>
      </c>
      <c r="I99" s="242"/>
      <c r="J99" s="243">
        <f>ROUND(I99*H99,2)</f>
        <v>0</v>
      </c>
      <c r="K99" s="239" t="s">
        <v>2762</v>
      </c>
      <c r="L99" s="73"/>
      <c r="M99" s="244" t="s">
        <v>22</v>
      </c>
      <c r="N99" s="245" t="s">
        <v>50</v>
      </c>
      <c r="O99" s="48"/>
      <c r="P99" s="246">
        <f>O99*H99</f>
        <v>0</v>
      </c>
      <c r="Q99" s="246">
        <v>0</v>
      </c>
      <c r="R99" s="246">
        <f>Q99*H99</f>
        <v>0</v>
      </c>
      <c r="S99" s="246">
        <v>0</v>
      </c>
      <c r="T99" s="247">
        <f>S99*H99</f>
        <v>0</v>
      </c>
      <c r="AR99" s="25" t="s">
        <v>572</v>
      </c>
      <c r="AT99" s="25" t="s">
        <v>230</v>
      </c>
      <c r="AU99" s="25" t="s">
        <v>24</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572</v>
      </c>
      <c r="BM99" s="25" t="s">
        <v>3248</v>
      </c>
    </row>
    <row r="100" s="1" customFormat="1" ht="16.5" customHeight="1">
      <c r="B100" s="47"/>
      <c r="C100" s="237" t="s">
        <v>29</v>
      </c>
      <c r="D100" s="237" t="s">
        <v>230</v>
      </c>
      <c r="E100" s="238" t="s">
        <v>3249</v>
      </c>
      <c r="F100" s="239" t="s">
        <v>3250</v>
      </c>
      <c r="G100" s="240" t="s">
        <v>499</v>
      </c>
      <c r="H100" s="241">
        <v>2</v>
      </c>
      <c r="I100" s="242"/>
      <c r="J100" s="243">
        <f>ROUND(I100*H100,2)</f>
        <v>0</v>
      </c>
      <c r="K100" s="239" t="s">
        <v>2762</v>
      </c>
      <c r="L100" s="73"/>
      <c r="M100" s="244" t="s">
        <v>22</v>
      </c>
      <c r="N100" s="245" t="s">
        <v>50</v>
      </c>
      <c r="O100" s="48"/>
      <c r="P100" s="246">
        <f>O100*H100</f>
        <v>0</v>
      </c>
      <c r="Q100" s="246">
        <v>0</v>
      </c>
      <c r="R100" s="246">
        <f>Q100*H100</f>
        <v>0</v>
      </c>
      <c r="S100" s="246">
        <v>0</v>
      </c>
      <c r="T100" s="247">
        <f>S100*H100</f>
        <v>0</v>
      </c>
      <c r="AR100" s="25" t="s">
        <v>572</v>
      </c>
      <c r="AT100" s="25" t="s">
        <v>230</v>
      </c>
      <c r="AU100" s="25" t="s">
        <v>24</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572</v>
      </c>
      <c r="BM100" s="25" t="s">
        <v>3251</v>
      </c>
    </row>
    <row r="101" s="1" customFormat="1" ht="16.5" customHeight="1">
      <c r="B101" s="47"/>
      <c r="C101" s="237" t="s">
        <v>279</v>
      </c>
      <c r="D101" s="237" t="s">
        <v>230</v>
      </c>
      <c r="E101" s="238" t="s">
        <v>3252</v>
      </c>
      <c r="F101" s="239" t="s">
        <v>3253</v>
      </c>
      <c r="G101" s="240" t="s">
        <v>499</v>
      </c>
      <c r="H101" s="241">
        <v>1</v>
      </c>
      <c r="I101" s="242"/>
      <c r="J101" s="243">
        <f>ROUND(I101*H101,2)</f>
        <v>0</v>
      </c>
      <c r="K101" s="239" t="s">
        <v>2762</v>
      </c>
      <c r="L101" s="73"/>
      <c r="M101" s="244" t="s">
        <v>22</v>
      </c>
      <c r="N101" s="245" t="s">
        <v>50</v>
      </c>
      <c r="O101" s="48"/>
      <c r="P101" s="246">
        <f>O101*H101</f>
        <v>0</v>
      </c>
      <c r="Q101" s="246">
        <v>0</v>
      </c>
      <c r="R101" s="246">
        <f>Q101*H101</f>
        <v>0</v>
      </c>
      <c r="S101" s="246">
        <v>0</v>
      </c>
      <c r="T101" s="247">
        <f>S101*H101</f>
        <v>0</v>
      </c>
      <c r="AR101" s="25" t="s">
        <v>572</v>
      </c>
      <c r="AT101" s="25" t="s">
        <v>230</v>
      </c>
      <c r="AU101" s="25" t="s">
        <v>24</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572</v>
      </c>
      <c r="BM101" s="25" t="s">
        <v>3254</v>
      </c>
    </row>
    <row r="102" s="1" customFormat="1" ht="16.5" customHeight="1">
      <c r="B102" s="47"/>
      <c r="C102" s="237" t="s">
        <v>284</v>
      </c>
      <c r="D102" s="237" t="s">
        <v>230</v>
      </c>
      <c r="E102" s="238" t="s">
        <v>3255</v>
      </c>
      <c r="F102" s="239" t="s">
        <v>3250</v>
      </c>
      <c r="G102" s="240" t="s">
        <v>499</v>
      </c>
      <c r="H102" s="241">
        <v>1</v>
      </c>
      <c r="I102" s="242"/>
      <c r="J102" s="243">
        <f>ROUND(I102*H102,2)</f>
        <v>0</v>
      </c>
      <c r="K102" s="239" t="s">
        <v>2762</v>
      </c>
      <c r="L102" s="73"/>
      <c r="M102" s="244" t="s">
        <v>22</v>
      </c>
      <c r="N102" s="245" t="s">
        <v>50</v>
      </c>
      <c r="O102" s="48"/>
      <c r="P102" s="246">
        <f>O102*H102</f>
        <v>0</v>
      </c>
      <c r="Q102" s="246">
        <v>0</v>
      </c>
      <c r="R102" s="246">
        <f>Q102*H102</f>
        <v>0</v>
      </c>
      <c r="S102" s="246">
        <v>0</v>
      </c>
      <c r="T102" s="247">
        <f>S102*H102</f>
        <v>0</v>
      </c>
      <c r="AR102" s="25" t="s">
        <v>572</v>
      </c>
      <c r="AT102" s="25" t="s">
        <v>230</v>
      </c>
      <c r="AU102" s="25" t="s">
        <v>24</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572</v>
      </c>
      <c r="BM102" s="25" t="s">
        <v>3256</v>
      </c>
    </row>
    <row r="103" s="1" customFormat="1" ht="25.5" customHeight="1">
      <c r="B103" s="47"/>
      <c r="C103" s="237" t="s">
        <v>289</v>
      </c>
      <c r="D103" s="237" t="s">
        <v>230</v>
      </c>
      <c r="E103" s="238" t="s">
        <v>3257</v>
      </c>
      <c r="F103" s="239" t="s">
        <v>3258</v>
      </c>
      <c r="G103" s="240" t="s">
        <v>499</v>
      </c>
      <c r="H103" s="241">
        <v>0</v>
      </c>
      <c r="I103" s="242"/>
      <c r="J103" s="243">
        <f>ROUND(I103*H103,2)</f>
        <v>0</v>
      </c>
      <c r="K103" s="239" t="s">
        <v>2762</v>
      </c>
      <c r="L103" s="73"/>
      <c r="M103" s="244" t="s">
        <v>22</v>
      </c>
      <c r="N103" s="245" t="s">
        <v>50</v>
      </c>
      <c r="O103" s="48"/>
      <c r="P103" s="246">
        <f>O103*H103</f>
        <v>0</v>
      </c>
      <c r="Q103" s="246">
        <v>0</v>
      </c>
      <c r="R103" s="246">
        <f>Q103*H103</f>
        <v>0</v>
      </c>
      <c r="S103" s="246">
        <v>0</v>
      </c>
      <c r="T103" s="247">
        <f>S103*H103</f>
        <v>0</v>
      </c>
      <c r="AR103" s="25" t="s">
        <v>572</v>
      </c>
      <c r="AT103" s="25" t="s">
        <v>230</v>
      </c>
      <c r="AU103" s="25" t="s">
        <v>24</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572</v>
      </c>
      <c r="BM103" s="25" t="s">
        <v>3259</v>
      </c>
    </row>
    <row r="104" s="1" customFormat="1" ht="16.5" customHeight="1">
      <c r="B104" s="47"/>
      <c r="C104" s="237" t="s">
        <v>295</v>
      </c>
      <c r="D104" s="237" t="s">
        <v>230</v>
      </c>
      <c r="E104" s="238" t="s">
        <v>3229</v>
      </c>
      <c r="F104" s="239" t="s">
        <v>3230</v>
      </c>
      <c r="G104" s="240" t="s">
        <v>499</v>
      </c>
      <c r="H104" s="241">
        <v>0</v>
      </c>
      <c r="I104" s="242"/>
      <c r="J104" s="243">
        <f>ROUND(I104*H104,2)</f>
        <v>0</v>
      </c>
      <c r="K104" s="239" t="s">
        <v>2762</v>
      </c>
      <c r="L104" s="73"/>
      <c r="M104" s="244" t="s">
        <v>22</v>
      </c>
      <c r="N104" s="245" t="s">
        <v>50</v>
      </c>
      <c r="O104" s="48"/>
      <c r="P104" s="246">
        <f>O104*H104</f>
        <v>0</v>
      </c>
      <c r="Q104" s="246">
        <v>0</v>
      </c>
      <c r="R104" s="246">
        <f>Q104*H104</f>
        <v>0</v>
      </c>
      <c r="S104" s="246">
        <v>0</v>
      </c>
      <c r="T104" s="247">
        <f>S104*H104</f>
        <v>0</v>
      </c>
      <c r="AR104" s="25" t="s">
        <v>572</v>
      </c>
      <c r="AT104" s="25" t="s">
        <v>230</v>
      </c>
      <c r="AU104" s="25" t="s">
        <v>24</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572</v>
      </c>
      <c r="BM104" s="25" t="s">
        <v>3260</v>
      </c>
    </row>
    <row r="105" s="1" customFormat="1" ht="25.5" customHeight="1">
      <c r="B105" s="47"/>
      <c r="C105" s="237" t="s">
        <v>10</v>
      </c>
      <c r="D105" s="237" t="s">
        <v>230</v>
      </c>
      <c r="E105" s="238" t="s">
        <v>3261</v>
      </c>
      <c r="F105" s="239" t="s">
        <v>3258</v>
      </c>
      <c r="G105" s="240" t="s">
        <v>499</v>
      </c>
      <c r="H105" s="241">
        <v>1</v>
      </c>
      <c r="I105" s="242"/>
      <c r="J105" s="243">
        <f>ROUND(I105*H105,2)</f>
        <v>0</v>
      </c>
      <c r="K105" s="239" t="s">
        <v>2762</v>
      </c>
      <c r="L105" s="73"/>
      <c r="M105" s="244" t="s">
        <v>22</v>
      </c>
      <c r="N105" s="245" t="s">
        <v>50</v>
      </c>
      <c r="O105" s="48"/>
      <c r="P105" s="246">
        <f>O105*H105</f>
        <v>0</v>
      </c>
      <c r="Q105" s="246">
        <v>0</v>
      </c>
      <c r="R105" s="246">
        <f>Q105*H105</f>
        <v>0</v>
      </c>
      <c r="S105" s="246">
        <v>0</v>
      </c>
      <c r="T105" s="247">
        <f>S105*H105</f>
        <v>0</v>
      </c>
      <c r="AR105" s="25" t="s">
        <v>572</v>
      </c>
      <c r="AT105" s="25" t="s">
        <v>230</v>
      </c>
      <c r="AU105" s="25" t="s">
        <v>24</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572</v>
      </c>
      <c r="BM105" s="25" t="s">
        <v>3262</v>
      </c>
    </row>
    <row r="106" s="1" customFormat="1" ht="16.5" customHeight="1">
      <c r="B106" s="47"/>
      <c r="C106" s="237" t="s">
        <v>304</v>
      </c>
      <c r="D106" s="237" t="s">
        <v>230</v>
      </c>
      <c r="E106" s="238" t="s">
        <v>3229</v>
      </c>
      <c r="F106" s="239" t="s">
        <v>3230</v>
      </c>
      <c r="G106" s="240" t="s">
        <v>499</v>
      </c>
      <c r="H106" s="241">
        <v>2</v>
      </c>
      <c r="I106" s="242"/>
      <c r="J106" s="243">
        <f>ROUND(I106*H106,2)</f>
        <v>0</v>
      </c>
      <c r="K106" s="239" t="s">
        <v>2762</v>
      </c>
      <c r="L106" s="73"/>
      <c r="M106" s="244" t="s">
        <v>22</v>
      </c>
      <c r="N106" s="245" t="s">
        <v>50</v>
      </c>
      <c r="O106" s="48"/>
      <c r="P106" s="246">
        <f>O106*H106</f>
        <v>0</v>
      </c>
      <c r="Q106" s="246">
        <v>0</v>
      </c>
      <c r="R106" s="246">
        <f>Q106*H106</f>
        <v>0</v>
      </c>
      <c r="S106" s="246">
        <v>0</v>
      </c>
      <c r="T106" s="247">
        <f>S106*H106</f>
        <v>0</v>
      </c>
      <c r="AR106" s="25" t="s">
        <v>572</v>
      </c>
      <c r="AT106" s="25" t="s">
        <v>230</v>
      </c>
      <c r="AU106" s="25" t="s">
        <v>24</v>
      </c>
      <c r="AY106" s="25" t="s">
        <v>228</v>
      </c>
      <c r="BE106" s="248">
        <f>IF(N106="základní",J106,0)</f>
        <v>0</v>
      </c>
      <c r="BF106" s="248">
        <f>IF(N106="snížená",J106,0)</f>
        <v>0</v>
      </c>
      <c r="BG106" s="248">
        <f>IF(N106="zákl. přenesená",J106,0)</f>
        <v>0</v>
      </c>
      <c r="BH106" s="248">
        <f>IF(N106="sníž. přenesená",J106,0)</f>
        <v>0</v>
      </c>
      <c r="BI106" s="248">
        <f>IF(N106="nulová",J106,0)</f>
        <v>0</v>
      </c>
      <c r="BJ106" s="25" t="s">
        <v>24</v>
      </c>
      <c r="BK106" s="248">
        <f>ROUND(I106*H106,2)</f>
        <v>0</v>
      </c>
      <c r="BL106" s="25" t="s">
        <v>572</v>
      </c>
      <c r="BM106" s="25" t="s">
        <v>3263</v>
      </c>
    </row>
    <row r="107" s="1" customFormat="1" ht="16.5" customHeight="1">
      <c r="B107" s="47"/>
      <c r="C107" s="237" t="s">
        <v>308</v>
      </c>
      <c r="D107" s="237" t="s">
        <v>230</v>
      </c>
      <c r="E107" s="238" t="s">
        <v>3264</v>
      </c>
      <c r="F107" s="239" t="s">
        <v>3265</v>
      </c>
      <c r="G107" s="240" t="s">
        <v>499</v>
      </c>
      <c r="H107" s="241">
        <v>4</v>
      </c>
      <c r="I107" s="242"/>
      <c r="J107" s="243">
        <f>ROUND(I107*H107,2)</f>
        <v>0</v>
      </c>
      <c r="K107" s="239" t="s">
        <v>2762</v>
      </c>
      <c r="L107" s="73"/>
      <c r="M107" s="244" t="s">
        <v>22</v>
      </c>
      <c r="N107" s="245" t="s">
        <v>50</v>
      </c>
      <c r="O107" s="48"/>
      <c r="P107" s="246">
        <f>O107*H107</f>
        <v>0</v>
      </c>
      <c r="Q107" s="246">
        <v>0</v>
      </c>
      <c r="R107" s="246">
        <f>Q107*H107</f>
        <v>0</v>
      </c>
      <c r="S107" s="246">
        <v>0</v>
      </c>
      <c r="T107" s="247">
        <f>S107*H107</f>
        <v>0</v>
      </c>
      <c r="AR107" s="25" t="s">
        <v>572</v>
      </c>
      <c r="AT107" s="25" t="s">
        <v>230</v>
      </c>
      <c r="AU107" s="25" t="s">
        <v>24</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572</v>
      </c>
      <c r="BM107" s="25" t="s">
        <v>3266</v>
      </c>
    </row>
    <row r="108" s="1" customFormat="1" ht="16.5" customHeight="1">
      <c r="B108" s="47"/>
      <c r="C108" s="237" t="s">
        <v>313</v>
      </c>
      <c r="D108" s="237" t="s">
        <v>230</v>
      </c>
      <c r="E108" s="238" t="s">
        <v>3239</v>
      </c>
      <c r="F108" s="239" t="s">
        <v>3240</v>
      </c>
      <c r="G108" s="240" t="s">
        <v>499</v>
      </c>
      <c r="H108" s="241">
        <v>4</v>
      </c>
      <c r="I108" s="242"/>
      <c r="J108" s="243">
        <f>ROUND(I108*H108,2)</f>
        <v>0</v>
      </c>
      <c r="K108" s="239" t="s">
        <v>2762</v>
      </c>
      <c r="L108" s="73"/>
      <c r="M108" s="244" t="s">
        <v>22</v>
      </c>
      <c r="N108" s="245" t="s">
        <v>50</v>
      </c>
      <c r="O108" s="48"/>
      <c r="P108" s="246">
        <f>O108*H108</f>
        <v>0</v>
      </c>
      <c r="Q108" s="246">
        <v>0</v>
      </c>
      <c r="R108" s="246">
        <f>Q108*H108</f>
        <v>0</v>
      </c>
      <c r="S108" s="246">
        <v>0</v>
      </c>
      <c r="T108" s="247">
        <f>S108*H108</f>
        <v>0</v>
      </c>
      <c r="AR108" s="25" t="s">
        <v>572</v>
      </c>
      <c r="AT108" s="25" t="s">
        <v>230</v>
      </c>
      <c r="AU108" s="25" t="s">
        <v>24</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572</v>
      </c>
      <c r="BM108" s="25" t="s">
        <v>3267</v>
      </c>
    </row>
    <row r="109" s="1" customFormat="1" ht="16.5" customHeight="1">
      <c r="B109" s="47"/>
      <c r="C109" s="237" t="s">
        <v>319</v>
      </c>
      <c r="D109" s="237" t="s">
        <v>230</v>
      </c>
      <c r="E109" s="238" t="s">
        <v>3268</v>
      </c>
      <c r="F109" s="239" t="s">
        <v>3265</v>
      </c>
      <c r="G109" s="240" t="s">
        <v>499</v>
      </c>
      <c r="H109" s="241">
        <v>3</v>
      </c>
      <c r="I109" s="242"/>
      <c r="J109" s="243">
        <f>ROUND(I109*H109,2)</f>
        <v>0</v>
      </c>
      <c r="K109" s="239" t="s">
        <v>2762</v>
      </c>
      <c r="L109" s="73"/>
      <c r="M109" s="244" t="s">
        <v>22</v>
      </c>
      <c r="N109" s="245" t="s">
        <v>50</v>
      </c>
      <c r="O109" s="48"/>
      <c r="P109" s="246">
        <f>O109*H109</f>
        <v>0</v>
      </c>
      <c r="Q109" s="246">
        <v>0</v>
      </c>
      <c r="R109" s="246">
        <f>Q109*H109</f>
        <v>0</v>
      </c>
      <c r="S109" s="246">
        <v>0</v>
      </c>
      <c r="T109" s="247">
        <f>S109*H109</f>
        <v>0</v>
      </c>
      <c r="AR109" s="25" t="s">
        <v>572</v>
      </c>
      <c r="AT109" s="25" t="s">
        <v>230</v>
      </c>
      <c r="AU109" s="25" t="s">
        <v>24</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572</v>
      </c>
      <c r="BM109" s="25" t="s">
        <v>3269</v>
      </c>
    </row>
    <row r="110" s="1" customFormat="1" ht="16.5" customHeight="1">
      <c r="B110" s="47"/>
      <c r="C110" s="237" t="s">
        <v>325</v>
      </c>
      <c r="D110" s="237" t="s">
        <v>230</v>
      </c>
      <c r="E110" s="238" t="s">
        <v>3239</v>
      </c>
      <c r="F110" s="239" t="s">
        <v>3240</v>
      </c>
      <c r="G110" s="240" t="s">
        <v>499</v>
      </c>
      <c r="H110" s="241">
        <v>3</v>
      </c>
      <c r="I110" s="242"/>
      <c r="J110" s="243">
        <f>ROUND(I110*H110,2)</f>
        <v>0</v>
      </c>
      <c r="K110" s="239" t="s">
        <v>2762</v>
      </c>
      <c r="L110" s="73"/>
      <c r="M110" s="244" t="s">
        <v>22</v>
      </c>
      <c r="N110" s="245" t="s">
        <v>50</v>
      </c>
      <c r="O110" s="48"/>
      <c r="P110" s="246">
        <f>O110*H110</f>
        <v>0</v>
      </c>
      <c r="Q110" s="246">
        <v>0</v>
      </c>
      <c r="R110" s="246">
        <f>Q110*H110</f>
        <v>0</v>
      </c>
      <c r="S110" s="246">
        <v>0</v>
      </c>
      <c r="T110" s="247">
        <f>S110*H110</f>
        <v>0</v>
      </c>
      <c r="AR110" s="25" t="s">
        <v>572</v>
      </c>
      <c r="AT110" s="25" t="s">
        <v>230</v>
      </c>
      <c r="AU110" s="25" t="s">
        <v>24</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572</v>
      </c>
      <c r="BM110" s="25" t="s">
        <v>3270</v>
      </c>
    </row>
    <row r="111" s="1" customFormat="1" ht="16.5" customHeight="1">
      <c r="B111" s="47"/>
      <c r="C111" s="237" t="s">
        <v>9</v>
      </c>
      <c r="D111" s="237" t="s">
        <v>230</v>
      </c>
      <c r="E111" s="238" t="s">
        <v>3271</v>
      </c>
      <c r="F111" s="239" t="s">
        <v>3272</v>
      </c>
      <c r="G111" s="240" t="s">
        <v>499</v>
      </c>
      <c r="H111" s="241">
        <v>3</v>
      </c>
      <c r="I111" s="242"/>
      <c r="J111" s="243">
        <f>ROUND(I111*H111,2)</f>
        <v>0</v>
      </c>
      <c r="K111" s="239" t="s">
        <v>2762</v>
      </c>
      <c r="L111" s="73"/>
      <c r="M111" s="244" t="s">
        <v>22</v>
      </c>
      <c r="N111" s="245" t="s">
        <v>50</v>
      </c>
      <c r="O111" s="48"/>
      <c r="P111" s="246">
        <f>O111*H111</f>
        <v>0</v>
      </c>
      <c r="Q111" s="246">
        <v>0</v>
      </c>
      <c r="R111" s="246">
        <f>Q111*H111</f>
        <v>0</v>
      </c>
      <c r="S111" s="246">
        <v>0</v>
      </c>
      <c r="T111" s="247">
        <f>S111*H111</f>
        <v>0</v>
      </c>
      <c r="AR111" s="25" t="s">
        <v>572</v>
      </c>
      <c r="AT111" s="25" t="s">
        <v>230</v>
      </c>
      <c r="AU111" s="25" t="s">
        <v>24</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572</v>
      </c>
      <c r="BM111" s="25" t="s">
        <v>3273</v>
      </c>
    </row>
    <row r="112" s="1" customFormat="1" ht="16.5" customHeight="1">
      <c r="B112" s="47"/>
      <c r="C112" s="237" t="s">
        <v>335</v>
      </c>
      <c r="D112" s="237" t="s">
        <v>230</v>
      </c>
      <c r="E112" s="238" t="s">
        <v>3239</v>
      </c>
      <c r="F112" s="239" t="s">
        <v>3240</v>
      </c>
      <c r="G112" s="240" t="s">
        <v>499</v>
      </c>
      <c r="H112" s="241">
        <v>3</v>
      </c>
      <c r="I112" s="242"/>
      <c r="J112" s="243">
        <f>ROUND(I112*H112,2)</f>
        <v>0</v>
      </c>
      <c r="K112" s="239" t="s">
        <v>2762</v>
      </c>
      <c r="L112" s="73"/>
      <c r="M112" s="244" t="s">
        <v>22</v>
      </c>
      <c r="N112" s="245" t="s">
        <v>50</v>
      </c>
      <c r="O112" s="48"/>
      <c r="P112" s="246">
        <f>O112*H112</f>
        <v>0</v>
      </c>
      <c r="Q112" s="246">
        <v>0</v>
      </c>
      <c r="R112" s="246">
        <f>Q112*H112</f>
        <v>0</v>
      </c>
      <c r="S112" s="246">
        <v>0</v>
      </c>
      <c r="T112" s="247">
        <f>S112*H112</f>
        <v>0</v>
      </c>
      <c r="AR112" s="25" t="s">
        <v>572</v>
      </c>
      <c r="AT112" s="25" t="s">
        <v>230</v>
      </c>
      <c r="AU112" s="25" t="s">
        <v>24</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572</v>
      </c>
      <c r="BM112" s="25" t="s">
        <v>3274</v>
      </c>
    </row>
    <row r="113" s="1" customFormat="1" ht="25.5" customHeight="1">
      <c r="B113" s="47"/>
      <c r="C113" s="237" t="s">
        <v>340</v>
      </c>
      <c r="D113" s="237" t="s">
        <v>230</v>
      </c>
      <c r="E113" s="238" t="s">
        <v>3275</v>
      </c>
      <c r="F113" s="239" t="s">
        <v>3276</v>
      </c>
      <c r="G113" s="240" t="s">
        <v>499</v>
      </c>
      <c r="H113" s="241">
        <v>1</v>
      </c>
      <c r="I113" s="242"/>
      <c r="J113" s="243">
        <f>ROUND(I113*H113,2)</f>
        <v>0</v>
      </c>
      <c r="K113" s="239" t="s">
        <v>2762</v>
      </c>
      <c r="L113" s="73"/>
      <c r="M113" s="244" t="s">
        <v>22</v>
      </c>
      <c r="N113" s="245" t="s">
        <v>50</v>
      </c>
      <c r="O113" s="48"/>
      <c r="P113" s="246">
        <f>O113*H113</f>
        <v>0</v>
      </c>
      <c r="Q113" s="246">
        <v>0</v>
      </c>
      <c r="R113" s="246">
        <f>Q113*H113</f>
        <v>0</v>
      </c>
      <c r="S113" s="246">
        <v>0</v>
      </c>
      <c r="T113" s="247">
        <f>S113*H113</f>
        <v>0</v>
      </c>
      <c r="AR113" s="25" t="s">
        <v>572</v>
      </c>
      <c r="AT113" s="25" t="s">
        <v>230</v>
      </c>
      <c r="AU113" s="25" t="s">
        <v>24</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572</v>
      </c>
      <c r="BM113" s="25" t="s">
        <v>3277</v>
      </c>
    </row>
    <row r="114" s="1" customFormat="1" ht="16.5" customHeight="1">
      <c r="B114" s="47"/>
      <c r="C114" s="237" t="s">
        <v>344</v>
      </c>
      <c r="D114" s="237" t="s">
        <v>230</v>
      </c>
      <c r="E114" s="238" t="s">
        <v>3229</v>
      </c>
      <c r="F114" s="239" t="s">
        <v>3230</v>
      </c>
      <c r="G114" s="240" t="s">
        <v>499</v>
      </c>
      <c r="H114" s="241">
        <v>2</v>
      </c>
      <c r="I114" s="242"/>
      <c r="J114" s="243">
        <f>ROUND(I114*H114,2)</f>
        <v>0</v>
      </c>
      <c r="K114" s="239" t="s">
        <v>2762</v>
      </c>
      <c r="L114" s="73"/>
      <c r="M114" s="244" t="s">
        <v>22</v>
      </c>
      <c r="N114" s="245" t="s">
        <v>50</v>
      </c>
      <c r="O114" s="48"/>
      <c r="P114" s="246">
        <f>O114*H114</f>
        <v>0</v>
      </c>
      <c r="Q114" s="246">
        <v>0</v>
      </c>
      <c r="R114" s="246">
        <f>Q114*H114</f>
        <v>0</v>
      </c>
      <c r="S114" s="246">
        <v>0</v>
      </c>
      <c r="T114" s="247">
        <f>S114*H114</f>
        <v>0</v>
      </c>
      <c r="AR114" s="25" t="s">
        <v>572</v>
      </c>
      <c r="AT114" s="25" t="s">
        <v>230</v>
      </c>
      <c r="AU114" s="25" t="s">
        <v>24</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572</v>
      </c>
      <c r="BM114" s="25" t="s">
        <v>3278</v>
      </c>
    </row>
    <row r="115" s="1" customFormat="1" ht="16.5" customHeight="1">
      <c r="B115" s="47"/>
      <c r="C115" s="237" t="s">
        <v>348</v>
      </c>
      <c r="D115" s="237" t="s">
        <v>230</v>
      </c>
      <c r="E115" s="238" t="s">
        <v>3279</v>
      </c>
      <c r="F115" s="239" t="s">
        <v>3280</v>
      </c>
      <c r="G115" s="240" t="s">
        <v>499</v>
      </c>
      <c r="H115" s="241">
        <v>2</v>
      </c>
      <c r="I115" s="242"/>
      <c r="J115" s="243">
        <f>ROUND(I115*H115,2)</f>
        <v>0</v>
      </c>
      <c r="K115" s="239" t="s">
        <v>2762</v>
      </c>
      <c r="L115" s="73"/>
      <c r="M115" s="244" t="s">
        <v>22</v>
      </c>
      <c r="N115" s="245" t="s">
        <v>50</v>
      </c>
      <c r="O115" s="48"/>
      <c r="P115" s="246">
        <f>O115*H115</f>
        <v>0</v>
      </c>
      <c r="Q115" s="246">
        <v>0</v>
      </c>
      <c r="R115" s="246">
        <f>Q115*H115</f>
        <v>0</v>
      </c>
      <c r="S115" s="246">
        <v>0</v>
      </c>
      <c r="T115" s="247">
        <f>S115*H115</f>
        <v>0</v>
      </c>
      <c r="AR115" s="25" t="s">
        <v>572</v>
      </c>
      <c r="AT115" s="25" t="s">
        <v>230</v>
      </c>
      <c r="AU115" s="25" t="s">
        <v>24</v>
      </c>
      <c r="AY115" s="25" t="s">
        <v>228</v>
      </c>
      <c r="BE115" s="248">
        <f>IF(N115="základní",J115,0)</f>
        <v>0</v>
      </c>
      <c r="BF115" s="248">
        <f>IF(N115="snížená",J115,0)</f>
        <v>0</v>
      </c>
      <c r="BG115" s="248">
        <f>IF(N115="zákl. přenesená",J115,0)</f>
        <v>0</v>
      </c>
      <c r="BH115" s="248">
        <f>IF(N115="sníž. přenesená",J115,0)</f>
        <v>0</v>
      </c>
      <c r="BI115" s="248">
        <f>IF(N115="nulová",J115,0)</f>
        <v>0</v>
      </c>
      <c r="BJ115" s="25" t="s">
        <v>24</v>
      </c>
      <c r="BK115" s="248">
        <f>ROUND(I115*H115,2)</f>
        <v>0</v>
      </c>
      <c r="BL115" s="25" t="s">
        <v>572</v>
      </c>
      <c r="BM115" s="25" t="s">
        <v>3281</v>
      </c>
    </row>
    <row r="116" s="1" customFormat="1" ht="25.5" customHeight="1">
      <c r="B116" s="47"/>
      <c r="C116" s="237" t="s">
        <v>353</v>
      </c>
      <c r="D116" s="237" t="s">
        <v>230</v>
      </c>
      <c r="E116" s="238" t="s">
        <v>3282</v>
      </c>
      <c r="F116" s="239" t="s">
        <v>3283</v>
      </c>
      <c r="G116" s="240" t="s">
        <v>499</v>
      </c>
      <c r="H116" s="241">
        <v>1</v>
      </c>
      <c r="I116" s="242"/>
      <c r="J116" s="243">
        <f>ROUND(I116*H116,2)</f>
        <v>0</v>
      </c>
      <c r="K116" s="239" t="s">
        <v>2762</v>
      </c>
      <c r="L116" s="73"/>
      <c r="M116" s="244" t="s">
        <v>22</v>
      </c>
      <c r="N116" s="245" t="s">
        <v>50</v>
      </c>
      <c r="O116" s="48"/>
      <c r="P116" s="246">
        <f>O116*H116</f>
        <v>0</v>
      </c>
      <c r="Q116" s="246">
        <v>0</v>
      </c>
      <c r="R116" s="246">
        <f>Q116*H116</f>
        <v>0</v>
      </c>
      <c r="S116" s="246">
        <v>0</v>
      </c>
      <c r="T116" s="247">
        <f>S116*H116</f>
        <v>0</v>
      </c>
      <c r="AR116" s="25" t="s">
        <v>572</v>
      </c>
      <c r="AT116" s="25" t="s">
        <v>230</v>
      </c>
      <c r="AU116" s="25" t="s">
        <v>24</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572</v>
      </c>
      <c r="BM116" s="25" t="s">
        <v>3284</v>
      </c>
    </row>
    <row r="117" s="1" customFormat="1" ht="16.5" customHeight="1">
      <c r="B117" s="47"/>
      <c r="C117" s="237" t="s">
        <v>358</v>
      </c>
      <c r="D117" s="237" t="s">
        <v>230</v>
      </c>
      <c r="E117" s="238" t="s">
        <v>3285</v>
      </c>
      <c r="F117" s="239" t="s">
        <v>3240</v>
      </c>
      <c r="G117" s="240" t="s">
        <v>499</v>
      </c>
      <c r="H117" s="241">
        <v>4</v>
      </c>
      <c r="I117" s="242"/>
      <c r="J117" s="243">
        <f>ROUND(I117*H117,2)</f>
        <v>0</v>
      </c>
      <c r="K117" s="239" t="s">
        <v>2762</v>
      </c>
      <c r="L117" s="73"/>
      <c r="M117" s="244" t="s">
        <v>22</v>
      </c>
      <c r="N117" s="245" t="s">
        <v>50</v>
      </c>
      <c r="O117" s="48"/>
      <c r="P117" s="246">
        <f>O117*H117</f>
        <v>0</v>
      </c>
      <c r="Q117" s="246">
        <v>0</v>
      </c>
      <c r="R117" s="246">
        <f>Q117*H117</f>
        <v>0</v>
      </c>
      <c r="S117" s="246">
        <v>0</v>
      </c>
      <c r="T117" s="247">
        <f>S117*H117</f>
        <v>0</v>
      </c>
      <c r="AR117" s="25" t="s">
        <v>572</v>
      </c>
      <c r="AT117" s="25" t="s">
        <v>230</v>
      </c>
      <c r="AU117" s="25" t="s">
        <v>24</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572</v>
      </c>
      <c r="BM117" s="25" t="s">
        <v>3286</v>
      </c>
    </row>
    <row r="118" s="1" customFormat="1" ht="16.5" customHeight="1">
      <c r="B118" s="47"/>
      <c r="C118" s="237" t="s">
        <v>365</v>
      </c>
      <c r="D118" s="237" t="s">
        <v>230</v>
      </c>
      <c r="E118" s="238" t="s">
        <v>3287</v>
      </c>
      <c r="F118" s="239" t="s">
        <v>3288</v>
      </c>
      <c r="G118" s="240" t="s">
        <v>499</v>
      </c>
      <c r="H118" s="241">
        <v>4</v>
      </c>
      <c r="I118" s="242"/>
      <c r="J118" s="243">
        <f>ROUND(I118*H118,2)</f>
        <v>0</v>
      </c>
      <c r="K118" s="239" t="s">
        <v>2762</v>
      </c>
      <c r="L118" s="73"/>
      <c r="M118" s="244" t="s">
        <v>22</v>
      </c>
      <c r="N118" s="245" t="s">
        <v>50</v>
      </c>
      <c r="O118" s="48"/>
      <c r="P118" s="246">
        <f>O118*H118</f>
        <v>0</v>
      </c>
      <c r="Q118" s="246">
        <v>0</v>
      </c>
      <c r="R118" s="246">
        <f>Q118*H118</f>
        <v>0</v>
      </c>
      <c r="S118" s="246">
        <v>0</v>
      </c>
      <c r="T118" s="247">
        <f>S118*H118</f>
        <v>0</v>
      </c>
      <c r="AR118" s="25" t="s">
        <v>572</v>
      </c>
      <c r="AT118" s="25" t="s">
        <v>230</v>
      </c>
      <c r="AU118" s="25" t="s">
        <v>24</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572</v>
      </c>
      <c r="BM118" s="25" t="s">
        <v>3289</v>
      </c>
    </row>
    <row r="119" s="1" customFormat="1" ht="25.5" customHeight="1">
      <c r="B119" s="47"/>
      <c r="C119" s="237" t="s">
        <v>370</v>
      </c>
      <c r="D119" s="237" t="s">
        <v>230</v>
      </c>
      <c r="E119" s="238" t="s">
        <v>3290</v>
      </c>
      <c r="F119" s="239" t="s">
        <v>3291</v>
      </c>
      <c r="G119" s="240" t="s">
        <v>499</v>
      </c>
      <c r="H119" s="241">
        <v>1</v>
      </c>
      <c r="I119" s="242"/>
      <c r="J119" s="243">
        <f>ROUND(I119*H119,2)</f>
        <v>0</v>
      </c>
      <c r="K119" s="239" t="s">
        <v>2762</v>
      </c>
      <c r="L119" s="73"/>
      <c r="M119" s="244" t="s">
        <v>22</v>
      </c>
      <c r="N119" s="245" t="s">
        <v>50</v>
      </c>
      <c r="O119" s="48"/>
      <c r="P119" s="246">
        <f>O119*H119</f>
        <v>0</v>
      </c>
      <c r="Q119" s="246">
        <v>0</v>
      </c>
      <c r="R119" s="246">
        <f>Q119*H119</f>
        <v>0</v>
      </c>
      <c r="S119" s="246">
        <v>0</v>
      </c>
      <c r="T119" s="247">
        <f>S119*H119</f>
        <v>0</v>
      </c>
      <c r="AR119" s="25" t="s">
        <v>572</v>
      </c>
      <c r="AT119" s="25" t="s">
        <v>230</v>
      </c>
      <c r="AU119" s="25" t="s">
        <v>24</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572</v>
      </c>
      <c r="BM119" s="25" t="s">
        <v>3292</v>
      </c>
    </row>
    <row r="120" s="1" customFormat="1" ht="16.5" customHeight="1">
      <c r="B120" s="47"/>
      <c r="C120" s="237" t="s">
        <v>379</v>
      </c>
      <c r="D120" s="237" t="s">
        <v>230</v>
      </c>
      <c r="E120" s="238" t="s">
        <v>3293</v>
      </c>
      <c r="F120" s="239" t="s">
        <v>3294</v>
      </c>
      <c r="G120" s="240" t="s">
        <v>499</v>
      </c>
      <c r="H120" s="241">
        <v>10</v>
      </c>
      <c r="I120" s="242"/>
      <c r="J120" s="243">
        <f>ROUND(I120*H120,2)</f>
        <v>0</v>
      </c>
      <c r="K120" s="239" t="s">
        <v>2762</v>
      </c>
      <c r="L120" s="73"/>
      <c r="M120" s="244" t="s">
        <v>22</v>
      </c>
      <c r="N120" s="245" t="s">
        <v>50</v>
      </c>
      <c r="O120" s="48"/>
      <c r="P120" s="246">
        <f>O120*H120</f>
        <v>0</v>
      </c>
      <c r="Q120" s="246">
        <v>0</v>
      </c>
      <c r="R120" s="246">
        <f>Q120*H120</f>
        <v>0</v>
      </c>
      <c r="S120" s="246">
        <v>0</v>
      </c>
      <c r="T120" s="247">
        <f>S120*H120</f>
        <v>0</v>
      </c>
      <c r="AR120" s="25" t="s">
        <v>572</v>
      </c>
      <c r="AT120" s="25" t="s">
        <v>230</v>
      </c>
      <c r="AU120" s="25" t="s">
        <v>24</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572</v>
      </c>
      <c r="BM120" s="25" t="s">
        <v>3295</v>
      </c>
    </row>
    <row r="121" s="1" customFormat="1" ht="25.5" customHeight="1">
      <c r="B121" s="47"/>
      <c r="C121" s="237" t="s">
        <v>384</v>
      </c>
      <c r="D121" s="237" t="s">
        <v>230</v>
      </c>
      <c r="E121" s="238" t="s">
        <v>3296</v>
      </c>
      <c r="F121" s="239" t="s">
        <v>3297</v>
      </c>
      <c r="G121" s="240" t="s">
        <v>499</v>
      </c>
      <c r="H121" s="241">
        <v>1</v>
      </c>
      <c r="I121" s="242"/>
      <c r="J121" s="243">
        <f>ROUND(I121*H121,2)</f>
        <v>0</v>
      </c>
      <c r="K121" s="239" t="s">
        <v>2762</v>
      </c>
      <c r="L121" s="73"/>
      <c r="M121" s="244" t="s">
        <v>22</v>
      </c>
      <c r="N121" s="245" t="s">
        <v>50</v>
      </c>
      <c r="O121" s="48"/>
      <c r="P121" s="246">
        <f>O121*H121</f>
        <v>0</v>
      </c>
      <c r="Q121" s="246">
        <v>0</v>
      </c>
      <c r="R121" s="246">
        <f>Q121*H121</f>
        <v>0</v>
      </c>
      <c r="S121" s="246">
        <v>0</v>
      </c>
      <c r="T121" s="247">
        <f>S121*H121</f>
        <v>0</v>
      </c>
      <c r="AR121" s="25" t="s">
        <v>572</v>
      </c>
      <c r="AT121" s="25" t="s">
        <v>230</v>
      </c>
      <c r="AU121" s="25" t="s">
        <v>24</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572</v>
      </c>
      <c r="BM121" s="25" t="s">
        <v>3298</v>
      </c>
    </row>
    <row r="122" s="1" customFormat="1" ht="16.5" customHeight="1">
      <c r="B122" s="47"/>
      <c r="C122" s="237" t="s">
        <v>388</v>
      </c>
      <c r="D122" s="237" t="s">
        <v>230</v>
      </c>
      <c r="E122" s="238" t="s">
        <v>3299</v>
      </c>
      <c r="F122" s="239" t="s">
        <v>3300</v>
      </c>
      <c r="G122" s="240" t="s">
        <v>499</v>
      </c>
      <c r="H122" s="241">
        <v>8</v>
      </c>
      <c r="I122" s="242"/>
      <c r="J122" s="243">
        <f>ROUND(I122*H122,2)</f>
        <v>0</v>
      </c>
      <c r="K122" s="239" t="s">
        <v>2762</v>
      </c>
      <c r="L122" s="73"/>
      <c r="M122" s="244" t="s">
        <v>22</v>
      </c>
      <c r="N122" s="245" t="s">
        <v>50</v>
      </c>
      <c r="O122" s="48"/>
      <c r="P122" s="246">
        <f>O122*H122</f>
        <v>0</v>
      </c>
      <c r="Q122" s="246">
        <v>0</v>
      </c>
      <c r="R122" s="246">
        <f>Q122*H122</f>
        <v>0</v>
      </c>
      <c r="S122" s="246">
        <v>0</v>
      </c>
      <c r="T122" s="247">
        <f>S122*H122</f>
        <v>0</v>
      </c>
      <c r="AR122" s="25" t="s">
        <v>572</v>
      </c>
      <c r="AT122" s="25" t="s">
        <v>230</v>
      </c>
      <c r="AU122" s="25" t="s">
        <v>24</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572</v>
      </c>
      <c r="BM122" s="25" t="s">
        <v>3301</v>
      </c>
    </row>
    <row r="123" s="1" customFormat="1" ht="16.5" customHeight="1">
      <c r="B123" s="47"/>
      <c r="C123" s="237" t="s">
        <v>393</v>
      </c>
      <c r="D123" s="237" t="s">
        <v>230</v>
      </c>
      <c r="E123" s="238" t="s">
        <v>3302</v>
      </c>
      <c r="F123" s="239" t="s">
        <v>3294</v>
      </c>
      <c r="G123" s="240" t="s">
        <v>499</v>
      </c>
      <c r="H123" s="241">
        <v>4</v>
      </c>
      <c r="I123" s="242"/>
      <c r="J123" s="243">
        <f>ROUND(I123*H123,2)</f>
        <v>0</v>
      </c>
      <c r="K123" s="239" t="s">
        <v>2762</v>
      </c>
      <c r="L123" s="73"/>
      <c r="M123" s="244" t="s">
        <v>22</v>
      </c>
      <c r="N123" s="245" t="s">
        <v>50</v>
      </c>
      <c r="O123" s="48"/>
      <c r="P123" s="246">
        <f>O123*H123</f>
        <v>0</v>
      </c>
      <c r="Q123" s="246">
        <v>0</v>
      </c>
      <c r="R123" s="246">
        <f>Q123*H123</f>
        <v>0</v>
      </c>
      <c r="S123" s="246">
        <v>0</v>
      </c>
      <c r="T123" s="247">
        <f>S123*H123</f>
        <v>0</v>
      </c>
      <c r="AR123" s="25" t="s">
        <v>572</v>
      </c>
      <c r="AT123" s="25" t="s">
        <v>230</v>
      </c>
      <c r="AU123" s="25" t="s">
        <v>24</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572</v>
      </c>
      <c r="BM123" s="25" t="s">
        <v>3303</v>
      </c>
    </row>
    <row r="124" s="1" customFormat="1" ht="25.5" customHeight="1">
      <c r="B124" s="47"/>
      <c r="C124" s="237" t="s">
        <v>398</v>
      </c>
      <c r="D124" s="237" t="s">
        <v>230</v>
      </c>
      <c r="E124" s="238" t="s">
        <v>3304</v>
      </c>
      <c r="F124" s="239" t="s">
        <v>3305</v>
      </c>
      <c r="G124" s="240" t="s">
        <v>499</v>
      </c>
      <c r="H124" s="241">
        <v>1</v>
      </c>
      <c r="I124" s="242"/>
      <c r="J124" s="243">
        <f>ROUND(I124*H124,2)</f>
        <v>0</v>
      </c>
      <c r="K124" s="239" t="s">
        <v>2762</v>
      </c>
      <c r="L124" s="73"/>
      <c r="M124" s="244" t="s">
        <v>22</v>
      </c>
      <c r="N124" s="245" t="s">
        <v>50</v>
      </c>
      <c r="O124" s="48"/>
      <c r="P124" s="246">
        <f>O124*H124</f>
        <v>0</v>
      </c>
      <c r="Q124" s="246">
        <v>0</v>
      </c>
      <c r="R124" s="246">
        <f>Q124*H124</f>
        <v>0</v>
      </c>
      <c r="S124" s="246">
        <v>0</v>
      </c>
      <c r="T124" s="247">
        <f>S124*H124</f>
        <v>0</v>
      </c>
      <c r="AR124" s="25" t="s">
        <v>572</v>
      </c>
      <c r="AT124" s="25" t="s">
        <v>230</v>
      </c>
      <c r="AU124" s="25" t="s">
        <v>24</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572</v>
      </c>
      <c r="BM124" s="25" t="s">
        <v>3306</v>
      </c>
    </row>
    <row r="125" s="1" customFormat="1" ht="16.5" customHeight="1">
      <c r="B125" s="47"/>
      <c r="C125" s="237" t="s">
        <v>403</v>
      </c>
      <c r="D125" s="237" t="s">
        <v>230</v>
      </c>
      <c r="E125" s="238" t="s">
        <v>3229</v>
      </c>
      <c r="F125" s="239" t="s">
        <v>3230</v>
      </c>
      <c r="G125" s="240" t="s">
        <v>499</v>
      </c>
      <c r="H125" s="241">
        <v>3</v>
      </c>
      <c r="I125" s="242"/>
      <c r="J125" s="243">
        <f>ROUND(I125*H125,2)</f>
        <v>0</v>
      </c>
      <c r="K125" s="239" t="s">
        <v>2762</v>
      </c>
      <c r="L125" s="73"/>
      <c r="M125" s="244" t="s">
        <v>22</v>
      </c>
      <c r="N125" s="245" t="s">
        <v>50</v>
      </c>
      <c r="O125" s="48"/>
      <c r="P125" s="246">
        <f>O125*H125</f>
        <v>0</v>
      </c>
      <c r="Q125" s="246">
        <v>0</v>
      </c>
      <c r="R125" s="246">
        <f>Q125*H125</f>
        <v>0</v>
      </c>
      <c r="S125" s="246">
        <v>0</v>
      </c>
      <c r="T125" s="247">
        <f>S125*H125</f>
        <v>0</v>
      </c>
      <c r="AR125" s="25" t="s">
        <v>572</v>
      </c>
      <c r="AT125" s="25" t="s">
        <v>230</v>
      </c>
      <c r="AU125" s="25" t="s">
        <v>24</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572</v>
      </c>
      <c r="BM125" s="25" t="s">
        <v>3307</v>
      </c>
    </row>
    <row r="126" s="1" customFormat="1" ht="16.5" customHeight="1">
      <c r="B126" s="47"/>
      <c r="C126" s="237" t="s">
        <v>407</v>
      </c>
      <c r="D126" s="237" t="s">
        <v>230</v>
      </c>
      <c r="E126" s="238" t="s">
        <v>3279</v>
      </c>
      <c r="F126" s="239" t="s">
        <v>3280</v>
      </c>
      <c r="G126" s="240" t="s">
        <v>499</v>
      </c>
      <c r="H126" s="241">
        <v>2</v>
      </c>
      <c r="I126" s="242"/>
      <c r="J126" s="243">
        <f>ROUND(I126*H126,2)</f>
        <v>0</v>
      </c>
      <c r="K126" s="239" t="s">
        <v>2762</v>
      </c>
      <c r="L126" s="73"/>
      <c r="M126" s="244" t="s">
        <v>22</v>
      </c>
      <c r="N126" s="245" t="s">
        <v>50</v>
      </c>
      <c r="O126" s="48"/>
      <c r="P126" s="246">
        <f>O126*H126</f>
        <v>0</v>
      </c>
      <c r="Q126" s="246">
        <v>0</v>
      </c>
      <c r="R126" s="246">
        <f>Q126*H126</f>
        <v>0</v>
      </c>
      <c r="S126" s="246">
        <v>0</v>
      </c>
      <c r="T126" s="247">
        <f>S126*H126</f>
        <v>0</v>
      </c>
      <c r="AR126" s="25" t="s">
        <v>572</v>
      </c>
      <c r="AT126" s="25" t="s">
        <v>230</v>
      </c>
      <c r="AU126" s="25" t="s">
        <v>24</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572</v>
      </c>
      <c r="BM126" s="25" t="s">
        <v>3308</v>
      </c>
    </row>
    <row r="127" s="1" customFormat="1" ht="25.5" customHeight="1">
      <c r="B127" s="47"/>
      <c r="C127" s="237" t="s">
        <v>413</v>
      </c>
      <c r="D127" s="237" t="s">
        <v>230</v>
      </c>
      <c r="E127" s="238" t="s">
        <v>3309</v>
      </c>
      <c r="F127" s="239" t="s">
        <v>3310</v>
      </c>
      <c r="G127" s="240" t="s">
        <v>499</v>
      </c>
      <c r="H127" s="241">
        <v>14</v>
      </c>
      <c r="I127" s="242"/>
      <c r="J127" s="243">
        <f>ROUND(I127*H127,2)</f>
        <v>0</v>
      </c>
      <c r="K127" s="239" t="s">
        <v>2762</v>
      </c>
      <c r="L127" s="73"/>
      <c r="M127" s="244" t="s">
        <v>22</v>
      </c>
      <c r="N127" s="245" t="s">
        <v>50</v>
      </c>
      <c r="O127" s="48"/>
      <c r="P127" s="246">
        <f>O127*H127</f>
        <v>0</v>
      </c>
      <c r="Q127" s="246">
        <v>0</v>
      </c>
      <c r="R127" s="246">
        <f>Q127*H127</f>
        <v>0</v>
      </c>
      <c r="S127" s="246">
        <v>0</v>
      </c>
      <c r="T127" s="247">
        <f>S127*H127</f>
        <v>0</v>
      </c>
      <c r="AR127" s="25" t="s">
        <v>572</v>
      </c>
      <c r="AT127" s="25" t="s">
        <v>230</v>
      </c>
      <c r="AU127" s="25" t="s">
        <v>24</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572</v>
      </c>
      <c r="BM127" s="25" t="s">
        <v>3311</v>
      </c>
    </row>
    <row r="128" s="1" customFormat="1" ht="16.5" customHeight="1">
      <c r="B128" s="47"/>
      <c r="C128" s="237" t="s">
        <v>421</v>
      </c>
      <c r="D128" s="237" t="s">
        <v>230</v>
      </c>
      <c r="E128" s="238" t="s">
        <v>3312</v>
      </c>
      <c r="F128" s="239" t="s">
        <v>3313</v>
      </c>
      <c r="G128" s="240" t="s">
        <v>499</v>
      </c>
      <c r="H128" s="241">
        <v>14</v>
      </c>
      <c r="I128" s="242"/>
      <c r="J128" s="243">
        <f>ROUND(I128*H128,2)</f>
        <v>0</v>
      </c>
      <c r="K128" s="239" t="s">
        <v>2762</v>
      </c>
      <c r="L128" s="73"/>
      <c r="M128" s="244" t="s">
        <v>22</v>
      </c>
      <c r="N128" s="245" t="s">
        <v>50</v>
      </c>
      <c r="O128" s="48"/>
      <c r="P128" s="246">
        <f>O128*H128</f>
        <v>0</v>
      </c>
      <c r="Q128" s="246">
        <v>0</v>
      </c>
      <c r="R128" s="246">
        <f>Q128*H128</f>
        <v>0</v>
      </c>
      <c r="S128" s="246">
        <v>0</v>
      </c>
      <c r="T128" s="247">
        <f>S128*H128</f>
        <v>0</v>
      </c>
      <c r="AR128" s="25" t="s">
        <v>572</v>
      </c>
      <c r="AT128" s="25" t="s">
        <v>230</v>
      </c>
      <c r="AU128" s="25" t="s">
        <v>24</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572</v>
      </c>
      <c r="BM128" s="25" t="s">
        <v>3314</v>
      </c>
    </row>
    <row r="129" s="1" customFormat="1" ht="16.5" customHeight="1">
      <c r="B129" s="47"/>
      <c r="C129" s="237" t="s">
        <v>428</v>
      </c>
      <c r="D129" s="237" t="s">
        <v>230</v>
      </c>
      <c r="E129" s="238" t="s">
        <v>3315</v>
      </c>
      <c r="F129" s="239" t="s">
        <v>3316</v>
      </c>
      <c r="G129" s="240" t="s">
        <v>499</v>
      </c>
      <c r="H129" s="241">
        <v>52</v>
      </c>
      <c r="I129" s="242"/>
      <c r="J129" s="243">
        <f>ROUND(I129*H129,2)</f>
        <v>0</v>
      </c>
      <c r="K129" s="239" t="s">
        <v>2762</v>
      </c>
      <c r="L129" s="73"/>
      <c r="M129" s="244" t="s">
        <v>22</v>
      </c>
      <c r="N129" s="245" t="s">
        <v>50</v>
      </c>
      <c r="O129" s="48"/>
      <c r="P129" s="246">
        <f>O129*H129</f>
        <v>0</v>
      </c>
      <c r="Q129" s="246">
        <v>0</v>
      </c>
      <c r="R129" s="246">
        <f>Q129*H129</f>
        <v>0</v>
      </c>
      <c r="S129" s="246">
        <v>0</v>
      </c>
      <c r="T129" s="247">
        <f>S129*H129</f>
        <v>0</v>
      </c>
      <c r="AR129" s="25" t="s">
        <v>572</v>
      </c>
      <c r="AT129" s="25" t="s">
        <v>230</v>
      </c>
      <c r="AU129" s="25" t="s">
        <v>24</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572</v>
      </c>
      <c r="BM129" s="25" t="s">
        <v>3317</v>
      </c>
    </row>
    <row r="130" s="1" customFormat="1" ht="16.5" customHeight="1">
      <c r="B130" s="47"/>
      <c r="C130" s="237" t="s">
        <v>433</v>
      </c>
      <c r="D130" s="237" t="s">
        <v>230</v>
      </c>
      <c r="E130" s="238" t="s">
        <v>3312</v>
      </c>
      <c r="F130" s="239" t="s">
        <v>3313</v>
      </c>
      <c r="G130" s="240" t="s">
        <v>499</v>
      </c>
      <c r="H130" s="241">
        <v>52</v>
      </c>
      <c r="I130" s="242"/>
      <c r="J130" s="243">
        <f>ROUND(I130*H130,2)</f>
        <v>0</v>
      </c>
      <c r="K130" s="239" t="s">
        <v>2762</v>
      </c>
      <c r="L130" s="73"/>
      <c r="M130" s="244" t="s">
        <v>22</v>
      </c>
      <c r="N130" s="245" t="s">
        <v>50</v>
      </c>
      <c r="O130" s="48"/>
      <c r="P130" s="246">
        <f>O130*H130</f>
        <v>0</v>
      </c>
      <c r="Q130" s="246">
        <v>0</v>
      </c>
      <c r="R130" s="246">
        <f>Q130*H130</f>
        <v>0</v>
      </c>
      <c r="S130" s="246">
        <v>0</v>
      </c>
      <c r="T130" s="247">
        <f>S130*H130</f>
        <v>0</v>
      </c>
      <c r="AR130" s="25" t="s">
        <v>572</v>
      </c>
      <c r="AT130" s="25" t="s">
        <v>230</v>
      </c>
      <c r="AU130" s="25" t="s">
        <v>24</v>
      </c>
      <c r="AY130" s="25" t="s">
        <v>228</v>
      </c>
      <c r="BE130" s="248">
        <f>IF(N130="základní",J130,0)</f>
        <v>0</v>
      </c>
      <c r="BF130" s="248">
        <f>IF(N130="snížená",J130,0)</f>
        <v>0</v>
      </c>
      <c r="BG130" s="248">
        <f>IF(N130="zákl. přenesená",J130,0)</f>
        <v>0</v>
      </c>
      <c r="BH130" s="248">
        <f>IF(N130="sníž. přenesená",J130,0)</f>
        <v>0</v>
      </c>
      <c r="BI130" s="248">
        <f>IF(N130="nulová",J130,0)</f>
        <v>0</v>
      </c>
      <c r="BJ130" s="25" t="s">
        <v>24</v>
      </c>
      <c r="BK130" s="248">
        <f>ROUND(I130*H130,2)</f>
        <v>0</v>
      </c>
      <c r="BL130" s="25" t="s">
        <v>572</v>
      </c>
      <c r="BM130" s="25" t="s">
        <v>3318</v>
      </c>
    </row>
    <row r="131" s="1" customFormat="1" ht="25.5" customHeight="1">
      <c r="B131" s="47"/>
      <c r="C131" s="237" t="s">
        <v>438</v>
      </c>
      <c r="D131" s="237" t="s">
        <v>230</v>
      </c>
      <c r="E131" s="238" t="s">
        <v>3319</v>
      </c>
      <c r="F131" s="239" t="s">
        <v>3320</v>
      </c>
      <c r="G131" s="240" t="s">
        <v>499</v>
      </c>
      <c r="H131" s="241">
        <v>72</v>
      </c>
      <c r="I131" s="242"/>
      <c r="J131" s="243">
        <f>ROUND(I131*H131,2)</f>
        <v>0</v>
      </c>
      <c r="K131" s="239" t="s">
        <v>2762</v>
      </c>
      <c r="L131" s="73"/>
      <c r="M131" s="244" t="s">
        <v>22</v>
      </c>
      <c r="N131" s="245" t="s">
        <v>50</v>
      </c>
      <c r="O131" s="48"/>
      <c r="P131" s="246">
        <f>O131*H131</f>
        <v>0</v>
      </c>
      <c r="Q131" s="246">
        <v>0</v>
      </c>
      <c r="R131" s="246">
        <f>Q131*H131</f>
        <v>0</v>
      </c>
      <c r="S131" s="246">
        <v>0</v>
      </c>
      <c r="T131" s="247">
        <f>S131*H131</f>
        <v>0</v>
      </c>
      <c r="AR131" s="25" t="s">
        <v>572</v>
      </c>
      <c r="AT131" s="25" t="s">
        <v>230</v>
      </c>
      <c r="AU131" s="25" t="s">
        <v>24</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572</v>
      </c>
      <c r="BM131" s="25" t="s">
        <v>3321</v>
      </c>
    </row>
    <row r="132" s="1" customFormat="1" ht="16.5" customHeight="1">
      <c r="B132" s="47"/>
      <c r="C132" s="237" t="s">
        <v>443</v>
      </c>
      <c r="D132" s="237" t="s">
        <v>230</v>
      </c>
      <c r="E132" s="238" t="s">
        <v>3249</v>
      </c>
      <c r="F132" s="239" t="s">
        <v>3250</v>
      </c>
      <c r="G132" s="240" t="s">
        <v>499</v>
      </c>
      <c r="H132" s="241">
        <v>1152</v>
      </c>
      <c r="I132" s="242"/>
      <c r="J132" s="243">
        <f>ROUND(I132*H132,2)</f>
        <v>0</v>
      </c>
      <c r="K132" s="239" t="s">
        <v>2762</v>
      </c>
      <c r="L132" s="73"/>
      <c r="M132" s="244" t="s">
        <v>22</v>
      </c>
      <c r="N132" s="245" t="s">
        <v>50</v>
      </c>
      <c r="O132" s="48"/>
      <c r="P132" s="246">
        <f>O132*H132</f>
        <v>0</v>
      </c>
      <c r="Q132" s="246">
        <v>0</v>
      </c>
      <c r="R132" s="246">
        <f>Q132*H132</f>
        <v>0</v>
      </c>
      <c r="S132" s="246">
        <v>0</v>
      </c>
      <c r="T132" s="247">
        <f>S132*H132</f>
        <v>0</v>
      </c>
      <c r="AR132" s="25" t="s">
        <v>572</v>
      </c>
      <c r="AT132" s="25" t="s">
        <v>230</v>
      </c>
      <c r="AU132" s="25" t="s">
        <v>24</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572</v>
      </c>
      <c r="BM132" s="25" t="s">
        <v>3322</v>
      </c>
    </row>
    <row r="133" s="1" customFormat="1" ht="16.5" customHeight="1">
      <c r="B133" s="47"/>
      <c r="C133" s="237" t="s">
        <v>448</v>
      </c>
      <c r="D133" s="237" t="s">
        <v>230</v>
      </c>
      <c r="E133" s="238" t="s">
        <v>3315</v>
      </c>
      <c r="F133" s="239" t="s">
        <v>3316</v>
      </c>
      <c r="G133" s="240" t="s">
        <v>499</v>
      </c>
      <c r="H133" s="241">
        <v>6</v>
      </c>
      <c r="I133" s="242"/>
      <c r="J133" s="243">
        <f>ROUND(I133*H133,2)</f>
        <v>0</v>
      </c>
      <c r="K133" s="239" t="s">
        <v>2762</v>
      </c>
      <c r="L133" s="73"/>
      <c r="M133" s="244" t="s">
        <v>22</v>
      </c>
      <c r="N133" s="245" t="s">
        <v>50</v>
      </c>
      <c r="O133" s="48"/>
      <c r="P133" s="246">
        <f>O133*H133</f>
        <v>0</v>
      </c>
      <c r="Q133" s="246">
        <v>0</v>
      </c>
      <c r="R133" s="246">
        <f>Q133*H133</f>
        <v>0</v>
      </c>
      <c r="S133" s="246">
        <v>0</v>
      </c>
      <c r="T133" s="247">
        <f>S133*H133</f>
        <v>0</v>
      </c>
      <c r="AR133" s="25" t="s">
        <v>572</v>
      </c>
      <c r="AT133" s="25" t="s">
        <v>230</v>
      </c>
      <c r="AU133" s="25" t="s">
        <v>24</v>
      </c>
      <c r="AY133" s="25" t="s">
        <v>228</v>
      </c>
      <c r="BE133" s="248">
        <f>IF(N133="základní",J133,0)</f>
        <v>0</v>
      </c>
      <c r="BF133" s="248">
        <f>IF(N133="snížená",J133,0)</f>
        <v>0</v>
      </c>
      <c r="BG133" s="248">
        <f>IF(N133="zákl. přenesená",J133,0)</f>
        <v>0</v>
      </c>
      <c r="BH133" s="248">
        <f>IF(N133="sníž. přenesená",J133,0)</f>
        <v>0</v>
      </c>
      <c r="BI133" s="248">
        <f>IF(N133="nulová",J133,0)</f>
        <v>0</v>
      </c>
      <c r="BJ133" s="25" t="s">
        <v>24</v>
      </c>
      <c r="BK133" s="248">
        <f>ROUND(I133*H133,2)</f>
        <v>0</v>
      </c>
      <c r="BL133" s="25" t="s">
        <v>572</v>
      </c>
      <c r="BM133" s="25" t="s">
        <v>3323</v>
      </c>
    </row>
    <row r="134" s="1" customFormat="1" ht="16.5" customHeight="1">
      <c r="B134" s="47"/>
      <c r="C134" s="237" t="s">
        <v>455</v>
      </c>
      <c r="D134" s="237" t="s">
        <v>230</v>
      </c>
      <c r="E134" s="238" t="s">
        <v>3312</v>
      </c>
      <c r="F134" s="239" t="s">
        <v>3313</v>
      </c>
      <c r="G134" s="240" t="s">
        <v>499</v>
      </c>
      <c r="H134" s="241">
        <v>6</v>
      </c>
      <c r="I134" s="242"/>
      <c r="J134" s="243">
        <f>ROUND(I134*H134,2)</f>
        <v>0</v>
      </c>
      <c r="K134" s="239" t="s">
        <v>2762</v>
      </c>
      <c r="L134" s="73"/>
      <c r="M134" s="244" t="s">
        <v>22</v>
      </c>
      <c r="N134" s="245" t="s">
        <v>50</v>
      </c>
      <c r="O134" s="48"/>
      <c r="P134" s="246">
        <f>O134*H134</f>
        <v>0</v>
      </c>
      <c r="Q134" s="246">
        <v>0</v>
      </c>
      <c r="R134" s="246">
        <f>Q134*H134</f>
        <v>0</v>
      </c>
      <c r="S134" s="246">
        <v>0</v>
      </c>
      <c r="T134" s="247">
        <f>S134*H134</f>
        <v>0</v>
      </c>
      <c r="AR134" s="25" t="s">
        <v>572</v>
      </c>
      <c r="AT134" s="25" t="s">
        <v>230</v>
      </c>
      <c r="AU134" s="25" t="s">
        <v>24</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572</v>
      </c>
      <c r="BM134" s="25" t="s">
        <v>3324</v>
      </c>
    </row>
    <row r="135" s="1" customFormat="1" ht="25.5" customHeight="1">
      <c r="B135" s="47"/>
      <c r="C135" s="237" t="s">
        <v>475</v>
      </c>
      <c r="D135" s="237" t="s">
        <v>230</v>
      </c>
      <c r="E135" s="238" t="s">
        <v>3325</v>
      </c>
      <c r="F135" s="239" t="s">
        <v>3326</v>
      </c>
      <c r="G135" s="240" t="s">
        <v>499</v>
      </c>
      <c r="H135" s="241">
        <v>16</v>
      </c>
      <c r="I135" s="242"/>
      <c r="J135" s="243">
        <f>ROUND(I135*H135,2)</f>
        <v>0</v>
      </c>
      <c r="K135" s="239" t="s">
        <v>2762</v>
      </c>
      <c r="L135" s="73"/>
      <c r="M135" s="244" t="s">
        <v>22</v>
      </c>
      <c r="N135" s="245" t="s">
        <v>50</v>
      </c>
      <c r="O135" s="48"/>
      <c r="P135" s="246">
        <f>O135*H135</f>
        <v>0</v>
      </c>
      <c r="Q135" s="246">
        <v>0</v>
      </c>
      <c r="R135" s="246">
        <f>Q135*H135</f>
        <v>0</v>
      </c>
      <c r="S135" s="246">
        <v>0</v>
      </c>
      <c r="T135" s="247">
        <f>S135*H135</f>
        <v>0</v>
      </c>
      <c r="AR135" s="25" t="s">
        <v>572</v>
      </c>
      <c r="AT135" s="25" t="s">
        <v>230</v>
      </c>
      <c r="AU135" s="25" t="s">
        <v>24</v>
      </c>
      <c r="AY135" s="25" t="s">
        <v>228</v>
      </c>
      <c r="BE135" s="248">
        <f>IF(N135="základní",J135,0)</f>
        <v>0</v>
      </c>
      <c r="BF135" s="248">
        <f>IF(N135="snížená",J135,0)</f>
        <v>0</v>
      </c>
      <c r="BG135" s="248">
        <f>IF(N135="zákl. přenesená",J135,0)</f>
        <v>0</v>
      </c>
      <c r="BH135" s="248">
        <f>IF(N135="sníž. přenesená",J135,0)</f>
        <v>0</v>
      </c>
      <c r="BI135" s="248">
        <f>IF(N135="nulová",J135,0)</f>
        <v>0</v>
      </c>
      <c r="BJ135" s="25" t="s">
        <v>24</v>
      </c>
      <c r="BK135" s="248">
        <f>ROUND(I135*H135,2)</f>
        <v>0</v>
      </c>
      <c r="BL135" s="25" t="s">
        <v>572</v>
      </c>
      <c r="BM135" s="25" t="s">
        <v>3327</v>
      </c>
    </row>
    <row r="136" s="1" customFormat="1" ht="16.5" customHeight="1">
      <c r="B136" s="47"/>
      <c r="C136" s="237" t="s">
        <v>481</v>
      </c>
      <c r="D136" s="237" t="s">
        <v>230</v>
      </c>
      <c r="E136" s="238" t="s">
        <v>3249</v>
      </c>
      <c r="F136" s="239" t="s">
        <v>3250</v>
      </c>
      <c r="G136" s="240" t="s">
        <v>499</v>
      </c>
      <c r="H136" s="241">
        <v>64</v>
      </c>
      <c r="I136" s="242"/>
      <c r="J136" s="243">
        <f>ROUND(I136*H136,2)</f>
        <v>0</v>
      </c>
      <c r="K136" s="239" t="s">
        <v>2762</v>
      </c>
      <c r="L136" s="73"/>
      <c r="M136" s="244" t="s">
        <v>22</v>
      </c>
      <c r="N136" s="245" t="s">
        <v>50</v>
      </c>
      <c r="O136" s="48"/>
      <c r="P136" s="246">
        <f>O136*H136</f>
        <v>0</v>
      </c>
      <c r="Q136" s="246">
        <v>0</v>
      </c>
      <c r="R136" s="246">
        <f>Q136*H136</f>
        <v>0</v>
      </c>
      <c r="S136" s="246">
        <v>0</v>
      </c>
      <c r="T136" s="247">
        <f>S136*H136</f>
        <v>0</v>
      </c>
      <c r="AR136" s="25" t="s">
        <v>572</v>
      </c>
      <c r="AT136" s="25" t="s">
        <v>230</v>
      </c>
      <c r="AU136" s="25" t="s">
        <v>24</v>
      </c>
      <c r="AY136" s="25" t="s">
        <v>228</v>
      </c>
      <c r="BE136" s="248">
        <f>IF(N136="základní",J136,0)</f>
        <v>0</v>
      </c>
      <c r="BF136" s="248">
        <f>IF(N136="snížená",J136,0)</f>
        <v>0</v>
      </c>
      <c r="BG136" s="248">
        <f>IF(N136="zákl. přenesená",J136,0)</f>
        <v>0</v>
      </c>
      <c r="BH136" s="248">
        <f>IF(N136="sníž. přenesená",J136,0)</f>
        <v>0</v>
      </c>
      <c r="BI136" s="248">
        <f>IF(N136="nulová",J136,0)</f>
        <v>0</v>
      </c>
      <c r="BJ136" s="25" t="s">
        <v>24</v>
      </c>
      <c r="BK136" s="248">
        <f>ROUND(I136*H136,2)</f>
        <v>0</v>
      </c>
      <c r="BL136" s="25" t="s">
        <v>572</v>
      </c>
      <c r="BM136" s="25" t="s">
        <v>3328</v>
      </c>
    </row>
    <row r="137" s="1" customFormat="1" ht="25.5" customHeight="1">
      <c r="B137" s="47"/>
      <c r="C137" s="237" t="s">
        <v>485</v>
      </c>
      <c r="D137" s="237" t="s">
        <v>230</v>
      </c>
      <c r="E137" s="238" t="s">
        <v>3329</v>
      </c>
      <c r="F137" s="239" t="s">
        <v>3330</v>
      </c>
      <c r="G137" s="240" t="s">
        <v>499</v>
      </c>
      <c r="H137" s="241">
        <v>39</v>
      </c>
      <c r="I137" s="242"/>
      <c r="J137" s="243">
        <f>ROUND(I137*H137,2)</f>
        <v>0</v>
      </c>
      <c r="K137" s="239" t="s">
        <v>2762</v>
      </c>
      <c r="L137" s="73"/>
      <c r="M137" s="244" t="s">
        <v>22</v>
      </c>
      <c r="N137" s="245" t="s">
        <v>50</v>
      </c>
      <c r="O137" s="48"/>
      <c r="P137" s="246">
        <f>O137*H137</f>
        <v>0</v>
      </c>
      <c r="Q137" s="246">
        <v>0</v>
      </c>
      <c r="R137" s="246">
        <f>Q137*H137</f>
        <v>0</v>
      </c>
      <c r="S137" s="246">
        <v>0</v>
      </c>
      <c r="T137" s="247">
        <f>S137*H137</f>
        <v>0</v>
      </c>
      <c r="AR137" s="25" t="s">
        <v>572</v>
      </c>
      <c r="AT137" s="25" t="s">
        <v>230</v>
      </c>
      <c r="AU137" s="25" t="s">
        <v>24</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572</v>
      </c>
      <c r="BM137" s="25" t="s">
        <v>3331</v>
      </c>
    </row>
    <row r="138" s="1" customFormat="1" ht="16.5" customHeight="1">
      <c r="B138" s="47"/>
      <c r="C138" s="237" t="s">
        <v>490</v>
      </c>
      <c r="D138" s="237" t="s">
        <v>230</v>
      </c>
      <c r="E138" s="238" t="s">
        <v>3332</v>
      </c>
      <c r="F138" s="239" t="s">
        <v>3288</v>
      </c>
      <c r="G138" s="240" t="s">
        <v>499</v>
      </c>
      <c r="H138" s="241">
        <v>156</v>
      </c>
      <c r="I138" s="242"/>
      <c r="J138" s="243">
        <f>ROUND(I138*H138,2)</f>
        <v>0</v>
      </c>
      <c r="K138" s="239" t="s">
        <v>2762</v>
      </c>
      <c r="L138" s="73"/>
      <c r="M138" s="244" t="s">
        <v>22</v>
      </c>
      <c r="N138" s="245" t="s">
        <v>50</v>
      </c>
      <c r="O138" s="48"/>
      <c r="P138" s="246">
        <f>O138*H138</f>
        <v>0</v>
      </c>
      <c r="Q138" s="246">
        <v>0</v>
      </c>
      <c r="R138" s="246">
        <f>Q138*H138</f>
        <v>0</v>
      </c>
      <c r="S138" s="246">
        <v>0</v>
      </c>
      <c r="T138" s="247">
        <f>S138*H138</f>
        <v>0</v>
      </c>
      <c r="AR138" s="25" t="s">
        <v>572</v>
      </c>
      <c r="AT138" s="25" t="s">
        <v>230</v>
      </c>
      <c r="AU138" s="25" t="s">
        <v>24</v>
      </c>
      <c r="AY138" s="25" t="s">
        <v>228</v>
      </c>
      <c r="BE138" s="248">
        <f>IF(N138="základní",J138,0)</f>
        <v>0</v>
      </c>
      <c r="BF138" s="248">
        <f>IF(N138="snížená",J138,0)</f>
        <v>0</v>
      </c>
      <c r="BG138" s="248">
        <f>IF(N138="zákl. přenesená",J138,0)</f>
        <v>0</v>
      </c>
      <c r="BH138" s="248">
        <f>IF(N138="sníž. přenesená",J138,0)</f>
        <v>0</v>
      </c>
      <c r="BI138" s="248">
        <f>IF(N138="nulová",J138,0)</f>
        <v>0</v>
      </c>
      <c r="BJ138" s="25" t="s">
        <v>24</v>
      </c>
      <c r="BK138" s="248">
        <f>ROUND(I138*H138,2)</f>
        <v>0</v>
      </c>
      <c r="BL138" s="25" t="s">
        <v>572</v>
      </c>
      <c r="BM138" s="25" t="s">
        <v>3333</v>
      </c>
    </row>
    <row r="139" s="1" customFormat="1" ht="25.5" customHeight="1">
      <c r="B139" s="47"/>
      <c r="C139" s="237" t="s">
        <v>496</v>
      </c>
      <c r="D139" s="237" t="s">
        <v>230</v>
      </c>
      <c r="E139" s="238" t="s">
        <v>3334</v>
      </c>
      <c r="F139" s="239" t="s">
        <v>3335</v>
      </c>
      <c r="G139" s="240" t="s">
        <v>499</v>
      </c>
      <c r="H139" s="241">
        <v>104</v>
      </c>
      <c r="I139" s="242"/>
      <c r="J139" s="243">
        <f>ROUND(I139*H139,2)</f>
        <v>0</v>
      </c>
      <c r="K139" s="239" t="s">
        <v>2762</v>
      </c>
      <c r="L139" s="73"/>
      <c r="M139" s="244" t="s">
        <v>22</v>
      </c>
      <c r="N139" s="245" t="s">
        <v>50</v>
      </c>
      <c r="O139" s="48"/>
      <c r="P139" s="246">
        <f>O139*H139</f>
        <v>0</v>
      </c>
      <c r="Q139" s="246">
        <v>0</v>
      </c>
      <c r="R139" s="246">
        <f>Q139*H139</f>
        <v>0</v>
      </c>
      <c r="S139" s="246">
        <v>0</v>
      </c>
      <c r="T139" s="247">
        <f>S139*H139</f>
        <v>0</v>
      </c>
      <c r="AR139" s="25" t="s">
        <v>572</v>
      </c>
      <c r="AT139" s="25" t="s">
        <v>230</v>
      </c>
      <c r="AU139" s="25" t="s">
        <v>24</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572</v>
      </c>
      <c r="BM139" s="25" t="s">
        <v>3336</v>
      </c>
    </row>
    <row r="140" s="1" customFormat="1" ht="16.5" customHeight="1">
      <c r="B140" s="47"/>
      <c r="C140" s="237" t="s">
        <v>501</v>
      </c>
      <c r="D140" s="237" t="s">
        <v>230</v>
      </c>
      <c r="E140" s="238" t="s">
        <v>3337</v>
      </c>
      <c r="F140" s="239" t="s">
        <v>3338</v>
      </c>
      <c r="G140" s="240" t="s">
        <v>499</v>
      </c>
      <c r="H140" s="241">
        <v>416</v>
      </c>
      <c r="I140" s="242"/>
      <c r="J140" s="243">
        <f>ROUND(I140*H140,2)</f>
        <v>0</v>
      </c>
      <c r="K140" s="239" t="s">
        <v>2762</v>
      </c>
      <c r="L140" s="73"/>
      <c r="M140" s="244" t="s">
        <v>22</v>
      </c>
      <c r="N140" s="245" t="s">
        <v>50</v>
      </c>
      <c r="O140" s="48"/>
      <c r="P140" s="246">
        <f>O140*H140</f>
        <v>0</v>
      </c>
      <c r="Q140" s="246">
        <v>0</v>
      </c>
      <c r="R140" s="246">
        <f>Q140*H140</f>
        <v>0</v>
      </c>
      <c r="S140" s="246">
        <v>0</v>
      </c>
      <c r="T140" s="247">
        <f>S140*H140</f>
        <v>0</v>
      </c>
      <c r="AR140" s="25" t="s">
        <v>572</v>
      </c>
      <c r="AT140" s="25" t="s">
        <v>230</v>
      </c>
      <c r="AU140" s="25" t="s">
        <v>24</v>
      </c>
      <c r="AY140" s="25" t="s">
        <v>228</v>
      </c>
      <c r="BE140" s="248">
        <f>IF(N140="základní",J140,0)</f>
        <v>0</v>
      </c>
      <c r="BF140" s="248">
        <f>IF(N140="snížená",J140,0)</f>
        <v>0</v>
      </c>
      <c r="BG140" s="248">
        <f>IF(N140="zákl. přenesená",J140,0)</f>
        <v>0</v>
      </c>
      <c r="BH140" s="248">
        <f>IF(N140="sníž. přenesená",J140,0)</f>
        <v>0</v>
      </c>
      <c r="BI140" s="248">
        <f>IF(N140="nulová",J140,0)</f>
        <v>0</v>
      </c>
      <c r="BJ140" s="25" t="s">
        <v>24</v>
      </c>
      <c r="BK140" s="248">
        <f>ROUND(I140*H140,2)</f>
        <v>0</v>
      </c>
      <c r="BL140" s="25" t="s">
        <v>572</v>
      </c>
      <c r="BM140" s="25" t="s">
        <v>3339</v>
      </c>
    </row>
    <row r="141" s="1" customFormat="1" ht="25.5" customHeight="1">
      <c r="B141" s="47"/>
      <c r="C141" s="237" t="s">
        <v>506</v>
      </c>
      <c r="D141" s="237" t="s">
        <v>230</v>
      </c>
      <c r="E141" s="238" t="s">
        <v>3340</v>
      </c>
      <c r="F141" s="239" t="s">
        <v>3341</v>
      </c>
      <c r="G141" s="240" t="s">
        <v>499</v>
      </c>
      <c r="H141" s="241">
        <v>21</v>
      </c>
      <c r="I141" s="242"/>
      <c r="J141" s="243">
        <f>ROUND(I141*H141,2)</f>
        <v>0</v>
      </c>
      <c r="K141" s="239" t="s">
        <v>2762</v>
      </c>
      <c r="L141" s="73"/>
      <c r="M141" s="244" t="s">
        <v>22</v>
      </c>
      <c r="N141" s="245" t="s">
        <v>50</v>
      </c>
      <c r="O141" s="48"/>
      <c r="P141" s="246">
        <f>O141*H141</f>
        <v>0</v>
      </c>
      <c r="Q141" s="246">
        <v>0</v>
      </c>
      <c r="R141" s="246">
        <f>Q141*H141</f>
        <v>0</v>
      </c>
      <c r="S141" s="246">
        <v>0</v>
      </c>
      <c r="T141" s="247">
        <f>S141*H141</f>
        <v>0</v>
      </c>
      <c r="AR141" s="25" t="s">
        <v>572</v>
      </c>
      <c r="AT141" s="25" t="s">
        <v>230</v>
      </c>
      <c r="AU141" s="25" t="s">
        <v>24</v>
      </c>
      <c r="AY141" s="25" t="s">
        <v>228</v>
      </c>
      <c r="BE141" s="248">
        <f>IF(N141="základní",J141,0)</f>
        <v>0</v>
      </c>
      <c r="BF141" s="248">
        <f>IF(N141="snížená",J141,0)</f>
        <v>0</v>
      </c>
      <c r="BG141" s="248">
        <f>IF(N141="zákl. přenesená",J141,0)</f>
        <v>0</v>
      </c>
      <c r="BH141" s="248">
        <f>IF(N141="sníž. přenesená",J141,0)</f>
        <v>0</v>
      </c>
      <c r="BI141" s="248">
        <f>IF(N141="nulová",J141,0)</f>
        <v>0</v>
      </c>
      <c r="BJ141" s="25" t="s">
        <v>24</v>
      </c>
      <c r="BK141" s="248">
        <f>ROUND(I141*H141,2)</f>
        <v>0</v>
      </c>
      <c r="BL141" s="25" t="s">
        <v>572</v>
      </c>
      <c r="BM141" s="25" t="s">
        <v>3342</v>
      </c>
    </row>
    <row r="142" s="1" customFormat="1" ht="16.5" customHeight="1">
      <c r="B142" s="47"/>
      <c r="C142" s="237" t="s">
        <v>511</v>
      </c>
      <c r="D142" s="237" t="s">
        <v>230</v>
      </c>
      <c r="E142" s="238" t="s">
        <v>3343</v>
      </c>
      <c r="F142" s="239" t="s">
        <v>3288</v>
      </c>
      <c r="G142" s="240" t="s">
        <v>499</v>
      </c>
      <c r="H142" s="241">
        <v>56</v>
      </c>
      <c r="I142" s="242"/>
      <c r="J142" s="243">
        <f>ROUND(I142*H142,2)</f>
        <v>0</v>
      </c>
      <c r="K142" s="239" t="s">
        <v>2762</v>
      </c>
      <c r="L142" s="73"/>
      <c r="M142" s="244" t="s">
        <v>22</v>
      </c>
      <c r="N142" s="245" t="s">
        <v>50</v>
      </c>
      <c r="O142" s="48"/>
      <c r="P142" s="246">
        <f>O142*H142</f>
        <v>0</v>
      </c>
      <c r="Q142" s="246">
        <v>0</v>
      </c>
      <c r="R142" s="246">
        <f>Q142*H142</f>
        <v>0</v>
      </c>
      <c r="S142" s="246">
        <v>0</v>
      </c>
      <c r="T142" s="247">
        <f>S142*H142</f>
        <v>0</v>
      </c>
      <c r="AR142" s="25" t="s">
        <v>572</v>
      </c>
      <c r="AT142" s="25" t="s">
        <v>230</v>
      </c>
      <c r="AU142" s="25" t="s">
        <v>24</v>
      </c>
      <c r="AY142" s="25" t="s">
        <v>228</v>
      </c>
      <c r="BE142" s="248">
        <f>IF(N142="základní",J142,0)</f>
        <v>0</v>
      </c>
      <c r="BF142" s="248">
        <f>IF(N142="snížená",J142,0)</f>
        <v>0</v>
      </c>
      <c r="BG142" s="248">
        <f>IF(N142="zákl. přenesená",J142,0)</f>
        <v>0</v>
      </c>
      <c r="BH142" s="248">
        <f>IF(N142="sníž. přenesená",J142,0)</f>
        <v>0</v>
      </c>
      <c r="BI142" s="248">
        <f>IF(N142="nulová",J142,0)</f>
        <v>0</v>
      </c>
      <c r="BJ142" s="25" t="s">
        <v>24</v>
      </c>
      <c r="BK142" s="248">
        <f>ROUND(I142*H142,2)</f>
        <v>0</v>
      </c>
      <c r="BL142" s="25" t="s">
        <v>572</v>
      </c>
      <c r="BM142" s="25" t="s">
        <v>3344</v>
      </c>
    </row>
    <row r="143" s="1" customFormat="1" ht="25.5" customHeight="1">
      <c r="B143" s="47"/>
      <c r="C143" s="237" t="s">
        <v>521</v>
      </c>
      <c r="D143" s="237" t="s">
        <v>230</v>
      </c>
      <c r="E143" s="238" t="s">
        <v>3345</v>
      </c>
      <c r="F143" s="239" t="s">
        <v>3346</v>
      </c>
      <c r="G143" s="240" t="s">
        <v>499</v>
      </c>
      <c r="H143" s="241">
        <v>44</v>
      </c>
      <c r="I143" s="242"/>
      <c r="J143" s="243">
        <f>ROUND(I143*H143,2)</f>
        <v>0</v>
      </c>
      <c r="K143" s="239" t="s">
        <v>2762</v>
      </c>
      <c r="L143" s="73"/>
      <c r="M143" s="244" t="s">
        <v>22</v>
      </c>
      <c r="N143" s="245" t="s">
        <v>50</v>
      </c>
      <c r="O143" s="48"/>
      <c r="P143" s="246">
        <f>O143*H143</f>
        <v>0</v>
      </c>
      <c r="Q143" s="246">
        <v>0</v>
      </c>
      <c r="R143" s="246">
        <f>Q143*H143</f>
        <v>0</v>
      </c>
      <c r="S143" s="246">
        <v>0</v>
      </c>
      <c r="T143" s="247">
        <f>S143*H143</f>
        <v>0</v>
      </c>
      <c r="AR143" s="25" t="s">
        <v>572</v>
      </c>
      <c r="AT143" s="25" t="s">
        <v>230</v>
      </c>
      <c r="AU143" s="25" t="s">
        <v>24</v>
      </c>
      <c r="AY143" s="25" t="s">
        <v>228</v>
      </c>
      <c r="BE143" s="248">
        <f>IF(N143="základní",J143,0)</f>
        <v>0</v>
      </c>
      <c r="BF143" s="248">
        <f>IF(N143="snížená",J143,0)</f>
        <v>0</v>
      </c>
      <c r="BG143" s="248">
        <f>IF(N143="zákl. přenesená",J143,0)</f>
        <v>0</v>
      </c>
      <c r="BH143" s="248">
        <f>IF(N143="sníž. přenesená",J143,0)</f>
        <v>0</v>
      </c>
      <c r="BI143" s="248">
        <f>IF(N143="nulová",J143,0)</f>
        <v>0</v>
      </c>
      <c r="BJ143" s="25" t="s">
        <v>24</v>
      </c>
      <c r="BK143" s="248">
        <f>ROUND(I143*H143,2)</f>
        <v>0</v>
      </c>
      <c r="BL143" s="25" t="s">
        <v>572</v>
      </c>
      <c r="BM143" s="25" t="s">
        <v>3347</v>
      </c>
    </row>
    <row r="144" s="1" customFormat="1" ht="16.5" customHeight="1">
      <c r="B144" s="47"/>
      <c r="C144" s="237" t="s">
        <v>526</v>
      </c>
      <c r="D144" s="237" t="s">
        <v>230</v>
      </c>
      <c r="E144" s="238" t="s">
        <v>3249</v>
      </c>
      <c r="F144" s="239" t="s">
        <v>3250</v>
      </c>
      <c r="G144" s="240" t="s">
        <v>499</v>
      </c>
      <c r="H144" s="241">
        <v>176</v>
      </c>
      <c r="I144" s="242"/>
      <c r="J144" s="243">
        <f>ROUND(I144*H144,2)</f>
        <v>0</v>
      </c>
      <c r="K144" s="239" t="s">
        <v>2762</v>
      </c>
      <c r="L144" s="73"/>
      <c r="M144" s="244" t="s">
        <v>22</v>
      </c>
      <c r="N144" s="245" t="s">
        <v>50</v>
      </c>
      <c r="O144" s="48"/>
      <c r="P144" s="246">
        <f>O144*H144</f>
        <v>0</v>
      </c>
      <c r="Q144" s="246">
        <v>0</v>
      </c>
      <c r="R144" s="246">
        <f>Q144*H144</f>
        <v>0</v>
      </c>
      <c r="S144" s="246">
        <v>0</v>
      </c>
      <c r="T144" s="247">
        <f>S144*H144</f>
        <v>0</v>
      </c>
      <c r="AR144" s="25" t="s">
        <v>572</v>
      </c>
      <c r="AT144" s="25" t="s">
        <v>230</v>
      </c>
      <c r="AU144" s="25" t="s">
        <v>24</v>
      </c>
      <c r="AY144" s="25" t="s">
        <v>228</v>
      </c>
      <c r="BE144" s="248">
        <f>IF(N144="základní",J144,0)</f>
        <v>0</v>
      </c>
      <c r="BF144" s="248">
        <f>IF(N144="snížená",J144,0)</f>
        <v>0</v>
      </c>
      <c r="BG144" s="248">
        <f>IF(N144="zákl. přenesená",J144,0)</f>
        <v>0</v>
      </c>
      <c r="BH144" s="248">
        <f>IF(N144="sníž. přenesená",J144,0)</f>
        <v>0</v>
      </c>
      <c r="BI144" s="248">
        <f>IF(N144="nulová",J144,0)</f>
        <v>0</v>
      </c>
      <c r="BJ144" s="25" t="s">
        <v>24</v>
      </c>
      <c r="BK144" s="248">
        <f>ROUND(I144*H144,2)</f>
        <v>0</v>
      </c>
      <c r="BL144" s="25" t="s">
        <v>572</v>
      </c>
      <c r="BM144" s="25" t="s">
        <v>3348</v>
      </c>
    </row>
    <row r="145" s="1" customFormat="1" ht="25.5" customHeight="1">
      <c r="B145" s="47"/>
      <c r="C145" s="237" t="s">
        <v>530</v>
      </c>
      <c r="D145" s="237" t="s">
        <v>230</v>
      </c>
      <c r="E145" s="238" t="s">
        <v>3349</v>
      </c>
      <c r="F145" s="239" t="s">
        <v>3350</v>
      </c>
      <c r="G145" s="240" t="s">
        <v>499</v>
      </c>
      <c r="H145" s="241">
        <v>11</v>
      </c>
      <c r="I145" s="242"/>
      <c r="J145" s="243">
        <f>ROUND(I145*H145,2)</f>
        <v>0</v>
      </c>
      <c r="K145" s="239" t="s">
        <v>2762</v>
      </c>
      <c r="L145" s="73"/>
      <c r="M145" s="244" t="s">
        <v>22</v>
      </c>
      <c r="N145" s="245" t="s">
        <v>50</v>
      </c>
      <c r="O145" s="48"/>
      <c r="P145" s="246">
        <f>O145*H145</f>
        <v>0</v>
      </c>
      <c r="Q145" s="246">
        <v>0</v>
      </c>
      <c r="R145" s="246">
        <f>Q145*H145</f>
        <v>0</v>
      </c>
      <c r="S145" s="246">
        <v>0</v>
      </c>
      <c r="T145" s="247">
        <f>S145*H145</f>
        <v>0</v>
      </c>
      <c r="AR145" s="25" t="s">
        <v>572</v>
      </c>
      <c r="AT145" s="25" t="s">
        <v>230</v>
      </c>
      <c r="AU145" s="25" t="s">
        <v>24</v>
      </c>
      <c r="AY145" s="25" t="s">
        <v>228</v>
      </c>
      <c r="BE145" s="248">
        <f>IF(N145="základní",J145,0)</f>
        <v>0</v>
      </c>
      <c r="BF145" s="248">
        <f>IF(N145="snížená",J145,0)</f>
        <v>0</v>
      </c>
      <c r="BG145" s="248">
        <f>IF(N145="zákl. přenesená",J145,0)</f>
        <v>0</v>
      </c>
      <c r="BH145" s="248">
        <f>IF(N145="sníž. přenesená",J145,0)</f>
        <v>0</v>
      </c>
      <c r="BI145" s="248">
        <f>IF(N145="nulová",J145,0)</f>
        <v>0</v>
      </c>
      <c r="BJ145" s="25" t="s">
        <v>24</v>
      </c>
      <c r="BK145" s="248">
        <f>ROUND(I145*H145,2)</f>
        <v>0</v>
      </c>
      <c r="BL145" s="25" t="s">
        <v>572</v>
      </c>
      <c r="BM145" s="25" t="s">
        <v>3351</v>
      </c>
    </row>
    <row r="146" s="1" customFormat="1" ht="16.5" customHeight="1">
      <c r="B146" s="47"/>
      <c r="C146" s="237" t="s">
        <v>534</v>
      </c>
      <c r="D146" s="237" t="s">
        <v>230</v>
      </c>
      <c r="E146" s="238" t="s">
        <v>3332</v>
      </c>
      <c r="F146" s="239" t="s">
        <v>3288</v>
      </c>
      <c r="G146" s="240" t="s">
        <v>499</v>
      </c>
      <c r="H146" s="241">
        <v>44</v>
      </c>
      <c r="I146" s="242"/>
      <c r="J146" s="243">
        <f>ROUND(I146*H146,2)</f>
        <v>0</v>
      </c>
      <c r="K146" s="239" t="s">
        <v>2762</v>
      </c>
      <c r="L146" s="73"/>
      <c r="M146" s="244" t="s">
        <v>22</v>
      </c>
      <c r="N146" s="245" t="s">
        <v>50</v>
      </c>
      <c r="O146" s="48"/>
      <c r="P146" s="246">
        <f>O146*H146</f>
        <v>0</v>
      </c>
      <c r="Q146" s="246">
        <v>0</v>
      </c>
      <c r="R146" s="246">
        <f>Q146*H146</f>
        <v>0</v>
      </c>
      <c r="S146" s="246">
        <v>0</v>
      </c>
      <c r="T146" s="247">
        <f>S146*H146</f>
        <v>0</v>
      </c>
      <c r="AR146" s="25" t="s">
        <v>572</v>
      </c>
      <c r="AT146" s="25" t="s">
        <v>230</v>
      </c>
      <c r="AU146" s="25" t="s">
        <v>24</v>
      </c>
      <c r="AY146" s="25" t="s">
        <v>228</v>
      </c>
      <c r="BE146" s="248">
        <f>IF(N146="základní",J146,0)</f>
        <v>0</v>
      </c>
      <c r="BF146" s="248">
        <f>IF(N146="snížená",J146,0)</f>
        <v>0</v>
      </c>
      <c r="BG146" s="248">
        <f>IF(N146="zákl. přenesená",J146,0)</f>
        <v>0</v>
      </c>
      <c r="BH146" s="248">
        <f>IF(N146="sníž. přenesená",J146,0)</f>
        <v>0</v>
      </c>
      <c r="BI146" s="248">
        <f>IF(N146="nulová",J146,0)</f>
        <v>0</v>
      </c>
      <c r="BJ146" s="25" t="s">
        <v>24</v>
      </c>
      <c r="BK146" s="248">
        <f>ROUND(I146*H146,2)</f>
        <v>0</v>
      </c>
      <c r="BL146" s="25" t="s">
        <v>572</v>
      </c>
      <c r="BM146" s="25" t="s">
        <v>3352</v>
      </c>
    </row>
    <row r="147" s="1" customFormat="1" ht="25.5" customHeight="1">
      <c r="B147" s="47"/>
      <c r="C147" s="237" t="s">
        <v>538</v>
      </c>
      <c r="D147" s="237" t="s">
        <v>230</v>
      </c>
      <c r="E147" s="238" t="s">
        <v>3353</v>
      </c>
      <c r="F147" s="239" t="s">
        <v>3354</v>
      </c>
      <c r="G147" s="240" t="s">
        <v>499</v>
      </c>
      <c r="H147" s="241">
        <v>2</v>
      </c>
      <c r="I147" s="242"/>
      <c r="J147" s="243">
        <f>ROUND(I147*H147,2)</f>
        <v>0</v>
      </c>
      <c r="K147" s="239" t="s">
        <v>2762</v>
      </c>
      <c r="L147" s="73"/>
      <c r="M147" s="244" t="s">
        <v>22</v>
      </c>
      <c r="N147" s="245" t="s">
        <v>50</v>
      </c>
      <c r="O147" s="48"/>
      <c r="P147" s="246">
        <f>O147*H147</f>
        <v>0</v>
      </c>
      <c r="Q147" s="246">
        <v>0</v>
      </c>
      <c r="R147" s="246">
        <f>Q147*H147</f>
        <v>0</v>
      </c>
      <c r="S147" s="246">
        <v>0</v>
      </c>
      <c r="T147" s="247">
        <f>S147*H147</f>
        <v>0</v>
      </c>
      <c r="AR147" s="25" t="s">
        <v>572</v>
      </c>
      <c r="AT147" s="25" t="s">
        <v>230</v>
      </c>
      <c r="AU147" s="25" t="s">
        <v>24</v>
      </c>
      <c r="AY147" s="25" t="s">
        <v>228</v>
      </c>
      <c r="BE147" s="248">
        <f>IF(N147="základní",J147,0)</f>
        <v>0</v>
      </c>
      <c r="BF147" s="248">
        <f>IF(N147="snížená",J147,0)</f>
        <v>0</v>
      </c>
      <c r="BG147" s="248">
        <f>IF(N147="zákl. přenesená",J147,0)</f>
        <v>0</v>
      </c>
      <c r="BH147" s="248">
        <f>IF(N147="sníž. přenesená",J147,0)</f>
        <v>0</v>
      </c>
      <c r="BI147" s="248">
        <f>IF(N147="nulová",J147,0)</f>
        <v>0</v>
      </c>
      <c r="BJ147" s="25" t="s">
        <v>24</v>
      </c>
      <c r="BK147" s="248">
        <f>ROUND(I147*H147,2)</f>
        <v>0</v>
      </c>
      <c r="BL147" s="25" t="s">
        <v>572</v>
      </c>
      <c r="BM147" s="25" t="s">
        <v>3355</v>
      </c>
    </row>
    <row r="148" s="1" customFormat="1" ht="16.5" customHeight="1">
      <c r="B148" s="47"/>
      <c r="C148" s="237" t="s">
        <v>543</v>
      </c>
      <c r="D148" s="237" t="s">
        <v>230</v>
      </c>
      <c r="E148" s="238" t="s">
        <v>3249</v>
      </c>
      <c r="F148" s="239" t="s">
        <v>3250</v>
      </c>
      <c r="G148" s="240" t="s">
        <v>499</v>
      </c>
      <c r="H148" s="241">
        <v>8</v>
      </c>
      <c r="I148" s="242"/>
      <c r="J148" s="243">
        <f>ROUND(I148*H148,2)</f>
        <v>0</v>
      </c>
      <c r="K148" s="239" t="s">
        <v>2762</v>
      </c>
      <c r="L148" s="73"/>
      <c r="M148" s="244" t="s">
        <v>22</v>
      </c>
      <c r="N148" s="245" t="s">
        <v>50</v>
      </c>
      <c r="O148" s="48"/>
      <c r="P148" s="246">
        <f>O148*H148</f>
        <v>0</v>
      </c>
      <c r="Q148" s="246">
        <v>0</v>
      </c>
      <c r="R148" s="246">
        <f>Q148*H148</f>
        <v>0</v>
      </c>
      <c r="S148" s="246">
        <v>0</v>
      </c>
      <c r="T148" s="247">
        <f>S148*H148</f>
        <v>0</v>
      </c>
      <c r="AR148" s="25" t="s">
        <v>572</v>
      </c>
      <c r="AT148" s="25" t="s">
        <v>230</v>
      </c>
      <c r="AU148" s="25" t="s">
        <v>24</v>
      </c>
      <c r="AY148" s="25" t="s">
        <v>228</v>
      </c>
      <c r="BE148" s="248">
        <f>IF(N148="základní",J148,0)</f>
        <v>0</v>
      </c>
      <c r="BF148" s="248">
        <f>IF(N148="snížená",J148,0)</f>
        <v>0</v>
      </c>
      <c r="BG148" s="248">
        <f>IF(N148="zákl. přenesená",J148,0)</f>
        <v>0</v>
      </c>
      <c r="BH148" s="248">
        <f>IF(N148="sníž. přenesená",J148,0)</f>
        <v>0</v>
      </c>
      <c r="BI148" s="248">
        <f>IF(N148="nulová",J148,0)</f>
        <v>0</v>
      </c>
      <c r="BJ148" s="25" t="s">
        <v>24</v>
      </c>
      <c r="BK148" s="248">
        <f>ROUND(I148*H148,2)</f>
        <v>0</v>
      </c>
      <c r="BL148" s="25" t="s">
        <v>572</v>
      </c>
      <c r="BM148" s="25" t="s">
        <v>3356</v>
      </c>
    </row>
    <row r="149" s="1" customFormat="1" ht="16.5" customHeight="1">
      <c r="B149" s="47"/>
      <c r="C149" s="237" t="s">
        <v>549</v>
      </c>
      <c r="D149" s="237" t="s">
        <v>230</v>
      </c>
      <c r="E149" s="238" t="s">
        <v>3357</v>
      </c>
      <c r="F149" s="239" t="s">
        <v>3358</v>
      </c>
      <c r="G149" s="240" t="s">
        <v>499</v>
      </c>
      <c r="H149" s="241">
        <v>4</v>
      </c>
      <c r="I149" s="242"/>
      <c r="J149" s="243">
        <f>ROUND(I149*H149,2)</f>
        <v>0</v>
      </c>
      <c r="K149" s="239" t="s">
        <v>2762</v>
      </c>
      <c r="L149" s="73"/>
      <c r="M149" s="244" t="s">
        <v>22</v>
      </c>
      <c r="N149" s="245" t="s">
        <v>50</v>
      </c>
      <c r="O149" s="48"/>
      <c r="P149" s="246">
        <f>O149*H149</f>
        <v>0</v>
      </c>
      <c r="Q149" s="246">
        <v>0</v>
      </c>
      <c r="R149" s="246">
        <f>Q149*H149</f>
        <v>0</v>
      </c>
      <c r="S149" s="246">
        <v>0</v>
      </c>
      <c r="T149" s="247">
        <f>S149*H149</f>
        <v>0</v>
      </c>
      <c r="AR149" s="25" t="s">
        <v>572</v>
      </c>
      <c r="AT149" s="25" t="s">
        <v>230</v>
      </c>
      <c r="AU149" s="25" t="s">
        <v>24</v>
      </c>
      <c r="AY149" s="25" t="s">
        <v>228</v>
      </c>
      <c r="BE149" s="248">
        <f>IF(N149="základní",J149,0)</f>
        <v>0</v>
      </c>
      <c r="BF149" s="248">
        <f>IF(N149="snížená",J149,0)</f>
        <v>0</v>
      </c>
      <c r="BG149" s="248">
        <f>IF(N149="zákl. přenesená",J149,0)</f>
        <v>0</v>
      </c>
      <c r="BH149" s="248">
        <f>IF(N149="sníž. přenesená",J149,0)</f>
        <v>0</v>
      </c>
      <c r="BI149" s="248">
        <f>IF(N149="nulová",J149,0)</f>
        <v>0</v>
      </c>
      <c r="BJ149" s="25" t="s">
        <v>24</v>
      </c>
      <c r="BK149" s="248">
        <f>ROUND(I149*H149,2)</f>
        <v>0</v>
      </c>
      <c r="BL149" s="25" t="s">
        <v>572</v>
      </c>
      <c r="BM149" s="25" t="s">
        <v>3359</v>
      </c>
    </row>
    <row r="150" s="1" customFormat="1" ht="16.5" customHeight="1">
      <c r="B150" s="47"/>
      <c r="C150" s="237" t="s">
        <v>555</v>
      </c>
      <c r="D150" s="237" t="s">
        <v>230</v>
      </c>
      <c r="E150" s="238" t="s">
        <v>3332</v>
      </c>
      <c r="F150" s="239" t="s">
        <v>3288</v>
      </c>
      <c r="G150" s="240" t="s">
        <v>499</v>
      </c>
      <c r="H150" s="241">
        <v>24</v>
      </c>
      <c r="I150" s="242"/>
      <c r="J150" s="243">
        <f>ROUND(I150*H150,2)</f>
        <v>0</v>
      </c>
      <c r="K150" s="239" t="s">
        <v>2762</v>
      </c>
      <c r="L150" s="73"/>
      <c r="M150" s="244" t="s">
        <v>22</v>
      </c>
      <c r="N150" s="245" t="s">
        <v>50</v>
      </c>
      <c r="O150" s="48"/>
      <c r="P150" s="246">
        <f>O150*H150</f>
        <v>0</v>
      </c>
      <c r="Q150" s="246">
        <v>0</v>
      </c>
      <c r="R150" s="246">
        <f>Q150*H150</f>
        <v>0</v>
      </c>
      <c r="S150" s="246">
        <v>0</v>
      </c>
      <c r="T150" s="247">
        <f>S150*H150</f>
        <v>0</v>
      </c>
      <c r="AR150" s="25" t="s">
        <v>572</v>
      </c>
      <c r="AT150" s="25" t="s">
        <v>230</v>
      </c>
      <c r="AU150" s="25" t="s">
        <v>24</v>
      </c>
      <c r="AY150" s="25" t="s">
        <v>228</v>
      </c>
      <c r="BE150" s="248">
        <f>IF(N150="základní",J150,0)</f>
        <v>0</v>
      </c>
      <c r="BF150" s="248">
        <f>IF(N150="snížená",J150,0)</f>
        <v>0</v>
      </c>
      <c r="BG150" s="248">
        <f>IF(N150="zákl. přenesená",J150,0)</f>
        <v>0</v>
      </c>
      <c r="BH150" s="248">
        <f>IF(N150="sníž. přenesená",J150,0)</f>
        <v>0</v>
      </c>
      <c r="BI150" s="248">
        <f>IF(N150="nulová",J150,0)</f>
        <v>0</v>
      </c>
      <c r="BJ150" s="25" t="s">
        <v>24</v>
      </c>
      <c r="BK150" s="248">
        <f>ROUND(I150*H150,2)</f>
        <v>0</v>
      </c>
      <c r="BL150" s="25" t="s">
        <v>572</v>
      </c>
      <c r="BM150" s="25" t="s">
        <v>3360</v>
      </c>
    </row>
    <row r="151" s="1" customFormat="1" ht="25.5" customHeight="1">
      <c r="B151" s="47"/>
      <c r="C151" s="237" t="s">
        <v>559</v>
      </c>
      <c r="D151" s="237" t="s">
        <v>230</v>
      </c>
      <c r="E151" s="238" t="s">
        <v>3361</v>
      </c>
      <c r="F151" s="239" t="s">
        <v>3362</v>
      </c>
      <c r="G151" s="240" t="s">
        <v>499</v>
      </c>
      <c r="H151" s="241">
        <v>2</v>
      </c>
      <c r="I151" s="242"/>
      <c r="J151" s="243">
        <f>ROUND(I151*H151,2)</f>
        <v>0</v>
      </c>
      <c r="K151" s="239" t="s">
        <v>2762</v>
      </c>
      <c r="L151" s="73"/>
      <c r="M151" s="244" t="s">
        <v>22</v>
      </c>
      <c r="N151" s="245" t="s">
        <v>50</v>
      </c>
      <c r="O151" s="48"/>
      <c r="P151" s="246">
        <f>O151*H151</f>
        <v>0</v>
      </c>
      <c r="Q151" s="246">
        <v>0</v>
      </c>
      <c r="R151" s="246">
        <f>Q151*H151</f>
        <v>0</v>
      </c>
      <c r="S151" s="246">
        <v>0</v>
      </c>
      <c r="T151" s="247">
        <f>S151*H151</f>
        <v>0</v>
      </c>
      <c r="AR151" s="25" t="s">
        <v>572</v>
      </c>
      <c r="AT151" s="25" t="s">
        <v>230</v>
      </c>
      <c r="AU151" s="25" t="s">
        <v>24</v>
      </c>
      <c r="AY151" s="25" t="s">
        <v>228</v>
      </c>
      <c r="BE151" s="248">
        <f>IF(N151="základní",J151,0)</f>
        <v>0</v>
      </c>
      <c r="BF151" s="248">
        <f>IF(N151="snížená",J151,0)</f>
        <v>0</v>
      </c>
      <c r="BG151" s="248">
        <f>IF(N151="zákl. přenesená",J151,0)</f>
        <v>0</v>
      </c>
      <c r="BH151" s="248">
        <f>IF(N151="sníž. přenesená",J151,0)</f>
        <v>0</v>
      </c>
      <c r="BI151" s="248">
        <f>IF(N151="nulová",J151,0)</f>
        <v>0</v>
      </c>
      <c r="BJ151" s="25" t="s">
        <v>24</v>
      </c>
      <c r="BK151" s="248">
        <f>ROUND(I151*H151,2)</f>
        <v>0</v>
      </c>
      <c r="BL151" s="25" t="s">
        <v>572</v>
      </c>
      <c r="BM151" s="25" t="s">
        <v>3363</v>
      </c>
    </row>
    <row r="152" s="1" customFormat="1" ht="16.5" customHeight="1">
      <c r="B152" s="47"/>
      <c r="C152" s="237" t="s">
        <v>563</v>
      </c>
      <c r="D152" s="237" t="s">
        <v>230</v>
      </c>
      <c r="E152" s="238" t="s">
        <v>3364</v>
      </c>
      <c r="F152" s="239" t="s">
        <v>3365</v>
      </c>
      <c r="G152" s="240" t="s">
        <v>499</v>
      </c>
      <c r="H152" s="241">
        <v>4</v>
      </c>
      <c r="I152" s="242"/>
      <c r="J152" s="243">
        <f>ROUND(I152*H152,2)</f>
        <v>0</v>
      </c>
      <c r="K152" s="239" t="s">
        <v>2762</v>
      </c>
      <c r="L152" s="73"/>
      <c r="M152" s="244" t="s">
        <v>22</v>
      </c>
      <c r="N152" s="245" t="s">
        <v>50</v>
      </c>
      <c r="O152" s="48"/>
      <c r="P152" s="246">
        <f>O152*H152</f>
        <v>0</v>
      </c>
      <c r="Q152" s="246">
        <v>0</v>
      </c>
      <c r="R152" s="246">
        <f>Q152*H152</f>
        <v>0</v>
      </c>
      <c r="S152" s="246">
        <v>0</v>
      </c>
      <c r="T152" s="247">
        <f>S152*H152</f>
        <v>0</v>
      </c>
      <c r="AR152" s="25" t="s">
        <v>572</v>
      </c>
      <c r="AT152" s="25" t="s">
        <v>230</v>
      </c>
      <c r="AU152" s="25" t="s">
        <v>24</v>
      </c>
      <c r="AY152" s="25" t="s">
        <v>228</v>
      </c>
      <c r="BE152" s="248">
        <f>IF(N152="základní",J152,0)</f>
        <v>0</v>
      </c>
      <c r="BF152" s="248">
        <f>IF(N152="snížená",J152,0)</f>
        <v>0</v>
      </c>
      <c r="BG152" s="248">
        <f>IF(N152="zákl. přenesená",J152,0)</f>
        <v>0</v>
      </c>
      <c r="BH152" s="248">
        <f>IF(N152="sníž. přenesená",J152,0)</f>
        <v>0</v>
      </c>
      <c r="BI152" s="248">
        <f>IF(N152="nulová",J152,0)</f>
        <v>0</v>
      </c>
      <c r="BJ152" s="25" t="s">
        <v>24</v>
      </c>
      <c r="BK152" s="248">
        <f>ROUND(I152*H152,2)</f>
        <v>0</v>
      </c>
      <c r="BL152" s="25" t="s">
        <v>572</v>
      </c>
      <c r="BM152" s="25" t="s">
        <v>3366</v>
      </c>
    </row>
    <row r="153" s="1" customFormat="1" ht="25.5" customHeight="1">
      <c r="B153" s="47"/>
      <c r="C153" s="237" t="s">
        <v>567</v>
      </c>
      <c r="D153" s="237" t="s">
        <v>230</v>
      </c>
      <c r="E153" s="238" t="s">
        <v>3367</v>
      </c>
      <c r="F153" s="239" t="s">
        <v>3368</v>
      </c>
      <c r="G153" s="240" t="s">
        <v>499</v>
      </c>
      <c r="H153" s="241">
        <v>43</v>
      </c>
      <c r="I153" s="242"/>
      <c r="J153" s="243">
        <f>ROUND(I153*H153,2)</f>
        <v>0</v>
      </c>
      <c r="K153" s="239" t="s">
        <v>2762</v>
      </c>
      <c r="L153" s="73"/>
      <c r="M153" s="244" t="s">
        <v>22</v>
      </c>
      <c r="N153" s="245" t="s">
        <v>50</v>
      </c>
      <c r="O153" s="48"/>
      <c r="P153" s="246">
        <f>O153*H153</f>
        <v>0</v>
      </c>
      <c r="Q153" s="246">
        <v>0</v>
      </c>
      <c r="R153" s="246">
        <f>Q153*H153</f>
        <v>0</v>
      </c>
      <c r="S153" s="246">
        <v>0</v>
      </c>
      <c r="T153" s="247">
        <f>S153*H153</f>
        <v>0</v>
      </c>
      <c r="AR153" s="25" t="s">
        <v>572</v>
      </c>
      <c r="AT153" s="25" t="s">
        <v>230</v>
      </c>
      <c r="AU153" s="25" t="s">
        <v>24</v>
      </c>
      <c r="AY153" s="25" t="s">
        <v>228</v>
      </c>
      <c r="BE153" s="248">
        <f>IF(N153="základní",J153,0)</f>
        <v>0</v>
      </c>
      <c r="BF153" s="248">
        <f>IF(N153="snížená",J153,0)</f>
        <v>0</v>
      </c>
      <c r="BG153" s="248">
        <f>IF(N153="zákl. přenesená",J153,0)</f>
        <v>0</v>
      </c>
      <c r="BH153" s="248">
        <f>IF(N153="sníž. přenesená",J153,0)</f>
        <v>0</v>
      </c>
      <c r="BI153" s="248">
        <f>IF(N153="nulová",J153,0)</f>
        <v>0</v>
      </c>
      <c r="BJ153" s="25" t="s">
        <v>24</v>
      </c>
      <c r="BK153" s="248">
        <f>ROUND(I153*H153,2)</f>
        <v>0</v>
      </c>
      <c r="BL153" s="25" t="s">
        <v>572</v>
      </c>
      <c r="BM153" s="25" t="s">
        <v>3369</v>
      </c>
    </row>
    <row r="154" s="1" customFormat="1" ht="25.5" customHeight="1">
      <c r="B154" s="47"/>
      <c r="C154" s="237" t="s">
        <v>572</v>
      </c>
      <c r="D154" s="237" t="s">
        <v>230</v>
      </c>
      <c r="E154" s="238" t="s">
        <v>3370</v>
      </c>
      <c r="F154" s="239" t="s">
        <v>3371</v>
      </c>
      <c r="G154" s="240" t="s">
        <v>499</v>
      </c>
      <c r="H154" s="241">
        <v>57</v>
      </c>
      <c r="I154" s="242"/>
      <c r="J154" s="243">
        <f>ROUND(I154*H154,2)</f>
        <v>0</v>
      </c>
      <c r="K154" s="239" t="s">
        <v>2762</v>
      </c>
      <c r="L154" s="73"/>
      <c r="M154" s="244" t="s">
        <v>22</v>
      </c>
      <c r="N154" s="245" t="s">
        <v>50</v>
      </c>
      <c r="O154" s="48"/>
      <c r="P154" s="246">
        <f>O154*H154</f>
        <v>0</v>
      </c>
      <c r="Q154" s="246">
        <v>0</v>
      </c>
      <c r="R154" s="246">
        <f>Q154*H154</f>
        <v>0</v>
      </c>
      <c r="S154" s="246">
        <v>0</v>
      </c>
      <c r="T154" s="247">
        <f>S154*H154</f>
        <v>0</v>
      </c>
      <c r="AR154" s="25" t="s">
        <v>572</v>
      </c>
      <c r="AT154" s="25" t="s">
        <v>230</v>
      </c>
      <c r="AU154" s="25" t="s">
        <v>24</v>
      </c>
      <c r="AY154" s="25" t="s">
        <v>228</v>
      </c>
      <c r="BE154" s="248">
        <f>IF(N154="základní",J154,0)</f>
        <v>0</v>
      </c>
      <c r="BF154" s="248">
        <f>IF(N154="snížená",J154,0)</f>
        <v>0</v>
      </c>
      <c r="BG154" s="248">
        <f>IF(N154="zákl. přenesená",J154,0)</f>
        <v>0</v>
      </c>
      <c r="BH154" s="248">
        <f>IF(N154="sníž. přenesená",J154,0)</f>
        <v>0</v>
      </c>
      <c r="BI154" s="248">
        <f>IF(N154="nulová",J154,0)</f>
        <v>0</v>
      </c>
      <c r="BJ154" s="25" t="s">
        <v>24</v>
      </c>
      <c r="BK154" s="248">
        <f>ROUND(I154*H154,2)</f>
        <v>0</v>
      </c>
      <c r="BL154" s="25" t="s">
        <v>572</v>
      </c>
      <c r="BM154" s="25" t="s">
        <v>3372</v>
      </c>
    </row>
    <row r="155" s="1" customFormat="1" ht="25.5" customHeight="1">
      <c r="B155" s="47"/>
      <c r="C155" s="237" t="s">
        <v>578</v>
      </c>
      <c r="D155" s="237" t="s">
        <v>230</v>
      </c>
      <c r="E155" s="238" t="s">
        <v>3373</v>
      </c>
      <c r="F155" s="239" t="s">
        <v>3374</v>
      </c>
      <c r="G155" s="240" t="s">
        <v>499</v>
      </c>
      <c r="H155" s="241">
        <v>3</v>
      </c>
      <c r="I155" s="242"/>
      <c r="J155" s="243">
        <f>ROUND(I155*H155,2)</f>
        <v>0</v>
      </c>
      <c r="K155" s="239" t="s">
        <v>2762</v>
      </c>
      <c r="L155" s="73"/>
      <c r="M155" s="244" t="s">
        <v>22</v>
      </c>
      <c r="N155" s="245" t="s">
        <v>50</v>
      </c>
      <c r="O155" s="48"/>
      <c r="P155" s="246">
        <f>O155*H155</f>
        <v>0</v>
      </c>
      <c r="Q155" s="246">
        <v>0</v>
      </c>
      <c r="R155" s="246">
        <f>Q155*H155</f>
        <v>0</v>
      </c>
      <c r="S155" s="246">
        <v>0</v>
      </c>
      <c r="T155" s="247">
        <f>S155*H155</f>
        <v>0</v>
      </c>
      <c r="AR155" s="25" t="s">
        <v>572</v>
      </c>
      <c r="AT155" s="25" t="s">
        <v>230</v>
      </c>
      <c r="AU155" s="25" t="s">
        <v>24</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572</v>
      </c>
      <c r="BM155" s="25" t="s">
        <v>3375</v>
      </c>
    </row>
    <row r="156" s="1" customFormat="1" ht="25.5" customHeight="1">
      <c r="B156" s="47"/>
      <c r="C156" s="237" t="s">
        <v>583</v>
      </c>
      <c r="D156" s="237" t="s">
        <v>230</v>
      </c>
      <c r="E156" s="238" t="s">
        <v>3376</v>
      </c>
      <c r="F156" s="239" t="s">
        <v>3377</v>
      </c>
      <c r="G156" s="240" t="s">
        <v>499</v>
      </c>
      <c r="H156" s="241">
        <v>2</v>
      </c>
      <c r="I156" s="242"/>
      <c r="J156" s="243">
        <f>ROUND(I156*H156,2)</f>
        <v>0</v>
      </c>
      <c r="K156" s="239" t="s">
        <v>2762</v>
      </c>
      <c r="L156" s="73"/>
      <c r="M156" s="244" t="s">
        <v>22</v>
      </c>
      <c r="N156" s="245" t="s">
        <v>50</v>
      </c>
      <c r="O156" s="48"/>
      <c r="P156" s="246">
        <f>O156*H156</f>
        <v>0</v>
      </c>
      <c r="Q156" s="246">
        <v>0</v>
      </c>
      <c r="R156" s="246">
        <f>Q156*H156</f>
        <v>0</v>
      </c>
      <c r="S156" s="246">
        <v>0</v>
      </c>
      <c r="T156" s="247">
        <f>S156*H156</f>
        <v>0</v>
      </c>
      <c r="AR156" s="25" t="s">
        <v>572</v>
      </c>
      <c r="AT156" s="25" t="s">
        <v>230</v>
      </c>
      <c r="AU156" s="25" t="s">
        <v>24</v>
      </c>
      <c r="AY156" s="25" t="s">
        <v>228</v>
      </c>
      <c r="BE156" s="248">
        <f>IF(N156="základní",J156,0)</f>
        <v>0</v>
      </c>
      <c r="BF156" s="248">
        <f>IF(N156="snížená",J156,0)</f>
        <v>0</v>
      </c>
      <c r="BG156" s="248">
        <f>IF(N156="zákl. přenesená",J156,0)</f>
        <v>0</v>
      </c>
      <c r="BH156" s="248">
        <f>IF(N156="sníž. přenesená",J156,0)</f>
        <v>0</v>
      </c>
      <c r="BI156" s="248">
        <f>IF(N156="nulová",J156,0)</f>
        <v>0</v>
      </c>
      <c r="BJ156" s="25" t="s">
        <v>24</v>
      </c>
      <c r="BK156" s="248">
        <f>ROUND(I156*H156,2)</f>
        <v>0</v>
      </c>
      <c r="BL156" s="25" t="s">
        <v>572</v>
      </c>
      <c r="BM156" s="25" t="s">
        <v>3378</v>
      </c>
    </row>
    <row r="157" s="1" customFormat="1" ht="25.5" customHeight="1">
      <c r="B157" s="47"/>
      <c r="C157" s="237" t="s">
        <v>587</v>
      </c>
      <c r="D157" s="237" t="s">
        <v>230</v>
      </c>
      <c r="E157" s="238" t="s">
        <v>3379</v>
      </c>
      <c r="F157" s="239" t="s">
        <v>3380</v>
      </c>
      <c r="G157" s="240" t="s">
        <v>499</v>
      </c>
      <c r="H157" s="241">
        <v>4</v>
      </c>
      <c r="I157" s="242"/>
      <c r="J157" s="243">
        <f>ROUND(I157*H157,2)</f>
        <v>0</v>
      </c>
      <c r="K157" s="239" t="s">
        <v>2762</v>
      </c>
      <c r="L157" s="73"/>
      <c r="M157" s="244" t="s">
        <v>22</v>
      </c>
      <c r="N157" s="245" t="s">
        <v>50</v>
      </c>
      <c r="O157" s="48"/>
      <c r="P157" s="246">
        <f>O157*H157</f>
        <v>0</v>
      </c>
      <c r="Q157" s="246">
        <v>0</v>
      </c>
      <c r="R157" s="246">
        <f>Q157*H157</f>
        <v>0</v>
      </c>
      <c r="S157" s="246">
        <v>0</v>
      </c>
      <c r="T157" s="247">
        <f>S157*H157</f>
        <v>0</v>
      </c>
      <c r="AR157" s="25" t="s">
        <v>572</v>
      </c>
      <c r="AT157" s="25" t="s">
        <v>230</v>
      </c>
      <c r="AU157" s="25" t="s">
        <v>24</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572</v>
      </c>
      <c r="BM157" s="25" t="s">
        <v>3381</v>
      </c>
    </row>
    <row r="158" s="1" customFormat="1" ht="16.5" customHeight="1">
      <c r="B158" s="47"/>
      <c r="C158" s="237" t="s">
        <v>591</v>
      </c>
      <c r="D158" s="237" t="s">
        <v>230</v>
      </c>
      <c r="E158" s="238" t="s">
        <v>3382</v>
      </c>
      <c r="F158" s="239" t="s">
        <v>3383</v>
      </c>
      <c r="G158" s="240" t="s">
        <v>499</v>
      </c>
      <c r="H158" s="241">
        <v>1</v>
      </c>
      <c r="I158" s="242"/>
      <c r="J158" s="243">
        <f>ROUND(I158*H158,2)</f>
        <v>0</v>
      </c>
      <c r="K158" s="239" t="s">
        <v>2762</v>
      </c>
      <c r="L158" s="73"/>
      <c r="M158" s="244" t="s">
        <v>22</v>
      </c>
      <c r="N158" s="245" t="s">
        <v>50</v>
      </c>
      <c r="O158" s="48"/>
      <c r="P158" s="246">
        <f>O158*H158</f>
        <v>0</v>
      </c>
      <c r="Q158" s="246">
        <v>0</v>
      </c>
      <c r="R158" s="246">
        <f>Q158*H158</f>
        <v>0</v>
      </c>
      <c r="S158" s="246">
        <v>0</v>
      </c>
      <c r="T158" s="247">
        <f>S158*H158</f>
        <v>0</v>
      </c>
      <c r="AR158" s="25" t="s">
        <v>572</v>
      </c>
      <c r="AT158" s="25" t="s">
        <v>230</v>
      </c>
      <c r="AU158" s="25" t="s">
        <v>24</v>
      </c>
      <c r="AY158" s="25" t="s">
        <v>228</v>
      </c>
      <c r="BE158" s="248">
        <f>IF(N158="základní",J158,0)</f>
        <v>0</v>
      </c>
      <c r="BF158" s="248">
        <f>IF(N158="snížená",J158,0)</f>
        <v>0</v>
      </c>
      <c r="BG158" s="248">
        <f>IF(N158="zákl. přenesená",J158,0)</f>
        <v>0</v>
      </c>
      <c r="BH158" s="248">
        <f>IF(N158="sníž. přenesená",J158,0)</f>
        <v>0</v>
      </c>
      <c r="BI158" s="248">
        <f>IF(N158="nulová",J158,0)</f>
        <v>0</v>
      </c>
      <c r="BJ158" s="25" t="s">
        <v>24</v>
      </c>
      <c r="BK158" s="248">
        <f>ROUND(I158*H158,2)</f>
        <v>0</v>
      </c>
      <c r="BL158" s="25" t="s">
        <v>572</v>
      </c>
      <c r="BM158" s="25" t="s">
        <v>3384</v>
      </c>
    </row>
    <row r="159" s="1" customFormat="1" ht="16.5" customHeight="1">
      <c r="B159" s="47"/>
      <c r="C159" s="237" t="s">
        <v>596</v>
      </c>
      <c r="D159" s="237" t="s">
        <v>230</v>
      </c>
      <c r="E159" s="238" t="s">
        <v>3385</v>
      </c>
      <c r="F159" s="239" t="s">
        <v>3386</v>
      </c>
      <c r="G159" s="240" t="s">
        <v>499</v>
      </c>
      <c r="H159" s="241">
        <v>1</v>
      </c>
      <c r="I159" s="242"/>
      <c r="J159" s="243">
        <f>ROUND(I159*H159,2)</f>
        <v>0</v>
      </c>
      <c r="K159" s="239" t="s">
        <v>2762</v>
      </c>
      <c r="L159" s="73"/>
      <c r="M159" s="244" t="s">
        <v>22</v>
      </c>
      <c r="N159" s="245" t="s">
        <v>50</v>
      </c>
      <c r="O159" s="48"/>
      <c r="P159" s="246">
        <f>O159*H159</f>
        <v>0</v>
      </c>
      <c r="Q159" s="246">
        <v>0</v>
      </c>
      <c r="R159" s="246">
        <f>Q159*H159</f>
        <v>0</v>
      </c>
      <c r="S159" s="246">
        <v>0</v>
      </c>
      <c r="T159" s="247">
        <f>S159*H159</f>
        <v>0</v>
      </c>
      <c r="AR159" s="25" t="s">
        <v>572</v>
      </c>
      <c r="AT159" s="25" t="s">
        <v>230</v>
      </c>
      <c r="AU159" s="25" t="s">
        <v>24</v>
      </c>
      <c r="AY159" s="25" t="s">
        <v>228</v>
      </c>
      <c r="BE159" s="248">
        <f>IF(N159="základní",J159,0)</f>
        <v>0</v>
      </c>
      <c r="BF159" s="248">
        <f>IF(N159="snížená",J159,0)</f>
        <v>0</v>
      </c>
      <c r="BG159" s="248">
        <f>IF(N159="zákl. přenesená",J159,0)</f>
        <v>0</v>
      </c>
      <c r="BH159" s="248">
        <f>IF(N159="sníž. přenesená",J159,0)</f>
        <v>0</v>
      </c>
      <c r="BI159" s="248">
        <f>IF(N159="nulová",J159,0)</f>
        <v>0</v>
      </c>
      <c r="BJ159" s="25" t="s">
        <v>24</v>
      </c>
      <c r="BK159" s="248">
        <f>ROUND(I159*H159,2)</f>
        <v>0</v>
      </c>
      <c r="BL159" s="25" t="s">
        <v>572</v>
      </c>
      <c r="BM159" s="25" t="s">
        <v>3387</v>
      </c>
    </row>
    <row r="160" s="1" customFormat="1" ht="25.5" customHeight="1">
      <c r="B160" s="47"/>
      <c r="C160" s="237" t="s">
        <v>601</v>
      </c>
      <c r="D160" s="237" t="s">
        <v>230</v>
      </c>
      <c r="E160" s="238" t="s">
        <v>3388</v>
      </c>
      <c r="F160" s="239" t="s">
        <v>3389</v>
      </c>
      <c r="G160" s="240" t="s">
        <v>499</v>
      </c>
      <c r="H160" s="241">
        <v>66</v>
      </c>
      <c r="I160" s="242"/>
      <c r="J160" s="243">
        <f>ROUND(I160*H160,2)</f>
        <v>0</v>
      </c>
      <c r="K160" s="239" t="s">
        <v>2762</v>
      </c>
      <c r="L160" s="73"/>
      <c r="M160" s="244" t="s">
        <v>22</v>
      </c>
      <c r="N160" s="245" t="s">
        <v>50</v>
      </c>
      <c r="O160" s="48"/>
      <c r="P160" s="246">
        <f>O160*H160</f>
        <v>0</v>
      </c>
      <c r="Q160" s="246">
        <v>0</v>
      </c>
      <c r="R160" s="246">
        <f>Q160*H160</f>
        <v>0</v>
      </c>
      <c r="S160" s="246">
        <v>0</v>
      </c>
      <c r="T160" s="247">
        <f>S160*H160</f>
        <v>0</v>
      </c>
      <c r="AR160" s="25" t="s">
        <v>572</v>
      </c>
      <c r="AT160" s="25" t="s">
        <v>230</v>
      </c>
      <c r="AU160" s="25" t="s">
        <v>24</v>
      </c>
      <c r="AY160" s="25" t="s">
        <v>228</v>
      </c>
      <c r="BE160" s="248">
        <f>IF(N160="základní",J160,0)</f>
        <v>0</v>
      </c>
      <c r="BF160" s="248">
        <f>IF(N160="snížená",J160,0)</f>
        <v>0</v>
      </c>
      <c r="BG160" s="248">
        <f>IF(N160="zákl. přenesená",J160,0)</f>
        <v>0</v>
      </c>
      <c r="BH160" s="248">
        <f>IF(N160="sníž. přenesená",J160,0)</f>
        <v>0</v>
      </c>
      <c r="BI160" s="248">
        <f>IF(N160="nulová",J160,0)</f>
        <v>0</v>
      </c>
      <c r="BJ160" s="25" t="s">
        <v>24</v>
      </c>
      <c r="BK160" s="248">
        <f>ROUND(I160*H160,2)</f>
        <v>0</v>
      </c>
      <c r="BL160" s="25" t="s">
        <v>572</v>
      </c>
      <c r="BM160" s="25" t="s">
        <v>3390</v>
      </c>
    </row>
    <row r="161" s="1" customFormat="1" ht="16.5" customHeight="1">
      <c r="B161" s="47"/>
      <c r="C161" s="237" t="s">
        <v>606</v>
      </c>
      <c r="D161" s="237" t="s">
        <v>230</v>
      </c>
      <c r="E161" s="238" t="s">
        <v>3391</v>
      </c>
      <c r="F161" s="239" t="s">
        <v>3392</v>
      </c>
      <c r="G161" s="240" t="s">
        <v>499</v>
      </c>
      <c r="H161" s="241">
        <v>132</v>
      </c>
      <c r="I161" s="242"/>
      <c r="J161" s="243">
        <f>ROUND(I161*H161,2)</f>
        <v>0</v>
      </c>
      <c r="K161" s="239" t="s">
        <v>2762</v>
      </c>
      <c r="L161" s="73"/>
      <c r="M161" s="244" t="s">
        <v>22</v>
      </c>
      <c r="N161" s="245" t="s">
        <v>50</v>
      </c>
      <c r="O161" s="48"/>
      <c r="P161" s="246">
        <f>O161*H161</f>
        <v>0</v>
      </c>
      <c r="Q161" s="246">
        <v>0</v>
      </c>
      <c r="R161" s="246">
        <f>Q161*H161</f>
        <v>0</v>
      </c>
      <c r="S161" s="246">
        <v>0</v>
      </c>
      <c r="T161" s="247">
        <f>S161*H161</f>
        <v>0</v>
      </c>
      <c r="AR161" s="25" t="s">
        <v>572</v>
      </c>
      <c r="AT161" s="25" t="s">
        <v>230</v>
      </c>
      <c r="AU161" s="25" t="s">
        <v>24</v>
      </c>
      <c r="AY161" s="25" t="s">
        <v>228</v>
      </c>
      <c r="BE161" s="248">
        <f>IF(N161="základní",J161,0)</f>
        <v>0</v>
      </c>
      <c r="BF161" s="248">
        <f>IF(N161="snížená",J161,0)</f>
        <v>0</v>
      </c>
      <c r="BG161" s="248">
        <f>IF(N161="zákl. přenesená",J161,0)</f>
        <v>0</v>
      </c>
      <c r="BH161" s="248">
        <f>IF(N161="sníž. přenesená",J161,0)</f>
        <v>0</v>
      </c>
      <c r="BI161" s="248">
        <f>IF(N161="nulová",J161,0)</f>
        <v>0</v>
      </c>
      <c r="BJ161" s="25" t="s">
        <v>24</v>
      </c>
      <c r="BK161" s="248">
        <f>ROUND(I161*H161,2)</f>
        <v>0</v>
      </c>
      <c r="BL161" s="25" t="s">
        <v>572</v>
      </c>
      <c r="BM161" s="25" t="s">
        <v>3393</v>
      </c>
    </row>
    <row r="162" s="1" customFormat="1" ht="25.5" customHeight="1">
      <c r="B162" s="47"/>
      <c r="C162" s="237" t="s">
        <v>611</v>
      </c>
      <c r="D162" s="237" t="s">
        <v>230</v>
      </c>
      <c r="E162" s="238" t="s">
        <v>3394</v>
      </c>
      <c r="F162" s="239" t="s">
        <v>3395</v>
      </c>
      <c r="G162" s="240" t="s">
        <v>499</v>
      </c>
      <c r="H162" s="241">
        <v>3</v>
      </c>
      <c r="I162" s="242"/>
      <c r="J162" s="243">
        <f>ROUND(I162*H162,2)</f>
        <v>0</v>
      </c>
      <c r="K162" s="239" t="s">
        <v>2762</v>
      </c>
      <c r="L162" s="73"/>
      <c r="M162" s="244" t="s">
        <v>22</v>
      </c>
      <c r="N162" s="245" t="s">
        <v>50</v>
      </c>
      <c r="O162" s="48"/>
      <c r="P162" s="246">
        <f>O162*H162</f>
        <v>0</v>
      </c>
      <c r="Q162" s="246">
        <v>0</v>
      </c>
      <c r="R162" s="246">
        <f>Q162*H162</f>
        <v>0</v>
      </c>
      <c r="S162" s="246">
        <v>0</v>
      </c>
      <c r="T162" s="247">
        <f>S162*H162</f>
        <v>0</v>
      </c>
      <c r="AR162" s="25" t="s">
        <v>572</v>
      </c>
      <c r="AT162" s="25" t="s">
        <v>230</v>
      </c>
      <c r="AU162" s="25" t="s">
        <v>24</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572</v>
      </c>
      <c r="BM162" s="25" t="s">
        <v>3396</v>
      </c>
    </row>
    <row r="163" s="1" customFormat="1" ht="16.5" customHeight="1">
      <c r="B163" s="47"/>
      <c r="C163" s="237" t="s">
        <v>615</v>
      </c>
      <c r="D163" s="237" t="s">
        <v>230</v>
      </c>
      <c r="E163" s="238" t="s">
        <v>3391</v>
      </c>
      <c r="F163" s="239" t="s">
        <v>3392</v>
      </c>
      <c r="G163" s="240" t="s">
        <v>499</v>
      </c>
      <c r="H163" s="241">
        <v>6</v>
      </c>
      <c r="I163" s="242"/>
      <c r="J163" s="243">
        <f>ROUND(I163*H163,2)</f>
        <v>0</v>
      </c>
      <c r="K163" s="239" t="s">
        <v>2762</v>
      </c>
      <c r="L163" s="73"/>
      <c r="M163" s="244" t="s">
        <v>22</v>
      </c>
      <c r="N163" s="245" t="s">
        <v>50</v>
      </c>
      <c r="O163" s="48"/>
      <c r="P163" s="246">
        <f>O163*H163</f>
        <v>0</v>
      </c>
      <c r="Q163" s="246">
        <v>0</v>
      </c>
      <c r="R163" s="246">
        <f>Q163*H163</f>
        <v>0</v>
      </c>
      <c r="S163" s="246">
        <v>0</v>
      </c>
      <c r="T163" s="247">
        <f>S163*H163</f>
        <v>0</v>
      </c>
      <c r="AR163" s="25" t="s">
        <v>572</v>
      </c>
      <c r="AT163" s="25" t="s">
        <v>230</v>
      </c>
      <c r="AU163" s="25" t="s">
        <v>24</v>
      </c>
      <c r="AY163" s="25" t="s">
        <v>228</v>
      </c>
      <c r="BE163" s="248">
        <f>IF(N163="základní",J163,0)</f>
        <v>0</v>
      </c>
      <c r="BF163" s="248">
        <f>IF(N163="snížená",J163,0)</f>
        <v>0</v>
      </c>
      <c r="BG163" s="248">
        <f>IF(N163="zákl. přenesená",J163,0)</f>
        <v>0</v>
      </c>
      <c r="BH163" s="248">
        <f>IF(N163="sníž. přenesená",J163,0)</f>
        <v>0</v>
      </c>
      <c r="BI163" s="248">
        <f>IF(N163="nulová",J163,0)</f>
        <v>0</v>
      </c>
      <c r="BJ163" s="25" t="s">
        <v>24</v>
      </c>
      <c r="BK163" s="248">
        <f>ROUND(I163*H163,2)</f>
        <v>0</v>
      </c>
      <c r="BL163" s="25" t="s">
        <v>572</v>
      </c>
      <c r="BM163" s="25" t="s">
        <v>3397</v>
      </c>
    </row>
    <row r="164" s="1" customFormat="1" ht="25.5" customHeight="1">
      <c r="B164" s="47"/>
      <c r="C164" s="237" t="s">
        <v>620</v>
      </c>
      <c r="D164" s="237" t="s">
        <v>230</v>
      </c>
      <c r="E164" s="238" t="s">
        <v>3398</v>
      </c>
      <c r="F164" s="239" t="s">
        <v>3399</v>
      </c>
      <c r="G164" s="240" t="s">
        <v>499</v>
      </c>
      <c r="H164" s="241">
        <v>5</v>
      </c>
      <c r="I164" s="242"/>
      <c r="J164" s="243">
        <f>ROUND(I164*H164,2)</f>
        <v>0</v>
      </c>
      <c r="K164" s="239" t="s">
        <v>2762</v>
      </c>
      <c r="L164" s="73"/>
      <c r="M164" s="244" t="s">
        <v>22</v>
      </c>
      <c r="N164" s="245" t="s">
        <v>50</v>
      </c>
      <c r="O164" s="48"/>
      <c r="P164" s="246">
        <f>O164*H164</f>
        <v>0</v>
      </c>
      <c r="Q164" s="246">
        <v>0</v>
      </c>
      <c r="R164" s="246">
        <f>Q164*H164</f>
        <v>0</v>
      </c>
      <c r="S164" s="246">
        <v>0</v>
      </c>
      <c r="T164" s="247">
        <f>S164*H164</f>
        <v>0</v>
      </c>
      <c r="AR164" s="25" t="s">
        <v>572</v>
      </c>
      <c r="AT164" s="25" t="s">
        <v>230</v>
      </c>
      <c r="AU164" s="25" t="s">
        <v>24</v>
      </c>
      <c r="AY164" s="25" t="s">
        <v>228</v>
      </c>
      <c r="BE164" s="248">
        <f>IF(N164="základní",J164,0)</f>
        <v>0</v>
      </c>
      <c r="BF164" s="248">
        <f>IF(N164="snížená",J164,0)</f>
        <v>0</v>
      </c>
      <c r="BG164" s="248">
        <f>IF(N164="zákl. přenesená",J164,0)</f>
        <v>0</v>
      </c>
      <c r="BH164" s="248">
        <f>IF(N164="sníž. přenesená",J164,0)</f>
        <v>0</v>
      </c>
      <c r="BI164" s="248">
        <f>IF(N164="nulová",J164,0)</f>
        <v>0</v>
      </c>
      <c r="BJ164" s="25" t="s">
        <v>24</v>
      </c>
      <c r="BK164" s="248">
        <f>ROUND(I164*H164,2)</f>
        <v>0</v>
      </c>
      <c r="BL164" s="25" t="s">
        <v>572</v>
      </c>
      <c r="BM164" s="25" t="s">
        <v>3400</v>
      </c>
    </row>
    <row r="165" s="1" customFormat="1" ht="16.5" customHeight="1">
      <c r="B165" s="47"/>
      <c r="C165" s="237" t="s">
        <v>628</v>
      </c>
      <c r="D165" s="237" t="s">
        <v>230</v>
      </c>
      <c r="E165" s="238" t="s">
        <v>3401</v>
      </c>
      <c r="F165" s="239" t="s">
        <v>3402</v>
      </c>
      <c r="G165" s="240" t="s">
        <v>499</v>
      </c>
      <c r="H165" s="241">
        <v>5</v>
      </c>
      <c r="I165" s="242"/>
      <c r="J165" s="243">
        <f>ROUND(I165*H165,2)</f>
        <v>0</v>
      </c>
      <c r="K165" s="239" t="s">
        <v>2762</v>
      </c>
      <c r="L165" s="73"/>
      <c r="M165" s="244" t="s">
        <v>22</v>
      </c>
      <c r="N165" s="245" t="s">
        <v>50</v>
      </c>
      <c r="O165" s="48"/>
      <c r="P165" s="246">
        <f>O165*H165</f>
        <v>0</v>
      </c>
      <c r="Q165" s="246">
        <v>0</v>
      </c>
      <c r="R165" s="246">
        <f>Q165*H165</f>
        <v>0</v>
      </c>
      <c r="S165" s="246">
        <v>0</v>
      </c>
      <c r="T165" s="247">
        <f>S165*H165</f>
        <v>0</v>
      </c>
      <c r="AR165" s="25" t="s">
        <v>572</v>
      </c>
      <c r="AT165" s="25" t="s">
        <v>230</v>
      </c>
      <c r="AU165" s="25" t="s">
        <v>24</v>
      </c>
      <c r="AY165" s="25" t="s">
        <v>228</v>
      </c>
      <c r="BE165" s="248">
        <f>IF(N165="základní",J165,0)</f>
        <v>0</v>
      </c>
      <c r="BF165" s="248">
        <f>IF(N165="snížená",J165,0)</f>
        <v>0</v>
      </c>
      <c r="BG165" s="248">
        <f>IF(N165="zákl. přenesená",J165,0)</f>
        <v>0</v>
      </c>
      <c r="BH165" s="248">
        <f>IF(N165="sníž. přenesená",J165,0)</f>
        <v>0</v>
      </c>
      <c r="BI165" s="248">
        <f>IF(N165="nulová",J165,0)</f>
        <v>0</v>
      </c>
      <c r="BJ165" s="25" t="s">
        <v>24</v>
      </c>
      <c r="BK165" s="248">
        <f>ROUND(I165*H165,2)</f>
        <v>0</v>
      </c>
      <c r="BL165" s="25" t="s">
        <v>572</v>
      </c>
      <c r="BM165" s="25" t="s">
        <v>3403</v>
      </c>
    </row>
    <row r="166" s="1" customFormat="1" ht="25.5" customHeight="1">
      <c r="B166" s="47"/>
      <c r="C166" s="237" t="s">
        <v>637</v>
      </c>
      <c r="D166" s="237" t="s">
        <v>230</v>
      </c>
      <c r="E166" s="238" t="s">
        <v>3404</v>
      </c>
      <c r="F166" s="239" t="s">
        <v>3399</v>
      </c>
      <c r="G166" s="240" t="s">
        <v>499</v>
      </c>
      <c r="H166" s="241">
        <v>30</v>
      </c>
      <c r="I166" s="242"/>
      <c r="J166" s="243">
        <f>ROUND(I166*H166,2)</f>
        <v>0</v>
      </c>
      <c r="K166" s="239" t="s">
        <v>2762</v>
      </c>
      <c r="L166" s="73"/>
      <c r="M166" s="244" t="s">
        <v>22</v>
      </c>
      <c r="N166" s="245" t="s">
        <v>50</v>
      </c>
      <c r="O166" s="48"/>
      <c r="P166" s="246">
        <f>O166*H166</f>
        <v>0</v>
      </c>
      <c r="Q166" s="246">
        <v>0</v>
      </c>
      <c r="R166" s="246">
        <f>Q166*H166</f>
        <v>0</v>
      </c>
      <c r="S166" s="246">
        <v>0</v>
      </c>
      <c r="T166" s="247">
        <f>S166*H166</f>
        <v>0</v>
      </c>
      <c r="AR166" s="25" t="s">
        <v>572</v>
      </c>
      <c r="AT166" s="25" t="s">
        <v>230</v>
      </c>
      <c r="AU166" s="25" t="s">
        <v>24</v>
      </c>
      <c r="AY166" s="25" t="s">
        <v>228</v>
      </c>
      <c r="BE166" s="248">
        <f>IF(N166="základní",J166,0)</f>
        <v>0</v>
      </c>
      <c r="BF166" s="248">
        <f>IF(N166="snížená",J166,0)</f>
        <v>0</v>
      </c>
      <c r="BG166" s="248">
        <f>IF(N166="zákl. přenesená",J166,0)</f>
        <v>0</v>
      </c>
      <c r="BH166" s="248">
        <f>IF(N166="sníž. přenesená",J166,0)</f>
        <v>0</v>
      </c>
      <c r="BI166" s="248">
        <f>IF(N166="nulová",J166,0)</f>
        <v>0</v>
      </c>
      <c r="BJ166" s="25" t="s">
        <v>24</v>
      </c>
      <c r="BK166" s="248">
        <f>ROUND(I166*H166,2)</f>
        <v>0</v>
      </c>
      <c r="BL166" s="25" t="s">
        <v>572</v>
      </c>
      <c r="BM166" s="25" t="s">
        <v>3405</v>
      </c>
    </row>
    <row r="167" s="1" customFormat="1" ht="16.5" customHeight="1">
      <c r="B167" s="47"/>
      <c r="C167" s="237" t="s">
        <v>642</v>
      </c>
      <c r="D167" s="237" t="s">
        <v>230</v>
      </c>
      <c r="E167" s="238" t="s">
        <v>3406</v>
      </c>
      <c r="F167" s="239" t="s">
        <v>3402</v>
      </c>
      <c r="G167" s="240" t="s">
        <v>499</v>
      </c>
      <c r="H167" s="241">
        <v>30</v>
      </c>
      <c r="I167" s="242"/>
      <c r="J167" s="243">
        <f>ROUND(I167*H167,2)</f>
        <v>0</v>
      </c>
      <c r="K167" s="239" t="s">
        <v>2762</v>
      </c>
      <c r="L167" s="73"/>
      <c r="M167" s="244" t="s">
        <v>22</v>
      </c>
      <c r="N167" s="245" t="s">
        <v>50</v>
      </c>
      <c r="O167" s="48"/>
      <c r="P167" s="246">
        <f>O167*H167</f>
        <v>0</v>
      </c>
      <c r="Q167" s="246">
        <v>0</v>
      </c>
      <c r="R167" s="246">
        <f>Q167*H167</f>
        <v>0</v>
      </c>
      <c r="S167" s="246">
        <v>0</v>
      </c>
      <c r="T167" s="247">
        <f>S167*H167</f>
        <v>0</v>
      </c>
      <c r="AR167" s="25" t="s">
        <v>572</v>
      </c>
      <c r="AT167" s="25" t="s">
        <v>230</v>
      </c>
      <c r="AU167" s="25" t="s">
        <v>24</v>
      </c>
      <c r="AY167" s="25" t="s">
        <v>228</v>
      </c>
      <c r="BE167" s="248">
        <f>IF(N167="základní",J167,0)</f>
        <v>0</v>
      </c>
      <c r="BF167" s="248">
        <f>IF(N167="snížená",J167,0)</f>
        <v>0</v>
      </c>
      <c r="BG167" s="248">
        <f>IF(N167="zákl. přenesená",J167,0)</f>
        <v>0</v>
      </c>
      <c r="BH167" s="248">
        <f>IF(N167="sníž. přenesená",J167,0)</f>
        <v>0</v>
      </c>
      <c r="BI167" s="248">
        <f>IF(N167="nulová",J167,0)</f>
        <v>0</v>
      </c>
      <c r="BJ167" s="25" t="s">
        <v>24</v>
      </c>
      <c r="BK167" s="248">
        <f>ROUND(I167*H167,2)</f>
        <v>0</v>
      </c>
      <c r="BL167" s="25" t="s">
        <v>572</v>
      </c>
      <c r="BM167" s="25" t="s">
        <v>3407</v>
      </c>
    </row>
    <row r="168" s="1" customFormat="1" ht="16.5" customHeight="1">
      <c r="B168" s="47"/>
      <c r="C168" s="237" t="s">
        <v>646</v>
      </c>
      <c r="D168" s="237" t="s">
        <v>230</v>
      </c>
      <c r="E168" s="238" t="s">
        <v>3408</v>
      </c>
      <c r="F168" s="239" t="s">
        <v>3409</v>
      </c>
      <c r="G168" s="240" t="s">
        <v>499</v>
      </c>
      <c r="H168" s="241">
        <v>37</v>
      </c>
      <c r="I168" s="242"/>
      <c r="J168" s="243">
        <f>ROUND(I168*H168,2)</f>
        <v>0</v>
      </c>
      <c r="K168" s="239" t="s">
        <v>2762</v>
      </c>
      <c r="L168" s="73"/>
      <c r="M168" s="244" t="s">
        <v>22</v>
      </c>
      <c r="N168" s="245" t="s">
        <v>50</v>
      </c>
      <c r="O168" s="48"/>
      <c r="P168" s="246">
        <f>O168*H168</f>
        <v>0</v>
      </c>
      <c r="Q168" s="246">
        <v>0</v>
      </c>
      <c r="R168" s="246">
        <f>Q168*H168</f>
        <v>0</v>
      </c>
      <c r="S168" s="246">
        <v>0</v>
      </c>
      <c r="T168" s="247">
        <f>S168*H168</f>
        <v>0</v>
      </c>
      <c r="AR168" s="25" t="s">
        <v>572</v>
      </c>
      <c r="AT168" s="25" t="s">
        <v>230</v>
      </c>
      <c r="AU168" s="25" t="s">
        <v>24</v>
      </c>
      <c r="AY168" s="25" t="s">
        <v>228</v>
      </c>
      <c r="BE168" s="248">
        <f>IF(N168="základní",J168,0)</f>
        <v>0</v>
      </c>
      <c r="BF168" s="248">
        <f>IF(N168="snížená",J168,0)</f>
        <v>0</v>
      </c>
      <c r="BG168" s="248">
        <f>IF(N168="zákl. přenesená",J168,0)</f>
        <v>0</v>
      </c>
      <c r="BH168" s="248">
        <f>IF(N168="sníž. přenesená",J168,0)</f>
        <v>0</v>
      </c>
      <c r="BI168" s="248">
        <f>IF(N168="nulová",J168,0)</f>
        <v>0</v>
      </c>
      <c r="BJ168" s="25" t="s">
        <v>24</v>
      </c>
      <c r="BK168" s="248">
        <f>ROUND(I168*H168,2)</f>
        <v>0</v>
      </c>
      <c r="BL168" s="25" t="s">
        <v>572</v>
      </c>
      <c r="BM168" s="25" t="s">
        <v>3410</v>
      </c>
    </row>
    <row r="169" s="1" customFormat="1" ht="16.5" customHeight="1">
      <c r="B169" s="47"/>
      <c r="C169" s="237" t="s">
        <v>651</v>
      </c>
      <c r="D169" s="237" t="s">
        <v>230</v>
      </c>
      <c r="E169" s="238" t="s">
        <v>3411</v>
      </c>
      <c r="F169" s="239" t="s">
        <v>3412</v>
      </c>
      <c r="G169" s="240" t="s">
        <v>499</v>
      </c>
      <c r="H169" s="241">
        <v>54</v>
      </c>
      <c r="I169" s="242"/>
      <c r="J169" s="243">
        <f>ROUND(I169*H169,2)</f>
        <v>0</v>
      </c>
      <c r="K169" s="239" t="s">
        <v>2762</v>
      </c>
      <c r="L169" s="73"/>
      <c r="M169" s="244" t="s">
        <v>22</v>
      </c>
      <c r="N169" s="245" t="s">
        <v>50</v>
      </c>
      <c r="O169" s="48"/>
      <c r="P169" s="246">
        <f>O169*H169</f>
        <v>0</v>
      </c>
      <c r="Q169" s="246">
        <v>0</v>
      </c>
      <c r="R169" s="246">
        <f>Q169*H169</f>
        <v>0</v>
      </c>
      <c r="S169" s="246">
        <v>0</v>
      </c>
      <c r="T169" s="247">
        <f>S169*H169</f>
        <v>0</v>
      </c>
      <c r="AR169" s="25" t="s">
        <v>572</v>
      </c>
      <c r="AT169" s="25" t="s">
        <v>230</v>
      </c>
      <c r="AU169" s="25" t="s">
        <v>24</v>
      </c>
      <c r="AY169" s="25" t="s">
        <v>228</v>
      </c>
      <c r="BE169" s="248">
        <f>IF(N169="základní",J169,0)</f>
        <v>0</v>
      </c>
      <c r="BF169" s="248">
        <f>IF(N169="snížená",J169,0)</f>
        <v>0</v>
      </c>
      <c r="BG169" s="248">
        <f>IF(N169="zákl. přenesená",J169,0)</f>
        <v>0</v>
      </c>
      <c r="BH169" s="248">
        <f>IF(N169="sníž. přenesená",J169,0)</f>
        <v>0</v>
      </c>
      <c r="BI169" s="248">
        <f>IF(N169="nulová",J169,0)</f>
        <v>0</v>
      </c>
      <c r="BJ169" s="25" t="s">
        <v>24</v>
      </c>
      <c r="BK169" s="248">
        <f>ROUND(I169*H169,2)</f>
        <v>0</v>
      </c>
      <c r="BL169" s="25" t="s">
        <v>572</v>
      </c>
      <c r="BM169" s="25" t="s">
        <v>3413</v>
      </c>
    </row>
    <row r="170" s="1" customFormat="1" ht="16.5" customHeight="1">
      <c r="B170" s="47"/>
      <c r="C170" s="237" t="s">
        <v>655</v>
      </c>
      <c r="D170" s="237" t="s">
        <v>230</v>
      </c>
      <c r="E170" s="238" t="s">
        <v>3414</v>
      </c>
      <c r="F170" s="239" t="s">
        <v>3415</v>
      </c>
      <c r="G170" s="240" t="s">
        <v>499</v>
      </c>
      <c r="H170" s="241">
        <v>17</v>
      </c>
      <c r="I170" s="242"/>
      <c r="J170" s="243">
        <f>ROUND(I170*H170,2)</f>
        <v>0</v>
      </c>
      <c r="K170" s="239" t="s">
        <v>2762</v>
      </c>
      <c r="L170" s="73"/>
      <c r="M170" s="244" t="s">
        <v>22</v>
      </c>
      <c r="N170" s="245" t="s">
        <v>50</v>
      </c>
      <c r="O170" s="48"/>
      <c r="P170" s="246">
        <f>O170*H170</f>
        <v>0</v>
      </c>
      <c r="Q170" s="246">
        <v>0</v>
      </c>
      <c r="R170" s="246">
        <f>Q170*H170</f>
        <v>0</v>
      </c>
      <c r="S170" s="246">
        <v>0</v>
      </c>
      <c r="T170" s="247">
        <f>S170*H170</f>
        <v>0</v>
      </c>
      <c r="AR170" s="25" t="s">
        <v>572</v>
      </c>
      <c r="AT170" s="25" t="s">
        <v>230</v>
      </c>
      <c r="AU170" s="25" t="s">
        <v>24</v>
      </c>
      <c r="AY170" s="25" t="s">
        <v>228</v>
      </c>
      <c r="BE170" s="248">
        <f>IF(N170="základní",J170,0)</f>
        <v>0</v>
      </c>
      <c r="BF170" s="248">
        <f>IF(N170="snížená",J170,0)</f>
        <v>0</v>
      </c>
      <c r="BG170" s="248">
        <f>IF(N170="zákl. přenesená",J170,0)</f>
        <v>0</v>
      </c>
      <c r="BH170" s="248">
        <f>IF(N170="sníž. přenesená",J170,0)</f>
        <v>0</v>
      </c>
      <c r="BI170" s="248">
        <f>IF(N170="nulová",J170,0)</f>
        <v>0</v>
      </c>
      <c r="BJ170" s="25" t="s">
        <v>24</v>
      </c>
      <c r="BK170" s="248">
        <f>ROUND(I170*H170,2)</f>
        <v>0</v>
      </c>
      <c r="BL170" s="25" t="s">
        <v>572</v>
      </c>
      <c r="BM170" s="25" t="s">
        <v>3416</v>
      </c>
    </row>
    <row r="171" s="1" customFormat="1" ht="25.5" customHeight="1">
      <c r="B171" s="47"/>
      <c r="C171" s="237" t="s">
        <v>659</v>
      </c>
      <c r="D171" s="237" t="s">
        <v>230</v>
      </c>
      <c r="E171" s="238" t="s">
        <v>3417</v>
      </c>
      <c r="F171" s="239" t="s">
        <v>3418</v>
      </c>
      <c r="G171" s="240" t="s">
        <v>499</v>
      </c>
      <c r="H171" s="241">
        <v>10</v>
      </c>
      <c r="I171" s="242"/>
      <c r="J171" s="243">
        <f>ROUND(I171*H171,2)</f>
        <v>0</v>
      </c>
      <c r="K171" s="239" t="s">
        <v>2762</v>
      </c>
      <c r="L171" s="73"/>
      <c r="M171" s="244" t="s">
        <v>22</v>
      </c>
      <c r="N171" s="245" t="s">
        <v>50</v>
      </c>
      <c r="O171" s="48"/>
      <c r="P171" s="246">
        <f>O171*H171</f>
        <v>0</v>
      </c>
      <c r="Q171" s="246">
        <v>0</v>
      </c>
      <c r="R171" s="246">
        <f>Q171*H171</f>
        <v>0</v>
      </c>
      <c r="S171" s="246">
        <v>0</v>
      </c>
      <c r="T171" s="247">
        <f>S171*H171</f>
        <v>0</v>
      </c>
      <c r="AR171" s="25" t="s">
        <v>572</v>
      </c>
      <c r="AT171" s="25" t="s">
        <v>230</v>
      </c>
      <c r="AU171" s="25" t="s">
        <v>24</v>
      </c>
      <c r="AY171" s="25" t="s">
        <v>228</v>
      </c>
      <c r="BE171" s="248">
        <f>IF(N171="základní",J171,0)</f>
        <v>0</v>
      </c>
      <c r="BF171" s="248">
        <f>IF(N171="snížená",J171,0)</f>
        <v>0</v>
      </c>
      <c r="BG171" s="248">
        <f>IF(N171="zákl. přenesená",J171,0)</f>
        <v>0</v>
      </c>
      <c r="BH171" s="248">
        <f>IF(N171="sníž. přenesená",J171,0)</f>
        <v>0</v>
      </c>
      <c r="BI171" s="248">
        <f>IF(N171="nulová",J171,0)</f>
        <v>0</v>
      </c>
      <c r="BJ171" s="25" t="s">
        <v>24</v>
      </c>
      <c r="BK171" s="248">
        <f>ROUND(I171*H171,2)</f>
        <v>0</v>
      </c>
      <c r="BL171" s="25" t="s">
        <v>572</v>
      </c>
      <c r="BM171" s="25" t="s">
        <v>3419</v>
      </c>
    </row>
    <row r="172" s="1" customFormat="1" ht="16.5" customHeight="1">
      <c r="B172" s="47"/>
      <c r="C172" s="237" t="s">
        <v>671</v>
      </c>
      <c r="D172" s="237" t="s">
        <v>230</v>
      </c>
      <c r="E172" s="238" t="s">
        <v>3420</v>
      </c>
      <c r="F172" s="239" t="s">
        <v>3421</v>
      </c>
      <c r="G172" s="240" t="s">
        <v>499</v>
      </c>
      <c r="H172" s="241">
        <v>1</v>
      </c>
      <c r="I172" s="242"/>
      <c r="J172" s="243">
        <f>ROUND(I172*H172,2)</f>
        <v>0</v>
      </c>
      <c r="K172" s="239" t="s">
        <v>2762</v>
      </c>
      <c r="L172" s="73"/>
      <c r="M172" s="244" t="s">
        <v>22</v>
      </c>
      <c r="N172" s="245" t="s">
        <v>50</v>
      </c>
      <c r="O172" s="48"/>
      <c r="P172" s="246">
        <f>O172*H172</f>
        <v>0</v>
      </c>
      <c r="Q172" s="246">
        <v>0</v>
      </c>
      <c r="R172" s="246">
        <f>Q172*H172</f>
        <v>0</v>
      </c>
      <c r="S172" s="246">
        <v>0</v>
      </c>
      <c r="T172" s="247">
        <f>S172*H172</f>
        <v>0</v>
      </c>
      <c r="AR172" s="25" t="s">
        <v>572</v>
      </c>
      <c r="AT172" s="25" t="s">
        <v>230</v>
      </c>
      <c r="AU172" s="25" t="s">
        <v>24</v>
      </c>
      <c r="AY172" s="25" t="s">
        <v>228</v>
      </c>
      <c r="BE172" s="248">
        <f>IF(N172="základní",J172,0)</f>
        <v>0</v>
      </c>
      <c r="BF172" s="248">
        <f>IF(N172="snížená",J172,0)</f>
        <v>0</v>
      </c>
      <c r="BG172" s="248">
        <f>IF(N172="zákl. přenesená",J172,0)</f>
        <v>0</v>
      </c>
      <c r="BH172" s="248">
        <f>IF(N172="sníž. přenesená",J172,0)</f>
        <v>0</v>
      </c>
      <c r="BI172" s="248">
        <f>IF(N172="nulová",J172,0)</f>
        <v>0</v>
      </c>
      <c r="BJ172" s="25" t="s">
        <v>24</v>
      </c>
      <c r="BK172" s="248">
        <f>ROUND(I172*H172,2)</f>
        <v>0</v>
      </c>
      <c r="BL172" s="25" t="s">
        <v>572</v>
      </c>
      <c r="BM172" s="25" t="s">
        <v>3422</v>
      </c>
    </row>
    <row r="173" s="1" customFormat="1" ht="25.5" customHeight="1">
      <c r="B173" s="47"/>
      <c r="C173" s="237" t="s">
        <v>676</v>
      </c>
      <c r="D173" s="237" t="s">
        <v>230</v>
      </c>
      <c r="E173" s="238" t="s">
        <v>3423</v>
      </c>
      <c r="F173" s="239" t="s">
        <v>3424</v>
      </c>
      <c r="G173" s="240" t="s">
        <v>499</v>
      </c>
      <c r="H173" s="241">
        <v>5</v>
      </c>
      <c r="I173" s="242"/>
      <c r="J173" s="243">
        <f>ROUND(I173*H173,2)</f>
        <v>0</v>
      </c>
      <c r="K173" s="239" t="s">
        <v>2762</v>
      </c>
      <c r="L173" s="73"/>
      <c r="M173" s="244" t="s">
        <v>22</v>
      </c>
      <c r="N173" s="245" t="s">
        <v>50</v>
      </c>
      <c r="O173" s="48"/>
      <c r="P173" s="246">
        <f>O173*H173</f>
        <v>0</v>
      </c>
      <c r="Q173" s="246">
        <v>0</v>
      </c>
      <c r="R173" s="246">
        <f>Q173*H173</f>
        <v>0</v>
      </c>
      <c r="S173" s="246">
        <v>0</v>
      </c>
      <c r="T173" s="247">
        <f>S173*H173</f>
        <v>0</v>
      </c>
      <c r="AR173" s="25" t="s">
        <v>572</v>
      </c>
      <c r="AT173" s="25" t="s">
        <v>230</v>
      </c>
      <c r="AU173" s="25" t="s">
        <v>24</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572</v>
      </c>
      <c r="BM173" s="25" t="s">
        <v>3425</v>
      </c>
    </row>
    <row r="174" s="1" customFormat="1" ht="25.5" customHeight="1">
      <c r="B174" s="47"/>
      <c r="C174" s="237" t="s">
        <v>680</v>
      </c>
      <c r="D174" s="237" t="s">
        <v>230</v>
      </c>
      <c r="E174" s="238" t="s">
        <v>3426</v>
      </c>
      <c r="F174" s="239" t="s">
        <v>3427</v>
      </c>
      <c r="G174" s="240" t="s">
        <v>499</v>
      </c>
      <c r="H174" s="241">
        <v>14</v>
      </c>
      <c r="I174" s="242"/>
      <c r="J174" s="243">
        <f>ROUND(I174*H174,2)</f>
        <v>0</v>
      </c>
      <c r="K174" s="239" t="s">
        <v>2762</v>
      </c>
      <c r="L174" s="73"/>
      <c r="M174" s="244" t="s">
        <v>22</v>
      </c>
      <c r="N174" s="245" t="s">
        <v>50</v>
      </c>
      <c r="O174" s="48"/>
      <c r="P174" s="246">
        <f>O174*H174</f>
        <v>0</v>
      </c>
      <c r="Q174" s="246">
        <v>0</v>
      </c>
      <c r="R174" s="246">
        <f>Q174*H174</f>
        <v>0</v>
      </c>
      <c r="S174" s="246">
        <v>0</v>
      </c>
      <c r="T174" s="247">
        <f>S174*H174</f>
        <v>0</v>
      </c>
      <c r="AR174" s="25" t="s">
        <v>572</v>
      </c>
      <c r="AT174" s="25" t="s">
        <v>230</v>
      </c>
      <c r="AU174" s="25" t="s">
        <v>24</v>
      </c>
      <c r="AY174" s="25" t="s">
        <v>228</v>
      </c>
      <c r="BE174" s="248">
        <f>IF(N174="základní",J174,0)</f>
        <v>0</v>
      </c>
      <c r="BF174" s="248">
        <f>IF(N174="snížená",J174,0)</f>
        <v>0</v>
      </c>
      <c r="BG174" s="248">
        <f>IF(N174="zákl. přenesená",J174,0)</f>
        <v>0</v>
      </c>
      <c r="BH174" s="248">
        <f>IF(N174="sníž. přenesená",J174,0)</f>
        <v>0</v>
      </c>
      <c r="BI174" s="248">
        <f>IF(N174="nulová",J174,0)</f>
        <v>0</v>
      </c>
      <c r="BJ174" s="25" t="s">
        <v>24</v>
      </c>
      <c r="BK174" s="248">
        <f>ROUND(I174*H174,2)</f>
        <v>0</v>
      </c>
      <c r="BL174" s="25" t="s">
        <v>572</v>
      </c>
      <c r="BM174" s="25" t="s">
        <v>3428</v>
      </c>
    </row>
    <row r="175" s="1" customFormat="1" ht="25.5" customHeight="1">
      <c r="B175" s="47"/>
      <c r="C175" s="237" t="s">
        <v>684</v>
      </c>
      <c r="D175" s="237" t="s">
        <v>230</v>
      </c>
      <c r="E175" s="238" t="s">
        <v>3429</v>
      </c>
      <c r="F175" s="239" t="s">
        <v>3430</v>
      </c>
      <c r="G175" s="240" t="s">
        <v>499</v>
      </c>
      <c r="H175" s="241">
        <v>16</v>
      </c>
      <c r="I175" s="242"/>
      <c r="J175" s="243">
        <f>ROUND(I175*H175,2)</f>
        <v>0</v>
      </c>
      <c r="K175" s="239" t="s">
        <v>2762</v>
      </c>
      <c r="L175" s="73"/>
      <c r="M175" s="244" t="s">
        <v>22</v>
      </c>
      <c r="N175" s="245" t="s">
        <v>50</v>
      </c>
      <c r="O175" s="48"/>
      <c r="P175" s="246">
        <f>O175*H175</f>
        <v>0</v>
      </c>
      <c r="Q175" s="246">
        <v>0</v>
      </c>
      <c r="R175" s="246">
        <f>Q175*H175</f>
        <v>0</v>
      </c>
      <c r="S175" s="246">
        <v>0</v>
      </c>
      <c r="T175" s="247">
        <f>S175*H175</f>
        <v>0</v>
      </c>
      <c r="AR175" s="25" t="s">
        <v>572</v>
      </c>
      <c r="AT175" s="25" t="s">
        <v>230</v>
      </c>
      <c r="AU175" s="25" t="s">
        <v>24</v>
      </c>
      <c r="AY175" s="25" t="s">
        <v>228</v>
      </c>
      <c r="BE175" s="248">
        <f>IF(N175="základní",J175,0)</f>
        <v>0</v>
      </c>
      <c r="BF175" s="248">
        <f>IF(N175="snížená",J175,0)</f>
        <v>0</v>
      </c>
      <c r="BG175" s="248">
        <f>IF(N175="zákl. přenesená",J175,0)</f>
        <v>0</v>
      </c>
      <c r="BH175" s="248">
        <f>IF(N175="sníž. přenesená",J175,0)</f>
        <v>0</v>
      </c>
      <c r="BI175" s="248">
        <f>IF(N175="nulová",J175,0)</f>
        <v>0</v>
      </c>
      <c r="BJ175" s="25" t="s">
        <v>24</v>
      </c>
      <c r="BK175" s="248">
        <f>ROUND(I175*H175,2)</f>
        <v>0</v>
      </c>
      <c r="BL175" s="25" t="s">
        <v>572</v>
      </c>
      <c r="BM175" s="25" t="s">
        <v>3431</v>
      </c>
    </row>
    <row r="176" s="1" customFormat="1" ht="25.5" customHeight="1">
      <c r="B176" s="47"/>
      <c r="C176" s="237" t="s">
        <v>688</v>
      </c>
      <c r="D176" s="237" t="s">
        <v>230</v>
      </c>
      <c r="E176" s="238" t="s">
        <v>3432</v>
      </c>
      <c r="F176" s="239" t="s">
        <v>3433</v>
      </c>
      <c r="G176" s="240" t="s">
        <v>499</v>
      </c>
      <c r="H176" s="241">
        <v>29</v>
      </c>
      <c r="I176" s="242"/>
      <c r="J176" s="243">
        <f>ROUND(I176*H176,2)</f>
        <v>0</v>
      </c>
      <c r="K176" s="239" t="s">
        <v>2762</v>
      </c>
      <c r="L176" s="73"/>
      <c r="M176" s="244" t="s">
        <v>22</v>
      </c>
      <c r="N176" s="245" t="s">
        <v>50</v>
      </c>
      <c r="O176" s="48"/>
      <c r="P176" s="246">
        <f>O176*H176</f>
        <v>0</v>
      </c>
      <c r="Q176" s="246">
        <v>0</v>
      </c>
      <c r="R176" s="246">
        <f>Q176*H176</f>
        <v>0</v>
      </c>
      <c r="S176" s="246">
        <v>0</v>
      </c>
      <c r="T176" s="247">
        <f>S176*H176</f>
        <v>0</v>
      </c>
      <c r="AR176" s="25" t="s">
        <v>572</v>
      </c>
      <c r="AT176" s="25" t="s">
        <v>230</v>
      </c>
      <c r="AU176" s="25" t="s">
        <v>24</v>
      </c>
      <c r="AY176" s="25" t="s">
        <v>228</v>
      </c>
      <c r="BE176" s="248">
        <f>IF(N176="základní",J176,0)</f>
        <v>0</v>
      </c>
      <c r="BF176" s="248">
        <f>IF(N176="snížená",J176,0)</f>
        <v>0</v>
      </c>
      <c r="BG176" s="248">
        <f>IF(N176="zákl. přenesená",J176,0)</f>
        <v>0</v>
      </c>
      <c r="BH176" s="248">
        <f>IF(N176="sníž. přenesená",J176,0)</f>
        <v>0</v>
      </c>
      <c r="BI176" s="248">
        <f>IF(N176="nulová",J176,0)</f>
        <v>0</v>
      </c>
      <c r="BJ176" s="25" t="s">
        <v>24</v>
      </c>
      <c r="BK176" s="248">
        <f>ROUND(I176*H176,2)</f>
        <v>0</v>
      </c>
      <c r="BL176" s="25" t="s">
        <v>572</v>
      </c>
      <c r="BM176" s="25" t="s">
        <v>3434</v>
      </c>
    </row>
    <row r="177" s="1" customFormat="1" ht="25.5" customHeight="1">
      <c r="B177" s="47"/>
      <c r="C177" s="237" t="s">
        <v>693</v>
      </c>
      <c r="D177" s="237" t="s">
        <v>230</v>
      </c>
      <c r="E177" s="238" t="s">
        <v>3435</v>
      </c>
      <c r="F177" s="239" t="s">
        <v>3436</v>
      </c>
      <c r="G177" s="240" t="s">
        <v>499</v>
      </c>
      <c r="H177" s="241">
        <v>6</v>
      </c>
      <c r="I177" s="242"/>
      <c r="J177" s="243">
        <f>ROUND(I177*H177,2)</f>
        <v>0</v>
      </c>
      <c r="K177" s="239" t="s">
        <v>2762</v>
      </c>
      <c r="L177" s="73"/>
      <c r="M177" s="244" t="s">
        <v>22</v>
      </c>
      <c r="N177" s="245" t="s">
        <v>50</v>
      </c>
      <c r="O177" s="48"/>
      <c r="P177" s="246">
        <f>O177*H177</f>
        <v>0</v>
      </c>
      <c r="Q177" s="246">
        <v>0</v>
      </c>
      <c r="R177" s="246">
        <f>Q177*H177</f>
        <v>0</v>
      </c>
      <c r="S177" s="246">
        <v>0</v>
      </c>
      <c r="T177" s="247">
        <f>S177*H177</f>
        <v>0</v>
      </c>
      <c r="AR177" s="25" t="s">
        <v>572</v>
      </c>
      <c r="AT177" s="25" t="s">
        <v>230</v>
      </c>
      <c r="AU177" s="25" t="s">
        <v>24</v>
      </c>
      <c r="AY177" s="25" t="s">
        <v>228</v>
      </c>
      <c r="BE177" s="248">
        <f>IF(N177="základní",J177,0)</f>
        <v>0</v>
      </c>
      <c r="BF177" s="248">
        <f>IF(N177="snížená",J177,0)</f>
        <v>0</v>
      </c>
      <c r="BG177" s="248">
        <f>IF(N177="zákl. přenesená",J177,0)</f>
        <v>0</v>
      </c>
      <c r="BH177" s="248">
        <f>IF(N177="sníž. přenesená",J177,0)</f>
        <v>0</v>
      </c>
      <c r="BI177" s="248">
        <f>IF(N177="nulová",J177,0)</f>
        <v>0</v>
      </c>
      <c r="BJ177" s="25" t="s">
        <v>24</v>
      </c>
      <c r="BK177" s="248">
        <f>ROUND(I177*H177,2)</f>
        <v>0</v>
      </c>
      <c r="BL177" s="25" t="s">
        <v>572</v>
      </c>
      <c r="BM177" s="25" t="s">
        <v>3437</v>
      </c>
    </row>
    <row r="178" s="1" customFormat="1" ht="25.5" customHeight="1">
      <c r="B178" s="47"/>
      <c r="C178" s="237" t="s">
        <v>699</v>
      </c>
      <c r="D178" s="237" t="s">
        <v>230</v>
      </c>
      <c r="E178" s="238" t="s">
        <v>3438</v>
      </c>
      <c r="F178" s="239" t="s">
        <v>3439</v>
      </c>
      <c r="G178" s="240" t="s">
        <v>499</v>
      </c>
      <c r="H178" s="241">
        <v>4</v>
      </c>
      <c r="I178" s="242"/>
      <c r="J178" s="243">
        <f>ROUND(I178*H178,2)</f>
        <v>0</v>
      </c>
      <c r="K178" s="239" t="s">
        <v>2762</v>
      </c>
      <c r="L178" s="73"/>
      <c r="M178" s="244" t="s">
        <v>22</v>
      </c>
      <c r="N178" s="245" t="s">
        <v>50</v>
      </c>
      <c r="O178" s="48"/>
      <c r="P178" s="246">
        <f>O178*H178</f>
        <v>0</v>
      </c>
      <c r="Q178" s="246">
        <v>0</v>
      </c>
      <c r="R178" s="246">
        <f>Q178*H178</f>
        <v>0</v>
      </c>
      <c r="S178" s="246">
        <v>0</v>
      </c>
      <c r="T178" s="247">
        <f>S178*H178</f>
        <v>0</v>
      </c>
      <c r="AR178" s="25" t="s">
        <v>572</v>
      </c>
      <c r="AT178" s="25" t="s">
        <v>230</v>
      </c>
      <c r="AU178" s="25" t="s">
        <v>24</v>
      </c>
      <c r="AY178" s="25" t="s">
        <v>228</v>
      </c>
      <c r="BE178" s="248">
        <f>IF(N178="základní",J178,0)</f>
        <v>0</v>
      </c>
      <c r="BF178" s="248">
        <f>IF(N178="snížená",J178,0)</f>
        <v>0</v>
      </c>
      <c r="BG178" s="248">
        <f>IF(N178="zákl. přenesená",J178,0)</f>
        <v>0</v>
      </c>
      <c r="BH178" s="248">
        <f>IF(N178="sníž. přenesená",J178,0)</f>
        <v>0</v>
      </c>
      <c r="BI178" s="248">
        <f>IF(N178="nulová",J178,0)</f>
        <v>0</v>
      </c>
      <c r="BJ178" s="25" t="s">
        <v>24</v>
      </c>
      <c r="BK178" s="248">
        <f>ROUND(I178*H178,2)</f>
        <v>0</v>
      </c>
      <c r="BL178" s="25" t="s">
        <v>572</v>
      </c>
      <c r="BM178" s="25" t="s">
        <v>3440</v>
      </c>
    </row>
    <row r="179" s="1" customFormat="1" ht="25.5" customHeight="1">
      <c r="B179" s="47"/>
      <c r="C179" s="237" t="s">
        <v>704</v>
      </c>
      <c r="D179" s="237" t="s">
        <v>230</v>
      </c>
      <c r="E179" s="238" t="s">
        <v>3441</v>
      </c>
      <c r="F179" s="239" t="s">
        <v>3442</v>
      </c>
      <c r="G179" s="240" t="s">
        <v>499</v>
      </c>
      <c r="H179" s="241">
        <v>18</v>
      </c>
      <c r="I179" s="242"/>
      <c r="J179" s="243">
        <f>ROUND(I179*H179,2)</f>
        <v>0</v>
      </c>
      <c r="K179" s="239" t="s">
        <v>2762</v>
      </c>
      <c r="L179" s="73"/>
      <c r="M179" s="244" t="s">
        <v>22</v>
      </c>
      <c r="N179" s="245" t="s">
        <v>50</v>
      </c>
      <c r="O179" s="48"/>
      <c r="P179" s="246">
        <f>O179*H179</f>
        <v>0</v>
      </c>
      <c r="Q179" s="246">
        <v>0</v>
      </c>
      <c r="R179" s="246">
        <f>Q179*H179</f>
        <v>0</v>
      </c>
      <c r="S179" s="246">
        <v>0</v>
      </c>
      <c r="T179" s="247">
        <f>S179*H179</f>
        <v>0</v>
      </c>
      <c r="AR179" s="25" t="s">
        <v>572</v>
      </c>
      <c r="AT179" s="25" t="s">
        <v>230</v>
      </c>
      <c r="AU179" s="25" t="s">
        <v>24</v>
      </c>
      <c r="AY179" s="25" t="s">
        <v>228</v>
      </c>
      <c r="BE179" s="248">
        <f>IF(N179="základní",J179,0)</f>
        <v>0</v>
      </c>
      <c r="BF179" s="248">
        <f>IF(N179="snížená",J179,0)</f>
        <v>0</v>
      </c>
      <c r="BG179" s="248">
        <f>IF(N179="zákl. přenesená",J179,0)</f>
        <v>0</v>
      </c>
      <c r="BH179" s="248">
        <f>IF(N179="sníž. přenesená",J179,0)</f>
        <v>0</v>
      </c>
      <c r="BI179" s="248">
        <f>IF(N179="nulová",J179,0)</f>
        <v>0</v>
      </c>
      <c r="BJ179" s="25" t="s">
        <v>24</v>
      </c>
      <c r="BK179" s="248">
        <f>ROUND(I179*H179,2)</f>
        <v>0</v>
      </c>
      <c r="BL179" s="25" t="s">
        <v>572</v>
      </c>
      <c r="BM179" s="25" t="s">
        <v>3443</v>
      </c>
    </row>
    <row r="180" s="1" customFormat="1" ht="16.5" customHeight="1">
      <c r="B180" s="47"/>
      <c r="C180" s="237" t="s">
        <v>708</v>
      </c>
      <c r="D180" s="237" t="s">
        <v>230</v>
      </c>
      <c r="E180" s="238" t="s">
        <v>3444</v>
      </c>
      <c r="F180" s="239" t="s">
        <v>3445</v>
      </c>
      <c r="G180" s="240" t="s">
        <v>499</v>
      </c>
      <c r="H180" s="241">
        <v>18</v>
      </c>
      <c r="I180" s="242"/>
      <c r="J180" s="243">
        <f>ROUND(I180*H180,2)</f>
        <v>0</v>
      </c>
      <c r="K180" s="239" t="s">
        <v>2762</v>
      </c>
      <c r="L180" s="73"/>
      <c r="M180" s="244" t="s">
        <v>22</v>
      </c>
      <c r="N180" s="245" t="s">
        <v>50</v>
      </c>
      <c r="O180" s="48"/>
      <c r="P180" s="246">
        <f>O180*H180</f>
        <v>0</v>
      </c>
      <c r="Q180" s="246">
        <v>0</v>
      </c>
      <c r="R180" s="246">
        <f>Q180*H180</f>
        <v>0</v>
      </c>
      <c r="S180" s="246">
        <v>0</v>
      </c>
      <c r="T180" s="247">
        <f>S180*H180</f>
        <v>0</v>
      </c>
      <c r="AR180" s="25" t="s">
        <v>572</v>
      </c>
      <c r="AT180" s="25" t="s">
        <v>230</v>
      </c>
      <c r="AU180" s="25" t="s">
        <v>24</v>
      </c>
      <c r="AY180" s="25" t="s">
        <v>228</v>
      </c>
      <c r="BE180" s="248">
        <f>IF(N180="základní",J180,0)</f>
        <v>0</v>
      </c>
      <c r="BF180" s="248">
        <f>IF(N180="snížená",J180,0)</f>
        <v>0</v>
      </c>
      <c r="BG180" s="248">
        <f>IF(N180="zákl. přenesená",J180,0)</f>
        <v>0</v>
      </c>
      <c r="BH180" s="248">
        <f>IF(N180="sníž. přenesená",J180,0)</f>
        <v>0</v>
      </c>
      <c r="BI180" s="248">
        <f>IF(N180="nulová",J180,0)</f>
        <v>0</v>
      </c>
      <c r="BJ180" s="25" t="s">
        <v>24</v>
      </c>
      <c r="BK180" s="248">
        <f>ROUND(I180*H180,2)</f>
        <v>0</v>
      </c>
      <c r="BL180" s="25" t="s">
        <v>572</v>
      </c>
      <c r="BM180" s="25" t="s">
        <v>3446</v>
      </c>
    </row>
    <row r="181" s="1" customFormat="1" ht="25.5" customHeight="1">
      <c r="B181" s="47"/>
      <c r="C181" s="237" t="s">
        <v>712</v>
      </c>
      <c r="D181" s="237" t="s">
        <v>230</v>
      </c>
      <c r="E181" s="238" t="s">
        <v>3447</v>
      </c>
      <c r="F181" s="239" t="s">
        <v>3448</v>
      </c>
      <c r="G181" s="240" t="s">
        <v>499</v>
      </c>
      <c r="H181" s="241">
        <v>4</v>
      </c>
      <c r="I181" s="242"/>
      <c r="J181" s="243">
        <f>ROUND(I181*H181,2)</f>
        <v>0</v>
      </c>
      <c r="K181" s="239" t="s">
        <v>2762</v>
      </c>
      <c r="L181" s="73"/>
      <c r="M181" s="244" t="s">
        <v>22</v>
      </c>
      <c r="N181" s="245" t="s">
        <v>50</v>
      </c>
      <c r="O181" s="48"/>
      <c r="P181" s="246">
        <f>O181*H181</f>
        <v>0</v>
      </c>
      <c r="Q181" s="246">
        <v>0</v>
      </c>
      <c r="R181" s="246">
        <f>Q181*H181</f>
        <v>0</v>
      </c>
      <c r="S181" s="246">
        <v>0</v>
      </c>
      <c r="T181" s="247">
        <f>S181*H181</f>
        <v>0</v>
      </c>
      <c r="AR181" s="25" t="s">
        <v>572</v>
      </c>
      <c r="AT181" s="25" t="s">
        <v>230</v>
      </c>
      <c r="AU181" s="25" t="s">
        <v>24</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572</v>
      </c>
      <c r="BM181" s="25" t="s">
        <v>3449</v>
      </c>
    </row>
    <row r="182" s="1" customFormat="1" ht="16.5" customHeight="1">
      <c r="B182" s="47"/>
      <c r="C182" s="237" t="s">
        <v>717</v>
      </c>
      <c r="D182" s="237" t="s">
        <v>230</v>
      </c>
      <c r="E182" s="238" t="s">
        <v>3450</v>
      </c>
      <c r="F182" s="239" t="s">
        <v>3451</v>
      </c>
      <c r="G182" s="240" t="s">
        <v>499</v>
      </c>
      <c r="H182" s="241">
        <v>4</v>
      </c>
      <c r="I182" s="242"/>
      <c r="J182" s="243">
        <f>ROUND(I182*H182,2)</f>
        <v>0</v>
      </c>
      <c r="K182" s="239" t="s">
        <v>2762</v>
      </c>
      <c r="L182" s="73"/>
      <c r="M182" s="244" t="s">
        <v>22</v>
      </c>
      <c r="N182" s="245" t="s">
        <v>50</v>
      </c>
      <c r="O182" s="48"/>
      <c r="P182" s="246">
        <f>O182*H182</f>
        <v>0</v>
      </c>
      <c r="Q182" s="246">
        <v>0</v>
      </c>
      <c r="R182" s="246">
        <f>Q182*H182</f>
        <v>0</v>
      </c>
      <c r="S182" s="246">
        <v>0</v>
      </c>
      <c r="T182" s="247">
        <f>S182*H182</f>
        <v>0</v>
      </c>
      <c r="AR182" s="25" t="s">
        <v>572</v>
      </c>
      <c r="AT182" s="25" t="s">
        <v>230</v>
      </c>
      <c r="AU182" s="25" t="s">
        <v>24</v>
      </c>
      <c r="AY182" s="25" t="s">
        <v>228</v>
      </c>
      <c r="BE182" s="248">
        <f>IF(N182="základní",J182,0)</f>
        <v>0</v>
      </c>
      <c r="BF182" s="248">
        <f>IF(N182="snížená",J182,0)</f>
        <v>0</v>
      </c>
      <c r="BG182" s="248">
        <f>IF(N182="zákl. přenesená",J182,0)</f>
        <v>0</v>
      </c>
      <c r="BH182" s="248">
        <f>IF(N182="sníž. přenesená",J182,0)</f>
        <v>0</v>
      </c>
      <c r="BI182" s="248">
        <f>IF(N182="nulová",J182,0)</f>
        <v>0</v>
      </c>
      <c r="BJ182" s="25" t="s">
        <v>24</v>
      </c>
      <c r="BK182" s="248">
        <f>ROUND(I182*H182,2)</f>
        <v>0</v>
      </c>
      <c r="BL182" s="25" t="s">
        <v>572</v>
      </c>
      <c r="BM182" s="25" t="s">
        <v>3452</v>
      </c>
    </row>
    <row r="183" s="1" customFormat="1" ht="25.5" customHeight="1">
      <c r="B183" s="47"/>
      <c r="C183" s="237" t="s">
        <v>727</v>
      </c>
      <c r="D183" s="237" t="s">
        <v>230</v>
      </c>
      <c r="E183" s="238" t="s">
        <v>3453</v>
      </c>
      <c r="F183" s="239" t="s">
        <v>3454</v>
      </c>
      <c r="G183" s="240" t="s">
        <v>499</v>
      </c>
      <c r="H183" s="241">
        <v>2</v>
      </c>
      <c r="I183" s="242"/>
      <c r="J183" s="243">
        <f>ROUND(I183*H183,2)</f>
        <v>0</v>
      </c>
      <c r="K183" s="239" t="s">
        <v>2762</v>
      </c>
      <c r="L183" s="73"/>
      <c r="M183" s="244" t="s">
        <v>22</v>
      </c>
      <c r="N183" s="245" t="s">
        <v>50</v>
      </c>
      <c r="O183" s="48"/>
      <c r="P183" s="246">
        <f>O183*H183</f>
        <v>0</v>
      </c>
      <c r="Q183" s="246">
        <v>0</v>
      </c>
      <c r="R183" s="246">
        <f>Q183*H183</f>
        <v>0</v>
      </c>
      <c r="S183" s="246">
        <v>0</v>
      </c>
      <c r="T183" s="247">
        <f>S183*H183</f>
        <v>0</v>
      </c>
      <c r="AR183" s="25" t="s">
        <v>572</v>
      </c>
      <c r="AT183" s="25" t="s">
        <v>230</v>
      </c>
      <c r="AU183" s="25" t="s">
        <v>24</v>
      </c>
      <c r="AY183" s="25" t="s">
        <v>228</v>
      </c>
      <c r="BE183" s="248">
        <f>IF(N183="základní",J183,0)</f>
        <v>0</v>
      </c>
      <c r="BF183" s="248">
        <f>IF(N183="snížená",J183,0)</f>
        <v>0</v>
      </c>
      <c r="BG183" s="248">
        <f>IF(N183="zákl. přenesená",J183,0)</f>
        <v>0</v>
      </c>
      <c r="BH183" s="248">
        <f>IF(N183="sníž. přenesená",J183,0)</f>
        <v>0</v>
      </c>
      <c r="BI183" s="248">
        <f>IF(N183="nulová",J183,0)</f>
        <v>0</v>
      </c>
      <c r="BJ183" s="25" t="s">
        <v>24</v>
      </c>
      <c r="BK183" s="248">
        <f>ROUND(I183*H183,2)</f>
        <v>0</v>
      </c>
      <c r="BL183" s="25" t="s">
        <v>572</v>
      </c>
      <c r="BM183" s="25" t="s">
        <v>3455</v>
      </c>
    </row>
    <row r="184" s="1" customFormat="1" ht="16.5" customHeight="1">
      <c r="B184" s="47"/>
      <c r="C184" s="237" t="s">
        <v>732</v>
      </c>
      <c r="D184" s="237" t="s">
        <v>230</v>
      </c>
      <c r="E184" s="238" t="s">
        <v>3450</v>
      </c>
      <c r="F184" s="239" t="s">
        <v>3451</v>
      </c>
      <c r="G184" s="240" t="s">
        <v>499</v>
      </c>
      <c r="H184" s="241">
        <v>2</v>
      </c>
      <c r="I184" s="242"/>
      <c r="J184" s="243">
        <f>ROUND(I184*H184,2)</f>
        <v>0</v>
      </c>
      <c r="K184" s="239" t="s">
        <v>2762</v>
      </c>
      <c r="L184" s="73"/>
      <c r="M184" s="244" t="s">
        <v>22</v>
      </c>
      <c r="N184" s="245" t="s">
        <v>50</v>
      </c>
      <c r="O184" s="48"/>
      <c r="P184" s="246">
        <f>O184*H184</f>
        <v>0</v>
      </c>
      <c r="Q184" s="246">
        <v>0</v>
      </c>
      <c r="R184" s="246">
        <f>Q184*H184</f>
        <v>0</v>
      </c>
      <c r="S184" s="246">
        <v>0</v>
      </c>
      <c r="T184" s="247">
        <f>S184*H184</f>
        <v>0</v>
      </c>
      <c r="AR184" s="25" t="s">
        <v>572</v>
      </c>
      <c r="AT184" s="25" t="s">
        <v>230</v>
      </c>
      <c r="AU184" s="25" t="s">
        <v>24</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572</v>
      </c>
      <c r="BM184" s="25" t="s">
        <v>3456</v>
      </c>
    </row>
    <row r="185" s="1" customFormat="1" ht="25.5" customHeight="1">
      <c r="B185" s="47"/>
      <c r="C185" s="237" t="s">
        <v>739</v>
      </c>
      <c r="D185" s="237" t="s">
        <v>230</v>
      </c>
      <c r="E185" s="238" t="s">
        <v>3457</v>
      </c>
      <c r="F185" s="239" t="s">
        <v>3458</v>
      </c>
      <c r="G185" s="240" t="s">
        <v>499</v>
      </c>
      <c r="H185" s="241">
        <v>2</v>
      </c>
      <c r="I185" s="242"/>
      <c r="J185" s="243">
        <f>ROUND(I185*H185,2)</f>
        <v>0</v>
      </c>
      <c r="K185" s="239" t="s">
        <v>2762</v>
      </c>
      <c r="L185" s="73"/>
      <c r="M185" s="244" t="s">
        <v>22</v>
      </c>
      <c r="N185" s="245" t="s">
        <v>50</v>
      </c>
      <c r="O185" s="48"/>
      <c r="P185" s="246">
        <f>O185*H185</f>
        <v>0</v>
      </c>
      <c r="Q185" s="246">
        <v>0</v>
      </c>
      <c r="R185" s="246">
        <f>Q185*H185</f>
        <v>0</v>
      </c>
      <c r="S185" s="246">
        <v>0</v>
      </c>
      <c r="T185" s="247">
        <f>S185*H185</f>
        <v>0</v>
      </c>
      <c r="AR185" s="25" t="s">
        <v>572</v>
      </c>
      <c r="AT185" s="25" t="s">
        <v>230</v>
      </c>
      <c r="AU185" s="25" t="s">
        <v>24</v>
      </c>
      <c r="AY185" s="25" t="s">
        <v>228</v>
      </c>
      <c r="BE185" s="248">
        <f>IF(N185="základní",J185,0)</f>
        <v>0</v>
      </c>
      <c r="BF185" s="248">
        <f>IF(N185="snížená",J185,0)</f>
        <v>0</v>
      </c>
      <c r="BG185" s="248">
        <f>IF(N185="zákl. přenesená",J185,0)</f>
        <v>0</v>
      </c>
      <c r="BH185" s="248">
        <f>IF(N185="sníž. přenesená",J185,0)</f>
        <v>0</v>
      </c>
      <c r="BI185" s="248">
        <f>IF(N185="nulová",J185,0)</f>
        <v>0</v>
      </c>
      <c r="BJ185" s="25" t="s">
        <v>24</v>
      </c>
      <c r="BK185" s="248">
        <f>ROUND(I185*H185,2)</f>
        <v>0</v>
      </c>
      <c r="BL185" s="25" t="s">
        <v>572</v>
      </c>
      <c r="BM185" s="25" t="s">
        <v>3459</v>
      </c>
    </row>
    <row r="186" s="1" customFormat="1" ht="16.5" customHeight="1">
      <c r="B186" s="47"/>
      <c r="C186" s="237" t="s">
        <v>744</v>
      </c>
      <c r="D186" s="237" t="s">
        <v>230</v>
      </c>
      <c r="E186" s="238" t="s">
        <v>3450</v>
      </c>
      <c r="F186" s="239" t="s">
        <v>3451</v>
      </c>
      <c r="G186" s="240" t="s">
        <v>499</v>
      </c>
      <c r="H186" s="241">
        <v>2</v>
      </c>
      <c r="I186" s="242"/>
      <c r="J186" s="243">
        <f>ROUND(I186*H186,2)</f>
        <v>0</v>
      </c>
      <c r="K186" s="239" t="s">
        <v>2762</v>
      </c>
      <c r="L186" s="73"/>
      <c r="M186" s="244" t="s">
        <v>22</v>
      </c>
      <c r="N186" s="245" t="s">
        <v>50</v>
      </c>
      <c r="O186" s="48"/>
      <c r="P186" s="246">
        <f>O186*H186</f>
        <v>0</v>
      </c>
      <c r="Q186" s="246">
        <v>0</v>
      </c>
      <c r="R186" s="246">
        <f>Q186*H186</f>
        <v>0</v>
      </c>
      <c r="S186" s="246">
        <v>0</v>
      </c>
      <c r="T186" s="247">
        <f>S186*H186</f>
        <v>0</v>
      </c>
      <c r="AR186" s="25" t="s">
        <v>572</v>
      </c>
      <c r="AT186" s="25" t="s">
        <v>230</v>
      </c>
      <c r="AU186" s="25" t="s">
        <v>24</v>
      </c>
      <c r="AY186" s="25" t="s">
        <v>228</v>
      </c>
      <c r="BE186" s="248">
        <f>IF(N186="základní",J186,0)</f>
        <v>0</v>
      </c>
      <c r="BF186" s="248">
        <f>IF(N186="snížená",J186,0)</f>
        <v>0</v>
      </c>
      <c r="BG186" s="248">
        <f>IF(N186="zákl. přenesená",J186,0)</f>
        <v>0</v>
      </c>
      <c r="BH186" s="248">
        <f>IF(N186="sníž. přenesená",J186,0)</f>
        <v>0</v>
      </c>
      <c r="BI186" s="248">
        <f>IF(N186="nulová",J186,0)</f>
        <v>0</v>
      </c>
      <c r="BJ186" s="25" t="s">
        <v>24</v>
      </c>
      <c r="BK186" s="248">
        <f>ROUND(I186*H186,2)</f>
        <v>0</v>
      </c>
      <c r="BL186" s="25" t="s">
        <v>572</v>
      </c>
      <c r="BM186" s="25" t="s">
        <v>3460</v>
      </c>
    </row>
    <row r="187" s="1" customFormat="1" ht="16.5" customHeight="1">
      <c r="B187" s="47"/>
      <c r="C187" s="237" t="s">
        <v>749</v>
      </c>
      <c r="D187" s="237" t="s">
        <v>230</v>
      </c>
      <c r="E187" s="238" t="s">
        <v>3461</v>
      </c>
      <c r="F187" s="239" t="s">
        <v>3462</v>
      </c>
      <c r="G187" s="240" t="s">
        <v>499</v>
      </c>
      <c r="H187" s="241">
        <v>67</v>
      </c>
      <c r="I187" s="242"/>
      <c r="J187" s="243">
        <f>ROUND(I187*H187,2)</f>
        <v>0</v>
      </c>
      <c r="K187" s="239" t="s">
        <v>2762</v>
      </c>
      <c r="L187" s="73"/>
      <c r="M187" s="244" t="s">
        <v>22</v>
      </c>
      <c r="N187" s="245" t="s">
        <v>50</v>
      </c>
      <c r="O187" s="48"/>
      <c r="P187" s="246">
        <f>O187*H187</f>
        <v>0</v>
      </c>
      <c r="Q187" s="246">
        <v>0</v>
      </c>
      <c r="R187" s="246">
        <f>Q187*H187</f>
        <v>0</v>
      </c>
      <c r="S187" s="246">
        <v>0</v>
      </c>
      <c r="T187" s="247">
        <f>S187*H187</f>
        <v>0</v>
      </c>
      <c r="AR187" s="25" t="s">
        <v>572</v>
      </c>
      <c r="AT187" s="25" t="s">
        <v>230</v>
      </c>
      <c r="AU187" s="25" t="s">
        <v>24</v>
      </c>
      <c r="AY187" s="25" t="s">
        <v>228</v>
      </c>
      <c r="BE187" s="248">
        <f>IF(N187="základní",J187,0)</f>
        <v>0</v>
      </c>
      <c r="BF187" s="248">
        <f>IF(N187="snížená",J187,0)</f>
        <v>0</v>
      </c>
      <c r="BG187" s="248">
        <f>IF(N187="zákl. přenesená",J187,0)</f>
        <v>0</v>
      </c>
      <c r="BH187" s="248">
        <f>IF(N187="sníž. přenesená",J187,0)</f>
        <v>0</v>
      </c>
      <c r="BI187" s="248">
        <f>IF(N187="nulová",J187,0)</f>
        <v>0</v>
      </c>
      <c r="BJ187" s="25" t="s">
        <v>24</v>
      </c>
      <c r="BK187" s="248">
        <f>ROUND(I187*H187,2)</f>
        <v>0</v>
      </c>
      <c r="BL187" s="25" t="s">
        <v>572</v>
      </c>
      <c r="BM187" s="25" t="s">
        <v>3463</v>
      </c>
    </row>
    <row r="188" s="1" customFormat="1" ht="16.5" customHeight="1">
      <c r="B188" s="47"/>
      <c r="C188" s="237" t="s">
        <v>755</v>
      </c>
      <c r="D188" s="237" t="s">
        <v>230</v>
      </c>
      <c r="E188" s="238" t="s">
        <v>3464</v>
      </c>
      <c r="F188" s="239" t="s">
        <v>3465</v>
      </c>
      <c r="G188" s="240" t="s">
        <v>499</v>
      </c>
      <c r="H188" s="241">
        <v>6</v>
      </c>
      <c r="I188" s="242"/>
      <c r="J188" s="243">
        <f>ROUND(I188*H188,2)</f>
        <v>0</v>
      </c>
      <c r="K188" s="239" t="s">
        <v>2762</v>
      </c>
      <c r="L188" s="73"/>
      <c r="M188" s="244" t="s">
        <v>22</v>
      </c>
      <c r="N188" s="245" t="s">
        <v>50</v>
      </c>
      <c r="O188" s="48"/>
      <c r="P188" s="246">
        <f>O188*H188</f>
        <v>0</v>
      </c>
      <c r="Q188" s="246">
        <v>0</v>
      </c>
      <c r="R188" s="246">
        <f>Q188*H188</f>
        <v>0</v>
      </c>
      <c r="S188" s="246">
        <v>0</v>
      </c>
      <c r="T188" s="247">
        <f>S188*H188</f>
        <v>0</v>
      </c>
      <c r="AR188" s="25" t="s">
        <v>572</v>
      </c>
      <c r="AT188" s="25" t="s">
        <v>230</v>
      </c>
      <c r="AU188" s="25" t="s">
        <v>24</v>
      </c>
      <c r="AY188" s="25" t="s">
        <v>228</v>
      </c>
      <c r="BE188" s="248">
        <f>IF(N188="základní",J188,0)</f>
        <v>0</v>
      </c>
      <c r="BF188" s="248">
        <f>IF(N188="snížená",J188,0)</f>
        <v>0</v>
      </c>
      <c r="BG188" s="248">
        <f>IF(N188="zákl. přenesená",J188,0)</f>
        <v>0</v>
      </c>
      <c r="BH188" s="248">
        <f>IF(N188="sníž. přenesená",J188,0)</f>
        <v>0</v>
      </c>
      <c r="BI188" s="248">
        <f>IF(N188="nulová",J188,0)</f>
        <v>0</v>
      </c>
      <c r="BJ188" s="25" t="s">
        <v>24</v>
      </c>
      <c r="BK188" s="248">
        <f>ROUND(I188*H188,2)</f>
        <v>0</v>
      </c>
      <c r="BL188" s="25" t="s">
        <v>572</v>
      </c>
      <c r="BM188" s="25" t="s">
        <v>3466</v>
      </c>
    </row>
    <row r="189" s="1" customFormat="1" ht="16.5" customHeight="1">
      <c r="B189" s="47"/>
      <c r="C189" s="237" t="s">
        <v>761</v>
      </c>
      <c r="D189" s="237" t="s">
        <v>230</v>
      </c>
      <c r="E189" s="238" t="s">
        <v>3467</v>
      </c>
      <c r="F189" s="239" t="s">
        <v>3468</v>
      </c>
      <c r="G189" s="240" t="s">
        <v>499</v>
      </c>
      <c r="H189" s="241">
        <v>1</v>
      </c>
      <c r="I189" s="242"/>
      <c r="J189" s="243">
        <f>ROUND(I189*H189,2)</f>
        <v>0</v>
      </c>
      <c r="K189" s="239" t="s">
        <v>2762</v>
      </c>
      <c r="L189" s="73"/>
      <c r="M189" s="244" t="s">
        <v>22</v>
      </c>
      <c r="N189" s="245" t="s">
        <v>50</v>
      </c>
      <c r="O189" s="48"/>
      <c r="P189" s="246">
        <f>O189*H189</f>
        <v>0</v>
      </c>
      <c r="Q189" s="246">
        <v>0</v>
      </c>
      <c r="R189" s="246">
        <f>Q189*H189</f>
        <v>0</v>
      </c>
      <c r="S189" s="246">
        <v>0</v>
      </c>
      <c r="T189" s="247">
        <f>S189*H189</f>
        <v>0</v>
      </c>
      <c r="AR189" s="25" t="s">
        <v>572</v>
      </c>
      <c r="AT189" s="25" t="s">
        <v>230</v>
      </c>
      <c r="AU189" s="25" t="s">
        <v>24</v>
      </c>
      <c r="AY189" s="25" t="s">
        <v>228</v>
      </c>
      <c r="BE189" s="248">
        <f>IF(N189="základní",J189,0)</f>
        <v>0</v>
      </c>
      <c r="BF189" s="248">
        <f>IF(N189="snížená",J189,0)</f>
        <v>0</v>
      </c>
      <c r="BG189" s="248">
        <f>IF(N189="zákl. přenesená",J189,0)</f>
        <v>0</v>
      </c>
      <c r="BH189" s="248">
        <f>IF(N189="sníž. přenesená",J189,0)</f>
        <v>0</v>
      </c>
      <c r="BI189" s="248">
        <f>IF(N189="nulová",J189,0)</f>
        <v>0</v>
      </c>
      <c r="BJ189" s="25" t="s">
        <v>24</v>
      </c>
      <c r="BK189" s="248">
        <f>ROUND(I189*H189,2)</f>
        <v>0</v>
      </c>
      <c r="BL189" s="25" t="s">
        <v>572</v>
      </c>
      <c r="BM189" s="25" t="s">
        <v>3469</v>
      </c>
    </row>
    <row r="190" s="1" customFormat="1" ht="25.5" customHeight="1">
      <c r="B190" s="47"/>
      <c r="C190" s="237" t="s">
        <v>30</v>
      </c>
      <c r="D190" s="237" t="s">
        <v>230</v>
      </c>
      <c r="E190" s="238" t="s">
        <v>3470</v>
      </c>
      <c r="F190" s="239" t="s">
        <v>3471</v>
      </c>
      <c r="G190" s="240" t="s">
        <v>499</v>
      </c>
      <c r="H190" s="241">
        <v>8</v>
      </c>
      <c r="I190" s="242"/>
      <c r="J190" s="243">
        <f>ROUND(I190*H190,2)</f>
        <v>0</v>
      </c>
      <c r="K190" s="239" t="s">
        <v>2762</v>
      </c>
      <c r="L190" s="73"/>
      <c r="M190" s="244" t="s">
        <v>22</v>
      </c>
      <c r="N190" s="245" t="s">
        <v>50</v>
      </c>
      <c r="O190" s="48"/>
      <c r="P190" s="246">
        <f>O190*H190</f>
        <v>0</v>
      </c>
      <c r="Q190" s="246">
        <v>0</v>
      </c>
      <c r="R190" s="246">
        <f>Q190*H190</f>
        <v>0</v>
      </c>
      <c r="S190" s="246">
        <v>0</v>
      </c>
      <c r="T190" s="247">
        <f>S190*H190</f>
        <v>0</v>
      </c>
      <c r="AR190" s="25" t="s">
        <v>572</v>
      </c>
      <c r="AT190" s="25" t="s">
        <v>230</v>
      </c>
      <c r="AU190" s="25" t="s">
        <v>24</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572</v>
      </c>
      <c r="BM190" s="25" t="s">
        <v>3472</v>
      </c>
    </row>
    <row r="191" s="1" customFormat="1" ht="16.5" customHeight="1">
      <c r="B191" s="47"/>
      <c r="C191" s="237" t="s">
        <v>770</v>
      </c>
      <c r="D191" s="237" t="s">
        <v>230</v>
      </c>
      <c r="E191" s="238" t="s">
        <v>3473</v>
      </c>
      <c r="F191" s="239" t="s">
        <v>3474</v>
      </c>
      <c r="G191" s="240" t="s">
        <v>499</v>
      </c>
      <c r="H191" s="241">
        <v>8</v>
      </c>
      <c r="I191" s="242"/>
      <c r="J191" s="243">
        <f>ROUND(I191*H191,2)</f>
        <v>0</v>
      </c>
      <c r="K191" s="239" t="s">
        <v>2762</v>
      </c>
      <c r="L191" s="73"/>
      <c r="M191" s="244" t="s">
        <v>22</v>
      </c>
      <c r="N191" s="245" t="s">
        <v>50</v>
      </c>
      <c r="O191" s="48"/>
      <c r="P191" s="246">
        <f>O191*H191</f>
        <v>0</v>
      </c>
      <c r="Q191" s="246">
        <v>0</v>
      </c>
      <c r="R191" s="246">
        <f>Q191*H191</f>
        <v>0</v>
      </c>
      <c r="S191" s="246">
        <v>0</v>
      </c>
      <c r="T191" s="247">
        <f>S191*H191</f>
        <v>0</v>
      </c>
      <c r="AR191" s="25" t="s">
        <v>572</v>
      </c>
      <c r="AT191" s="25" t="s">
        <v>230</v>
      </c>
      <c r="AU191" s="25" t="s">
        <v>24</v>
      </c>
      <c r="AY191" s="25" t="s">
        <v>228</v>
      </c>
      <c r="BE191" s="248">
        <f>IF(N191="základní",J191,0)</f>
        <v>0</v>
      </c>
      <c r="BF191" s="248">
        <f>IF(N191="snížená",J191,0)</f>
        <v>0</v>
      </c>
      <c r="BG191" s="248">
        <f>IF(N191="zákl. přenesená",J191,0)</f>
        <v>0</v>
      </c>
      <c r="BH191" s="248">
        <f>IF(N191="sníž. přenesená",J191,0)</f>
        <v>0</v>
      </c>
      <c r="BI191" s="248">
        <f>IF(N191="nulová",J191,0)</f>
        <v>0</v>
      </c>
      <c r="BJ191" s="25" t="s">
        <v>24</v>
      </c>
      <c r="BK191" s="248">
        <f>ROUND(I191*H191,2)</f>
        <v>0</v>
      </c>
      <c r="BL191" s="25" t="s">
        <v>572</v>
      </c>
      <c r="BM191" s="25" t="s">
        <v>3475</v>
      </c>
    </row>
    <row r="192" s="1" customFormat="1" ht="25.5" customHeight="1">
      <c r="B192" s="47"/>
      <c r="C192" s="237" t="s">
        <v>774</v>
      </c>
      <c r="D192" s="237" t="s">
        <v>230</v>
      </c>
      <c r="E192" s="238" t="s">
        <v>3476</v>
      </c>
      <c r="F192" s="239" t="s">
        <v>3477</v>
      </c>
      <c r="G192" s="240" t="s">
        <v>499</v>
      </c>
      <c r="H192" s="241">
        <v>3</v>
      </c>
      <c r="I192" s="242"/>
      <c r="J192" s="243">
        <f>ROUND(I192*H192,2)</f>
        <v>0</v>
      </c>
      <c r="K192" s="239" t="s">
        <v>2762</v>
      </c>
      <c r="L192" s="73"/>
      <c r="M192" s="244" t="s">
        <v>22</v>
      </c>
      <c r="N192" s="245" t="s">
        <v>50</v>
      </c>
      <c r="O192" s="48"/>
      <c r="P192" s="246">
        <f>O192*H192</f>
        <v>0</v>
      </c>
      <c r="Q192" s="246">
        <v>0</v>
      </c>
      <c r="R192" s="246">
        <f>Q192*H192</f>
        <v>0</v>
      </c>
      <c r="S192" s="246">
        <v>0</v>
      </c>
      <c r="T192" s="247">
        <f>S192*H192</f>
        <v>0</v>
      </c>
      <c r="AR192" s="25" t="s">
        <v>572</v>
      </c>
      <c r="AT192" s="25" t="s">
        <v>230</v>
      </c>
      <c r="AU192" s="25" t="s">
        <v>24</v>
      </c>
      <c r="AY192" s="25" t="s">
        <v>228</v>
      </c>
      <c r="BE192" s="248">
        <f>IF(N192="základní",J192,0)</f>
        <v>0</v>
      </c>
      <c r="BF192" s="248">
        <f>IF(N192="snížená",J192,0)</f>
        <v>0</v>
      </c>
      <c r="BG192" s="248">
        <f>IF(N192="zákl. přenesená",J192,0)</f>
        <v>0</v>
      </c>
      <c r="BH192" s="248">
        <f>IF(N192="sníž. přenesená",J192,0)</f>
        <v>0</v>
      </c>
      <c r="BI192" s="248">
        <f>IF(N192="nulová",J192,0)</f>
        <v>0</v>
      </c>
      <c r="BJ192" s="25" t="s">
        <v>24</v>
      </c>
      <c r="BK192" s="248">
        <f>ROUND(I192*H192,2)</f>
        <v>0</v>
      </c>
      <c r="BL192" s="25" t="s">
        <v>572</v>
      </c>
      <c r="BM192" s="25" t="s">
        <v>3478</v>
      </c>
    </row>
    <row r="193" s="1" customFormat="1" ht="16.5" customHeight="1">
      <c r="B193" s="47"/>
      <c r="C193" s="237" t="s">
        <v>778</v>
      </c>
      <c r="D193" s="237" t="s">
        <v>230</v>
      </c>
      <c r="E193" s="238" t="s">
        <v>3479</v>
      </c>
      <c r="F193" s="239" t="s">
        <v>3240</v>
      </c>
      <c r="G193" s="240" t="s">
        <v>499</v>
      </c>
      <c r="H193" s="241">
        <v>3</v>
      </c>
      <c r="I193" s="242"/>
      <c r="J193" s="243">
        <f>ROUND(I193*H193,2)</f>
        <v>0</v>
      </c>
      <c r="K193" s="239" t="s">
        <v>2762</v>
      </c>
      <c r="L193" s="73"/>
      <c r="M193" s="244" t="s">
        <v>22</v>
      </c>
      <c r="N193" s="245" t="s">
        <v>50</v>
      </c>
      <c r="O193" s="48"/>
      <c r="P193" s="246">
        <f>O193*H193</f>
        <v>0</v>
      </c>
      <c r="Q193" s="246">
        <v>0</v>
      </c>
      <c r="R193" s="246">
        <f>Q193*H193</f>
        <v>0</v>
      </c>
      <c r="S193" s="246">
        <v>0</v>
      </c>
      <c r="T193" s="247">
        <f>S193*H193</f>
        <v>0</v>
      </c>
      <c r="AR193" s="25" t="s">
        <v>572</v>
      </c>
      <c r="AT193" s="25" t="s">
        <v>230</v>
      </c>
      <c r="AU193" s="25" t="s">
        <v>24</v>
      </c>
      <c r="AY193" s="25" t="s">
        <v>228</v>
      </c>
      <c r="BE193" s="248">
        <f>IF(N193="základní",J193,0)</f>
        <v>0</v>
      </c>
      <c r="BF193" s="248">
        <f>IF(N193="snížená",J193,0)</f>
        <v>0</v>
      </c>
      <c r="BG193" s="248">
        <f>IF(N193="zákl. přenesená",J193,0)</f>
        <v>0</v>
      </c>
      <c r="BH193" s="248">
        <f>IF(N193="sníž. přenesená",J193,0)</f>
        <v>0</v>
      </c>
      <c r="BI193" s="248">
        <f>IF(N193="nulová",J193,0)</f>
        <v>0</v>
      </c>
      <c r="BJ193" s="25" t="s">
        <v>24</v>
      </c>
      <c r="BK193" s="248">
        <f>ROUND(I193*H193,2)</f>
        <v>0</v>
      </c>
      <c r="BL193" s="25" t="s">
        <v>572</v>
      </c>
      <c r="BM193" s="25" t="s">
        <v>3480</v>
      </c>
    </row>
    <row r="194" s="1" customFormat="1" ht="16.5" customHeight="1">
      <c r="B194" s="47"/>
      <c r="C194" s="237" t="s">
        <v>782</v>
      </c>
      <c r="D194" s="237" t="s">
        <v>230</v>
      </c>
      <c r="E194" s="238" t="s">
        <v>3481</v>
      </c>
      <c r="F194" s="239" t="s">
        <v>3482</v>
      </c>
      <c r="G194" s="240" t="s">
        <v>499</v>
      </c>
      <c r="H194" s="241">
        <v>18</v>
      </c>
      <c r="I194" s="242"/>
      <c r="J194" s="243">
        <f>ROUND(I194*H194,2)</f>
        <v>0</v>
      </c>
      <c r="K194" s="239" t="s">
        <v>2762</v>
      </c>
      <c r="L194" s="73"/>
      <c r="M194" s="244" t="s">
        <v>22</v>
      </c>
      <c r="N194" s="245" t="s">
        <v>50</v>
      </c>
      <c r="O194" s="48"/>
      <c r="P194" s="246">
        <f>O194*H194</f>
        <v>0</v>
      </c>
      <c r="Q194" s="246">
        <v>0</v>
      </c>
      <c r="R194" s="246">
        <f>Q194*H194</f>
        <v>0</v>
      </c>
      <c r="S194" s="246">
        <v>0</v>
      </c>
      <c r="T194" s="247">
        <f>S194*H194</f>
        <v>0</v>
      </c>
      <c r="AR194" s="25" t="s">
        <v>572</v>
      </c>
      <c r="AT194" s="25" t="s">
        <v>230</v>
      </c>
      <c r="AU194" s="25" t="s">
        <v>24</v>
      </c>
      <c r="AY194" s="25" t="s">
        <v>228</v>
      </c>
      <c r="BE194" s="248">
        <f>IF(N194="základní",J194,0)</f>
        <v>0</v>
      </c>
      <c r="BF194" s="248">
        <f>IF(N194="snížená",J194,0)</f>
        <v>0</v>
      </c>
      <c r="BG194" s="248">
        <f>IF(N194="zákl. přenesená",J194,0)</f>
        <v>0</v>
      </c>
      <c r="BH194" s="248">
        <f>IF(N194="sníž. přenesená",J194,0)</f>
        <v>0</v>
      </c>
      <c r="BI194" s="248">
        <f>IF(N194="nulová",J194,0)</f>
        <v>0</v>
      </c>
      <c r="BJ194" s="25" t="s">
        <v>24</v>
      </c>
      <c r="BK194" s="248">
        <f>ROUND(I194*H194,2)</f>
        <v>0</v>
      </c>
      <c r="BL194" s="25" t="s">
        <v>572</v>
      </c>
      <c r="BM194" s="25" t="s">
        <v>3483</v>
      </c>
    </row>
    <row r="195" s="1" customFormat="1" ht="16.5" customHeight="1">
      <c r="B195" s="47"/>
      <c r="C195" s="237" t="s">
        <v>786</v>
      </c>
      <c r="D195" s="237" t="s">
        <v>230</v>
      </c>
      <c r="E195" s="238" t="s">
        <v>3484</v>
      </c>
      <c r="F195" s="239" t="s">
        <v>3485</v>
      </c>
      <c r="G195" s="240" t="s">
        <v>499</v>
      </c>
      <c r="H195" s="241">
        <v>18</v>
      </c>
      <c r="I195" s="242"/>
      <c r="J195" s="243">
        <f>ROUND(I195*H195,2)</f>
        <v>0</v>
      </c>
      <c r="K195" s="239" t="s">
        <v>2762</v>
      </c>
      <c r="L195" s="73"/>
      <c r="M195" s="244" t="s">
        <v>22</v>
      </c>
      <c r="N195" s="245" t="s">
        <v>50</v>
      </c>
      <c r="O195" s="48"/>
      <c r="P195" s="246">
        <f>O195*H195</f>
        <v>0</v>
      </c>
      <c r="Q195" s="246">
        <v>0</v>
      </c>
      <c r="R195" s="246">
        <f>Q195*H195</f>
        <v>0</v>
      </c>
      <c r="S195" s="246">
        <v>0</v>
      </c>
      <c r="T195" s="247">
        <f>S195*H195</f>
        <v>0</v>
      </c>
      <c r="AR195" s="25" t="s">
        <v>572</v>
      </c>
      <c r="AT195" s="25" t="s">
        <v>230</v>
      </c>
      <c r="AU195" s="25" t="s">
        <v>24</v>
      </c>
      <c r="AY195" s="25" t="s">
        <v>228</v>
      </c>
      <c r="BE195" s="248">
        <f>IF(N195="základní",J195,0)</f>
        <v>0</v>
      </c>
      <c r="BF195" s="248">
        <f>IF(N195="snížená",J195,0)</f>
        <v>0</v>
      </c>
      <c r="BG195" s="248">
        <f>IF(N195="zákl. přenesená",J195,0)</f>
        <v>0</v>
      </c>
      <c r="BH195" s="248">
        <f>IF(N195="sníž. přenesená",J195,0)</f>
        <v>0</v>
      </c>
      <c r="BI195" s="248">
        <f>IF(N195="nulová",J195,0)</f>
        <v>0</v>
      </c>
      <c r="BJ195" s="25" t="s">
        <v>24</v>
      </c>
      <c r="BK195" s="248">
        <f>ROUND(I195*H195,2)</f>
        <v>0</v>
      </c>
      <c r="BL195" s="25" t="s">
        <v>572</v>
      </c>
      <c r="BM195" s="25" t="s">
        <v>3486</v>
      </c>
    </row>
    <row r="196" s="1" customFormat="1" ht="25.5" customHeight="1">
      <c r="B196" s="47"/>
      <c r="C196" s="237" t="s">
        <v>791</v>
      </c>
      <c r="D196" s="237" t="s">
        <v>230</v>
      </c>
      <c r="E196" s="238" t="s">
        <v>3487</v>
      </c>
      <c r="F196" s="239" t="s">
        <v>3488</v>
      </c>
      <c r="G196" s="240" t="s">
        <v>499</v>
      </c>
      <c r="H196" s="241">
        <v>22</v>
      </c>
      <c r="I196" s="242"/>
      <c r="J196" s="243">
        <f>ROUND(I196*H196,2)</f>
        <v>0</v>
      </c>
      <c r="K196" s="239" t="s">
        <v>2762</v>
      </c>
      <c r="L196" s="73"/>
      <c r="M196" s="244" t="s">
        <v>22</v>
      </c>
      <c r="N196" s="245" t="s">
        <v>50</v>
      </c>
      <c r="O196" s="48"/>
      <c r="P196" s="246">
        <f>O196*H196</f>
        <v>0</v>
      </c>
      <c r="Q196" s="246">
        <v>0</v>
      </c>
      <c r="R196" s="246">
        <f>Q196*H196</f>
        <v>0</v>
      </c>
      <c r="S196" s="246">
        <v>0</v>
      </c>
      <c r="T196" s="247">
        <f>S196*H196</f>
        <v>0</v>
      </c>
      <c r="AR196" s="25" t="s">
        <v>572</v>
      </c>
      <c r="AT196" s="25" t="s">
        <v>230</v>
      </c>
      <c r="AU196" s="25" t="s">
        <v>24</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572</v>
      </c>
      <c r="BM196" s="25" t="s">
        <v>3489</v>
      </c>
    </row>
    <row r="197" s="1" customFormat="1" ht="16.5" customHeight="1">
      <c r="B197" s="47"/>
      <c r="C197" s="237" t="s">
        <v>796</v>
      </c>
      <c r="D197" s="237" t="s">
        <v>230</v>
      </c>
      <c r="E197" s="238" t="s">
        <v>3490</v>
      </c>
      <c r="F197" s="239" t="s">
        <v>3491</v>
      </c>
      <c r="G197" s="240" t="s">
        <v>499</v>
      </c>
      <c r="H197" s="241">
        <v>22</v>
      </c>
      <c r="I197" s="242"/>
      <c r="J197" s="243">
        <f>ROUND(I197*H197,2)</f>
        <v>0</v>
      </c>
      <c r="K197" s="239" t="s">
        <v>2762</v>
      </c>
      <c r="L197" s="73"/>
      <c r="M197" s="244" t="s">
        <v>22</v>
      </c>
      <c r="N197" s="245" t="s">
        <v>50</v>
      </c>
      <c r="O197" s="48"/>
      <c r="P197" s="246">
        <f>O197*H197</f>
        <v>0</v>
      </c>
      <c r="Q197" s="246">
        <v>0</v>
      </c>
      <c r="R197" s="246">
        <f>Q197*H197</f>
        <v>0</v>
      </c>
      <c r="S197" s="246">
        <v>0</v>
      </c>
      <c r="T197" s="247">
        <f>S197*H197</f>
        <v>0</v>
      </c>
      <c r="AR197" s="25" t="s">
        <v>572</v>
      </c>
      <c r="AT197" s="25" t="s">
        <v>230</v>
      </c>
      <c r="AU197" s="25" t="s">
        <v>24</v>
      </c>
      <c r="AY197" s="25" t="s">
        <v>228</v>
      </c>
      <c r="BE197" s="248">
        <f>IF(N197="základní",J197,0)</f>
        <v>0</v>
      </c>
      <c r="BF197" s="248">
        <f>IF(N197="snížená",J197,0)</f>
        <v>0</v>
      </c>
      <c r="BG197" s="248">
        <f>IF(N197="zákl. přenesená",J197,0)</f>
        <v>0</v>
      </c>
      <c r="BH197" s="248">
        <f>IF(N197="sníž. přenesená",J197,0)</f>
        <v>0</v>
      </c>
      <c r="BI197" s="248">
        <f>IF(N197="nulová",J197,0)</f>
        <v>0</v>
      </c>
      <c r="BJ197" s="25" t="s">
        <v>24</v>
      </c>
      <c r="BK197" s="248">
        <f>ROUND(I197*H197,2)</f>
        <v>0</v>
      </c>
      <c r="BL197" s="25" t="s">
        <v>572</v>
      </c>
      <c r="BM197" s="25" t="s">
        <v>3492</v>
      </c>
    </row>
    <row r="198" s="1" customFormat="1" ht="16.5" customHeight="1">
      <c r="B198" s="47"/>
      <c r="C198" s="237" t="s">
        <v>800</v>
      </c>
      <c r="D198" s="237" t="s">
        <v>230</v>
      </c>
      <c r="E198" s="238" t="s">
        <v>3493</v>
      </c>
      <c r="F198" s="239" t="s">
        <v>3494</v>
      </c>
      <c r="G198" s="240" t="s">
        <v>499</v>
      </c>
      <c r="H198" s="241">
        <v>3</v>
      </c>
      <c r="I198" s="242"/>
      <c r="J198" s="243">
        <f>ROUND(I198*H198,2)</f>
        <v>0</v>
      </c>
      <c r="K198" s="239" t="s">
        <v>2762</v>
      </c>
      <c r="L198" s="73"/>
      <c r="M198" s="244" t="s">
        <v>22</v>
      </c>
      <c r="N198" s="245" t="s">
        <v>50</v>
      </c>
      <c r="O198" s="48"/>
      <c r="P198" s="246">
        <f>O198*H198</f>
        <v>0</v>
      </c>
      <c r="Q198" s="246">
        <v>0</v>
      </c>
      <c r="R198" s="246">
        <f>Q198*H198</f>
        <v>0</v>
      </c>
      <c r="S198" s="246">
        <v>0</v>
      </c>
      <c r="T198" s="247">
        <f>S198*H198</f>
        <v>0</v>
      </c>
      <c r="AR198" s="25" t="s">
        <v>572</v>
      </c>
      <c r="AT198" s="25" t="s">
        <v>230</v>
      </c>
      <c r="AU198" s="25" t="s">
        <v>24</v>
      </c>
      <c r="AY198" s="25" t="s">
        <v>228</v>
      </c>
      <c r="BE198" s="248">
        <f>IF(N198="základní",J198,0)</f>
        <v>0</v>
      </c>
      <c r="BF198" s="248">
        <f>IF(N198="snížená",J198,0)</f>
        <v>0</v>
      </c>
      <c r="BG198" s="248">
        <f>IF(N198="zákl. přenesená",J198,0)</f>
        <v>0</v>
      </c>
      <c r="BH198" s="248">
        <f>IF(N198="sníž. přenesená",J198,0)</f>
        <v>0</v>
      </c>
      <c r="BI198" s="248">
        <f>IF(N198="nulová",J198,0)</f>
        <v>0</v>
      </c>
      <c r="BJ198" s="25" t="s">
        <v>24</v>
      </c>
      <c r="BK198" s="248">
        <f>ROUND(I198*H198,2)</f>
        <v>0</v>
      </c>
      <c r="BL198" s="25" t="s">
        <v>572</v>
      </c>
      <c r="BM198" s="25" t="s">
        <v>3495</v>
      </c>
    </row>
    <row r="199" s="1" customFormat="1" ht="16.5" customHeight="1">
      <c r="B199" s="47"/>
      <c r="C199" s="237" t="s">
        <v>804</v>
      </c>
      <c r="D199" s="237" t="s">
        <v>230</v>
      </c>
      <c r="E199" s="238" t="s">
        <v>3496</v>
      </c>
      <c r="F199" s="239" t="s">
        <v>3497</v>
      </c>
      <c r="G199" s="240" t="s">
        <v>499</v>
      </c>
      <c r="H199" s="241">
        <v>3</v>
      </c>
      <c r="I199" s="242"/>
      <c r="J199" s="243">
        <f>ROUND(I199*H199,2)</f>
        <v>0</v>
      </c>
      <c r="K199" s="239" t="s">
        <v>2762</v>
      </c>
      <c r="L199" s="73"/>
      <c r="M199" s="244" t="s">
        <v>22</v>
      </c>
      <c r="N199" s="245" t="s">
        <v>50</v>
      </c>
      <c r="O199" s="48"/>
      <c r="P199" s="246">
        <f>O199*H199</f>
        <v>0</v>
      </c>
      <c r="Q199" s="246">
        <v>0</v>
      </c>
      <c r="R199" s="246">
        <f>Q199*H199</f>
        <v>0</v>
      </c>
      <c r="S199" s="246">
        <v>0</v>
      </c>
      <c r="T199" s="247">
        <f>S199*H199</f>
        <v>0</v>
      </c>
      <c r="AR199" s="25" t="s">
        <v>572</v>
      </c>
      <c r="AT199" s="25" t="s">
        <v>230</v>
      </c>
      <c r="AU199" s="25" t="s">
        <v>24</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572</v>
      </c>
      <c r="BM199" s="25" t="s">
        <v>3498</v>
      </c>
    </row>
    <row r="200" s="1" customFormat="1" ht="25.5" customHeight="1">
      <c r="B200" s="47"/>
      <c r="C200" s="237" t="s">
        <v>808</v>
      </c>
      <c r="D200" s="237" t="s">
        <v>230</v>
      </c>
      <c r="E200" s="238" t="s">
        <v>3499</v>
      </c>
      <c r="F200" s="239" t="s">
        <v>3500</v>
      </c>
      <c r="G200" s="240" t="s">
        <v>499</v>
      </c>
      <c r="H200" s="241">
        <v>2</v>
      </c>
      <c r="I200" s="242"/>
      <c r="J200" s="243">
        <f>ROUND(I200*H200,2)</f>
        <v>0</v>
      </c>
      <c r="K200" s="239" t="s">
        <v>2762</v>
      </c>
      <c r="L200" s="73"/>
      <c r="M200" s="244" t="s">
        <v>22</v>
      </c>
      <c r="N200" s="245" t="s">
        <v>50</v>
      </c>
      <c r="O200" s="48"/>
      <c r="P200" s="246">
        <f>O200*H200</f>
        <v>0</v>
      </c>
      <c r="Q200" s="246">
        <v>0</v>
      </c>
      <c r="R200" s="246">
        <f>Q200*H200</f>
        <v>0</v>
      </c>
      <c r="S200" s="246">
        <v>0</v>
      </c>
      <c r="T200" s="247">
        <f>S200*H200</f>
        <v>0</v>
      </c>
      <c r="AR200" s="25" t="s">
        <v>572</v>
      </c>
      <c r="AT200" s="25" t="s">
        <v>230</v>
      </c>
      <c r="AU200" s="25" t="s">
        <v>24</v>
      </c>
      <c r="AY200" s="25" t="s">
        <v>228</v>
      </c>
      <c r="BE200" s="248">
        <f>IF(N200="základní",J200,0)</f>
        <v>0</v>
      </c>
      <c r="BF200" s="248">
        <f>IF(N200="snížená",J200,0)</f>
        <v>0</v>
      </c>
      <c r="BG200" s="248">
        <f>IF(N200="zákl. přenesená",J200,0)</f>
        <v>0</v>
      </c>
      <c r="BH200" s="248">
        <f>IF(N200="sníž. přenesená",J200,0)</f>
        <v>0</v>
      </c>
      <c r="BI200" s="248">
        <f>IF(N200="nulová",J200,0)</f>
        <v>0</v>
      </c>
      <c r="BJ200" s="25" t="s">
        <v>24</v>
      </c>
      <c r="BK200" s="248">
        <f>ROUND(I200*H200,2)</f>
        <v>0</v>
      </c>
      <c r="BL200" s="25" t="s">
        <v>572</v>
      </c>
      <c r="BM200" s="25" t="s">
        <v>3501</v>
      </c>
    </row>
    <row r="201" s="1" customFormat="1" ht="16.5" customHeight="1">
      <c r="B201" s="47"/>
      <c r="C201" s="237" t="s">
        <v>812</v>
      </c>
      <c r="D201" s="237" t="s">
        <v>230</v>
      </c>
      <c r="E201" s="238" t="s">
        <v>3502</v>
      </c>
      <c r="F201" s="239" t="s">
        <v>3503</v>
      </c>
      <c r="G201" s="240" t="s">
        <v>499</v>
      </c>
      <c r="H201" s="241">
        <v>2</v>
      </c>
      <c r="I201" s="242"/>
      <c r="J201" s="243">
        <f>ROUND(I201*H201,2)</f>
        <v>0</v>
      </c>
      <c r="K201" s="239" t="s">
        <v>2762</v>
      </c>
      <c r="L201" s="73"/>
      <c r="M201" s="244" t="s">
        <v>22</v>
      </c>
      <c r="N201" s="245" t="s">
        <v>50</v>
      </c>
      <c r="O201" s="48"/>
      <c r="P201" s="246">
        <f>O201*H201</f>
        <v>0</v>
      </c>
      <c r="Q201" s="246">
        <v>0</v>
      </c>
      <c r="R201" s="246">
        <f>Q201*H201</f>
        <v>0</v>
      </c>
      <c r="S201" s="246">
        <v>0</v>
      </c>
      <c r="T201" s="247">
        <f>S201*H201</f>
        <v>0</v>
      </c>
      <c r="AR201" s="25" t="s">
        <v>572</v>
      </c>
      <c r="AT201" s="25" t="s">
        <v>230</v>
      </c>
      <c r="AU201" s="25" t="s">
        <v>24</v>
      </c>
      <c r="AY201" s="25" t="s">
        <v>228</v>
      </c>
      <c r="BE201" s="248">
        <f>IF(N201="základní",J201,0)</f>
        <v>0</v>
      </c>
      <c r="BF201" s="248">
        <f>IF(N201="snížená",J201,0)</f>
        <v>0</v>
      </c>
      <c r="BG201" s="248">
        <f>IF(N201="zákl. přenesená",J201,0)</f>
        <v>0</v>
      </c>
      <c r="BH201" s="248">
        <f>IF(N201="sníž. přenesená",J201,0)</f>
        <v>0</v>
      </c>
      <c r="BI201" s="248">
        <f>IF(N201="nulová",J201,0)</f>
        <v>0</v>
      </c>
      <c r="BJ201" s="25" t="s">
        <v>24</v>
      </c>
      <c r="BK201" s="248">
        <f>ROUND(I201*H201,2)</f>
        <v>0</v>
      </c>
      <c r="BL201" s="25" t="s">
        <v>572</v>
      </c>
      <c r="BM201" s="25" t="s">
        <v>3504</v>
      </c>
    </row>
    <row r="202" s="1" customFormat="1" ht="16.5" customHeight="1">
      <c r="B202" s="47"/>
      <c r="C202" s="237" t="s">
        <v>819</v>
      </c>
      <c r="D202" s="237" t="s">
        <v>230</v>
      </c>
      <c r="E202" s="238" t="s">
        <v>3505</v>
      </c>
      <c r="F202" s="239" t="s">
        <v>3506</v>
      </c>
      <c r="G202" s="240" t="s">
        <v>499</v>
      </c>
      <c r="H202" s="241">
        <v>2</v>
      </c>
      <c r="I202" s="242"/>
      <c r="J202" s="243">
        <f>ROUND(I202*H202,2)</f>
        <v>0</v>
      </c>
      <c r="K202" s="239" t="s">
        <v>2762</v>
      </c>
      <c r="L202" s="73"/>
      <c r="M202" s="244" t="s">
        <v>22</v>
      </c>
      <c r="N202" s="245" t="s">
        <v>50</v>
      </c>
      <c r="O202" s="48"/>
      <c r="P202" s="246">
        <f>O202*H202</f>
        <v>0</v>
      </c>
      <c r="Q202" s="246">
        <v>0</v>
      </c>
      <c r="R202" s="246">
        <f>Q202*H202</f>
        <v>0</v>
      </c>
      <c r="S202" s="246">
        <v>0</v>
      </c>
      <c r="T202" s="247">
        <f>S202*H202</f>
        <v>0</v>
      </c>
      <c r="AR202" s="25" t="s">
        <v>572</v>
      </c>
      <c r="AT202" s="25" t="s">
        <v>230</v>
      </c>
      <c r="AU202" s="25" t="s">
        <v>24</v>
      </c>
      <c r="AY202" s="25" t="s">
        <v>228</v>
      </c>
      <c r="BE202" s="248">
        <f>IF(N202="základní",J202,0)</f>
        <v>0</v>
      </c>
      <c r="BF202" s="248">
        <f>IF(N202="snížená",J202,0)</f>
        <v>0</v>
      </c>
      <c r="BG202" s="248">
        <f>IF(N202="zákl. přenesená",J202,0)</f>
        <v>0</v>
      </c>
      <c r="BH202" s="248">
        <f>IF(N202="sníž. přenesená",J202,0)</f>
        <v>0</v>
      </c>
      <c r="BI202" s="248">
        <f>IF(N202="nulová",J202,0)</f>
        <v>0</v>
      </c>
      <c r="BJ202" s="25" t="s">
        <v>24</v>
      </c>
      <c r="BK202" s="248">
        <f>ROUND(I202*H202,2)</f>
        <v>0</v>
      </c>
      <c r="BL202" s="25" t="s">
        <v>572</v>
      </c>
      <c r="BM202" s="25" t="s">
        <v>3507</v>
      </c>
    </row>
    <row r="203" s="1" customFormat="1" ht="16.5" customHeight="1">
      <c r="B203" s="47"/>
      <c r="C203" s="237" t="s">
        <v>823</v>
      </c>
      <c r="D203" s="237" t="s">
        <v>230</v>
      </c>
      <c r="E203" s="238" t="s">
        <v>3508</v>
      </c>
      <c r="F203" s="239" t="s">
        <v>3509</v>
      </c>
      <c r="G203" s="240" t="s">
        <v>499</v>
      </c>
      <c r="H203" s="241">
        <v>2</v>
      </c>
      <c r="I203" s="242"/>
      <c r="J203" s="243">
        <f>ROUND(I203*H203,2)</f>
        <v>0</v>
      </c>
      <c r="K203" s="239" t="s">
        <v>2762</v>
      </c>
      <c r="L203" s="73"/>
      <c r="M203" s="244" t="s">
        <v>22</v>
      </c>
      <c r="N203" s="245" t="s">
        <v>50</v>
      </c>
      <c r="O203" s="48"/>
      <c r="P203" s="246">
        <f>O203*H203</f>
        <v>0</v>
      </c>
      <c r="Q203" s="246">
        <v>0</v>
      </c>
      <c r="R203" s="246">
        <f>Q203*H203</f>
        <v>0</v>
      </c>
      <c r="S203" s="246">
        <v>0</v>
      </c>
      <c r="T203" s="247">
        <f>S203*H203</f>
        <v>0</v>
      </c>
      <c r="AR203" s="25" t="s">
        <v>572</v>
      </c>
      <c r="AT203" s="25" t="s">
        <v>230</v>
      </c>
      <c r="AU203" s="25" t="s">
        <v>24</v>
      </c>
      <c r="AY203" s="25" t="s">
        <v>228</v>
      </c>
      <c r="BE203" s="248">
        <f>IF(N203="základní",J203,0)</f>
        <v>0</v>
      </c>
      <c r="BF203" s="248">
        <f>IF(N203="snížená",J203,0)</f>
        <v>0</v>
      </c>
      <c r="BG203" s="248">
        <f>IF(N203="zákl. přenesená",J203,0)</f>
        <v>0</v>
      </c>
      <c r="BH203" s="248">
        <f>IF(N203="sníž. přenesená",J203,0)</f>
        <v>0</v>
      </c>
      <c r="BI203" s="248">
        <f>IF(N203="nulová",J203,0)</f>
        <v>0</v>
      </c>
      <c r="BJ203" s="25" t="s">
        <v>24</v>
      </c>
      <c r="BK203" s="248">
        <f>ROUND(I203*H203,2)</f>
        <v>0</v>
      </c>
      <c r="BL203" s="25" t="s">
        <v>572</v>
      </c>
      <c r="BM203" s="25" t="s">
        <v>3510</v>
      </c>
    </row>
    <row r="204" s="1" customFormat="1" ht="16.5" customHeight="1">
      <c r="B204" s="47"/>
      <c r="C204" s="237" t="s">
        <v>827</v>
      </c>
      <c r="D204" s="237" t="s">
        <v>230</v>
      </c>
      <c r="E204" s="238" t="s">
        <v>3511</v>
      </c>
      <c r="F204" s="239" t="s">
        <v>3512</v>
      </c>
      <c r="G204" s="240" t="s">
        <v>499</v>
      </c>
      <c r="H204" s="241">
        <v>23</v>
      </c>
      <c r="I204" s="242"/>
      <c r="J204" s="243">
        <f>ROUND(I204*H204,2)</f>
        <v>0</v>
      </c>
      <c r="K204" s="239" t="s">
        <v>2762</v>
      </c>
      <c r="L204" s="73"/>
      <c r="M204" s="244" t="s">
        <v>22</v>
      </c>
      <c r="N204" s="245" t="s">
        <v>50</v>
      </c>
      <c r="O204" s="48"/>
      <c r="P204" s="246">
        <f>O204*H204</f>
        <v>0</v>
      </c>
      <c r="Q204" s="246">
        <v>0</v>
      </c>
      <c r="R204" s="246">
        <f>Q204*H204</f>
        <v>0</v>
      </c>
      <c r="S204" s="246">
        <v>0</v>
      </c>
      <c r="T204" s="247">
        <f>S204*H204</f>
        <v>0</v>
      </c>
      <c r="AR204" s="25" t="s">
        <v>572</v>
      </c>
      <c r="AT204" s="25" t="s">
        <v>230</v>
      </c>
      <c r="AU204" s="25" t="s">
        <v>24</v>
      </c>
      <c r="AY204" s="25" t="s">
        <v>228</v>
      </c>
      <c r="BE204" s="248">
        <f>IF(N204="základní",J204,0)</f>
        <v>0</v>
      </c>
      <c r="BF204" s="248">
        <f>IF(N204="snížená",J204,0)</f>
        <v>0</v>
      </c>
      <c r="BG204" s="248">
        <f>IF(N204="zákl. přenesená",J204,0)</f>
        <v>0</v>
      </c>
      <c r="BH204" s="248">
        <f>IF(N204="sníž. přenesená",J204,0)</f>
        <v>0</v>
      </c>
      <c r="BI204" s="248">
        <f>IF(N204="nulová",J204,0)</f>
        <v>0</v>
      </c>
      <c r="BJ204" s="25" t="s">
        <v>24</v>
      </c>
      <c r="BK204" s="248">
        <f>ROUND(I204*H204,2)</f>
        <v>0</v>
      </c>
      <c r="BL204" s="25" t="s">
        <v>572</v>
      </c>
      <c r="BM204" s="25" t="s">
        <v>3513</v>
      </c>
    </row>
    <row r="205" s="1" customFormat="1" ht="16.5" customHeight="1">
      <c r="B205" s="47"/>
      <c r="C205" s="237" t="s">
        <v>832</v>
      </c>
      <c r="D205" s="237" t="s">
        <v>230</v>
      </c>
      <c r="E205" s="238" t="s">
        <v>3514</v>
      </c>
      <c r="F205" s="239" t="s">
        <v>3515</v>
      </c>
      <c r="G205" s="240" t="s">
        <v>499</v>
      </c>
      <c r="H205" s="241">
        <v>23</v>
      </c>
      <c r="I205" s="242"/>
      <c r="J205" s="243">
        <f>ROUND(I205*H205,2)</f>
        <v>0</v>
      </c>
      <c r="K205" s="239" t="s">
        <v>2762</v>
      </c>
      <c r="L205" s="73"/>
      <c r="M205" s="244" t="s">
        <v>22</v>
      </c>
      <c r="N205" s="245" t="s">
        <v>50</v>
      </c>
      <c r="O205" s="48"/>
      <c r="P205" s="246">
        <f>O205*H205</f>
        <v>0</v>
      </c>
      <c r="Q205" s="246">
        <v>0</v>
      </c>
      <c r="R205" s="246">
        <f>Q205*H205</f>
        <v>0</v>
      </c>
      <c r="S205" s="246">
        <v>0</v>
      </c>
      <c r="T205" s="247">
        <f>S205*H205</f>
        <v>0</v>
      </c>
      <c r="AR205" s="25" t="s">
        <v>572</v>
      </c>
      <c r="AT205" s="25" t="s">
        <v>230</v>
      </c>
      <c r="AU205" s="25" t="s">
        <v>24</v>
      </c>
      <c r="AY205" s="25" t="s">
        <v>228</v>
      </c>
      <c r="BE205" s="248">
        <f>IF(N205="základní",J205,0)</f>
        <v>0</v>
      </c>
      <c r="BF205" s="248">
        <f>IF(N205="snížená",J205,0)</f>
        <v>0</v>
      </c>
      <c r="BG205" s="248">
        <f>IF(N205="zákl. přenesená",J205,0)</f>
        <v>0</v>
      </c>
      <c r="BH205" s="248">
        <f>IF(N205="sníž. přenesená",J205,0)</f>
        <v>0</v>
      </c>
      <c r="BI205" s="248">
        <f>IF(N205="nulová",J205,0)</f>
        <v>0</v>
      </c>
      <c r="BJ205" s="25" t="s">
        <v>24</v>
      </c>
      <c r="BK205" s="248">
        <f>ROUND(I205*H205,2)</f>
        <v>0</v>
      </c>
      <c r="BL205" s="25" t="s">
        <v>572</v>
      </c>
      <c r="BM205" s="25" t="s">
        <v>3516</v>
      </c>
    </row>
    <row r="206" s="1" customFormat="1" ht="16.5" customHeight="1">
      <c r="B206" s="47"/>
      <c r="C206" s="237" t="s">
        <v>838</v>
      </c>
      <c r="D206" s="237" t="s">
        <v>230</v>
      </c>
      <c r="E206" s="238" t="s">
        <v>3517</v>
      </c>
      <c r="F206" s="239" t="s">
        <v>3518</v>
      </c>
      <c r="G206" s="240" t="s">
        <v>499</v>
      </c>
      <c r="H206" s="241">
        <v>25</v>
      </c>
      <c r="I206" s="242"/>
      <c r="J206" s="243">
        <f>ROUND(I206*H206,2)</f>
        <v>0</v>
      </c>
      <c r="K206" s="239" t="s">
        <v>2762</v>
      </c>
      <c r="L206" s="73"/>
      <c r="M206" s="244" t="s">
        <v>22</v>
      </c>
      <c r="N206" s="245" t="s">
        <v>50</v>
      </c>
      <c r="O206" s="48"/>
      <c r="P206" s="246">
        <f>O206*H206</f>
        <v>0</v>
      </c>
      <c r="Q206" s="246">
        <v>0</v>
      </c>
      <c r="R206" s="246">
        <f>Q206*H206</f>
        <v>0</v>
      </c>
      <c r="S206" s="246">
        <v>0</v>
      </c>
      <c r="T206" s="247">
        <f>S206*H206</f>
        <v>0</v>
      </c>
      <c r="AR206" s="25" t="s">
        <v>572</v>
      </c>
      <c r="AT206" s="25" t="s">
        <v>230</v>
      </c>
      <c r="AU206" s="25" t="s">
        <v>24</v>
      </c>
      <c r="AY206" s="25" t="s">
        <v>228</v>
      </c>
      <c r="BE206" s="248">
        <f>IF(N206="základní",J206,0)</f>
        <v>0</v>
      </c>
      <c r="BF206" s="248">
        <f>IF(N206="snížená",J206,0)</f>
        <v>0</v>
      </c>
      <c r="BG206" s="248">
        <f>IF(N206="zákl. přenesená",J206,0)</f>
        <v>0</v>
      </c>
      <c r="BH206" s="248">
        <f>IF(N206="sníž. přenesená",J206,0)</f>
        <v>0</v>
      </c>
      <c r="BI206" s="248">
        <f>IF(N206="nulová",J206,0)</f>
        <v>0</v>
      </c>
      <c r="BJ206" s="25" t="s">
        <v>24</v>
      </c>
      <c r="BK206" s="248">
        <f>ROUND(I206*H206,2)</f>
        <v>0</v>
      </c>
      <c r="BL206" s="25" t="s">
        <v>572</v>
      </c>
      <c r="BM206" s="25" t="s">
        <v>3519</v>
      </c>
    </row>
    <row r="207" s="1" customFormat="1" ht="16.5" customHeight="1">
      <c r="B207" s="47"/>
      <c r="C207" s="237" t="s">
        <v>846</v>
      </c>
      <c r="D207" s="237" t="s">
        <v>230</v>
      </c>
      <c r="E207" s="238" t="s">
        <v>3520</v>
      </c>
      <c r="F207" s="239" t="s">
        <v>3521</v>
      </c>
      <c r="G207" s="240" t="s">
        <v>499</v>
      </c>
      <c r="H207" s="241">
        <v>25</v>
      </c>
      <c r="I207" s="242"/>
      <c r="J207" s="243">
        <f>ROUND(I207*H207,2)</f>
        <v>0</v>
      </c>
      <c r="K207" s="239" t="s">
        <v>2762</v>
      </c>
      <c r="L207" s="73"/>
      <c r="M207" s="244" t="s">
        <v>22</v>
      </c>
      <c r="N207" s="245" t="s">
        <v>50</v>
      </c>
      <c r="O207" s="48"/>
      <c r="P207" s="246">
        <f>O207*H207</f>
        <v>0</v>
      </c>
      <c r="Q207" s="246">
        <v>0</v>
      </c>
      <c r="R207" s="246">
        <f>Q207*H207</f>
        <v>0</v>
      </c>
      <c r="S207" s="246">
        <v>0</v>
      </c>
      <c r="T207" s="247">
        <f>S207*H207</f>
        <v>0</v>
      </c>
      <c r="AR207" s="25" t="s">
        <v>572</v>
      </c>
      <c r="AT207" s="25" t="s">
        <v>230</v>
      </c>
      <c r="AU207" s="25" t="s">
        <v>24</v>
      </c>
      <c r="AY207" s="25" t="s">
        <v>228</v>
      </c>
      <c r="BE207" s="248">
        <f>IF(N207="základní",J207,0)</f>
        <v>0</v>
      </c>
      <c r="BF207" s="248">
        <f>IF(N207="snížená",J207,0)</f>
        <v>0</v>
      </c>
      <c r="BG207" s="248">
        <f>IF(N207="zákl. přenesená",J207,0)</f>
        <v>0</v>
      </c>
      <c r="BH207" s="248">
        <f>IF(N207="sníž. přenesená",J207,0)</f>
        <v>0</v>
      </c>
      <c r="BI207" s="248">
        <f>IF(N207="nulová",J207,0)</f>
        <v>0</v>
      </c>
      <c r="BJ207" s="25" t="s">
        <v>24</v>
      </c>
      <c r="BK207" s="248">
        <f>ROUND(I207*H207,2)</f>
        <v>0</v>
      </c>
      <c r="BL207" s="25" t="s">
        <v>572</v>
      </c>
      <c r="BM207" s="25" t="s">
        <v>3522</v>
      </c>
    </row>
    <row r="208" s="1" customFormat="1" ht="16.5" customHeight="1">
      <c r="B208" s="47"/>
      <c r="C208" s="237" t="s">
        <v>851</v>
      </c>
      <c r="D208" s="237" t="s">
        <v>230</v>
      </c>
      <c r="E208" s="238" t="s">
        <v>3523</v>
      </c>
      <c r="F208" s="239" t="s">
        <v>3524</v>
      </c>
      <c r="G208" s="240" t="s">
        <v>499</v>
      </c>
      <c r="H208" s="241">
        <v>1</v>
      </c>
      <c r="I208" s="242"/>
      <c r="J208" s="243">
        <f>ROUND(I208*H208,2)</f>
        <v>0</v>
      </c>
      <c r="K208" s="239" t="s">
        <v>2762</v>
      </c>
      <c r="L208" s="73"/>
      <c r="M208" s="244" t="s">
        <v>22</v>
      </c>
      <c r="N208" s="245" t="s">
        <v>50</v>
      </c>
      <c r="O208" s="48"/>
      <c r="P208" s="246">
        <f>O208*H208</f>
        <v>0</v>
      </c>
      <c r="Q208" s="246">
        <v>0</v>
      </c>
      <c r="R208" s="246">
        <f>Q208*H208</f>
        <v>0</v>
      </c>
      <c r="S208" s="246">
        <v>0</v>
      </c>
      <c r="T208" s="247">
        <f>S208*H208</f>
        <v>0</v>
      </c>
      <c r="AR208" s="25" t="s">
        <v>572</v>
      </c>
      <c r="AT208" s="25" t="s">
        <v>230</v>
      </c>
      <c r="AU208" s="25" t="s">
        <v>24</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572</v>
      </c>
      <c r="BM208" s="25" t="s">
        <v>3525</v>
      </c>
    </row>
    <row r="209" s="1" customFormat="1" ht="16.5" customHeight="1">
      <c r="B209" s="47"/>
      <c r="C209" s="237" t="s">
        <v>856</v>
      </c>
      <c r="D209" s="237" t="s">
        <v>230</v>
      </c>
      <c r="E209" s="238" t="s">
        <v>3520</v>
      </c>
      <c r="F209" s="239" t="s">
        <v>3521</v>
      </c>
      <c r="G209" s="240" t="s">
        <v>499</v>
      </c>
      <c r="H209" s="241">
        <v>2</v>
      </c>
      <c r="I209" s="242"/>
      <c r="J209" s="243">
        <f>ROUND(I209*H209,2)</f>
        <v>0</v>
      </c>
      <c r="K209" s="239" t="s">
        <v>2762</v>
      </c>
      <c r="L209" s="73"/>
      <c r="M209" s="244" t="s">
        <v>22</v>
      </c>
      <c r="N209" s="245" t="s">
        <v>50</v>
      </c>
      <c r="O209" s="48"/>
      <c r="P209" s="246">
        <f>O209*H209</f>
        <v>0</v>
      </c>
      <c r="Q209" s="246">
        <v>0</v>
      </c>
      <c r="R209" s="246">
        <f>Q209*H209</f>
        <v>0</v>
      </c>
      <c r="S209" s="246">
        <v>0</v>
      </c>
      <c r="T209" s="247">
        <f>S209*H209</f>
        <v>0</v>
      </c>
      <c r="AR209" s="25" t="s">
        <v>572</v>
      </c>
      <c r="AT209" s="25" t="s">
        <v>230</v>
      </c>
      <c r="AU209" s="25" t="s">
        <v>24</v>
      </c>
      <c r="AY209" s="25" t="s">
        <v>228</v>
      </c>
      <c r="BE209" s="248">
        <f>IF(N209="základní",J209,0)</f>
        <v>0</v>
      </c>
      <c r="BF209" s="248">
        <f>IF(N209="snížená",J209,0)</f>
        <v>0</v>
      </c>
      <c r="BG209" s="248">
        <f>IF(N209="zákl. přenesená",J209,0)</f>
        <v>0</v>
      </c>
      <c r="BH209" s="248">
        <f>IF(N209="sníž. přenesená",J209,0)</f>
        <v>0</v>
      </c>
      <c r="BI209" s="248">
        <f>IF(N209="nulová",J209,0)</f>
        <v>0</v>
      </c>
      <c r="BJ209" s="25" t="s">
        <v>24</v>
      </c>
      <c r="BK209" s="248">
        <f>ROUND(I209*H209,2)</f>
        <v>0</v>
      </c>
      <c r="BL209" s="25" t="s">
        <v>572</v>
      </c>
      <c r="BM209" s="25" t="s">
        <v>3526</v>
      </c>
    </row>
    <row r="210" s="1" customFormat="1" ht="16.5" customHeight="1">
      <c r="B210" s="47"/>
      <c r="C210" s="237" t="s">
        <v>860</v>
      </c>
      <c r="D210" s="237" t="s">
        <v>230</v>
      </c>
      <c r="E210" s="238" t="s">
        <v>3527</v>
      </c>
      <c r="F210" s="239" t="s">
        <v>3528</v>
      </c>
      <c r="G210" s="240" t="s">
        <v>499</v>
      </c>
      <c r="H210" s="241">
        <v>5</v>
      </c>
      <c r="I210" s="242"/>
      <c r="J210" s="243">
        <f>ROUND(I210*H210,2)</f>
        <v>0</v>
      </c>
      <c r="K210" s="239" t="s">
        <v>2762</v>
      </c>
      <c r="L210" s="73"/>
      <c r="M210" s="244" t="s">
        <v>22</v>
      </c>
      <c r="N210" s="245" t="s">
        <v>50</v>
      </c>
      <c r="O210" s="48"/>
      <c r="P210" s="246">
        <f>O210*H210</f>
        <v>0</v>
      </c>
      <c r="Q210" s="246">
        <v>0</v>
      </c>
      <c r="R210" s="246">
        <f>Q210*H210</f>
        <v>0</v>
      </c>
      <c r="S210" s="246">
        <v>0</v>
      </c>
      <c r="T210" s="247">
        <f>S210*H210</f>
        <v>0</v>
      </c>
      <c r="AR210" s="25" t="s">
        <v>572</v>
      </c>
      <c r="AT210" s="25" t="s">
        <v>230</v>
      </c>
      <c r="AU210" s="25" t="s">
        <v>24</v>
      </c>
      <c r="AY210" s="25" t="s">
        <v>228</v>
      </c>
      <c r="BE210" s="248">
        <f>IF(N210="základní",J210,0)</f>
        <v>0</v>
      </c>
      <c r="BF210" s="248">
        <f>IF(N210="snížená",J210,0)</f>
        <v>0</v>
      </c>
      <c r="BG210" s="248">
        <f>IF(N210="zákl. přenesená",J210,0)</f>
        <v>0</v>
      </c>
      <c r="BH210" s="248">
        <f>IF(N210="sníž. přenesená",J210,0)</f>
        <v>0</v>
      </c>
      <c r="BI210" s="248">
        <f>IF(N210="nulová",J210,0)</f>
        <v>0</v>
      </c>
      <c r="BJ210" s="25" t="s">
        <v>24</v>
      </c>
      <c r="BK210" s="248">
        <f>ROUND(I210*H210,2)</f>
        <v>0</v>
      </c>
      <c r="BL210" s="25" t="s">
        <v>572</v>
      </c>
      <c r="BM210" s="25" t="s">
        <v>3529</v>
      </c>
    </row>
    <row r="211" s="1" customFormat="1" ht="16.5" customHeight="1">
      <c r="B211" s="47"/>
      <c r="C211" s="237" t="s">
        <v>865</v>
      </c>
      <c r="D211" s="237" t="s">
        <v>230</v>
      </c>
      <c r="E211" s="238" t="s">
        <v>3520</v>
      </c>
      <c r="F211" s="239" t="s">
        <v>3521</v>
      </c>
      <c r="G211" s="240" t="s">
        <v>499</v>
      </c>
      <c r="H211" s="241">
        <v>10</v>
      </c>
      <c r="I211" s="242"/>
      <c r="J211" s="243">
        <f>ROUND(I211*H211,2)</f>
        <v>0</v>
      </c>
      <c r="K211" s="239" t="s">
        <v>2762</v>
      </c>
      <c r="L211" s="73"/>
      <c r="M211" s="244" t="s">
        <v>22</v>
      </c>
      <c r="N211" s="245" t="s">
        <v>50</v>
      </c>
      <c r="O211" s="48"/>
      <c r="P211" s="246">
        <f>O211*H211</f>
        <v>0</v>
      </c>
      <c r="Q211" s="246">
        <v>0</v>
      </c>
      <c r="R211" s="246">
        <f>Q211*H211</f>
        <v>0</v>
      </c>
      <c r="S211" s="246">
        <v>0</v>
      </c>
      <c r="T211" s="247">
        <f>S211*H211</f>
        <v>0</v>
      </c>
      <c r="AR211" s="25" t="s">
        <v>572</v>
      </c>
      <c r="AT211" s="25" t="s">
        <v>230</v>
      </c>
      <c r="AU211" s="25" t="s">
        <v>24</v>
      </c>
      <c r="AY211" s="25" t="s">
        <v>228</v>
      </c>
      <c r="BE211" s="248">
        <f>IF(N211="základní",J211,0)</f>
        <v>0</v>
      </c>
      <c r="BF211" s="248">
        <f>IF(N211="snížená",J211,0)</f>
        <v>0</v>
      </c>
      <c r="BG211" s="248">
        <f>IF(N211="zákl. přenesená",J211,0)</f>
        <v>0</v>
      </c>
      <c r="BH211" s="248">
        <f>IF(N211="sníž. přenesená",J211,0)</f>
        <v>0</v>
      </c>
      <c r="BI211" s="248">
        <f>IF(N211="nulová",J211,0)</f>
        <v>0</v>
      </c>
      <c r="BJ211" s="25" t="s">
        <v>24</v>
      </c>
      <c r="BK211" s="248">
        <f>ROUND(I211*H211,2)</f>
        <v>0</v>
      </c>
      <c r="BL211" s="25" t="s">
        <v>572</v>
      </c>
      <c r="BM211" s="25" t="s">
        <v>3530</v>
      </c>
    </row>
    <row r="212" s="1" customFormat="1" ht="16.5" customHeight="1">
      <c r="B212" s="47"/>
      <c r="C212" s="237" t="s">
        <v>881</v>
      </c>
      <c r="D212" s="237" t="s">
        <v>230</v>
      </c>
      <c r="E212" s="238" t="s">
        <v>3531</v>
      </c>
      <c r="F212" s="239" t="s">
        <v>3532</v>
      </c>
      <c r="G212" s="240" t="s">
        <v>499</v>
      </c>
      <c r="H212" s="241">
        <v>11</v>
      </c>
      <c r="I212" s="242"/>
      <c r="J212" s="243">
        <f>ROUND(I212*H212,2)</f>
        <v>0</v>
      </c>
      <c r="K212" s="239" t="s">
        <v>2762</v>
      </c>
      <c r="L212" s="73"/>
      <c r="M212" s="244" t="s">
        <v>22</v>
      </c>
      <c r="N212" s="245" t="s">
        <v>50</v>
      </c>
      <c r="O212" s="48"/>
      <c r="P212" s="246">
        <f>O212*H212</f>
        <v>0</v>
      </c>
      <c r="Q212" s="246">
        <v>0</v>
      </c>
      <c r="R212" s="246">
        <f>Q212*H212</f>
        <v>0</v>
      </c>
      <c r="S212" s="246">
        <v>0</v>
      </c>
      <c r="T212" s="247">
        <f>S212*H212</f>
        <v>0</v>
      </c>
      <c r="AR212" s="25" t="s">
        <v>572</v>
      </c>
      <c r="AT212" s="25" t="s">
        <v>230</v>
      </c>
      <c r="AU212" s="25" t="s">
        <v>24</v>
      </c>
      <c r="AY212" s="25" t="s">
        <v>228</v>
      </c>
      <c r="BE212" s="248">
        <f>IF(N212="základní",J212,0)</f>
        <v>0</v>
      </c>
      <c r="BF212" s="248">
        <f>IF(N212="snížená",J212,0)</f>
        <v>0</v>
      </c>
      <c r="BG212" s="248">
        <f>IF(N212="zákl. přenesená",J212,0)</f>
        <v>0</v>
      </c>
      <c r="BH212" s="248">
        <f>IF(N212="sníž. přenesená",J212,0)</f>
        <v>0</v>
      </c>
      <c r="BI212" s="248">
        <f>IF(N212="nulová",J212,0)</f>
        <v>0</v>
      </c>
      <c r="BJ212" s="25" t="s">
        <v>24</v>
      </c>
      <c r="BK212" s="248">
        <f>ROUND(I212*H212,2)</f>
        <v>0</v>
      </c>
      <c r="BL212" s="25" t="s">
        <v>572</v>
      </c>
      <c r="BM212" s="25" t="s">
        <v>3533</v>
      </c>
    </row>
    <row r="213" s="1" customFormat="1" ht="16.5" customHeight="1">
      <c r="B213" s="47"/>
      <c r="C213" s="237" t="s">
        <v>910</v>
      </c>
      <c r="D213" s="237" t="s">
        <v>230</v>
      </c>
      <c r="E213" s="238" t="s">
        <v>3520</v>
      </c>
      <c r="F213" s="239" t="s">
        <v>3521</v>
      </c>
      <c r="G213" s="240" t="s">
        <v>499</v>
      </c>
      <c r="H213" s="241">
        <v>11</v>
      </c>
      <c r="I213" s="242"/>
      <c r="J213" s="243">
        <f>ROUND(I213*H213,2)</f>
        <v>0</v>
      </c>
      <c r="K213" s="239" t="s">
        <v>2762</v>
      </c>
      <c r="L213" s="73"/>
      <c r="M213" s="244" t="s">
        <v>22</v>
      </c>
      <c r="N213" s="245" t="s">
        <v>50</v>
      </c>
      <c r="O213" s="48"/>
      <c r="P213" s="246">
        <f>O213*H213</f>
        <v>0</v>
      </c>
      <c r="Q213" s="246">
        <v>0</v>
      </c>
      <c r="R213" s="246">
        <f>Q213*H213</f>
        <v>0</v>
      </c>
      <c r="S213" s="246">
        <v>0</v>
      </c>
      <c r="T213" s="247">
        <f>S213*H213</f>
        <v>0</v>
      </c>
      <c r="AR213" s="25" t="s">
        <v>572</v>
      </c>
      <c r="AT213" s="25" t="s">
        <v>230</v>
      </c>
      <c r="AU213" s="25" t="s">
        <v>24</v>
      </c>
      <c r="AY213" s="25" t="s">
        <v>228</v>
      </c>
      <c r="BE213" s="248">
        <f>IF(N213="základní",J213,0)</f>
        <v>0</v>
      </c>
      <c r="BF213" s="248">
        <f>IF(N213="snížená",J213,0)</f>
        <v>0</v>
      </c>
      <c r="BG213" s="248">
        <f>IF(N213="zákl. přenesená",J213,0)</f>
        <v>0</v>
      </c>
      <c r="BH213" s="248">
        <f>IF(N213="sníž. přenesená",J213,0)</f>
        <v>0</v>
      </c>
      <c r="BI213" s="248">
        <f>IF(N213="nulová",J213,0)</f>
        <v>0</v>
      </c>
      <c r="BJ213" s="25" t="s">
        <v>24</v>
      </c>
      <c r="BK213" s="248">
        <f>ROUND(I213*H213,2)</f>
        <v>0</v>
      </c>
      <c r="BL213" s="25" t="s">
        <v>572</v>
      </c>
      <c r="BM213" s="25" t="s">
        <v>3534</v>
      </c>
    </row>
    <row r="214" s="1" customFormat="1" ht="16.5" customHeight="1">
      <c r="B214" s="47"/>
      <c r="C214" s="237" t="s">
        <v>917</v>
      </c>
      <c r="D214" s="237" t="s">
        <v>230</v>
      </c>
      <c r="E214" s="238" t="s">
        <v>3535</v>
      </c>
      <c r="F214" s="239" t="s">
        <v>3536</v>
      </c>
      <c r="G214" s="240" t="s">
        <v>499</v>
      </c>
      <c r="H214" s="241">
        <v>4</v>
      </c>
      <c r="I214" s="242"/>
      <c r="J214" s="243">
        <f>ROUND(I214*H214,2)</f>
        <v>0</v>
      </c>
      <c r="K214" s="239" t="s">
        <v>2762</v>
      </c>
      <c r="L214" s="73"/>
      <c r="M214" s="244" t="s">
        <v>22</v>
      </c>
      <c r="N214" s="245" t="s">
        <v>50</v>
      </c>
      <c r="O214" s="48"/>
      <c r="P214" s="246">
        <f>O214*H214</f>
        <v>0</v>
      </c>
      <c r="Q214" s="246">
        <v>0</v>
      </c>
      <c r="R214" s="246">
        <f>Q214*H214</f>
        <v>0</v>
      </c>
      <c r="S214" s="246">
        <v>0</v>
      </c>
      <c r="T214" s="247">
        <f>S214*H214</f>
        <v>0</v>
      </c>
      <c r="AR214" s="25" t="s">
        <v>572</v>
      </c>
      <c r="AT214" s="25" t="s">
        <v>230</v>
      </c>
      <c r="AU214" s="25" t="s">
        <v>24</v>
      </c>
      <c r="AY214" s="25" t="s">
        <v>228</v>
      </c>
      <c r="BE214" s="248">
        <f>IF(N214="základní",J214,0)</f>
        <v>0</v>
      </c>
      <c r="BF214" s="248">
        <f>IF(N214="snížená",J214,0)</f>
        <v>0</v>
      </c>
      <c r="BG214" s="248">
        <f>IF(N214="zákl. přenesená",J214,0)</f>
        <v>0</v>
      </c>
      <c r="BH214" s="248">
        <f>IF(N214="sníž. přenesená",J214,0)</f>
        <v>0</v>
      </c>
      <c r="BI214" s="248">
        <f>IF(N214="nulová",J214,0)</f>
        <v>0</v>
      </c>
      <c r="BJ214" s="25" t="s">
        <v>24</v>
      </c>
      <c r="BK214" s="248">
        <f>ROUND(I214*H214,2)</f>
        <v>0</v>
      </c>
      <c r="BL214" s="25" t="s">
        <v>572</v>
      </c>
      <c r="BM214" s="25" t="s">
        <v>3537</v>
      </c>
    </row>
    <row r="215" s="1" customFormat="1" ht="16.5" customHeight="1">
      <c r="B215" s="47"/>
      <c r="C215" s="237" t="s">
        <v>921</v>
      </c>
      <c r="D215" s="237" t="s">
        <v>230</v>
      </c>
      <c r="E215" s="238" t="s">
        <v>3538</v>
      </c>
      <c r="F215" s="239" t="s">
        <v>3515</v>
      </c>
      <c r="G215" s="240" t="s">
        <v>499</v>
      </c>
      <c r="H215" s="241">
        <v>4</v>
      </c>
      <c r="I215" s="242"/>
      <c r="J215" s="243">
        <f>ROUND(I215*H215,2)</f>
        <v>0</v>
      </c>
      <c r="K215" s="239" t="s">
        <v>2762</v>
      </c>
      <c r="L215" s="73"/>
      <c r="M215" s="244" t="s">
        <v>22</v>
      </c>
      <c r="N215" s="245" t="s">
        <v>50</v>
      </c>
      <c r="O215" s="48"/>
      <c r="P215" s="246">
        <f>O215*H215</f>
        <v>0</v>
      </c>
      <c r="Q215" s="246">
        <v>0</v>
      </c>
      <c r="R215" s="246">
        <f>Q215*H215</f>
        <v>0</v>
      </c>
      <c r="S215" s="246">
        <v>0</v>
      </c>
      <c r="T215" s="247">
        <f>S215*H215</f>
        <v>0</v>
      </c>
      <c r="AR215" s="25" t="s">
        <v>572</v>
      </c>
      <c r="AT215" s="25" t="s">
        <v>230</v>
      </c>
      <c r="AU215" s="25" t="s">
        <v>24</v>
      </c>
      <c r="AY215" s="25" t="s">
        <v>228</v>
      </c>
      <c r="BE215" s="248">
        <f>IF(N215="základní",J215,0)</f>
        <v>0</v>
      </c>
      <c r="BF215" s="248">
        <f>IF(N215="snížená",J215,0)</f>
        <v>0</v>
      </c>
      <c r="BG215" s="248">
        <f>IF(N215="zákl. přenesená",J215,0)</f>
        <v>0</v>
      </c>
      <c r="BH215" s="248">
        <f>IF(N215="sníž. přenesená",J215,0)</f>
        <v>0</v>
      </c>
      <c r="BI215" s="248">
        <f>IF(N215="nulová",J215,0)</f>
        <v>0</v>
      </c>
      <c r="BJ215" s="25" t="s">
        <v>24</v>
      </c>
      <c r="BK215" s="248">
        <f>ROUND(I215*H215,2)</f>
        <v>0</v>
      </c>
      <c r="BL215" s="25" t="s">
        <v>572</v>
      </c>
      <c r="BM215" s="25" t="s">
        <v>3539</v>
      </c>
    </row>
    <row r="216" s="1" customFormat="1" ht="25.5" customHeight="1">
      <c r="B216" s="47"/>
      <c r="C216" s="237" t="s">
        <v>943</v>
      </c>
      <c r="D216" s="237" t="s">
        <v>230</v>
      </c>
      <c r="E216" s="238" t="s">
        <v>3540</v>
      </c>
      <c r="F216" s="239" t="s">
        <v>3541</v>
      </c>
      <c r="G216" s="240" t="s">
        <v>499</v>
      </c>
      <c r="H216" s="241">
        <v>1</v>
      </c>
      <c r="I216" s="242"/>
      <c r="J216" s="243">
        <f>ROUND(I216*H216,2)</f>
        <v>0</v>
      </c>
      <c r="K216" s="239" t="s">
        <v>2762</v>
      </c>
      <c r="L216" s="73"/>
      <c r="M216" s="244" t="s">
        <v>22</v>
      </c>
      <c r="N216" s="245" t="s">
        <v>50</v>
      </c>
      <c r="O216" s="48"/>
      <c r="P216" s="246">
        <f>O216*H216</f>
        <v>0</v>
      </c>
      <c r="Q216" s="246">
        <v>0</v>
      </c>
      <c r="R216" s="246">
        <f>Q216*H216</f>
        <v>0</v>
      </c>
      <c r="S216" s="246">
        <v>0</v>
      </c>
      <c r="T216" s="247">
        <f>S216*H216</f>
        <v>0</v>
      </c>
      <c r="AR216" s="25" t="s">
        <v>572</v>
      </c>
      <c r="AT216" s="25" t="s">
        <v>230</v>
      </c>
      <c r="AU216" s="25" t="s">
        <v>24</v>
      </c>
      <c r="AY216" s="25" t="s">
        <v>228</v>
      </c>
      <c r="BE216" s="248">
        <f>IF(N216="základní",J216,0)</f>
        <v>0</v>
      </c>
      <c r="BF216" s="248">
        <f>IF(N216="snížená",J216,0)</f>
        <v>0</v>
      </c>
      <c r="BG216" s="248">
        <f>IF(N216="zákl. přenesená",J216,0)</f>
        <v>0</v>
      </c>
      <c r="BH216" s="248">
        <f>IF(N216="sníž. přenesená",J216,0)</f>
        <v>0</v>
      </c>
      <c r="BI216" s="248">
        <f>IF(N216="nulová",J216,0)</f>
        <v>0</v>
      </c>
      <c r="BJ216" s="25" t="s">
        <v>24</v>
      </c>
      <c r="BK216" s="248">
        <f>ROUND(I216*H216,2)</f>
        <v>0</v>
      </c>
      <c r="BL216" s="25" t="s">
        <v>572</v>
      </c>
      <c r="BM216" s="25" t="s">
        <v>3542</v>
      </c>
    </row>
    <row r="217" s="1" customFormat="1" ht="16.5" customHeight="1">
      <c r="B217" s="47"/>
      <c r="C217" s="237" t="s">
        <v>947</v>
      </c>
      <c r="D217" s="237" t="s">
        <v>230</v>
      </c>
      <c r="E217" s="238" t="s">
        <v>3543</v>
      </c>
      <c r="F217" s="239" t="s">
        <v>3544</v>
      </c>
      <c r="G217" s="240" t="s">
        <v>499</v>
      </c>
      <c r="H217" s="241">
        <v>3</v>
      </c>
      <c r="I217" s="242"/>
      <c r="J217" s="243">
        <f>ROUND(I217*H217,2)</f>
        <v>0</v>
      </c>
      <c r="K217" s="239" t="s">
        <v>2762</v>
      </c>
      <c r="L217" s="73"/>
      <c r="M217" s="244" t="s">
        <v>22</v>
      </c>
      <c r="N217" s="245" t="s">
        <v>50</v>
      </c>
      <c r="O217" s="48"/>
      <c r="P217" s="246">
        <f>O217*H217</f>
        <v>0</v>
      </c>
      <c r="Q217" s="246">
        <v>0</v>
      </c>
      <c r="R217" s="246">
        <f>Q217*H217</f>
        <v>0</v>
      </c>
      <c r="S217" s="246">
        <v>0</v>
      </c>
      <c r="T217" s="247">
        <f>S217*H217</f>
        <v>0</v>
      </c>
      <c r="AR217" s="25" t="s">
        <v>572</v>
      </c>
      <c r="AT217" s="25" t="s">
        <v>230</v>
      </c>
      <c r="AU217" s="25" t="s">
        <v>24</v>
      </c>
      <c r="AY217" s="25" t="s">
        <v>228</v>
      </c>
      <c r="BE217" s="248">
        <f>IF(N217="základní",J217,0)</f>
        <v>0</v>
      </c>
      <c r="BF217" s="248">
        <f>IF(N217="snížená",J217,0)</f>
        <v>0</v>
      </c>
      <c r="BG217" s="248">
        <f>IF(N217="zákl. přenesená",J217,0)</f>
        <v>0</v>
      </c>
      <c r="BH217" s="248">
        <f>IF(N217="sníž. přenesená",J217,0)</f>
        <v>0</v>
      </c>
      <c r="BI217" s="248">
        <f>IF(N217="nulová",J217,0)</f>
        <v>0</v>
      </c>
      <c r="BJ217" s="25" t="s">
        <v>24</v>
      </c>
      <c r="BK217" s="248">
        <f>ROUND(I217*H217,2)</f>
        <v>0</v>
      </c>
      <c r="BL217" s="25" t="s">
        <v>572</v>
      </c>
      <c r="BM217" s="25" t="s">
        <v>3545</v>
      </c>
    </row>
    <row r="218" s="1" customFormat="1" ht="16.5" customHeight="1">
      <c r="B218" s="47"/>
      <c r="C218" s="237" t="s">
        <v>950</v>
      </c>
      <c r="D218" s="237" t="s">
        <v>230</v>
      </c>
      <c r="E218" s="238" t="s">
        <v>3546</v>
      </c>
      <c r="F218" s="239" t="s">
        <v>3547</v>
      </c>
      <c r="G218" s="240" t="s">
        <v>499</v>
      </c>
      <c r="H218" s="241">
        <v>6</v>
      </c>
      <c r="I218" s="242"/>
      <c r="J218" s="243">
        <f>ROUND(I218*H218,2)</f>
        <v>0</v>
      </c>
      <c r="K218" s="239" t="s">
        <v>2762</v>
      </c>
      <c r="L218" s="73"/>
      <c r="M218" s="244" t="s">
        <v>22</v>
      </c>
      <c r="N218" s="245" t="s">
        <v>50</v>
      </c>
      <c r="O218" s="48"/>
      <c r="P218" s="246">
        <f>O218*H218</f>
        <v>0</v>
      </c>
      <c r="Q218" s="246">
        <v>0</v>
      </c>
      <c r="R218" s="246">
        <f>Q218*H218</f>
        <v>0</v>
      </c>
      <c r="S218" s="246">
        <v>0</v>
      </c>
      <c r="T218" s="247">
        <f>S218*H218</f>
        <v>0</v>
      </c>
      <c r="AR218" s="25" t="s">
        <v>572</v>
      </c>
      <c r="AT218" s="25" t="s">
        <v>230</v>
      </c>
      <c r="AU218" s="25" t="s">
        <v>24</v>
      </c>
      <c r="AY218" s="25" t="s">
        <v>228</v>
      </c>
      <c r="BE218" s="248">
        <f>IF(N218="základní",J218,0)</f>
        <v>0</v>
      </c>
      <c r="BF218" s="248">
        <f>IF(N218="snížená",J218,0)</f>
        <v>0</v>
      </c>
      <c r="BG218" s="248">
        <f>IF(N218="zákl. přenesená",J218,0)</f>
        <v>0</v>
      </c>
      <c r="BH218" s="248">
        <f>IF(N218="sníž. přenesená",J218,0)</f>
        <v>0</v>
      </c>
      <c r="BI218" s="248">
        <f>IF(N218="nulová",J218,0)</f>
        <v>0</v>
      </c>
      <c r="BJ218" s="25" t="s">
        <v>24</v>
      </c>
      <c r="BK218" s="248">
        <f>ROUND(I218*H218,2)</f>
        <v>0</v>
      </c>
      <c r="BL218" s="25" t="s">
        <v>572</v>
      </c>
      <c r="BM218" s="25" t="s">
        <v>3548</v>
      </c>
    </row>
    <row r="219" s="1" customFormat="1" ht="16.5" customHeight="1">
      <c r="B219" s="47"/>
      <c r="C219" s="237" t="s">
        <v>954</v>
      </c>
      <c r="D219" s="237" t="s">
        <v>230</v>
      </c>
      <c r="E219" s="238" t="s">
        <v>3549</v>
      </c>
      <c r="F219" s="239" t="s">
        <v>3550</v>
      </c>
      <c r="G219" s="240" t="s">
        <v>499</v>
      </c>
      <c r="H219" s="241">
        <v>20</v>
      </c>
      <c r="I219" s="242"/>
      <c r="J219" s="243">
        <f>ROUND(I219*H219,2)</f>
        <v>0</v>
      </c>
      <c r="K219" s="239" t="s">
        <v>2762</v>
      </c>
      <c r="L219" s="73"/>
      <c r="M219" s="244" t="s">
        <v>22</v>
      </c>
      <c r="N219" s="245" t="s">
        <v>50</v>
      </c>
      <c r="O219" s="48"/>
      <c r="P219" s="246">
        <f>O219*H219</f>
        <v>0</v>
      </c>
      <c r="Q219" s="246">
        <v>0</v>
      </c>
      <c r="R219" s="246">
        <f>Q219*H219</f>
        <v>0</v>
      </c>
      <c r="S219" s="246">
        <v>0</v>
      </c>
      <c r="T219" s="247">
        <f>S219*H219</f>
        <v>0</v>
      </c>
      <c r="AR219" s="25" t="s">
        <v>572</v>
      </c>
      <c r="AT219" s="25" t="s">
        <v>230</v>
      </c>
      <c r="AU219" s="25" t="s">
        <v>24</v>
      </c>
      <c r="AY219" s="25" t="s">
        <v>228</v>
      </c>
      <c r="BE219" s="248">
        <f>IF(N219="základní",J219,0)</f>
        <v>0</v>
      </c>
      <c r="BF219" s="248">
        <f>IF(N219="snížená",J219,0)</f>
        <v>0</v>
      </c>
      <c r="BG219" s="248">
        <f>IF(N219="zákl. přenesená",J219,0)</f>
        <v>0</v>
      </c>
      <c r="BH219" s="248">
        <f>IF(N219="sníž. přenesená",J219,0)</f>
        <v>0</v>
      </c>
      <c r="BI219" s="248">
        <f>IF(N219="nulová",J219,0)</f>
        <v>0</v>
      </c>
      <c r="BJ219" s="25" t="s">
        <v>24</v>
      </c>
      <c r="BK219" s="248">
        <f>ROUND(I219*H219,2)</f>
        <v>0</v>
      </c>
      <c r="BL219" s="25" t="s">
        <v>572</v>
      </c>
      <c r="BM219" s="25" t="s">
        <v>3551</v>
      </c>
    </row>
    <row r="220" s="1" customFormat="1" ht="16.5" customHeight="1">
      <c r="B220" s="47"/>
      <c r="C220" s="237" t="s">
        <v>957</v>
      </c>
      <c r="D220" s="237" t="s">
        <v>230</v>
      </c>
      <c r="E220" s="238" t="s">
        <v>3552</v>
      </c>
      <c r="F220" s="239" t="s">
        <v>3553</v>
      </c>
      <c r="G220" s="240" t="s">
        <v>499</v>
      </c>
      <c r="H220" s="241">
        <v>7</v>
      </c>
      <c r="I220" s="242"/>
      <c r="J220" s="243">
        <f>ROUND(I220*H220,2)</f>
        <v>0</v>
      </c>
      <c r="K220" s="239" t="s">
        <v>2762</v>
      </c>
      <c r="L220" s="73"/>
      <c r="M220" s="244" t="s">
        <v>22</v>
      </c>
      <c r="N220" s="245" t="s">
        <v>50</v>
      </c>
      <c r="O220" s="48"/>
      <c r="P220" s="246">
        <f>O220*H220</f>
        <v>0</v>
      </c>
      <c r="Q220" s="246">
        <v>0</v>
      </c>
      <c r="R220" s="246">
        <f>Q220*H220</f>
        <v>0</v>
      </c>
      <c r="S220" s="246">
        <v>0</v>
      </c>
      <c r="T220" s="247">
        <f>S220*H220</f>
        <v>0</v>
      </c>
      <c r="AR220" s="25" t="s">
        <v>572</v>
      </c>
      <c r="AT220" s="25" t="s">
        <v>230</v>
      </c>
      <c r="AU220" s="25" t="s">
        <v>24</v>
      </c>
      <c r="AY220" s="25" t="s">
        <v>228</v>
      </c>
      <c r="BE220" s="248">
        <f>IF(N220="základní",J220,0)</f>
        <v>0</v>
      </c>
      <c r="BF220" s="248">
        <f>IF(N220="snížená",J220,0)</f>
        <v>0</v>
      </c>
      <c r="BG220" s="248">
        <f>IF(N220="zákl. přenesená",J220,0)</f>
        <v>0</v>
      </c>
      <c r="BH220" s="248">
        <f>IF(N220="sníž. přenesená",J220,0)</f>
        <v>0</v>
      </c>
      <c r="BI220" s="248">
        <f>IF(N220="nulová",J220,0)</f>
        <v>0</v>
      </c>
      <c r="BJ220" s="25" t="s">
        <v>24</v>
      </c>
      <c r="BK220" s="248">
        <f>ROUND(I220*H220,2)</f>
        <v>0</v>
      </c>
      <c r="BL220" s="25" t="s">
        <v>572</v>
      </c>
      <c r="BM220" s="25" t="s">
        <v>3554</v>
      </c>
    </row>
    <row r="221" s="1" customFormat="1" ht="16.5" customHeight="1">
      <c r="B221" s="47"/>
      <c r="C221" s="237" t="s">
        <v>961</v>
      </c>
      <c r="D221" s="237" t="s">
        <v>230</v>
      </c>
      <c r="E221" s="238" t="s">
        <v>3555</v>
      </c>
      <c r="F221" s="239" t="s">
        <v>3556</v>
      </c>
      <c r="G221" s="240" t="s">
        <v>499</v>
      </c>
      <c r="H221" s="241">
        <v>2</v>
      </c>
      <c r="I221" s="242"/>
      <c r="J221" s="243">
        <f>ROUND(I221*H221,2)</f>
        <v>0</v>
      </c>
      <c r="K221" s="239" t="s">
        <v>2762</v>
      </c>
      <c r="L221" s="73"/>
      <c r="M221" s="244" t="s">
        <v>22</v>
      </c>
      <c r="N221" s="245" t="s">
        <v>50</v>
      </c>
      <c r="O221" s="48"/>
      <c r="P221" s="246">
        <f>O221*H221</f>
        <v>0</v>
      </c>
      <c r="Q221" s="246">
        <v>0</v>
      </c>
      <c r="R221" s="246">
        <f>Q221*H221</f>
        <v>0</v>
      </c>
      <c r="S221" s="246">
        <v>0</v>
      </c>
      <c r="T221" s="247">
        <f>S221*H221</f>
        <v>0</v>
      </c>
      <c r="AR221" s="25" t="s">
        <v>572</v>
      </c>
      <c r="AT221" s="25" t="s">
        <v>230</v>
      </c>
      <c r="AU221" s="25" t="s">
        <v>24</v>
      </c>
      <c r="AY221" s="25" t="s">
        <v>228</v>
      </c>
      <c r="BE221" s="248">
        <f>IF(N221="základní",J221,0)</f>
        <v>0</v>
      </c>
      <c r="BF221" s="248">
        <f>IF(N221="snížená",J221,0)</f>
        <v>0</v>
      </c>
      <c r="BG221" s="248">
        <f>IF(N221="zákl. přenesená",J221,0)</f>
        <v>0</v>
      </c>
      <c r="BH221" s="248">
        <f>IF(N221="sníž. přenesená",J221,0)</f>
        <v>0</v>
      </c>
      <c r="BI221" s="248">
        <f>IF(N221="nulová",J221,0)</f>
        <v>0</v>
      </c>
      <c r="BJ221" s="25" t="s">
        <v>24</v>
      </c>
      <c r="BK221" s="248">
        <f>ROUND(I221*H221,2)</f>
        <v>0</v>
      </c>
      <c r="BL221" s="25" t="s">
        <v>572</v>
      </c>
      <c r="BM221" s="25" t="s">
        <v>3557</v>
      </c>
    </row>
    <row r="222" s="1" customFormat="1" ht="16.5" customHeight="1">
      <c r="B222" s="47"/>
      <c r="C222" s="237" t="s">
        <v>966</v>
      </c>
      <c r="D222" s="237" t="s">
        <v>230</v>
      </c>
      <c r="E222" s="238" t="s">
        <v>3558</v>
      </c>
      <c r="F222" s="239" t="s">
        <v>3559</v>
      </c>
      <c r="G222" s="240" t="s">
        <v>499</v>
      </c>
      <c r="H222" s="241">
        <v>6</v>
      </c>
      <c r="I222" s="242"/>
      <c r="J222" s="243">
        <f>ROUND(I222*H222,2)</f>
        <v>0</v>
      </c>
      <c r="K222" s="239" t="s">
        <v>2762</v>
      </c>
      <c r="L222" s="73"/>
      <c r="M222" s="244" t="s">
        <v>22</v>
      </c>
      <c r="N222" s="245" t="s">
        <v>50</v>
      </c>
      <c r="O222" s="48"/>
      <c r="P222" s="246">
        <f>O222*H222</f>
        <v>0</v>
      </c>
      <c r="Q222" s="246">
        <v>0</v>
      </c>
      <c r="R222" s="246">
        <f>Q222*H222</f>
        <v>0</v>
      </c>
      <c r="S222" s="246">
        <v>0</v>
      </c>
      <c r="T222" s="247">
        <f>S222*H222</f>
        <v>0</v>
      </c>
      <c r="AR222" s="25" t="s">
        <v>572</v>
      </c>
      <c r="AT222" s="25" t="s">
        <v>230</v>
      </c>
      <c r="AU222" s="25" t="s">
        <v>24</v>
      </c>
      <c r="AY222" s="25" t="s">
        <v>228</v>
      </c>
      <c r="BE222" s="248">
        <f>IF(N222="základní",J222,0)</f>
        <v>0</v>
      </c>
      <c r="BF222" s="248">
        <f>IF(N222="snížená",J222,0)</f>
        <v>0</v>
      </c>
      <c r="BG222" s="248">
        <f>IF(N222="zákl. přenesená",J222,0)</f>
        <v>0</v>
      </c>
      <c r="BH222" s="248">
        <f>IF(N222="sníž. přenesená",J222,0)</f>
        <v>0</v>
      </c>
      <c r="BI222" s="248">
        <f>IF(N222="nulová",J222,0)</f>
        <v>0</v>
      </c>
      <c r="BJ222" s="25" t="s">
        <v>24</v>
      </c>
      <c r="BK222" s="248">
        <f>ROUND(I222*H222,2)</f>
        <v>0</v>
      </c>
      <c r="BL222" s="25" t="s">
        <v>572</v>
      </c>
      <c r="BM222" s="25" t="s">
        <v>3560</v>
      </c>
    </row>
    <row r="223" s="1" customFormat="1" ht="16.5" customHeight="1">
      <c r="B223" s="47"/>
      <c r="C223" s="237" t="s">
        <v>975</v>
      </c>
      <c r="D223" s="237" t="s">
        <v>230</v>
      </c>
      <c r="E223" s="238" t="s">
        <v>3561</v>
      </c>
      <c r="F223" s="239" t="s">
        <v>3562</v>
      </c>
      <c r="G223" s="240" t="s">
        <v>499</v>
      </c>
      <c r="H223" s="241">
        <v>10</v>
      </c>
      <c r="I223" s="242"/>
      <c r="J223" s="243">
        <f>ROUND(I223*H223,2)</f>
        <v>0</v>
      </c>
      <c r="K223" s="239" t="s">
        <v>2762</v>
      </c>
      <c r="L223" s="73"/>
      <c r="M223" s="244" t="s">
        <v>22</v>
      </c>
      <c r="N223" s="245" t="s">
        <v>50</v>
      </c>
      <c r="O223" s="48"/>
      <c r="P223" s="246">
        <f>O223*H223</f>
        <v>0</v>
      </c>
      <c r="Q223" s="246">
        <v>0</v>
      </c>
      <c r="R223" s="246">
        <f>Q223*H223</f>
        <v>0</v>
      </c>
      <c r="S223" s="246">
        <v>0</v>
      </c>
      <c r="T223" s="247">
        <f>S223*H223</f>
        <v>0</v>
      </c>
      <c r="AR223" s="25" t="s">
        <v>572</v>
      </c>
      <c r="AT223" s="25" t="s">
        <v>230</v>
      </c>
      <c r="AU223" s="25" t="s">
        <v>24</v>
      </c>
      <c r="AY223" s="25" t="s">
        <v>228</v>
      </c>
      <c r="BE223" s="248">
        <f>IF(N223="základní",J223,0)</f>
        <v>0</v>
      </c>
      <c r="BF223" s="248">
        <f>IF(N223="snížená",J223,0)</f>
        <v>0</v>
      </c>
      <c r="BG223" s="248">
        <f>IF(N223="zákl. přenesená",J223,0)</f>
        <v>0</v>
      </c>
      <c r="BH223" s="248">
        <f>IF(N223="sníž. přenesená",J223,0)</f>
        <v>0</v>
      </c>
      <c r="BI223" s="248">
        <f>IF(N223="nulová",J223,0)</f>
        <v>0</v>
      </c>
      <c r="BJ223" s="25" t="s">
        <v>24</v>
      </c>
      <c r="BK223" s="248">
        <f>ROUND(I223*H223,2)</f>
        <v>0</v>
      </c>
      <c r="BL223" s="25" t="s">
        <v>572</v>
      </c>
      <c r="BM223" s="25" t="s">
        <v>3563</v>
      </c>
    </row>
    <row r="224" s="1" customFormat="1" ht="16.5" customHeight="1">
      <c r="B224" s="47"/>
      <c r="C224" s="237" t="s">
        <v>980</v>
      </c>
      <c r="D224" s="237" t="s">
        <v>230</v>
      </c>
      <c r="E224" s="238" t="s">
        <v>3564</v>
      </c>
      <c r="F224" s="239" t="s">
        <v>3565</v>
      </c>
      <c r="G224" s="240" t="s">
        <v>499</v>
      </c>
      <c r="H224" s="241">
        <v>199</v>
      </c>
      <c r="I224" s="242"/>
      <c r="J224" s="243">
        <f>ROUND(I224*H224,2)</f>
        <v>0</v>
      </c>
      <c r="K224" s="239" t="s">
        <v>2762</v>
      </c>
      <c r="L224" s="73"/>
      <c r="M224" s="244" t="s">
        <v>22</v>
      </c>
      <c r="N224" s="245" t="s">
        <v>50</v>
      </c>
      <c r="O224" s="48"/>
      <c r="P224" s="246">
        <f>O224*H224</f>
        <v>0</v>
      </c>
      <c r="Q224" s="246">
        <v>0</v>
      </c>
      <c r="R224" s="246">
        <f>Q224*H224</f>
        <v>0</v>
      </c>
      <c r="S224" s="246">
        <v>0</v>
      </c>
      <c r="T224" s="247">
        <f>S224*H224</f>
        <v>0</v>
      </c>
      <c r="AR224" s="25" t="s">
        <v>572</v>
      </c>
      <c r="AT224" s="25" t="s">
        <v>230</v>
      </c>
      <c r="AU224" s="25" t="s">
        <v>24</v>
      </c>
      <c r="AY224" s="25" t="s">
        <v>228</v>
      </c>
      <c r="BE224" s="248">
        <f>IF(N224="základní",J224,0)</f>
        <v>0</v>
      </c>
      <c r="BF224" s="248">
        <f>IF(N224="snížená",J224,0)</f>
        <v>0</v>
      </c>
      <c r="BG224" s="248">
        <f>IF(N224="zákl. přenesená",J224,0)</f>
        <v>0</v>
      </c>
      <c r="BH224" s="248">
        <f>IF(N224="sníž. přenesená",J224,0)</f>
        <v>0</v>
      </c>
      <c r="BI224" s="248">
        <f>IF(N224="nulová",J224,0)</f>
        <v>0</v>
      </c>
      <c r="BJ224" s="25" t="s">
        <v>24</v>
      </c>
      <c r="BK224" s="248">
        <f>ROUND(I224*H224,2)</f>
        <v>0</v>
      </c>
      <c r="BL224" s="25" t="s">
        <v>572</v>
      </c>
      <c r="BM224" s="25" t="s">
        <v>3566</v>
      </c>
    </row>
    <row r="225" s="1" customFormat="1" ht="16.5" customHeight="1">
      <c r="B225" s="47"/>
      <c r="C225" s="237" t="s">
        <v>984</v>
      </c>
      <c r="D225" s="237" t="s">
        <v>230</v>
      </c>
      <c r="E225" s="238" t="s">
        <v>3567</v>
      </c>
      <c r="F225" s="239" t="s">
        <v>3568</v>
      </c>
      <c r="G225" s="240" t="s">
        <v>499</v>
      </c>
      <c r="H225" s="241">
        <v>974</v>
      </c>
      <c r="I225" s="242"/>
      <c r="J225" s="243">
        <f>ROUND(I225*H225,2)</f>
        <v>0</v>
      </c>
      <c r="K225" s="239" t="s">
        <v>2762</v>
      </c>
      <c r="L225" s="73"/>
      <c r="M225" s="244" t="s">
        <v>22</v>
      </c>
      <c r="N225" s="245" t="s">
        <v>50</v>
      </c>
      <c r="O225" s="48"/>
      <c r="P225" s="246">
        <f>O225*H225</f>
        <v>0</v>
      </c>
      <c r="Q225" s="246">
        <v>0</v>
      </c>
      <c r="R225" s="246">
        <f>Q225*H225</f>
        <v>0</v>
      </c>
      <c r="S225" s="246">
        <v>0</v>
      </c>
      <c r="T225" s="247">
        <f>S225*H225</f>
        <v>0</v>
      </c>
      <c r="AR225" s="25" t="s">
        <v>572</v>
      </c>
      <c r="AT225" s="25" t="s">
        <v>230</v>
      </c>
      <c r="AU225" s="25" t="s">
        <v>24</v>
      </c>
      <c r="AY225" s="25" t="s">
        <v>228</v>
      </c>
      <c r="BE225" s="248">
        <f>IF(N225="základní",J225,0)</f>
        <v>0</v>
      </c>
      <c r="BF225" s="248">
        <f>IF(N225="snížená",J225,0)</f>
        <v>0</v>
      </c>
      <c r="BG225" s="248">
        <f>IF(N225="zákl. přenesená",J225,0)</f>
        <v>0</v>
      </c>
      <c r="BH225" s="248">
        <f>IF(N225="sníž. přenesená",J225,0)</f>
        <v>0</v>
      </c>
      <c r="BI225" s="248">
        <f>IF(N225="nulová",J225,0)</f>
        <v>0</v>
      </c>
      <c r="BJ225" s="25" t="s">
        <v>24</v>
      </c>
      <c r="BK225" s="248">
        <f>ROUND(I225*H225,2)</f>
        <v>0</v>
      </c>
      <c r="BL225" s="25" t="s">
        <v>572</v>
      </c>
      <c r="BM225" s="25" t="s">
        <v>3569</v>
      </c>
    </row>
    <row r="226" s="1" customFormat="1" ht="16.5" customHeight="1">
      <c r="B226" s="47"/>
      <c r="C226" s="237" t="s">
        <v>989</v>
      </c>
      <c r="D226" s="237" t="s">
        <v>230</v>
      </c>
      <c r="E226" s="238" t="s">
        <v>3570</v>
      </c>
      <c r="F226" s="239" t="s">
        <v>3571</v>
      </c>
      <c r="G226" s="240" t="s">
        <v>499</v>
      </c>
      <c r="H226" s="241">
        <v>2587</v>
      </c>
      <c r="I226" s="242"/>
      <c r="J226" s="243">
        <f>ROUND(I226*H226,2)</f>
        <v>0</v>
      </c>
      <c r="K226" s="239" t="s">
        <v>2762</v>
      </c>
      <c r="L226" s="73"/>
      <c r="M226" s="244" t="s">
        <v>22</v>
      </c>
      <c r="N226" s="310" t="s">
        <v>50</v>
      </c>
      <c r="O226" s="311"/>
      <c r="P226" s="312">
        <f>O226*H226</f>
        <v>0</v>
      </c>
      <c r="Q226" s="312">
        <v>0</v>
      </c>
      <c r="R226" s="312">
        <f>Q226*H226</f>
        <v>0</v>
      </c>
      <c r="S226" s="312">
        <v>0</v>
      </c>
      <c r="T226" s="313">
        <f>S226*H226</f>
        <v>0</v>
      </c>
      <c r="AR226" s="25" t="s">
        <v>572</v>
      </c>
      <c r="AT226" s="25" t="s">
        <v>230</v>
      </c>
      <c r="AU226" s="25" t="s">
        <v>24</v>
      </c>
      <c r="AY226" s="25" t="s">
        <v>228</v>
      </c>
      <c r="BE226" s="248">
        <f>IF(N226="základní",J226,0)</f>
        <v>0</v>
      </c>
      <c r="BF226" s="248">
        <f>IF(N226="snížená",J226,0)</f>
        <v>0</v>
      </c>
      <c r="BG226" s="248">
        <f>IF(N226="zákl. přenesená",J226,0)</f>
        <v>0</v>
      </c>
      <c r="BH226" s="248">
        <f>IF(N226="sníž. přenesená",J226,0)</f>
        <v>0</v>
      </c>
      <c r="BI226" s="248">
        <f>IF(N226="nulová",J226,0)</f>
        <v>0</v>
      </c>
      <c r="BJ226" s="25" t="s">
        <v>24</v>
      </c>
      <c r="BK226" s="248">
        <f>ROUND(I226*H226,2)</f>
        <v>0</v>
      </c>
      <c r="BL226" s="25" t="s">
        <v>572</v>
      </c>
      <c r="BM226" s="25" t="s">
        <v>3572</v>
      </c>
    </row>
    <row r="227" s="1" customFormat="1" ht="6.96" customHeight="1">
      <c r="B227" s="68"/>
      <c r="C227" s="69"/>
      <c r="D227" s="69"/>
      <c r="E227" s="69"/>
      <c r="F227" s="69"/>
      <c r="G227" s="69"/>
      <c r="H227" s="69"/>
      <c r="I227" s="180"/>
      <c r="J227" s="69"/>
      <c r="K227" s="69"/>
      <c r="L227" s="73"/>
    </row>
  </sheetData>
  <sheetProtection sheet="1" autoFilter="0" formatColumns="0" formatRows="0" objects="1" scenarios="1" spinCount="100000" saltValue="CuURgYB+CQhpSULtpusCu1QeQrkGBUZTa3ZJm5+f9avNSNm3pzvcfcOZaKBpJIU5QSwew4fsqrBC7Lp4Jsssqg==" hashValue="duu4Nyiyf05cdVbnIolQzRxe0BkWBYXTg1IXXaBRhjS3lA7tRt9pe9mlqMiwX1GvMxY+GgeN3egRD0zzJCcK2g==" algorithmName="SHA-512" password="CC35"/>
  <autoFilter ref="C88:K226"/>
  <mergeCells count="16">
    <mergeCell ref="E7:H7"/>
    <mergeCell ref="E11:H11"/>
    <mergeCell ref="E9:H9"/>
    <mergeCell ref="E13:H13"/>
    <mergeCell ref="E28:H28"/>
    <mergeCell ref="E49:H49"/>
    <mergeCell ref="E53:H53"/>
    <mergeCell ref="E51:H51"/>
    <mergeCell ref="E55:H55"/>
    <mergeCell ref="J59:J60"/>
    <mergeCell ref="E75:H75"/>
    <mergeCell ref="E79:H79"/>
    <mergeCell ref="E77:H77"/>
    <mergeCell ref="E81:H81"/>
    <mergeCell ref="G1:H1"/>
    <mergeCell ref="L2:V2"/>
  </mergeCells>
  <hyperlinks>
    <hyperlink ref="F1:G1" location="C2" display="1) Krycí list soupisu"/>
    <hyperlink ref="G1:H1" location="C62" display="2) Rekapitulace"/>
    <hyperlink ref="J1" location="C88"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6.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108</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ht="16.5" customHeight="1">
      <c r="B9" s="29"/>
      <c r="C9" s="30"/>
      <c r="D9" s="30"/>
      <c r="E9" s="157" t="s">
        <v>176</v>
      </c>
      <c r="F9" s="30"/>
      <c r="G9" s="30"/>
      <c r="H9" s="30"/>
      <c r="I9" s="156"/>
      <c r="J9" s="30"/>
      <c r="K9" s="32"/>
    </row>
    <row r="10">
      <c r="B10" s="29"/>
      <c r="C10" s="30"/>
      <c r="D10" s="41" t="s">
        <v>177</v>
      </c>
      <c r="E10" s="30"/>
      <c r="F10" s="30"/>
      <c r="G10" s="30"/>
      <c r="H10" s="30"/>
      <c r="I10" s="156"/>
      <c r="J10" s="30"/>
      <c r="K10" s="32"/>
    </row>
    <row r="11" s="1" customFormat="1" ht="16.5" customHeight="1">
      <c r="B11" s="47"/>
      <c r="C11" s="48"/>
      <c r="D11" s="48"/>
      <c r="E11" s="56" t="s">
        <v>2686</v>
      </c>
      <c r="F11" s="48"/>
      <c r="G11" s="48"/>
      <c r="H11" s="48"/>
      <c r="I11" s="158"/>
      <c r="J11" s="48"/>
      <c r="K11" s="52"/>
    </row>
    <row r="12" s="1" customFormat="1">
      <c r="B12" s="47"/>
      <c r="C12" s="48"/>
      <c r="D12" s="41" t="s">
        <v>2687</v>
      </c>
      <c r="E12" s="48"/>
      <c r="F12" s="48"/>
      <c r="G12" s="48"/>
      <c r="H12" s="48"/>
      <c r="I12" s="158"/>
      <c r="J12" s="48"/>
      <c r="K12" s="52"/>
    </row>
    <row r="13" s="1" customFormat="1" ht="36.96" customHeight="1">
      <c r="B13" s="47"/>
      <c r="C13" s="48"/>
      <c r="D13" s="48"/>
      <c r="E13" s="159" t="s">
        <v>3573</v>
      </c>
      <c r="F13" s="48"/>
      <c r="G13" s="48"/>
      <c r="H13" s="48"/>
      <c r="I13" s="158"/>
      <c r="J13" s="48"/>
      <c r="K13" s="52"/>
    </row>
    <row r="14" s="1" customFormat="1">
      <c r="B14" s="47"/>
      <c r="C14" s="48"/>
      <c r="D14" s="48"/>
      <c r="E14" s="48"/>
      <c r="F14" s="48"/>
      <c r="G14" s="48"/>
      <c r="H14" s="48"/>
      <c r="I14" s="158"/>
      <c r="J14" s="48"/>
      <c r="K14" s="52"/>
    </row>
    <row r="15" s="1" customFormat="1" ht="14.4" customHeight="1">
      <c r="B15" s="47"/>
      <c r="C15" s="48"/>
      <c r="D15" s="41" t="s">
        <v>21</v>
      </c>
      <c r="E15" s="48"/>
      <c r="F15" s="36" t="s">
        <v>22</v>
      </c>
      <c r="G15" s="48"/>
      <c r="H15" s="48"/>
      <c r="I15" s="160" t="s">
        <v>23</v>
      </c>
      <c r="J15" s="36" t="s">
        <v>22</v>
      </c>
      <c r="K15" s="52"/>
    </row>
    <row r="16" s="1" customFormat="1" ht="14.4" customHeight="1">
      <c r="B16" s="47"/>
      <c r="C16" s="48"/>
      <c r="D16" s="41" t="s">
        <v>25</v>
      </c>
      <c r="E16" s="48"/>
      <c r="F16" s="36" t="s">
        <v>26</v>
      </c>
      <c r="G16" s="48"/>
      <c r="H16" s="48"/>
      <c r="I16" s="160" t="s">
        <v>27</v>
      </c>
      <c r="J16" s="161" t="str">
        <f>'Rekapitulace stavby'!AN8</f>
        <v>4. 5. 2015</v>
      </c>
      <c r="K16" s="52"/>
    </row>
    <row r="17" s="1" customFormat="1" ht="10.8" customHeight="1">
      <c r="B17" s="47"/>
      <c r="C17" s="48"/>
      <c r="D17" s="48"/>
      <c r="E17" s="48"/>
      <c r="F17" s="48"/>
      <c r="G17" s="48"/>
      <c r="H17" s="48"/>
      <c r="I17" s="158"/>
      <c r="J17" s="48"/>
      <c r="K17" s="52"/>
    </row>
    <row r="18" s="1" customFormat="1" ht="14.4" customHeight="1">
      <c r="B18" s="47"/>
      <c r="C18" s="48"/>
      <c r="D18" s="41" t="s">
        <v>31</v>
      </c>
      <c r="E18" s="48"/>
      <c r="F18" s="48"/>
      <c r="G18" s="48"/>
      <c r="H18" s="48"/>
      <c r="I18" s="160" t="s">
        <v>32</v>
      </c>
      <c r="J18" s="36" t="s">
        <v>33</v>
      </c>
      <c r="K18" s="52"/>
    </row>
    <row r="19" s="1" customFormat="1" ht="18" customHeight="1">
      <c r="B19" s="47"/>
      <c r="C19" s="48"/>
      <c r="D19" s="48"/>
      <c r="E19" s="36" t="s">
        <v>34</v>
      </c>
      <c r="F19" s="48"/>
      <c r="G19" s="48"/>
      <c r="H19" s="48"/>
      <c r="I19" s="160" t="s">
        <v>35</v>
      </c>
      <c r="J19" s="36" t="s">
        <v>36</v>
      </c>
      <c r="K19" s="52"/>
    </row>
    <row r="20" s="1" customFormat="1" ht="6.96" customHeight="1">
      <c r="B20" s="47"/>
      <c r="C20" s="48"/>
      <c r="D20" s="48"/>
      <c r="E20" s="48"/>
      <c r="F20" s="48"/>
      <c r="G20" s="48"/>
      <c r="H20" s="48"/>
      <c r="I20" s="158"/>
      <c r="J20" s="48"/>
      <c r="K20" s="52"/>
    </row>
    <row r="21" s="1" customFormat="1" ht="14.4" customHeight="1">
      <c r="B21" s="47"/>
      <c r="C21" s="48"/>
      <c r="D21" s="41" t="s">
        <v>37</v>
      </c>
      <c r="E21" s="48"/>
      <c r="F21" s="48"/>
      <c r="G21" s="48"/>
      <c r="H21" s="48"/>
      <c r="I21" s="160" t="s">
        <v>32</v>
      </c>
      <c r="J21" s="36" t="str">
        <f>IF('Rekapitulace stavby'!AN13="Vyplň údaj","",IF('Rekapitulace stavby'!AN13="","",'Rekapitulace stavby'!AN13))</f>
        <v/>
      </c>
      <c r="K21" s="52"/>
    </row>
    <row r="22" s="1" customFormat="1" ht="18" customHeight="1">
      <c r="B22" s="47"/>
      <c r="C22" s="48"/>
      <c r="D22" s="48"/>
      <c r="E22" s="36" t="str">
        <f>IF('Rekapitulace stavby'!E14="Vyplň údaj","",IF('Rekapitulace stavby'!E14="","",'Rekapitulace stavby'!E14))</f>
        <v/>
      </c>
      <c r="F22" s="48"/>
      <c r="G22" s="48"/>
      <c r="H22" s="48"/>
      <c r="I22" s="160" t="s">
        <v>35</v>
      </c>
      <c r="J22" s="36" t="str">
        <f>IF('Rekapitulace stavby'!AN14="Vyplň údaj","",IF('Rekapitulace stavby'!AN14="","",'Rekapitulace stavby'!AN14))</f>
        <v/>
      </c>
      <c r="K22" s="52"/>
    </row>
    <row r="23" s="1" customFormat="1" ht="6.96" customHeight="1">
      <c r="B23" s="47"/>
      <c r="C23" s="48"/>
      <c r="D23" s="48"/>
      <c r="E23" s="48"/>
      <c r="F23" s="48"/>
      <c r="G23" s="48"/>
      <c r="H23" s="48"/>
      <c r="I23" s="158"/>
      <c r="J23" s="48"/>
      <c r="K23" s="52"/>
    </row>
    <row r="24" s="1" customFormat="1" ht="14.4" customHeight="1">
      <c r="B24" s="47"/>
      <c r="C24" s="48"/>
      <c r="D24" s="41" t="s">
        <v>39</v>
      </c>
      <c r="E24" s="48"/>
      <c r="F24" s="48"/>
      <c r="G24" s="48"/>
      <c r="H24" s="48"/>
      <c r="I24" s="160" t="s">
        <v>32</v>
      </c>
      <c r="J24" s="36" t="s">
        <v>40</v>
      </c>
      <c r="K24" s="52"/>
    </row>
    <row r="25" s="1" customFormat="1" ht="18" customHeight="1">
      <c r="B25" s="47"/>
      <c r="C25" s="48"/>
      <c r="D25" s="48"/>
      <c r="E25" s="36" t="s">
        <v>41</v>
      </c>
      <c r="F25" s="48"/>
      <c r="G25" s="48"/>
      <c r="H25" s="48"/>
      <c r="I25" s="160" t="s">
        <v>35</v>
      </c>
      <c r="J25" s="36" t="s">
        <v>22</v>
      </c>
      <c r="K25" s="52"/>
    </row>
    <row r="26" s="1" customFormat="1" ht="6.96" customHeight="1">
      <c r="B26" s="47"/>
      <c r="C26" s="48"/>
      <c r="D26" s="48"/>
      <c r="E26" s="48"/>
      <c r="F26" s="48"/>
      <c r="G26" s="48"/>
      <c r="H26" s="48"/>
      <c r="I26" s="158"/>
      <c r="J26" s="48"/>
      <c r="K26" s="52"/>
    </row>
    <row r="27" s="1" customFormat="1" ht="14.4" customHeight="1">
      <c r="B27" s="47"/>
      <c r="C27" s="48"/>
      <c r="D27" s="41" t="s">
        <v>43</v>
      </c>
      <c r="E27" s="48"/>
      <c r="F27" s="48"/>
      <c r="G27" s="48"/>
      <c r="H27" s="48"/>
      <c r="I27" s="158"/>
      <c r="J27" s="48"/>
      <c r="K27" s="52"/>
    </row>
    <row r="28" s="7" customFormat="1" ht="28.5" customHeight="1">
      <c r="B28" s="162"/>
      <c r="C28" s="163"/>
      <c r="D28" s="163"/>
      <c r="E28" s="45" t="s">
        <v>2689</v>
      </c>
      <c r="F28" s="45"/>
      <c r="G28" s="45"/>
      <c r="H28" s="45"/>
      <c r="I28" s="164"/>
      <c r="J28" s="163"/>
      <c r="K28" s="165"/>
    </row>
    <row r="29" s="1" customFormat="1" ht="6.96" customHeight="1">
      <c r="B29" s="47"/>
      <c r="C29" s="48"/>
      <c r="D29" s="48"/>
      <c r="E29" s="48"/>
      <c r="F29" s="48"/>
      <c r="G29" s="48"/>
      <c r="H29" s="48"/>
      <c r="I29" s="158"/>
      <c r="J29" s="48"/>
      <c r="K29" s="52"/>
    </row>
    <row r="30" s="1" customFormat="1" ht="6.96" customHeight="1">
      <c r="B30" s="47"/>
      <c r="C30" s="48"/>
      <c r="D30" s="107"/>
      <c r="E30" s="107"/>
      <c r="F30" s="107"/>
      <c r="G30" s="107"/>
      <c r="H30" s="107"/>
      <c r="I30" s="166"/>
      <c r="J30" s="107"/>
      <c r="K30" s="167"/>
    </row>
    <row r="31" s="1" customFormat="1" ht="25.44" customHeight="1">
      <c r="B31" s="47"/>
      <c r="C31" s="48"/>
      <c r="D31" s="168" t="s">
        <v>45</v>
      </c>
      <c r="E31" s="48"/>
      <c r="F31" s="48"/>
      <c r="G31" s="48"/>
      <c r="H31" s="48"/>
      <c r="I31" s="158"/>
      <c r="J31" s="169">
        <f>ROUND(J113,2)</f>
        <v>0</v>
      </c>
      <c r="K31" s="52"/>
    </row>
    <row r="32" s="1" customFormat="1" ht="6.96" customHeight="1">
      <c r="B32" s="47"/>
      <c r="C32" s="48"/>
      <c r="D32" s="107"/>
      <c r="E32" s="107"/>
      <c r="F32" s="107"/>
      <c r="G32" s="107"/>
      <c r="H32" s="107"/>
      <c r="I32" s="166"/>
      <c r="J32" s="107"/>
      <c r="K32" s="167"/>
    </row>
    <row r="33" s="1" customFormat="1" ht="14.4" customHeight="1">
      <c r="B33" s="47"/>
      <c r="C33" s="48"/>
      <c r="D33" s="48"/>
      <c r="E33" s="48"/>
      <c r="F33" s="53" t="s">
        <v>47</v>
      </c>
      <c r="G33" s="48"/>
      <c r="H33" s="48"/>
      <c r="I33" s="170" t="s">
        <v>46</v>
      </c>
      <c r="J33" s="53" t="s">
        <v>48</v>
      </c>
      <c r="K33" s="52"/>
    </row>
    <row r="34" s="1" customFormat="1" ht="14.4" customHeight="1">
      <c r="B34" s="47"/>
      <c r="C34" s="48"/>
      <c r="D34" s="56" t="s">
        <v>49</v>
      </c>
      <c r="E34" s="56" t="s">
        <v>50</v>
      </c>
      <c r="F34" s="171">
        <f>ROUND(SUM(BE113:BE173), 2)</f>
        <v>0</v>
      </c>
      <c r="G34" s="48"/>
      <c r="H34" s="48"/>
      <c r="I34" s="172">
        <v>0.20999999999999999</v>
      </c>
      <c r="J34" s="171">
        <f>ROUND(ROUND((SUM(BE113:BE173)), 2)*I34, 2)</f>
        <v>0</v>
      </c>
      <c r="K34" s="52"/>
    </row>
    <row r="35" s="1" customFormat="1" ht="14.4" customHeight="1">
      <c r="B35" s="47"/>
      <c r="C35" s="48"/>
      <c r="D35" s="48"/>
      <c r="E35" s="56" t="s">
        <v>51</v>
      </c>
      <c r="F35" s="171">
        <f>ROUND(SUM(BF113:BF173), 2)</f>
        <v>0</v>
      </c>
      <c r="G35" s="48"/>
      <c r="H35" s="48"/>
      <c r="I35" s="172">
        <v>0.14999999999999999</v>
      </c>
      <c r="J35" s="171">
        <f>ROUND(ROUND((SUM(BF113:BF173)), 2)*I35, 2)</f>
        <v>0</v>
      </c>
      <c r="K35" s="52"/>
    </row>
    <row r="36" hidden="1" s="1" customFormat="1" ht="14.4" customHeight="1">
      <c r="B36" s="47"/>
      <c r="C36" s="48"/>
      <c r="D36" s="48"/>
      <c r="E36" s="56" t="s">
        <v>52</v>
      </c>
      <c r="F36" s="171">
        <f>ROUND(SUM(BG113:BG173), 2)</f>
        <v>0</v>
      </c>
      <c r="G36" s="48"/>
      <c r="H36" s="48"/>
      <c r="I36" s="172">
        <v>0.20999999999999999</v>
      </c>
      <c r="J36" s="171">
        <v>0</v>
      </c>
      <c r="K36" s="52"/>
    </row>
    <row r="37" hidden="1" s="1" customFormat="1" ht="14.4" customHeight="1">
      <c r="B37" s="47"/>
      <c r="C37" s="48"/>
      <c r="D37" s="48"/>
      <c r="E37" s="56" t="s">
        <v>53</v>
      </c>
      <c r="F37" s="171">
        <f>ROUND(SUM(BH113:BH173), 2)</f>
        <v>0</v>
      </c>
      <c r="G37" s="48"/>
      <c r="H37" s="48"/>
      <c r="I37" s="172">
        <v>0.14999999999999999</v>
      </c>
      <c r="J37" s="171">
        <v>0</v>
      </c>
      <c r="K37" s="52"/>
    </row>
    <row r="38" hidden="1" s="1" customFormat="1" ht="14.4" customHeight="1">
      <c r="B38" s="47"/>
      <c r="C38" s="48"/>
      <c r="D38" s="48"/>
      <c r="E38" s="56" t="s">
        <v>54</v>
      </c>
      <c r="F38" s="171">
        <f>ROUND(SUM(BI113:BI173), 2)</f>
        <v>0</v>
      </c>
      <c r="G38" s="48"/>
      <c r="H38" s="48"/>
      <c r="I38" s="172">
        <v>0</v>
      </c>
      <c r="J38" s="171">
        <v>0</v>
      </c>
      <c r="K38" s="52"/>
    </row>
    <row r="39" s="1" customFormat="1" ht="6.96" customHeight="1">
      <c r="B39" s="47"/>
      <c r="C39" s="48"/>
      <c r="D39" s="48"/>
      <c r="E39" s="48"/>
      <c r="F39" s="48"/>
      <c r="G39" s="48"/>
      <c r="H39" s="48"/>
      <c r="I39" s="158"/>
      <c r="J39" s="48"/>
      <c r="K39" s="52"/>
    </row>
    <row r="40" s="1" customFormat="1" ht="25.44" customHeight="1">
      <c r="B40" s="47"/>
      <c r="C40" s="173"/>
      <c r="D40" s="174" t="s">
        <v>55</v>
      </c>
      <c r="E40" s="99"/>
      <c r="F40" s="99"/>
      <c r="G40" s="175" t="s">
        <v>56</v>
      </c>
      <c r="H40" s="176" t="s">
        <v>57</v>
      </c>
      <c r="I40" s="177"/>
      <c r="J40" s="178">
        <f>SUM(J31:J38)</f>
        <v>0</v>
      </c>
      <c r="K40" s="179"/>
    </row>
    <row r="41" s="1" customFormat="1" ht="14.4" customHeight="1">
      <c r="B41" s="68"/>
      <c r="C41" s="69"/>
      <c r="D41" s="69"/>
      <c r="E41" s="69"/>
      <c r="F41" s="69"/>
      <c r="G41" s="69"/>
      <c r="H41" s="69"/>
      <c r="I41" s="180"/>
      <c r="J41" s="69"/>
      <c r="K41" s="70"/>
    </row>
    <row r="45" s="1" customFormat="1" ht="6.96" customHeight="1">
      <c r="B45" s="181"/>
      <c r="C45" s="182"/>
      <c r="D45" s="182"/>
      <c r="E45" s="182"/>
      <c r="F45" s="182"/>
      <c r="G45" s="182"/>
      <c r="H45" s="182"/>
      <c r="I45" s="183"/>
      <c r="J45" s="182"/>
      <c r="K45" s="184"/>
    </row>
    <row r="46" s="1" customFormat="1" ht="36.96" customHeight="1">
      <c r="B46" s="47"/>
      <c r="C46" s="31" t="s">
        <v>180</v>
      </c>
      <c r="D46" s="48"/>
      <c r="E46" s="48"/>
      <c r="F46" s="48"/>
      <c r="G46" s="48"/>
      <c r="H46" s="48"/>
      <c r="I46" s="158"/>
      <c r="J46" s="48"/>
      <c r="K46" s="52"/>
    </row>
    <row r="47" s="1" customFormat="1" ht="6.96" customHeight="1">
      <c r="B47" s="47"/>
      <c r="C47" s="48"/>
      <c r="D47" s="48"/>
      <c r="E47" s="48"/>
      <c r="F47" s="48"/>
      <c r="G47" s="48"/>
      <c r="H47" s="48"/>
      <c r="I47" s="158"/>
      <c r="J47" s="48"/>
      <c r="K47" s="52"/>
    </row>
    <row r="48" s="1" customFormat="1" ht="14.4" customHeight="1">
      <c r="B48" s="47"/>
      <c r="C48" s="41" t="s">
        <v>18</v>
      </c>
      <c r="D48" s="48"/>
      <c r="E48" s="48"/>
      <c r="F48" s="48"/>
      <c r="G48" s="48"/>
      <c r="H48" s="48"/>
      <c r="I48" s="158"/>
      <c r="J48" s="48"/>
      <c r="K48" s="52"/>
    </row>
    <row r="49" s="1" customFormat="1" ht="16.5" customHeight="1">
      <c r="B49" s="47"/>
      <c r="C49" s="48"/>
      <c r="D49" s="48"/>
      <c r="E49" s="157" t="str">
        <f>E7</f>
        <v>NOVÁ PSYCHIATRIE - NEMOCNICE TÁBOR (staveniště A)</v>
      </c>
      <c r="F49" s="41"/>
      <c r="G49" s="41"/>
      <c r="H49" s="41"/>
      <c r="I49" s="158"/>
      <c r="J49" s="48"/>
      <c r="K49" s="52"/>
    </row>
    <row r="50">
      <c r="B50" s="29"/>
      <c r="C50" s="41" t="s">
        <v>175</v>
      </c>
      <c r="D50" s="30"/>
      <c r="E50" s="30"/>
      <c r="F50" s="30"/>
      <c r="G50" s="30"/>
      <c r="H50" s="30"/>
      <c r="I50" s="156"/>
      <c r="J50" s="30"/>
      <c r="K50" s="32"/>
    </row>
    <row r="51" ht="16.5" customHeight="1">
      <c r="B51" s="29"/>
      <c r="C51" s="30"/>
      <c r="D51" s="30"/>
      <c r="E51" s="157" t="s">
        <v>176</v>
      </c>
      <c r="F51" s="30"/>
      <c r="G51" s="30"/>
      <c r="H51" s="30"/>
      <c r="I51" s="156"/>
      <c r="J51" s="30"/>
      <c r="K51" s="32"/>
    </row>
    <row r="52">
      <c r="B52" s="29"/>
      <c r="C52" s="41" t="s">
        <v>177</v>
      </c>
      <c r="D52" s="30"/>
      <c r="E52" s="30"/>
      <c r="F52" s="30"/>
      <c r="G52" s="30"/>
      <c r="H52" s="30"/>
      <c r="I52" s="156"/>
      <c r="J52" s="30"/>
      <c r="K52" s="32"/>
    </row>
    <row r="53" s="1" customFormat="1" ht="16.5" customHeight="1">
      <c r="B53" s="47"/>
      <c r="C53" s="48"/>
      <c r="D53" s="48"/>
      <c r="E53" s="56" t="s">
        <v>2686</v>
      </c>
      <c r="F53" s="48"/>
      <c r="G53" s="48"/>
      <c r="H53" s="48"/>
      <c r="I53" s="158"/>
      <c r="J53" s="48"/>
      <c r="K53" s="52"/>
    </row>
    <row r="54" s="1" customFormat="1" ht="14.4" customHeight="1">
      <c r="B54" s="47"/>
      <c r="C54" s="41" t="s">
        <v>2687</v>
      </c>
      <c r="D54" s="48"/>
      <c r="E54" s="48"/>
      <c r="F54" s="48"/>
      <c r="G54" s="48"/>
      <c r="H54" s="48"/>
      <c r="I54" s="158"/>
      <c r="J54" s="48"/>
      <c r="K54" s="52"/>
    </row>
    <row r="55" s="1" customFormat="1" ht="17.25" customHeight="1">
      <c r="B55" s="47"/>
      <c r="C55" s="48"/>
      <c r="D55" s="48"/>
      <c r="E55" s="159" t="str">
        <f>E13</f>
        <v>01.2C - SO 01.2 - Hromosvody</v>
      </c>
      <c r="F55" s="48"/>
      <c r="G55" s="48"/>
      <c r="H55" s="48"/>
      <c r="I55" s="158"/>
      <c r="J55" s="48"/>
      <c r="K55" s="52"/>
    </row>
    <row r="56" s="1" customFormat="1" ht="6.96" customHeight="1">
      <c r="B56" s="47"/>
      <c r="C56" s="48"/>
      <c r="D56" s="48"/>
      <c r="E56" s="48"/>
      <c r="F56" s="48"/>
      <c r="G56" s="48"/>
      <c r="H56" s="48"/>
      <c r="I56" s="158"/>
      <c r="J56" s="48"/>
      <c r="K56" s="52"/>
    </row>
    <row r="57" s="1" customFormat="1" ht="18" customHeight="1">
      <c r="B57" s="47"/>
      <c r="C57" s="41" t="s">
        <v>25</v>
      </c>
      <c r="D57" s="48"/>
      <c r="E57" s="48"/>
      <c r="F57" s="36" t="str">
        <f>F16</f>
        <v>Tábor</v>
      </c>
      <c r="G57" s="48"/>
      <c r="H57" s="48"/>
      <c r="I57" s="160" t="s">
        <v>27</v>
      </c>
      <c r="J57" s="161" t="str">
        <f>IF(J16="","",J16)</f>
        <v>4. 5. 2015</v>
      </c>
      <c r="K57" s="52"/>
    </row>
    <row r="58" s="1" customFormat="1" ht="6.96" customHeight="1">
      <c r="B58" s="47"/>
      <c r="C58" s="48"/>
      <c r="D58" s="48"/>
      <c r="E58" s="48"/>
      <c r="F58" s="48"/>
      <c r="G58" s="48"/>
      <c r="H58" s="48"/>
      <c r="I58" s="158"/>
      <c r="J58" s="48"/>
      <c r="K58" s="52"/>
    </row>
    <row r="59" s="1" customFormat="1">
      <c r="B59" s="47"/>
      <c r="C59" s="41" t="s">
        <v>31</v>
      </c>
      <c r="D59" s="48"/>
      <c r="E59" s="48"/>
      <c r="F59" s="36" t="str">
        <f>E19</f>
        <v>Nemocnice Tábor,a.s.Kpt. Jaroše 2000 390 02 Tábor</v>
      </c>
      <c r="G59" s="48"/>
      <c r="H59" s="48"/>
      <c r="I59" s="160" t="s">
        <v>39</v>
      </c>
      <c r="J59" s="45" t="str">
        <f>E25</f>
        <v>Atelier H1 Ing.arch.J.Hochman, K Biřičce, HK</v>
      </c>
      <c r="K59" s="52"/>
    </row>
    <row r="60" s="1" customFormat="1" ht="14.4" customHeight="1">
      <c r="B60" s="47"/>
      <c r="C60" s="41" t="s">
        <v>37</v>
      </c>
      <c r="D60" s="48"/>
      <c r="E60" s="48"/>
      <c r="F60" s="36" t="str">
        <f>IF(E22="","",E22)</f>
        <v/>
      </c>
      <c r="G60" s="48"/>
      <c r="H60" s="48"/>
      <c r="I60" s="158"/>
      <c r="J60" s="185"/>
      <c r="K60" s="52"/>
    </row>
    <row r="61" s="1" customFormat="1" ht="10.32" customHeight="1">
      <c r="B61" s="47"/>
      <c r="C61" s="48"/>
      <c r="D61" s="48"/>
      <c r="E61" s="48"/>
      <c r="F61" s="48"/>
      <c r="G61" s="48"/>
      <c r="H61" s="48"/>
      <c r="I61" s="158"/>
      <c r="J61" s="48"/>
      <c r="K61" s="52"/>
    </row>
    <row r="62" s="1" customFormat="1" ht="29.28" customHeight="1">
      <c r="B62" s="47"/>
      <c r="C62" s="186" t="s">
        <v>181</v>
      </c>
      <c r="D62" s="173"/>
      <c r="E62" s="173"/>
      <c r="F62" s="173"/>
      <c r="G62" s="173"/>
      <c r="H62" s="173"/>
      <c r="I62" s="187"/>
      <c r="J62" s="188" t="s">
        <v>182</v>
      </c>
      <c r="K62" s="189"/>
    </row>
    <row r="63" s="1" customFormat="1" ht="10.32" customHeight="1">
      <c r="B63" s="47"/>
      <c r="C63" s="48"/>
      <c r="D63" s="48"/>
      <c r="E63" s="48"/>
      <c r="F63" s="48"/>
      <c r="G63" s="48"/>
      <c r="H63" s="48"/>
      <c r="I63" s="158"/>
      <c r="J63" s="48"/>
      <c r="K63" s="52"/>
    </row>
    <row r="64" s="1" customFormat="1" ht="29.28" customHeight="1">
      <c r="B64" s="47"/>
      <c r="C64" s="190" t="s">
        <v>183</v>
      </c>
      <c r="D64" s="48"/>
      <c r="E64" s="48"/>
      <c r="F64" s="48"/>
      <c r="G64" s="48"/>
      <c r="H64" s="48"/>
      <c r="I64" s="158"/>
      <c r="J64" s="169">
        <f>J113</f>
        <v>0</v>
      </c>
      <c r="K64" s="52"/>
      <c r="AU64" s="25" t="s">
        <v>184</v>
      </c>
    </row>
    <row r="65" s="8" customFormat="1" ht="24.96" customHeight="1">
      <c r="B65" s="191"/>
      <c r="C65" s="192"/>
      <c r="D65" s="193" t="s">
        <v>3574</v>
      </c>
      <c r="E65" s="194"/>
      <c r="F65" s="194"/>
      <c r="G65" s="194"/>
      <c r="H65" s="194"/>
      <c r="I65" s="195"/>
      <c r="J65" s="196">
        <f>J114</f>
        <v>0</v>
      </c>
      <c r="K65" s="197"/>
    </row>
    <row r="66" s="9" customFormat="1" ht="19.92" customHeight="1">
      <c r="B66" s="198"/>
      <c r="C66" s="199"/>
      <c r="D66" s="200" t="s">
        <v>3575</v>
      </c>
      <c r="E66" s="201"/>
      <c r="F66" s="201"/>
      <c r="G66" s="201"/>
      <c r="H66" s="201"/>
      <c r="I66" s="202"/>
      <c r="J66" s="203">
        <f>J115</f>
        <v>0</v>
      </c>
      <c r="K66" s="204"/>
    </row>
    <row r="67" s="9" customFormat="1" ht="14.88" customHeight="1">
      <c r="B67" s="198"/>
      <c r="C67" s="199"/>
      <c r="D67" s="200" t="s">
        <v>3576</v>
      </c>
      <c r="E67" s="201"/>
      <c r="F67" s="201"/>
      <c r="G67" s="201"/>
      <c r="H67" s="201"/>
      <c r="I67" s="202"/>
      <c r="J67" s="203">
        <f>J116</f>
        <v>0</v>
      </c>
      <c r="K67" s="204"/>
    </row>
    <row r="68" s="9" customFormat="1" ht="14.88" customHeight="1">
      <c r="B68" s="198"/>
      <c r="C68" s="199"/>
      <c r="D68" s="200" t="s">
        <v>3577</v>
      </c>
      <c r="E68" s="201"/>
      <c r="F68" s="201"/>
      <c r="G68" s="201"/>
      <c r="H68" s="201"/>
      <c r="I68" s="202"/>
      <c r="J68" s="203">
        <f>J118</f>
        <v>0</v>
      </c>
      <c r="K68" s="204"/>
    </row>
    <row r="69" s="9" customFormat="1" ht="14.88" customHeight="1">
      <c r="B69" s="198"/>
      <c r="C69" s="199"/>
      <c r="D69" s="200" t="s">
        <v>3578</v>
      </c>
      <c r="E69" s="201"/>
      <c r="F69" s="201"/>
      <c r="G69" s="201"/>
      <c r="H69" s="201"/>
      <c r="I69" s="202"/>
      <c r="J69" s="203">
        <f>J120</f>
        <v>0</v>
      </c>
      <c r="K69" s="204"/>
    </row>
    <row r="70" s="9" customFormat="1" ht="14.88" customHeight="1">
      <c r="B70" s="198"/>
      <c r="C70" s="199"/>
      <c r="D70" s="200" t="s">
        <v>3579</v>
      </c>
      <c r="E70" s="201"/>
      <c r="F70" s="201"/>
      <c r="G70" s="201"/>
      <c r="H70" s="201"/>
      <c r="I70" s="202"/>
      <c r="J70" s="203">
        <f>J123</f>
        <v>0</v>
      </c>
      <c r="K70" s="204"/>
    </row>
    <row r="71" s="9" customFormat="1" ht="14.88" customHeight="1">
      <c r="B71" s="198"/>
      <c r="C71" s="199"/>
      <c r="D71" s="200" t="s">
        <v>3580</v>
      </c>
      <c r="E71" s="201"/>
      <c r="F71" s="201"/>
      <c r="G71" s="201"/>
      <c r="H71" s="201"/>
      <c r="I71" s="202"/>
      <c r="J71" s="203">
        <f>J125</f>
        <v>0</v>
      </c>
      <c r="K71" s="204"/>
    </row>
    <row r="72" s="9" customFormat="1" ht="19.92" customHeight="1">
      <c r="B72" s="198"/>
      <c r="C72" s="199"/>
      <c r="D72" s="200" t="s">
        <v>3581</v>
      </c>
      <c r="E72" s="201"/>
      <c r="F72" s="201"/>
      <c r="G72" s="201"/>
      <c r="H72" s="201"/>
      <c r="I72" s="202"/>
      <c r="J72" s="203">
        <f>J127</f>
        <v>0</v>
      </c>
      <c r="K72" s="204"/>
    </row>
    <row r="73" s="9" customFormat="1" ht="14.88" customHeight="1">
      <c r="B73" s="198"/>
      <c r="C73" s="199"/>
      <c r="D73" s="200" t="s">
        <v>3582</v>
      </c>
      <c r="E73" s="201"/>
      <c r="F73" s="201"/>
      <c r="G73" s="201"/>
      <c r="H73" s="201"/>
      <c r="I73" s="202"/>
      <c r="J73" s="203">
        <f>J130</f>
        <v>0</v>
      </c>
      <c r="K73" s="204"/>
    </row>
    <row r="74" s="9" customFormat="1" ht="14.88" customHeight="1">
      <c r="B74" s="198"/>
      <c r="C74" s="199"/>
      <c r="D74" s="200" t="s">
        <v>3583</v>
      </c>
      <c r="E74" s="201"/>
      <c r="F74" s="201"/>
      <c r="G74" s="201"/>
      <c r="H74" s="201"/>
      <c r="I74" s="202"/>
      <c r="J74" s="203">
        <f>J139</f>
        <v>0</v>
      </c>
      <c r="K74" s="204"/>
    </row>
    <row r="75" s="9" customFormat="1" ht="14.88" customHeight="1">
      <c r="B75" s="198"/>
      <c r="C75" s="199"/>
      <c r="D75" s="200" t="s">
        <v>3584</v>
      </c>
      <c r="E75" s="201"/>
      <c r="F75" s="201"/>
      <c r="G75" s="201"/>
      <c r="H75" s="201"/>
      <c r="I75" s="202"/>
      <c r="J75" s="203">
        <f>J141</f>
        <v>0</v>
      </c>
      <c r="K75" s="204"/>
    </row>
    <row r="76" s="9" customFormat="1" ht="14.88" customHeight="1">
      <c r="B76" s="198"/>
      <c r="C76" s="199"/>
      <c r="D76" s="200" t="s">
        <v>3585</v>
      </c>
      <c r="E76" s="201"/>
      <c r="F76" s="201"/>
      <c r="G76" s="201"/>
      <c r="H76" s="201"/>
      <c r="I76" s="202"/>
      <c r="J76" s="203">
        <f>J143</f>
        <v>0</v>
      </c>
      <c r="K76" s="204"/>
    </row>
    <row r="77" s="9" customFormat="1" ht="14.88" customHeight="1">
      <c r="B77" s="198"/>
      <c r="C77" s="199"/>
      <c r="D77" s="200" t="s">
        <v>3586</v>
      </c>
      <c r="E77" s="201"/>
      <c r="F77" s="201"/>
      <c r="G77" s="201"/>
      <c r="H77" s="201"/>
      <c r="I77" s="202"/>
      <c r="J77" s="203">
        <f>J145</f>
        <v>0</v>
      </c>
      <c r="K77" s="204"/>
    </row>
    <row r="78" s="9" customFormat="1" ht="14.88" customHeight="1">
      <c r="B78" s="198"/>
      <c r="C78" s="199"/>
      <c r="D78" s="200" t="s">
        <v>3587</v>
      </c>
      <c r="E78" s="201"/>
      <c r="F78" s="201"/>
      <c r="G78" s="201"/>
      <c r="H78" s="201"/>
      <c r="I78" s="202"/>
      <c r="J78" s="203">
        <f>J147</f>
        <v>0</v>
      </c>
      <c r="K78" s="204"/>
    </row>
    <row r="79" s="9" customFormat="1" ht="14.88" customHeight="1">
      <c r="B79" s="198"/>
      <c r="C79" s="199"/>
      <c r="D79" s="200" t="s">
        <v>3588</v>
      </c>
      <c r="E79" s="201"/>
      <c r="F79" s="201"/>
      <c r="G79" s="201"/>
      <c r="H79" s="201"/>
      <c r="I79" s="202"/>
      <c r="J79" s="203">
        <f>J149</f>
        <v>0</v>
      </c>
      <c r="K79" s="204"/>
    </row>
    <row r="80" s="9" customFormat="1" ht="14.88" customHeight="1">
      <c r="B80" s="198"/>
      <c r="C80" s="199"/>
      <c r="D80" s="200" t="s">
        <v>3589</v>
      </c>
      <c r="E80" s="201"/>
      <c r="F80" s="201"/>
      <c r="G80" s="201"/>
      <c r="H80" s="201"/>
      <c r="I80" s="202"/>
      <c r="J80" s="203">
        <f>J151</f>
        <v>0</v>
      </c>
      <c r="K80" s="204"/>
    </row>
    <row r="81" s="9" customFormat="1" ht="14.88" customHeight="1">
      <c r="B81" s="198"/>
      <c r="C81" s="199"/>
      <c r="D81" s="200" t="s">
        <v>3590</v>
      </c>
      <c r="E81" s="201"/>
      <c r="F81" s="201"/>
      <c r="G81" s="201"/>
      <c r="H81" s="201"/>
      <c r="I81" s="202"/>
      <c r="J81" s="203">
        <f>J153</f>
        <v>0</v>
      </c>
      <c r="K81" s="204"/>
    </row>
    <row r="82" s="9" customFormat="1" ht="14.88" customHeight="1">
      <c r="B82" s="198"/>
      <c r="C82" s="199"/>
      <c r="D82" s="200" t="s">
        <v>3591</v>
      </c>
      <c r="E82" s="201"/>
      <c r="F82" s="201"/>
      <c r="G82" s="201"/>
      <c r="H82" s="201"/>
      <c r="I82" s="202"/>
      <c r="J82" s="203">
        <f>J155</f>
        <v>0</v>
      </c>
      <c r="K82" s="204"/>
    </row>
    <row r="83" s="9" customFormat="1" ht="14.88" customHeight="1">
      <c r="B83" s="198"/>
      <c r="C83" s="199"/>
      <c r="D83" s="200" t="s">
        <v>3592</v>
      </c>
      <c r="E83" s="201"/>
      <c r="F83" s="201"/>
      <c r="G83" s="201"/>
      <c r="H83" s="201"/>
      <c r="I83" s="202"/>
      <c r="J83" s="203">
        <f>J159</f>
        <v>0</v>
      </c>
      <c r="K83" s="204"/>
    </row>
    <row r="84" s="8" customFormat="1" ht="24.96" customHeight="1">
      <c r="B84" s="191"/>
      <c r="C84" s="192"/>
      <c r="D84" s="193" t="s">
        <v>3593</v>
      </c>
      <c r="E84" s="194"/>
      <c r="F84" s="194"/>
      <c r="G84" s="194"/>
      <c r="H84" s="194"/>
      <c r="I84" s="195"/>
      <c r="J84" s="196">
        <f>J163</f>
        <v>0</v>
      </c>
      <c r="K84" s="197"/>
    </row>
    <row r="85" s="9" customFormat="1" ht="19.92" customHeight="1">
      <c r="B85" s="198"/>
      <c r="C85" s="199"/>
      <c r="D85" s="200" t="s">
        <v>3594</v>
      </c>
      <c r="E85" s="201"/>
      <c r="F85" s="201"/>
      <c r="G85" s="201"/>
      <c r="H85" s="201"/>
      <c r="I85" s="202"/>
      <c r="J85" s="203">
        <f>J164</f>
        <v>0</v>
      </c>
      <c r="K85" s="204"/>
    </row>
    <row r="86" s="9" customFormat="1" ht="19.92" customHeight="1">
      <c r="B86" s="198"/>
      <c r="C86" s="199"/>
      <c r="D86" s="200" t="s">
        <v>3595</v>
      </c>
      <c r="E86" s="201"/>
      <c r="F86" s="201"/>
      <c r="G86" s="201"/>
      <c r="H86" s="201"/>
      <c r="I86" s="202"/>
      <c r="J86" s="203">
        <f>J166</f>
        <v>0</v>
      </c>
      <c r="K86" s="204"/>
    </row>
    <row r="87" s="9" customFormat="1" ht="19.92" customHeight="1">
      <c r="B87" s="198"/>
      <c r="C87" s="199"/>
      <c r="D87" s="200" t="s">
        <v>3596</v>
      </c>
      <c r="E87" s="201"/>
      <c r="F87" s="201"/>
      <c r="G87" s="201"/>
      <c r="H87" s="201"/>
      <c r="I87" s="202"/>
      <c r="J87" s="203">
        <f>J168</f>
        <v>0</v>
      </c>
      <c r="K87" s="204"/>
    </row>
    <row r="88" s="9" customFormat="1" ht="19.92" customHeight="1">
      <c r="B88" s="198"/>
      <c r="C88" s="199"/>
      <c r="D88" s="200" t="s">
        <v>3597</v>
      </c>
      <c r="E88" s="201"/>
      <c r="F88" s="201"/>
      <c r="G88" s="201"/>
      <c r="H88" s="201"/>
      <c r="I88" s="202"/>
      <c r="J88" s="203">
        <f>J170</f>
        <v>0</v>
      </c>
      <c r="K88" s="204"/>
    </row>
    <row r="89" s="9" customFormat="1" ht="19.92" customHeight="1">
      <c r="B89" s="198"/>
      <c r="C89" s="199"/>
      <c r="D89" s="200" t="s">
        <v>3598</v>
      </c>
      <c r="E89" s="201"/>
      <c r="F89" s="201"/>
      <c r="G89" s="201"/>
      <c r="H89" s="201"/>
      <c r="I89" s="202"/>
      <c r="J89" s="203">
        <f>J172</f>
        <v>0</v>
      </c>
      <c r="K89" s="204"/>
    </row>
    <row r="90" s="1" customFormat="1" ht="21.84" customHeight="1">
      <c r="B90" s="47"/>
      <c r="C90" s="48"/>
      <c r="D90" s="48"/>
      <c r="E90" s="48"/>
      <c r="F90" s="48"/>
      <c r="G90" s="48"/>
      <c r="H90" s="48"/>
      <c r="I90" s="158"/>
      <c r="J90" s="48"/>
      <c r="K90" s="52"/>
    </row>
    <row r="91" s="1" customFormat="1" ht="6.96" customHeight="1">
      <c r="B91" s="68"/>
      <c r="C91" s="69"/>
      <c r="D91" s="69"/>
      <c r="E91" s="69"/>
      <c r="F91" s="69"/>
      <c r="G91" s="69"/>
      <c r="H91" s="69"/>
      <c r="I91" s="180"/>
      <c r="J91" s="69"/>
      <c r="K91" s="70"/>
    </row>
    <row r="95" s="1" customFormat="1" ht="6.96" customHeight="1">
      <c r="B95" s="71"/>
      <c r="C95" s="72"/>
      <c r="D95" s="72"/>
      <c r="E95" s="72"/>
      <c r="F95" s="72"/>
      <c r="G95" s="72"/>
      <c r="H95" s="72"/>
      <c r="I95" s="183"/>
      <c r="J95" s="72"/>
      <c r="K95" s="72"/>
      <c r="L95" s="73"/>
    </row>
    <row r="96" s="1" customFormat="1" ht="36.96" customHeight="1">
      <c r="B96" s="47"/>
      <c r="C96" s="74" t="s">
        <v>212</v>
      </c>
      <c r="D96" s="75"/>
      <c r="E96" s="75"/>
      <c r="F96" s="75"/>
      <c r="G96" s="75"/>
      <c r="H96" s="75"/>
      <c r="I96" s="205"/>
      <c r="J96" s="75"/>
      <c r="K96" s="75"/>
      <c r="L96" s="73"/>
    </row>
    <row r="97" s="1" customFormat="1" ht="6.96" customHeight="1">
      <c r="B97" s="47"/>
      <c r="C97" s="75"/>
      <c r="D97" s="75"/>
      <c r="E97" s="75"/>
      <c r="F97" s="75"/>
      <c r="G97" s="75"/>
      <c r="H97" s="75"/>
      <c r="I97" s="205"/>
      <c r="J97" s="75"/>
      <c r="K97" s="75"/>
      <c r="L97" s="73"/>
    </row>
    <row r="98" s="1" customFormat="1" ht="14.4" customHeight="1">
      <c r="B98" s="47"/>
      <c r="C98" s="77" t="s">
        <v>18</v>
      </c>
      <c r="D98" s="75"/>
      <c r="E98" s="75"/>
      <c r="F98" s="75"/>
      <c r="G98" s="75"/>
      <c r="H98" s="75"/>
      <c r="I98" s="205"/>
      <c r="J98" s="75"/>
      <c r="K98" s="75"/>
      <c r="L98" s="73"/>
    </row>
    <row r="99" s="1" customFormat="1" ht="16.5" customHeight="1">
      <c r="B99" s="47"/>
      <c r="C99" s="75"/>
      <c r="D99" s="75"/>
      <c r="E99" s="206" t="str">
        <f>E7</f>
        <v>NOVÁ PSYCHIATRIE - NEMOCNICE TÁBOR (staveniště A)</v>
      </c>
      <c r="F99" s="77"/>
      <c r="G99" s="77"/>
      <c r="H99" s="77"/>
      <c r="I99" s="205"/>
      <c r="J99" s="75"/>
      <c r="K99" s="75"/>
      <c r="L99" s="73"/>
    </row>
    <row r="100">
      <c r="B100" s="29"/>
      <c r="C100" s="77" t="s">
        <v>175</v>
      </c>
      <c r="D100" s="207"/>
      <c r="E100" s="207"/>
      <c r="F100" s="207"/>
      <c r="G100" s="207"/>
      <c r="H100" s="207"/>
      <c r="I100" s="150"/>
      <c r="J100" s="207"/>
      <c r="K100" s="207"/>
      <c r="L100" s="208"/>
    </row>
    <row r="101" ht="16.5" customHeight="1">
      <c r="B101" s="29"/>
      <c r="C101" s="207"/>
      <c r="D101" s="207"/>
      <c r="E101" s="206" t="s">
        <v>176</v>
      </c>
      <c r="F101" s="207"/>
      <c r="G101" s="207"/>
      <c r="H101" s="207"/>
      <c r="I101" s="150"/>
      <c r="J101" s="207"/>
      <c r="K101" s="207"/>
      <c r="L101" s="208"/>
    </row>
    <row r="102">
      <c r="B102" s="29"/>
      <c r="C102" s="77" t="s">
        <v>177</v>
      </c>
      <c r="D102" s="207"/>
      <c r="E102" s="207"/>
      <c r="F102" s="207"/>
      <c r="G102" s="207"/>
      <c r="H102" s="207"/>
      <c r="I102" s="150"/>
      <c r="J102" s="207"/>
      <c r="K102" s="207"/>
      <c r="L102" s="208"/>
    </row>
    <row r="103" s="1" customFormat="1" ht="16.5" customHeight="1">
      <c r="B103" s="47"/>
      <c r="C103" s="75"/>
      <c r="D103" s="75"/>
      <c r="E103" s="314" t="s">
        <v>2686</v>
      </c>
      <c r="F103" s="75"/>
      <c r="G103" s="75"/>
      <c r="H103" s="75"/>
      <c r="I103" s="205"/>
      <c r="J103" s="75"/>
      <c r="K103" s="75"/>
      <c r="L103" s="73"/>
    </row>
    <row r="104" s="1" customFormat="1" ht="14.4" customHeight="1">
      <c r="B104" s="47"/>
      <c r="C104" s="77" t="s">
        <v>2687</v>
      </c>
      <c r="D104" s="75"/>
      <c r="E104" s="75"/>
      <c r="F104" s="75"/>
      <c r="G104" s="75"/>
      <c r="H104" s="75"/>
      <c r="I104" s="205"/>
      <c r="J104" s="75"/>
      <c r="K104" s="75"/>
      <c r="L104" s="73"/>
    </row>
    <row r="105" s="1" customFormat="1" ht="17.25" customHeight="1">
      <c r="B105" s="47"/>
      <c r="C105" s="75"/>
      <c r="D105" s="75"/>
      <c r="E105" s="83" t="str">
        <f>E13</f>
        <v>01.2C - SO 01.2 - Hromosvody</v>
      </c>
      <c r="F105" s="75"/>
      <c r="G105" s="75"/>
      <c r="H105" s="75"/>
      <c r="I105" s="205"/>
      <c r="J105" s="75"/>
      <c r="K105" s="75"/>
      <c r="L105" s="73"/>
    </row>
    <row r="106" s="1" customFormat="1" ht="6.96" customHeight="1">
      <c r="B106" s="47"/>
      <c r="C106" s="75"/>
      <c r="D106" s="75"/>
      <c r="E106" s="75"/>
      <c r="F106" s="75"/>
      <c r="G106" s="75"/>
      <c r="H106" s="75"/>
      <c r="I106" s="205"/>
      <c r="J106" s="75"/>
      <c r="K106" s="75"/>
      <c r="L106" s="73"/>
    </row>
    <row r="107" s="1" customFormat="1" ht="18" customHeight="1">
      <c r="B107" s="47"/>
      <c r="C107" s="77" t="s">
        <v>25</v>
      </c>
      <c r="D107" s="75"/>
      <c r="E107" s="75"/>
      <c r="F107" s="209" t="str">
        <f>F16</f>
        <v>Tábor</v>
      </c>
      <c r="G107" s="75"/>
      <c r="H107" s="75"/>
      <c r="I107" s="210" t="s">
        <v>27</v>
      </c>
      <c r="J107" s="86" t="str">
        <f>IF(J16="","",J16)</f>
        <v>4. 5. 2015</v>
      </c>
      <c r="K107" s="75"/>
      <c r="L107" s="73"/>
    </row>
    <row r="108" s="1" customFormat="1" ht="6.96" customHeight="1">
      <c r="B108" s="47"/>
      <c r="C108" s="75"/>
      <c r="D108" s="75"/>
      <c r="E108" s="75"/>
      <c r="F108" s="75"/>
      <c r="G108" s="75"/>
      <c r="H108" s="75"/>
      <c r="I108" s="205"/>
      <c r="J108" s="75"/>
      <c r="K108" s="75"/>
      <c r="L108" s="73"/>
    </row>
    <row r="109" s="1" customFormat="1">
      <c r="B109" s="47"/>
      <c r="C109" s="77" t="s">
        <v>31</v>
      </c>
      <c r="D109" s="75"/>
      <c r="E109" s="75"/>
      <c r="F109" s="209" t="str">
        <f>E19</f>
        <v>Nemocnice Tábor,a.s.Kpt. Jaroše 2000 390 02 Tábor</v>
      </c>
      <c r="G109" s="75"/>
      <c r="H109" s="75"/>
      <c r="I109" s="210" t="s">
        <v>39</v>
      </c>
      <c r="J109" s="209" t="str">
        <f>E25</f>
        <v>Atelier H1 Ing.arch.J.Hochman, K Biřičce, HK</v>
      </c>
      <c r="K109" s="75"/>
      <c r="L109" s="73"/>
    </row>
    <row r="110" s="1" customFormat="1" ht="14.4" customHeight="1">
      <c r="B110" s="47"/>
      <c r="C110" s="77" t="s">
        <v>37</v>
      </c>
      <c r="D110" s="75"/>
      <c r="E110" s="75"/>
      <c r="F110" s="209" t="str">
        <f>IF(E22="","",E22)</f>
        <v/>
      </c>
      <c r="G110" s="75"/>
      <c r="H110" s="75"/>
      <c r="I110" s="205"/>
      <c r="J110" s="75"/>
      <c r="K110" s="75"/>
      <c r="L110" s="73"/>
    </row>
    <row r="111" s="1" customFormat="1" ht="10.32" customHeight="1">
      <c r="B111" s="47"/>
      <c r="C111" s="75"/>
      <c r="D111" s="75"/>
      <c r="E111" s="75"/>
      <c r="F111" s="75"/>
      <c r="G111" s="75"/>
      <c r="H111" s="75"/>
      <c r="I111" s="205"/>
      <c r="J111" s="75"/>
      <c r="K111" s="75"/>
      <c r="L111" s="73"/>
    </row>
    <row r="112" s="10" customFormat="1" ht="29.28" customHeight="1">
      <c r="B112" s="211"/>
      <c r="C112" s="212" t="s">
        <v>213</v>
      </c>
      <c r="D112" s="213" t="s">
        <v>64</v>
      </c>
      <c r="E112" s="213" t="s">
        <v>60</v>
      </c>
      <c r="F112" s="213" t="s">
        <v>214</v>
      </c>
      <c r="G112" s="213" t="s">
        <v>215</v>
      </c>
      <c r="H112" s="213" t="s">
        <v>216</v>
      </c>
      <c r="I112" s="214" t="s">
        <v>217</v>
      </c>
      <c r="J112" s="213" t="s">
        <v>182</v>
      </c>
      <c r="K112" s="215" t="s">
        <v>218</v>
      </c>
      <c r="L112" s="216"/>
      <c r="M112" s="103" t="s">
        <v>219</v>
      </c>
      <c r="N112" s="104" t="s">
        <v>49</v>
      </c>
      <c r="O112" s="104" t="s">
        <v>220</v>
      </c>
      <c r="P112" s="104" t="s">
        <v>221</v>
      </c>
      <c r="Q112" s="104" t="s">
        <v>222</v>
      </c>
      <c r="R112" s="104" t="s">
        <v>223</v>
      </c>
      <c r="S112" s="104" t="s">
        <v>224</v>
      </c>
      <c r="T112" s="105" t="s">
        <v>225</v>
      </c>
    </row>
    <row r="113" s="1" customFormat="1" ht="29.28" customHeight="1">
      <c r="B113" s="47"/>
      <c r="C113" s="109" t="s">
        <v>183</v>
      </c>
      <c r="D113" s="75"/>
      <c r="E113" s="75"/>
      <c r="F113" s="75"/>
      <c r="G113" s="75"/>
      <c r="H113" s="75"/>
      <c r="I113" s="205"/>
      <c r="J113" s="217">
        <f>BK113</f>
        <v>0</v>
      </c>
      <c r="K113" s="75"/>
      <c r="L113" s="73"/>
      <c r="M113" s="106"/>
      <c r="N113" s="107"/>
      <c r="O113" s="107"/>
      <c r="P113" s="218">
        <f>P114+P163</f>
        <v>0</v>
      </c>
      <c r="Q113" s="107"/>
      <c r="R113" s="218">
        <f>R114+R163</f>
        <v>0</v>
      </c>
      <c r="S113" s="107"/>
      <c r="T113" s="219">
        <f>T114+T163</f>
        <v>0</v>
      </c>
      <c r="AT113" s="25" t="s">
        <v>78</v>
      </c>
      <c r="AU113" s="25" t="s">
        <v>184</v>
      </c>
      <c r="BK113" s="220">
        <f>BK114+BK163</f>
        <v>0</v>
      </c>
    </row>
    <row r="114" s="11" customFormat="1" ht="37.44" customHeight="1">
      <c r="B114" s="221"/>
      <c r="C114" s="222"/>
      <c r="D114" s="223" t="s">
        <v>78</v>
      </c>
      <c r="E114" s="224" t="s">
        <v>2752</v>
      </c>
      <c r="F114" s="224" t="s">
        <v>3599</v>
      </c>
      <c r="G114" s="222"/>
      <c r="H114" s="222"/>
      <c r="I114" s="225"/>
      <c r="J114" s="226">
        <f>BK114</f>
        <v>0</v>
      </c>
      <c r="K114" s="222"/>
      <c r="L114" s="227"/>
      <c r="M114" s="228"/>
      <c r="N114" s="229"/>
      <c r="O114" s="229"/>
      <c r="P114" s="230">
        <f>P115+P127</f>
        <v>0</v>
      </c>
      <c r="Q114" s="229"/>
      <c r="R114" s="230">
        <f>R115+R127</f>
        <v>0</v>
      </c>
      <c r="S114" s="229"/>
      <c r="T114" s="231">
        <f>T115+T127</f>
        <v>0</v>
      </c>
      <c r="AR114" s="232" t="s">
        <v>101</v>
      </c>
      <c r="AT114" s="233" t="s">
        <v>78</v>
      </c>
      <c r="AU114" s="233" t="s">
        <v>79</v>
      </c>
      <c r="AY114" s="232" t="s">
        <v>228</v>
      </c>
      <c r="BK114" s="234">
        <f>BK115+BK127</f>
        <v>0</v>
      </c>
    </row>
    <row r="115" s="11" customFormat="1" ht="19.92" customHeight="1">
      <c r="B115" s="221"/>
      <c r="C115" s="222"/>
      <c r="D115" s="223" t="s">
        <v>78</v>
      </c>
      <c r="E115" s="235" t="s">
        <v>2756</v>
      </c>
      <c r="F115" s="235" t="s">
        <v>3600</v>
      </c>
      <c r="G115" s="222"/>
      <c r="H115" s="222"/>
      <c r="I115" s="225"/>
      <c r="J115" s="236">
        <f>BK115</f>
        <v>0</v>
      </c>
      <c r="K115" s="222"/>
      <c r="L115" s="227"/>
      <c r="M115" s="228"/>
      <c r="N115" s="229"/>
      <c r="O115" s="229"/>
      <c r="P115" s="230">
        <f>P116+P118+P120+P123+P125</f>
        <v>0</v>
      </c>
      <c r="Q115" s="229"/>
      <c r="R115" s="230">
        <f>R116+R118+R120+R123+R125</f>
        <v>0</v>
      </c>
      <c r="S115" s="229"/>
      <c r="T115" s="231">
        <f>T116+T118+T120+T123+T125</f>
        <v>0</v>
      </c>
      <c r="AR115" s="232" t="s">
        <v>101</v>
      </c>
      <c r="AT115" s="233" t="s">
        <v>78</v>
      </c>
      <c r="AU115" s="233" t="s">
        <v>24</v>
      </c>
      <c r="AY115" s="232" t="s">
        <v>228</v>
      </c>
      <c r="BK115" s="234">
        <f>BK116+BK118+BK120+BK123+BK125</f>
        <v>0</v>
      </c>
    </row>
    <row r="116" s="11" customFormat="1" ht="14.88" customHeight="1">
      <c r="B116" s="221"/>
      <c r="C116" s="222"/>
      <c r="D116" s="223" t="s">
        <v>78</v>
      </c>
      <c r="E116" s="235" t="s">
        <v>2758</v>
      </c>
      <c r="F116" s="235" t="s">
        <v>3601</v>
      </c>
      <c r="G116" s="222"/>
      <c r="H116" s="222"/>
      <c r="I116" s="225"/>
      <c r="J116" s="236">
        <f>BK116</f>
        <v>0</v>
      </c>
      <c r="K116" s="222"/>
      <c r="L116" s="227"/>
      <c r="M116" s="228"/>
      <c r="N116" s="229"/>
      <c r="O116" s="229"/>
      <c r="P116" s="230">
        <f>P117</f>
        <v>0</v>
      </c>
      <c r="Q116" s="229"/>
      <c r="R116" s="230">
        <f>R117</f>
        <v>0</v>
      </c>
      <c r="S116" s="229"/>
      <c r="T116" s="231">
        <f>T117</f>
        <v>0</v>
      </c>
      <c r="AR116" s="232" t="s">
        <v>101</v>
      </c>
      <c r="AT116" s="233" t="s">
        <v>78</v>
      </c>
      <c r="AU116" s="233" t="s">
        <v>87</v>
      </c>
      <c r="AY116" s="232" t="s">
        <v>228</v>
      </c>
      <c r="BK116" s="234">
        <f>BK117</f>
        <v>0</v>
      </c>
    </row>
    <row r="117" s="1" customFormat="1" ht="16.5" customHeight="1">
      <c r="B117" s="47"/>
      <c r="C117" s="237" t="s">
        <v>24</v>
      </c>
      <c r="D117" s="237" t="s">
        <v>230</v>
      </c>
      <c r="E117" s="238" t="s">
        <v>3602</v>
      </c>
      <c r="F117" s="239" t="s">
        <v>3603</v>
      </c>
      <c r="G117" s="240" t="s">
        <v>328</v>
      </c>
      <c r="H117" s="241">
        <v>341</v>
      </c>
      <c r="I117" s="242"/>
      <c r="J117" s="243">
        <f>ROUND(I117*H117,2)</f>
        <v>0</v>
      </c>
      <c r="K117" s="239" t="s">
        <v>2762</v>
      </c>
      <c r="L117" s="73"/>
      <c r="M117" s="244" t="s">
        <v>22</v>
      </c>
      <c r="N117" s="245" t="s">
        <v>50</v>
      </c>
      <c r="O117" s="48"/>
      <c r="P117" s="246">
        <f>O117*H117</f>
        <v>0</v>
      </c>
      <c r="Q117" s="246">
        <v>0</v>
      </c>
      <c r="R117" s="246">
        <f>Q117*H117</f>
        <v>0</v>
      </c>
      <c r="S117" s="246">
        <v>0</v>
      </c>
      <c r="T117" s="247">
        <f>S117*H117</f>
        <v>0</v>
      </c>
      <c r="AR117" s="25" t="s">
        <v>572</v>
      </c>
      <c r="AT117" s="25" t="s">
        <v>230</v>
      </c>
      <c r="AU117" s="25" t="s">
        <v>101</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572</v>
      </c>
      <c r="BM117" s="25" t="s">
        <v>3604</v>
      </c>
    </row>
    <row r="118" s="11" customFormat="1" ht="22.32" customHeight="1">
      <c r="B118" s="221"/>
      <c r="C118" s="222"/>
      <c r="D118" s="223" t="s">
        <v>78</v>
      </c>
      <c r="E118" s="235" t="s">
        <v>2764</v>
      </c>
      <c r="F118" s="235" t="s">
        <v>3605</v>
      </c>
      <c r="G118" s="222"/>
      <c r="H118" s="222"/>
      <c r="I118" s="225"/>
      <c r="J118" s="236">
        <f>BK118</f>
        <v>0</v>
      </c>
      <c r="K118" s="222"/>
      <c r="L118" s="227"/>
      <c r="M118" s="228"/>
      <c r="N118" s="229"/>
      <c r="O118" s="229"/>
      <c r="P118" s="230">
        <f>P119</f>
        <v>0</v>
      </c>
      <c r="Q118" s="229"/>
      <c r="R118" s="230">
        <f>R119</f>
        <v>0</v>
      </c>
      <c r="S118" s="229"/>
      <c r="T118" s="231">
        <f>T119</f>
        <v>0</v>
      </c>
      <c r="AR118" s="232" t="s">
        <v>101</v>
      </c>
      <c r="AT118" s="233" t="s">
        <v>78</v>
      </c>
      <c r="AU118" s="233" t="s">
        <v>87</v>
      </c>
      <c r="AY118" s="232" t="s">
        <v>228</v>
      </c>
      <c r="BK118" s="234">
        <f>BK119</f>
        <v>0</v>
      </c>
    </row>
    <row r="119" s="1" customFormat="1" ht="16.5" customHeight="1">
      <c r="B119" s="47"/>
      <c r="C119" s="237" t="s">
        <v>87</v>
      </c>
      <c r="D119" s="237" t="s">
        <v>230</v>
      </c>
      <c r="E119" s="238" t="s">
        <v>3606</v>
      </c>
      <c r="F119" s="239" t="s">
        <v>3607</v>
      </c>
      <c r="G119" s="240" t="s">
        <v>328</v>
      </c>
      <c r="H119" s="241">
        <v>348</v>
      </c>
      <c r="I119" s="242"/>
      <c r="J119" s="243">
        <f>ROUND(I119*H119,2)</f>
        <v>0</v>
      </c>
      <c r="K119" s="239" t="s">
        <v>2762</v>
      </c>
      <c r="L119" s="73"/>
      <c r="M119" s="244" t="s">
        <v>22</v>
      </c>
      <c r="N119" s="245" t="s">
        <v>50</v>
      </c>
      <c r="O119" s="48"/>
      <c r="P119" s="246">
        <f>O119*H119</f>
        <v>0</v>
      </c>
      <c r="Q119" s="246">
        <v>0</v>
      </c>
      <c r="R119" s="246">
        <f>Q119*H119</f>
        <v>0</v>
      </c>
      <c r="S119" s="246">
        <v>0</v>
      </c>
      <c r="T119" s="247">
        <f>S119*H119</f>
        <v>0</v>
      </c>
      <c r="AR119" s="25" t="s">
        <v>572</v>
      </c>
      <c r="AT119" s="25" t="s">
        <v>230</v>
      </c>
      <c r="AU119" s="25" t="s">
        <v>101</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572</v>
      </c>
      <c r="BM119" s="25" t="s">
        <v>3608</v>
      </c>
    </row>
    <row r="120" s="11" customFormat="1" ht="22.32" customHeight="1">
      <c r="B120" s="221"/>
      <c r="C120" s="222"/>
      <c r="D120" s="223" t="s">
        <v>78</v>
      </c>
      <c r="E120" s="235" t="s">
        <v>2769</v>
      </c>
      <c r="F120" s="235" t="s">
        <v>3609</v>
      </c>
      <c r="G120" s="222"/>
      <c r="H120" s="222"/>
      <c r="I120" s="225"/>
      <c r="J120" s="236">
        <f>BK120</f>
        <v>0</v>
      </c>
      <c r="K120" s="222"/>
      <c r="L120" s="227"/>
      <c r="M120" s="228"/>
      <c r="N120" s="229"/>
      <c r="O120" s="229"/>
      <c r="P120" s="230">
        <f>SUM(P121:P122)</f>
        <v>0</v>
      </c>
      <c r="Q120" s="229"/>
      <c r="R120" s="230">
        <f>SUM(R121:R122)</f>
        <v>0</v>
      </c>
      <c r="S120" s="229"/>
      <c r="T120" s="231">
        <f>SUM(T121:T122)</f>
        <v>0</v>
      </c>
      <c r="AR120" s="232" t="s">
        <v>101</v>
      </c>
      <c r="AT120" s="233" t="s">
        <v>78</v>
      </c>
      <c r="AU120" s="233" t="s">
        <v>87</v>
      </c>
      <c r="AY120" s="232" t="s">
        <v>228</v>
      </c>
      <c r="BK120" s="234">
        <f>SUM(BK121:BK122)</f>
        <v>0</v>
      </c>
    </row>
    <row r="121" s="1" customFormat="1" ht="16.5" customHeight="1">
      <c r="B121" s="47"/>
      <c r="C121" s="237" t="s">
        <v>101</v>
      </c>
      <c r="D121" s="237" t="s">
        <v>230</v>
      </c>
      <c r="E121" s="238" t="s">
        <v>3610</v>
      </c>
      <c r="F121" s="239" t="s">
        <v>3611</v>
      </c>
      <c r="G121" s="240" t="s">
        <v>929</v>
      </c>
      <c r="H121" s="241">
        <v>168</v>
      </c>
      <c r="I121" s="242"/>
      <c r="J121" s="243">
        <f>ROUND(I121*H121,2)</f>
        <v>0</v>
      </c>
      <c r="K121" s="239" t="s">
        <v>2762</v>
      </c>
      <c r="L121" s="73"/>
      <c r="M121" s="244" t="s">
        <v>22</v>
      </c>
      <c r="N121" s="245" t="s">
        <v>50</v>
      </c>
      <c r="O121" s="48"/>
      <c r="P121" s="246">
        <f>O121*H121</f>
        <v>0</v>
      </c>
      <c r="Q121" s="246">
        <v>0</v>
      </c>
      <c r="R121" s="246">
        <f>Q121*H121</f>
        <v>0</v>
      </c>
      <c r="S121" s="246">
        <v>0</v>
      </c>
      <c r="T121" s="247">
        <f>S121*H121</f>
        <v>0</v>
      </c>
      <c r="AR121" s="25" t="s">
        <v>572</v>
      </c>
      <c r="AT121" s="25" t="s">
        <v>230</v>
      </c>
      <c r="AU121" s="25" t="s">
        <v>101</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572</v>
      </c>
      <c r="BM121" s="25" t="s">
        <v>3612</v>
      </c>
    </row>
    <row r="122" s="1" customFormat="1" ht="16.5" customHeight="1">
      <c r="B122" s="47"/>
      <c r="C122" s="237" t="s">
        <v>235</v>
      </c>
      <c r="D122" s="237" t="s">
        <v>230</v>
      </c>
      <c r="E122" s="238" t="s">
        <v>3613</v>
      </c>
      <c r="F122" s="239" t="s">
        <v>3614</v>
      </c>
      <c r="G122" s="240" t="s">
        <v>929</v>
      </c>
      <c r="H122" s="241">
        <v>42</v>
      </c>
      <c r="I122" s="242"/>
      <c r="J122" s="243">
        <f>ROUND(I122*H122,2)</f>
        <v>0</v>
      </c>
      <c r="K122" s="239" t="s">
        <v>2762</v>
      </c>
      <c r="L122" s="73"/>
      <c r="M122" s="244" t="s">
        <v>22</v>
      </c>
      <c r="N122" s="245" t="s">
        <v>50</v>
      </c>
      <c r="O122" s="48"/>
      <c r="P122" s="246">
        <f>O122*H122</f>
        <v>0</v>
      </c>
      <c r="Q122" s="246">
        <v>0</v>
      </c>
      <c r="R122" s="246">
        <f>Q122*H122</f>
        <v>0</v>
      </c>
      <c r="S122" s="246">
        <v>0</v>
      </c>
      <c r="T122" s="247">
        <f>S122*H122</f>
        <v>0</v>
      </c>
      <c r="AR122" s="25" t="s">
        <v>572</v>
      </c>
      <c r="AT122" s="25" t="s">
        <v>230</v>
      </c>
      <c r="AU122" s="25" t="s">
        <v>101</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572</v>
      </c>
      <c r="BM122" s="25" t="s">
        <v>3615</v>
      </c>
    </row>
    <row r="123" s="11" customFormat="1" ht="22.32" customHeight="1">
      <c r="B123" s="221"/>
      <c r="C123" s="222"/>
      <c r="D123" s="223" t="s">
        <v>78</v>
      </c>
      <c r="E123" s="235" t="s">
        <v>2774</v>
      </c>
      <c r="F123" s="235" t="s">
        <v>3616</v>
      </c>
      <c r="G123" s="222"/>
      <c r="H123" s="222"/>
      <c r="I123" s="225"/>
      <c r="J123" s="236">
        <f>BK123</f>
        <v>0</v>
      </c>
      <c r="K123" s="222"/>
      <c r="L123" s="227"/>
      <c r="M123" s="228"/>
      <c r="N123" s="229"/>
      <c r="O123" s="229"/>
      <c r="P123" s="230">
        <f>P124</f>
        <v>0</v>
      </c>
      <c r="Q123" s="229"/>
      <c r="R123" s="230">
        <f>R124</f>
        <v>0</v>
      </c>
      <c r="S123" s="229"/>
      <c r="T123" s="231">
        <f>T124</f>
        <v>0</v>
      </c>
      <c r="AR123" s="232" t="s">
        <v>101</v>
      </c>
      <c r="AT123" s="233" t="s">
        <v>78</v>
      </c>
      <c r="AU123" s="233" t="s">
        <v>87</v>
      </c>
      <c r="AY123" s="232" t="s">
        <v>228</v>
      </c>
      <c r="BK123" s="234">
        <f>BK124</f>
        <v>0</v>
      </c>
    </row>
    <row r="124" s="1" customFormat="1" ht="16.5" customHeight="1">
      <c r="B124" s="47"/>
      <c r="C124" s="237" t="s">
        <v>251</v>
      </c>
      <c r="D124" s="237" t="s">
        <v>230</v>
      </c>
      <c r="E124" s="238" t="s">
        <v>3617</v>
      </c>
      <c r="F124" s="239" t="s">
        <v>3618</v>
      </c>
      <c r="G124" s="240" t="s">
        <v>929</v>
      </c>
      <c r="H124" s="241">
        <v>5</v>
      </c>
      <c r="I124" s="242"/>
      <c r="J124" s="243">
        <f>ROUND(I124*H124,2)</f>
        <v>0</v>
      </c>
      <c r="K124" s="239" t="s">
        <v>2762</v>
      </c>
      <c r="L124" s="73"/>
      <c r="M124" s="244" t="s">
        <v>22</v>
      </c>
      <c r="N124" s="245" t="s">
        <v>50</v>
      </c>
      <c r="O124" s="48"/>
      <c r="P124" s="246">
        <f>O124*H124</f>
        <v>0</v>
      </c>
      <c r="Q124" s="246">
        <v>0</v>
      </c>
      <c r="R124" s="246">
        <f>Q124*H124</f>
        <v>0</v>
      </c>
      <c r="S124" s="246">
        <v>0</v>
      </c>
      <c r="T124" s="247">
        <f>S124*H124</f>
        <v>0</v>
      </c>
      <c r="AR124" s="25" t="s">
        <v>572</v>
      </c>
      <c r="AT124" s="25" t="s">
        <v>230</v>
      </c>
      <c r="AU124" s="25" t="s">
        <v>101</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572</v>
      </c>
      <c r="BM124" s="25" t="s">
        <v>3619</v>
      </c>
    </row>
    <row r="125" s="11" customFormat="1" ht="22.32" customHeight="1">
      <c r="B125" s="221"/>
      <c r="C125" s="222"/>
      <c r="D125" s="223" t="s">
        <v>78</v>
      </c>
      <c r="E125" s="235" t="s">
        <v>2782</v>
      </c>
      <c r="F125" s="235" t="s">
        <v>3620</v>
      </c>
      <c r="G125" s="222"/>
      <c r="H125" s="222"/>
      <c r="I125" s="225"/>
      <c r="J125" s="236">
        <f>BK125</f>
        <v>0</v>
      </c>
      <c r="K125" s="222"/>
      <c r="L125" s="227"/>
      <c r="M125" s="228"/>
      <c r="N125" s="229"/>
      <c r="O125" s="229"/>
      <c r="P125" s="230">
        <f>P126</f>
        <v>0</v>
      </c>
      <c r="Q125" s="229"/>
      <c r="R125" s="230">
        <f>R126</f>
        <v>0</v>
      </c>
      <c r="S125" s="229"/>
      <c r="T125" s="231">
        <f>T126</f>
        <v>0</v>
      </c>
      <c r="AR125" s="232" t="s">
        <v>101</v>
      </c>
      <c r="AT125" s="233" t="s">
        <v>78</v>
      </c>
      <c r="AU125" s="233" t="s">
        <v>87</v>
      </c>
      <c r="AY125" s="232" t="s">
        <v>228</v>
      </c>
      <c r="BK125" s="234">
        <f>BK126</f>
        <v>0</v>
      </c>
    </row>
    <row r="126" s="1" customFormat="1" ht="16.5" customHeight="1">
      <c r="B126" s="47"/>
      <c r="C126" s="237" t="s">
        <v>255</v>
      </c>
      <c r="D126" s="237" t="s">
        <v>230</v>
      </c>
      <c r="E126" s="238" t="s">
        <v>3621</v>
      </c>
      <c r="F126" s="239" t="s">
        <v>3622</v>
      </c>
      <c r="G126" s="240" t="s">
        <v>929</v>
      </c>
      <c r="H126" s="241">
        <v>82</v>
      </c>
      <c r="I126" s="242"/>
      <c r="J126" s="243">
        <f>ROUND(I126*H126,2)</f>
        <v>0</v>
      </c>
      <c r="K126" s="239" t="s">
        <v>2762</v>
      </c>
      <c r="L126" s="73"/>
      <c r="M126" s="244" t="s">
        <v>22</v>
      </c>
      <c r="N126" s="245" t="s">
        <v>50</v>
      </c>
      <c r="O126" s="48"/>
      <c r="P126" s="246">
        <f>O126*H126</f>
        <v>0</v>
      </c>
      <c r="Q126" s="246">
        <v>0</v>
      </c>
      <c r="R126" s="246">
        <f>Q126*H126</f>
        <v>0</v>
      </c>
      <c r="S126" s="246">
        <v>0</v>
      </c>
      <c r="T126" s="247">
        <f>S126*H126</f>
        <v>0</v>
      </c>
      <c r="AR126" s="25" t="s">
        <v>572</v>
      </c>
      <c r="AT126" s="25" t="s">
        <v>230</v>
      </c>
      <c r="AU126" s="25" t="s">
        <v>101</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572</v>
      </c>
      <c r="BM126" s="25" t="s">
        <v>3623</v>
      </c>
    </row>
    <row r="127" s="11" customFormat="1" ht="29.88" customHeight="1">
      <c r="B127" s="221"/>
      <c r="C127" s="222"/>
      <c r="D127" s="223" t="s">
        <v>78</v>
      </c>
      <c r="E127" s="235" t="s">
        <v>3624</v>
      </c>
      <c r="F127" s="235" t="s">
        <v>3625</v>
      </c>
      <c r="G127" s="222"/>
      <c r="H127" s="222"/>
      <c r="I127" s="225"/>
      <c r="J127" s="236">
        <f>BK127</f>
        <v>0</v>
      </c>
      <c r="K127" s="222"/>
      <c r="L127" s="227"/>
      <c r="M127" s="228"/>
      <c r="N127" s="229"/>
      <c r="O127" s="229"/>
      <c r="P127" s="230">
        <f>P128+P129+P130+P139+P141+P143+P145+P147+P149+P151+P153+P155+P159</f>
        <v>0</v>
      </c>
      <c r="Q127" s="229"/>
      <c r="R127" s="230">
        <f>R128+R129+R130+R139+R141+R143+R145+R147+R149+R151+R153+R155+R159</f>
        <v>0</v>
      </c>
      <c r="S127" s="229"/>
      <c r="T127" s="231">
        <f>T128+T129+T130+T139+T141+T143+T145+T147+T149+T151+T153+T155+T159</f>
        <v>0</v>
      </c>
      <c r="AR127" s="232" t="s">
        <v>101</v>
      </c>
      <c r="AT127" s="233" t="s">
        <v>78</v>
      </c>
      <c r="AU127" s="233" t="s">
        <v>24</v>
      </c>
      <c r="AY127" s="232" t="s">
        <v>228</v>
      </c>
      <c r="BK127" s="234">
        <f>BK128+BK129+BK130+BK139+BK141+BK143+BK145+BK147+BK149+BK151+BK153+BK155+BK159</f>
        <v>0</v>
      </c>
    </row>
    <row r="128" s="1" customFormat="1" ht="16.5" customHeight="1">
      <c r="B128" s="47"/>
      <c r="C128" s="237" t="s">
        <v>260</v>
      </c>
      <c r="D128" s="237" t="s">
        <v>230</v>
      </c>
      <c r="E128" s="238" t="s">
        <v>3626</v>
      </c>
      <c r="F128" s="239" t="s">
        <v>3627</v>
      </c>
      <c r="G128" s="240" t="s">
        <v>328</v>
      </c>
      <c r="H128" s="241">
        <v>2870</v>
      </c>
      <c r="I128" s="242"/>
      <c r="J128" s="243">
        <f>ROUND(I128*H128,2)</f>
        <v>0</v>
      </c>
      <c r="K128" s="239" t="s">
        <v>2762</v>
      </c>
      <c r="L128" s="73"/>
      <c r="M128" s="244" t="s">
        <v>22</v>
      </c>
      <c r="N128" s="245" t="s">
        <v>50</v>
      </c>
      <c r="O128" s="48"/>
      <c r="P128" s="246">
        <f>O128*H128</f>
        <v>0</v>
      </c>
      <c r="Q128" s="246">
        <v>0</v>
      </c>
      <c r="R128" s="246">
        <f>Q128*H128</f>
        <v>0</v>
      </c>
      <c r="S128" s="246">
        <v>0</v>
      </c>
      <c r="T128" s="247">
        <f>S128*H128</f>
        <v>0</v>
      </c>
      <c r="AR128" s="25" t="s">
        <v>572</v>
      </c>
      <c r="AT128" s="25" t="s">
        <v>230</v>
      </c>
      <c r="AU128" s="25" t="s">
        <v>87</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572</v>
      </c>
      <c r="BM128" s="25" t="s">
        <v>3628</v>
      </c>
    </row>
    <row r="129" s="1" customFormat="1" ht="16.5" customHeight="1">
      <c r="B129" s="47"/>
      <c r="C129" s="237" t="s">
        <v>266</v>
      </c>
      <c r="D129" s="237" t="s">
        <v>230</v>
      </c>
      <c r="E129" s="238" t="s">
        <v>3629</v>
      </c>
      <c r="F129" s="239" t="s">
        <v>3630</v>
      </c>
      <c r="G129" s="240" t="s">
        <v>328</v>
      </c>
      <c r="H129" s="241">
        <v>60</v>
      </c>
      <c r="I129" s="242"/>
      <c r="J129" s="243">
        <f>ROUND(I129*H129,2)</f>
        <v>0</v>
      </c>
      <c r="K129" s="239" t="s">
        <v>2762</v>
      </c>
      <c r="L129" s="73"/>
      <c r="M129" s="244" t="s">
        <v>22</v>
      </c>
      <c r="N129" s="245" t="s">
        <v>50</v>
      </c>
      <c r="O129" s="48"/>
      <c r="P129" s="246">
        <f>O129*H129</f>
        <v>0</v>
      </c>
      <c r="Q129" s="246">
        <v>0</v>
      </c>
      <c r="R129" s="246">
        <f>Q129*H129</f>
        <v>0</v>
      </c>
      <c r="S129" s="246">
        <v>0</v>
      </c>
      <c r="T129" s="247">
        <f>S129*H129</f>
        <v>0</v>
      </c>
      <c r="AR129" s="25" t="s">
        <v>572</v>
      </c>
      <c r="AT129" s="25" t="s">
        <v>230</v>
      </c>
      <c r="AU129" s="25" t="s">
        <v>87</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572</v>
      </c>
      <c r="BM129" s="25" t="s">
        <v>3631</v>
      </c>
    </row>
    <row r="130" s="11" customFormat="1" ht="22.32" customHeight="1">
      <c r="B130" s="221"/>
      <c r="C130" s="222"/>
      <c r="D130" s="223" t="s">
        <v>78</v>
      </c>
      <c r="E130" s="235" t="s">
        <v>2804</v>
      </c>
      <c r="F130" s="235" t="s">
        <v>3632</v>
      </c>
      <c r="G130" s="222"/>
      <c r="H130" s="222"/>
      <c r="I130" s="225"/>
      <c r="J130" s="236">
        <f>BK130</f>
        <v>0</v>
      </c>
      <c r="K130" s="222"/>
      <c r="L130" s="227"/>
      <c r="M130" s="228"/>
      <c r="N130" s="229"/>
      <c r="O130" s="229"/>
      <c r="P130" s="230">
        <f>SUM(P131:P138)</f>
        <v>0</v>
      </c>
      <c r="Q130" s="229"/>
      <c r="R130" s="230">
        <f>SUM(R131:R138)</f>
        <v>0</v>
      </c>
      <c r="S130" s="229"/>
      <c r="T130" s="231">
        <f>SUM(T131:T138)</f>
        <v>0</v>
      </c>
      <c r="AR130" s="232" t="s">
        <v>101</v>
      </c>
      <c r="AT130" s="233" t="s">
        <v>78</v>
      </c>
      <c r="AU130" s="233" t="s">
        <v>87</v>
      </c>
      <c r="AY130" s="232" t="s">
        <v>228</v>
      </c>
      <c r="BK130" s="234">
        <f>SUM(BK131:BK138)</f>
        <v>0</v>
      </c>
    </row>
    <row r="131" s="1" customFormat="1" ht="16.5" customHeight="1">
      <c r="B131" s="47"/>
      <c r="C131" s="237" t="s">
        <v>271</v>
      </c>
      <c r="D131" s="237" t="s">
        <v>230</v>
      </c>
      <c r="E131" s="238" t="s">
        <v>3633</v>
      </c>
      <c r="F131" s="239" t="s">
        <v>3634</v>
      </c>
      <c r="G131" s="240" t="s">
        <v>929</v>
      </c>
      <c r="H131" s="241">
        <v>282</v>
      </c>
      <c r="I131" s="242"/>
      <c r="J131" s="243">
        <f>ROUND(I131*H131,2)</f>
        <v>0</v>
      </c>
      <c r="K131" s="239" t="s">
        <v>2762</v>
      </c>
      <c r="L131" s="73"/>
      <c r="M131" s="244" t="s">
        <v>22</v>
      </c>
      <c r="N131" s="245" t="s">
        <v>50</v>
      </c>
      <c r="O131" s="48"/>
      <c r="P131" s="246">
        <f>O131*H131</f>
        <v>0</v>
      </c>
      <c r="Q131" s="246">
        <v>0</v>
      </c>
      <c r="R131" s="246">
        <f>Q131*H131</f>
        <v>0</v>
      </c>
      <c r="S131" s="246">
        <v>0</v>
      </c>
      <c r="T131" s="247">
        <f>S131*H131</f>
        <v>0</v>
      </c>
      <c r="AR131" s="25" t="s">
        <v>572</v>
      </c>
      <c r="AT131" s="25" t="s">
        <v>230</v>
      </c>
      <c r="AU131" s="25" t="s">
        <v>101</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572</v>
      </c>
      <c r="BM131" s="25" t="s">
        <v>3635</v>
      </c>
    </row>
    <row r="132" s="1" customFormat="1" ht="16.5" customHeight="1">
      <c r="B132" s="47"/>
      <c r="C132" s="237" t="s">
        <v>29</v>
      </c>
      <c r="D132" s="237" t="s">
        <v>230</v>
      </c>
      <c r="E132" s="238" t="s">
        <v>3636</v>
      </c>
      <c r="F132" s="239" t="s">
        <v>3637</v>
      </c>
      <c r="G132" s="240" t="s">
        <v>929</v>
      </c>
      <c r="H132" s="241">
        <v>22</v>
      </c>
      <c r="I132" s="242"/>
      <c r="J132" s="243">
        <f>ROUND(I132*H132,2)</f>
        <v>0</v>
      </c>
      <c r="K132" s="239" t="s">
        <v>2762</v>
      </c>
      <c r="L132" s="73"/>
      <c r="M132" s="244" t="s">
        <v>22</v>
      </c>
      <c r="N132" s="245" t="s">
        <v>50</v>
      </c>
      <c r="O132" s="48"/>
      <c r="P132" s="246">
        <f>O132*H132</f>
        <v>0</v>
      </c>
      <c r="Q132" s="246">
        <v>0</v>
      </c>
      <c r="R132" s="246">
        <f>Q132*H132</f>
        <v>0</v>
      </c>
      <c r="S132" s="246">
        <v>0</v>
      </c>
      <c r="T132" s="247">
        <f>S132*H132</f>
        <v>0</v>
      </c>
      <c r="AR132" s="25" t="s">
        <v>572</v>
      </c>
      <c r="AT132" s="25" t="s">
        <v>230</v>
      </c>
      <c r="AU132" s="25" t="s">
        <v>101</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572</v>
      </c>
      <c r="BM132" s="25" t="s">
        <v>3638</v>
      </c>
    </row>
    <row r="133" s="1" customFormat="1" ht="16.5" customHeight="1">
      <c r="B133" s="47"/>
      <c r="C133" s="237" t="s">
        <v>279</v>
      </c>
      <c r="D133" s="237" t="s">
        <v>230</v>
      </c>
      <c r="E133" s="238" t="s">
        <v>3639</v>
      </c>
      <c r="F133" s="239" t="s">
        <v>3640</v>
      </c>
      <c r="G133" s="240" t="s">
        <v>929</v>
      </c>
      <c r="H133" s="241">
        <v>110</v>
      </c>
      <c r="I133" s="242"/>
      <c r="J133" s="243">
        <f>ROUND(I133*H133,2)</f>
        <v>0</v>
      </c>
      <c r="K133" s="239" t="s">
        <v>2762</v>
      </c>
      <c r="L133" s="73"/>
      <c r="M133" s="244" t="s">
        <v>22</v>
      </c>
      <c r="N133" s="245" t="s">
        <v>50</v>
      </c>
      <c r="O133" s="48"/>
      <c r="P133" s="246">
        <f>O133*H133</f>
        <v>0</v>
      </c>
      <c r="Q133" s="246">
        <v>0</v>
      </c>
      <c r="R133" s="246">
        <f>Q133*H133</f>
        <v>0</v>
      </c>
      <c r="S133" s="246">
        <v>0</v>
      </c>
      <c r="T133" s="247">
        <f>S133*H133</f>
        <v>0</v>
      </c>
      <c r="AR133" s="25" t="s">
        <v>572</v>
      </c>
      <c r="AT133" s="25" t="s">
        <v>230</v>
      </c>
      <c r="AU133" s="25" t="s">
        <v>101</v>
      </c>
      <c r="AY133" s="25" t="s">
        <v>228</v>
      </c>
      <c r="BE133" s="248">
        <f>IF(N133="základní",J133,0)</f>
        <v>0</v>
      </c>
      <c r="BF133" s="248">
        <f>IF(N133="snížená",J133,0)</f>
        <v>0</v>
      </c>
      <c r="BG133" s="248">
        <f>IF(N133="zákl. přenesená",J133,0)</f>
        <v>0</v>
      </c>
      <c r="BH133" s="248">
        <f>IF(N133="sníž. přenesená",J133,0)</f>
        <v>0</v>
      </c>
      <c r="BI133" s="248">
        <f>IF(N133="nulová",J133,0)</f>
        <v>0</v>
      </c>
      <c r="BJ133" s="25" t="s">
        <v>24</v>
      </c>
      <c r="BK133" s="248">
        <f>ROUND(I133*H133,2)</f>
        <v>0</v>
      </c>
      <c r="BL133" s="25" t="s">
        <v>572</v>
      </c>
      <c r="BM133" s="25" t="s">
        <v>3641</v>
      </c>
    </row>
    <row r="134" s="1" customFormat="1" ht="16.5" customHeight="1">
      <c r="B134" s="47"/>
      <c r="C134" s="237" t="s">
        <v>284</v>
      </c>
      <c r="D134" s="237" t="s">
        <v>230</v>
      </c>
      <c r="E134" s="238" t="s">
        <v>3642</v>
      </c>
      <c r="F134" s="239" t="s">
        <v>3643</v>
      </c>
      <c r="G134" s="240" t="s">
        <v>929</v>
      </c>
      <c r="H134" s="241">
        <v>34</v>
      </c>
      <c r="I134" s="242"/>
      <c r="J134" s="243">
        <f>ROUND(I134*H134,2)</f>
        <v>0</v>
      </c>
      <c r="K134" s="239" t="s">
        <v>2762</v>
      </c>
      <c r="L134" s="73"/>
      <c r="M134" s="244" t="s">
        <v>22</v>
      </c>
      <c r="N134" s="245" t="s">
        <v>50</v>
      </c>
      <c r="O134" s="48"/>
      <c r="P134" s="246">
        <f>O134*H134</f>
        <v>0</v>
      </c>
      <c r="Q134" s="246">
        <v>0</v>
      </c>
      <c r="R134" s="246">
        <f>Q134*H134</f>
        <v>0</v>
      </c>
      <c r="S134" s="246">
        <v>0</v>
      </c>
      <c r="T134" s="247">
        <f>S134*H134</f>
        <v>0</v>
      </c>
      <c r="AR134" s="25" t="s">
        <v>572</v>
      </c>
      <c r="AT134" s="25" t="s">
        <v>230</v>
      </c>
      <c r="AU134" s="25" t="s">
        <v>101</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572</v>
      </c>
      <c r="BM134" s="25" t="s">
        <v>3644</v>
      </c>
    </row>
    <row r="135" s="1" customFormat="1" ht="16.5" customHeight="1">
      <c r="B135" s="47"/>
      <c r="C135" s="237" t="s">
        <v>289</v>
      </c>
      <c r="D135" s="237" t="s">
        <v>230</v>
      </c>
      <c r="E135" s="238" t="s">
        <v>3645</v>
      </c>
      <c r="F135" s="239" t="s">
        <v>3646</v>
      </c>
      <c r="G135" s="240" t="s">
        <v>929</v>
      </c>
      <c r="H135" s="241">
        <v>52</v>
      </c>
      <c r="I135" s="242"/>
      <c r="J135" s="243">
        <f>ROUND(I135*H135,2)</f>
        <v>0</v>
      </c>
      <c r="K135" s="239" t="s">
        <v>2762</v>
      </c>
      <c r="L135" s="73"/>
      <c r="M135" s="244" t="s">
        <v>22</v>
      </c>
      <c r="N135" s="245" t="s">
        <v>50</v>
      </c>
      <c r="O135" s="48"/>
      <c r="P135" s="246">
        <f>O135*H135</f>
        <v>0</v>
      </c>
      <c r="Q135" s="246">
        <v>0</v>
      </c>
      <c r="R135" s="246">
        <f>Q135*H135</f>
        <v>0</v>
      </c>
      <c r="S135" s="246">
        <v>0</v>
      </c>
      <c r="T135" s="247">
        <f>S135*H135</f>
        <v>0</v>
      </c>
      <c r="AR135" s="25" t="s">
        <v>572</v>
      </c>
      <c r="AT135" s="25" t="s">
        <v>230</v>
      </c>
      <c r="AU135" s="25" t="s">
        <v>101</v>
      </c>
      <c r="AY135" s="25" t="s">
        <v>228</v>
      </c>
      <c r="BE135" s="248">
        <f>IF(N135="základní",J135,0)</f>
        <v>0</v>
      </c>
      <c r="BF135" s="248">
        <f>IF(N135="snížená",J135,0)</f>
        <v>0</v>
      </c>
      <c r="BG135" s="248">
        <f>IF(N135="zákl. přenesená",J135,0)</f>
        <v>0</v>
      </c>
      <c r="BH135" s="248">
        <f>IF(N135="sníž. přenesená",J135,0)</f>
        <v>0</v>
      </c>
      <c r="BI135" s="248">
        <f>IF(N135="nulová",J135,0)</f>
        <v>0</v>
      </c>
      <c r="BJ135" s="25" t="s">
        <v>24</v>
      </c>
      <c r="BK135" s="248">
        <f>ROUND(I135*H135,2)</f>
        <v>0</v>
      </c>
      <c r="BL135" s="25" t="s">
        <v>572</v>
      </c>
      <c r="BM135" s="25" t="s">
        <v>3647</v>
      </c>
    </row>
    <row r="136" s="1" customFormat="1" ht="16.5" customHeight="1">
      <c r="B136" s="47"/>
      <c r="C136" s="237" t="s">
        <v>295</v>
      </c>
      <c r="D136" s="237" t="s">
        <v>230</v>
      </c>
      <c r="E136" s="238" t="s">
        <v>3648</v>
      </c>
      <c r="F136" s="239" t="s">
        <v>3649</v>
      </c>
      <c r="G136" s="240" t="s">
        <v>929</v>
      </c>
      <c r="H136" s="241">
        <v>28</v>
      </c>
      <c r="I136" s="242"/>
      <c r="J136" s="243">
        <f>ROUND(I136*H136,2)</f>
        <v>0</v>
      </c>
      <c r="K136" s="239" t="s">
        <v>2762</v>
      </c>
      <c r="L136" s="73"/>
      <c r="M136" s="244" t="s">
        <v>22</v>
      </c>
      <c r="N136" s="245" t="s">
        <v>50</v>
      </c>
      <c r="O136" s="48"/>
      <c r="P136" s="246">
        <f>O136*H136</f>
        <v>0</v>
      </c>
      <c r="Q136" s="246">
        <v>0</v>
      </c>
      <c r="R136" s="246">
        <f>Q136*H136</f>
        <v>0</v>
      </c>
      <c r="S136" s="246">
        <v>0</v>
      </c>
      <c r="T136" s="247">
        <f>S136*H136</f>
        <v>0</v>
      </c>
      <c r="AR136" s="25" t="s">
        <v>572</v>
      </c>
      <c r="AT136" s="25" t="s">
        <v>230</v>
      </c>
      <c r="AU136" s="25" t="s">
        <v>101</v>
      </c>
      <c r="AY136" s="25" t="s">
        <v>228</v>
      </c>
      <c r="BE136" s="248">
        <f>IF(N136="základní",J136,0)</f>
        <v>0</v>
      </c>
      <c r="BF136" s="248">
        <f>IF(N136="snížená",J136,0)</f>
        <v>0</v>
      </c>
      <c r="BG136" s="248">
        <f>IF(N136="zákl. přenesená",J136,0)</f>
        <v>0</v>
      </c>
      <c r="BH136" s="248">
        <f>IF(N136="sníž. přenesená",J136,0)</f>
        <v>0</v>
      </c>
      <c r="BI136" s="248">
        <f>IF(N136="nulová",J136,0)</f>
        <v>0</v>
      </c>
      <c r="BJ136" s="25" t="s">
        <v>24</v>
      </c>
      <c r="BK136" s="248">
        <f>ROUND(I136*H136,2)</f>
        <v>0</v>
      </c>
      <c r="BL136" s="25" t="s">
        <v>572</v>
      </c>
      <c r="BM136" s="25" t="s">
        <v>3650</v>
      </c>
    </row>
    <row r="137" s="1" customFormat="1" ht="25.5" customHeight="1">
      <c r="B137" s="47"/>
      <c r="C137" s="237" t="s">
        <v>10</v>
      </c>
      <c r="D137" s="237" t="s">
        <v>230</v>
      </c>
      <c r="E137" s="238" t="s">
        <v>3651</v>
      </c>
      <c r="F137" s="239" t="s">
        <v>3652</v>
      </c>
      <c r="G137" s="240" t="s">
        <v>929</v>
      </c>
      <c r="H137" s="241">
        <v>22</v>
      </c>
      <c r="I137" s="242"/>
      <c r="J137" s="243">
        <f>ROUND(I137*H137,2)</f>
        <v>0</v>
      </c>
      <c r="K137" s="239" t="s">
        <v>2762</v>
      </c>
      <c r="L137" s="73"/>
      <c r="M137" s="244" t="s">
        <v>22</v>
      </c>
      <c r="N137" s="245" t="s">
        <v>50</v>
      </c>
      <c r="O137" s="48"/>
      <c r="P137" s="246">
        <f>O137*H137</f>
        <v>0</v>
      </c>
      <c r="Q137" s="246">
        <v>0</v>
      </c>
      <c r="R137" s="246">
        <f>Q137*H137</f>
        <v>0</v>
      </c>
      <c r="S137" s="246">
        <v>0</v>
      </c>
      <c r="T137" s="247">
        <f>S137*H137</f>
        <v>0</v>
      </c>
      <c r="AR137" s="25" t="s">
        <v>572</v>
      </c>
      <c r="AT137" s="25" t="s">
        <v>230</v>
      </c>
      <c r="AU137" s="25" t="s">
        <v>101</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572</v>
      </c>
      <c r="BM137" s="25" t="s">
        <v>3653</v>
      </c>
    </row>
    <row r="138" s="1" customFormat="1" ht="25.5" customHeight="1">
      <c r="B138" s="47"/>
      <c r="C138" s="237" t="s">
        <v>304</v>
      </c>
      <c r="D138" s="237" t="s">
        <v>230</v>
      </c>
      <c r="E138" s="238" t="s">
        <v>3654</v>
      </c>
      <c r="F138" s="239" t="s">
        <v>3655</v>
      </c>
      <c r="G138" s="240" t="s">
        <v>929</v>
      </c>
      <c r="H138" s="241">
        <v>12</v>
      </c>
      <c r="I138" s="242"/>
      <c r="J138" s="243">
        <f>ROUND(I138*H138,2)</f>
        <v>0</v>
      </c>
      <c r="K138" s="239" t="s">
        <v>2762</v>
      </c>
      <c r="L138" s="73"/>
      <c r="M138" s="244" t="s">
        <v>22</v>
      </c>
      <c r="N138" s="245" t="s">
        <v>50</v>
      </c>
      <c r="O138" s="48"/>
      <c r="P138" s="246">
        <f>O138*H138</f>
        <v>0</v>
      </c>
      <c r="Q138" s="246">
        <v>0</v>
      </c>
      <c r="R138" s="246">
        <f>Q138*H138</f>
        <v>0</v>
      </c>
      <c r="S138" s="246">
        <v>0</v>
      </c>
      <c r="T138" s="247">
        <f>S138*H138</f>
        <v>0</v>
      </c>
      <c r="AR138" s="25" t="s">
        <v>572</v>
      </c>
      <c r="AT138" s="25" t="s">
        <v>230</v>
      </c>
      <c r="AU138" s="25" t="s">
        <v>101</v>
      </c>
      <c r="AY138" s="25" t="s">
        <v>228</v>
      </c>
      <c r="BE138" s="248">
        <f>IF(N138="základní",J138,0)</f>
        <v>0</v>
      </c>
      <c r="BF138" s="248">
        <f>IF(N138="snížená",J138,0)</f>
        <v>0</v>
      </c>
      <c r="BG138" s="248">
        <f>IF(N138="zákl. přenesená",J138,0)</f>
        <v>0</v>
      </c>
      <c r="BH138" s="248">
        <f>IF(N138="sníž. přenesená",J138,0)</f>
        <v>0</v>
      </c>
      <c r="BI138" s="248">
        <f>IF(N138="nulová",J138,0)</f>
        <v>0</v>
      </c>
      <c r="BJ138" s="25" t="s">
        <v>24</v>
      </c>
      <c r="BK138" s="248">
        <f>ROUND(I138*H138,2)</f>
        <v>0</v>
      </c>
      <c r="BL138" s="25" t="s">
        <v>572</v>
      </c>
      <c r="BM138" s="25" t="s">
        <v>3656</v>
      </c>
    </row>
    <row r="139" s="11" customFormat="1" ht="22.32" customHeight="1">
      <c r="B139" s="221"/>
      <c r="C139" s="222"/>
      <c r="D139" s="223" t="s">
        <v>78</v>
      </c>
      <c r="E139" s="235" t="s">
        <v>2754</v>
      </c>
      <c r="F139" s="235" t="s">
        <v>3657</v>
      </c>
      <c r="G139" s="222"/>
      <c r="H139" s="222"/>
      <c r="I139" s="225"/>
      <c r="J139" s="236">
        <f>BK139</f>
        <v>0</v>
      </c>
      <c r="K139" s="222"/>
      <c r="L139" s="227"/>
      <c r="M139" s="228"/>
      <c r="N139" s="229"/>
      <c r="O139" s="229"/>
      <c r="P139" s="230">
        <f>P140</f>
        <v>0</v>
      </c>
      <c r="Q139" s="229"/>
      <c r="R139" s="230">
        <f>R140</f>
        <v>0</v>
      </c>
      <c r="S139" s="229"/>
      <c r="T139" s="231">
        <f>T140</f>
        <v>0</v>
      </c>
      <c r="AR139" s="232" t="s">
        <v>101</v>
      </c>
      <c r="AT139" s="233" t="s">
        <v>78</v>
      </c>
      <c r="AU139" s="233" t="s">
        <v>87</v>
      </c>
      <c r="AY139" s="232" t="s">
        <v>228</v>
      </c>
      <c r="BK139" s="234">
        <f>BK140</f>
        <v>0</v>
      </c>
    </row>
    <row r="140" s="1" customFormat="1" ht="16.5" customHeight="1">
      <c r="B140" s="47"/>
      <c r="C140" s="237" t="s">
        <v>308</v>
      </c>
      <c r="D140" s="237" t="s">
        <v>230</v>
      </c>
      <c r="E140" s="238" t="s">
        <v>3658</v>
      </c>
      <c r="F140" s="239" t="s">
        <v>3659</v>
      </c>
      <c r="G140" s="240" t="s">
        <v>929</v>
      </c>
      <c r="H140" s="241">
        <v>290</v>
      </c>
      <c r="I140" s="242"/>
      <c r="J140" s="243">
        <f>ROUND(I140*H140,2)</f>
        <v>0</v>
      </c>
      <c r="K140" s="239" t="s">
        <v>2762</v>
      </c>
      <c r="L140" s="73"/>
      <c r="M140" s="244" t="s">
        <v>22</v>
      </c>
      <c r="N140" s="245" t="s">
        <v>50</v>
      </c>
      <c r="O140" s="48"/>
      <c r="P140" s="246">
        <f>O140*H140</f>
        <v>0</v>
      </c>
      <c r="Q140" s="246">
        <v>0</v>
      </c>
      <c r="R140" s="246">
        <f>Q140*H140</f>
        <v>0</v>
      </c>
      <c r="S140" s="246">
        <v>0</v>
      </c>
      <c r="T140" s="247">
        <f>S140*H140</f>
        <v>0</v>
      </c>
      <c r="AR140" s="25" t="s">
        <v>572</v>
      </c>
      <c r="AT140" s="25" t="s">
        <v>230</v>
      </c>
      <c r="AU140" s="25" t="s">
        <v>101</v>
      </c>
      <c r="AY140" s="25" t="s">
        <v>228</v>
      </c>
      <c r="BE140" s="248">
        <f>IF(N140="základní",J140,0)</f>
        <v>0</v>
      </c>
      <c r="BF140" s="248">
        <f>IF(N140="snížená",J140,0)</f>
        <v>0</v>
      </c>
      <c r="BG140" s="248">
        <f>IF(N140="zákl. přenesená",J140,0)</f>
        <v>0</v>
      </c>
      <c r="BH140" s="248">
        <f>IF(N140="sníž. přenesená",J140,0)</f>
        <v>0</v>
      </c>
      <c r="BI140" s="248">
        <f>IF(N140="nulová",J140,0)</f>
        <v>0</v>
      </c>
      <c r="BJ140" s="25" t="s">
        <v>24</v>
      </c>
      <c r="BK140" s="248">
        <f>ROUND(I140*H140,2)</f>
        <v>0</v>
      </c>
      <c r="BL140" s="25" t="s">
        <v>572</v>
      </c>
      <c r="BM140" s="25" t="s">
        <v>3660</v>
      </c>
    </row>
    <row r="141" s="11" customFormat="1" ht="22.32" customHeight="1">
      <c r="B141" s="221"/>
      <c r="C141" s="222"/>
      <c r="D141" s="223" t="s">
        <v>78</v>
      </c>
      <c r="E141" s="235" t="s">
        <v>3661</v>
      </c>
      <c r="F141" s="235" t="s">
        <v>3657</v>
      </c>
      <c r="G141" s="222"/>
      <c r="H141" s="222"/>
      <c r="I141" s="225"/>
      <c r="J141" s="236">
        <f>BK141</f>
        <v>0</v>
      </c>
      <c r="K141" s="222"/>
      <c r="L141" s="227"/>
      <c r="M141" s="228"/>
      <c r="N141" s="229"/>
      <c r="O141" s="229"/>
      <c r="P141" s="230">
        <f>P142</f>
        <v>0</v>
      </c>
      <c r="Q141" s="229"/>
      <c r="R141" s="230">
        <f>R142</f>
        <v>0</v>
      </c>
      <c r="S141" s="229"/>
      <c r="T141" s="231">
        <f>T142</f>
        <v>0</v>
      </c>
      <c r="AR141" s="232" t="s">
        <v>101</v>
      </c>
      <c r="AT141" s="233" t="s">
        <v>78</v>
      </c>
      <c r="AU141" s="233" t="s">
        <v>87</v>
      </c>
      <c r="AY141" s="232" t="s">
        <v>228</v>
      </c>
      <c r="BK141" s="234">
        <f>BK142</f>
        <v>0</v>
      </c>
    </row>
    <row r="142" s="1" customFormat="1" ht="16.5" customHeight="1">
      <c r="B142" s="47"/>
      <c r="C142" s="237" t="s">
        <v>313</v>
      </c>
      <c r="D142" s="237" t="s">
        <v>230</v>
      </c>
      <c r="E142" s="238" t="s">
        <v>3662</v>
      </c>
      <c r="F142" s="239" t="s">
        <v>3663</v>
      </c>
      <c r="G142" s="240" t="s">
        <v>929</v>
      </c>
      <c r="H142" s="241">
        <v>64</v>
      </c>
      <c r="I142" s="242"/>
      <c r="J142" s="243">
        <f>ROUND(I142*H142,2)</f>
        <v>0</v>
      </c>
      <c r="K142" s="239" t="s">
        <v>2762</v>
      </c>
      <c r="L142" s="73"/>
      <c r="M142" s="244" t="s">
        <v>22</v>
      </c>
      <c r="N142" s="245" t="s">
        <v>50</v>
      </c>
      <c r="O142" s="48"/>
      <c r="P142" s="246">
        <f>O142*H142</f>
        <v>0</v>
      </c>
      <c r="Q142" s="246">
        <v>0</v>
      </c>
      <c r="R142" s="246">
        <f>Q142*H142</f>
        <v>0</v>
      </c>
      <c r="S142" s="246">
        <v>0</v>
      </c>
      <c r="T142" s="247">
        <f>S142*H142</f>
        <v>0</v>
      </c>
      <c r="AR142" s="25" t="s">
        <v>572</v>
      </c>
      <c r="AT142" s="25" t="s">
        <v>230</v>
      </c>
      <c r="AU142" s="25" t="s">
        <v>101</v>
      </c>
      <c r="AY142" s="25" t="s">
        <v>228</v>
      </c>
      <c r="BE142" s="248">
        <f>IF(N142="základní",J142,0)</f>
        <v>0</v>
      </c>
      <c r="BF142" s="248">
        <f>IF(N142="snížená",J142,0)</f>
        <v>0</v>
      </c>
      <c r="BG142" s="248">
        <f>IF(N142="zákl. přenesená",J142,0)</f>
        <v>0</v>
      </c>
      <c r="BH142" s="248">
        <f>IF(N142="sníž. přenesená",J142,0)</f>
        <v>0</v>
      </c>
      <c r="BI142" s="248">
        <f>IF(N142="nulová",J142,0)</f>
        <v>0</v>
      </c>
      <c r="BJ142" s="25" t="s">
        <v>24</v>
      </c>
      <c r="BK142" s="248">
        <f>ROUND(I142*H142,2)</f>
        <v>0</v>
      </c>
      <c r="BL142" s="25" t="s">
        <v>572</v>
      </c>
      <c r="BM142" s="25" t="s">
        <v>3664</v>
      </c>
    </row>
    <row r="143" s="11" customFormat="1" ht="22.32" customHeight="1">
      <c r="B143" s="221"/>
      <c r="C143" s="222"/>
      <c r="D143" s="223" t="s">
        <v>78</v>
      </c>
      <c r="E143" s="235" t="s">
        <v>2820</v>
      </c>
      <c r="F143" s="235" t="s">
        <v>3665</v>
      </c>
      <c r="G143" s="222"/>
      <c r="H143" s="222"/>
      <c r="I143" s="225"/>
      <c r="J143" s="236">
        <f>BK143</f>
        <v>0</v>
      </c>
      <c r="K143" s="222"/>
      <c r="L143" s="227"/>
      <c r="M143" s="228"/>
      <c r="N143" s="229"/>
      <c r="O143" s="229"/>
      <c r="P143" s="230">
        <f>P144</f>
        <v>0</v>
      </c>
      <c r="Q143" s="229"/>
      <c r="R143" s="230">
        <f>R144</f>
        <v>0</v>
      </c>
      <c r="S143" s="229"/>
      <c r="T143" s="231">
        <f>T144</f>
        <v>0</v>
      </c>
      <c r="AR143" s="232" t="s">
        <v>101</v>
      </c>
      <c r="AT143" s="233" t="s">
        <v>78</v>
      </c>
      <c r="AU143" s="233" t="s">
        <v>87</v>
      </c>
      <c r="AY143" s="232" t="s">
        <v>228</v>
      </c>
      <c r="BK143" s="234">
        <f>BK144</f>
        <v>0</v>
      </c>
    </row>
    <row r="144" s="1" customFormat="1" ht="16.5" customHeight="1">
      <c r="B144" s="47"/>
      <c r="C144" s="237" t="s">
        <v>319</v>
      </c>
      <c r="D144" s="237" t="s">
        <v>230</v>
      </c>
      <c r="E144" s="238" t="s">
        <v>3666</v>
      </c>
      <c r="F144" s="239" t="s">
        <v>3667</v>
      </c>
      <c r="G144" s="240" t="s">
        <v>929</v>
      </c>
      <c r="H144" s="241">
        <v>28</v>
      </c>
      <c r="I144" s="242"/>
      <c r="J144" s="243">
        <f>ROUND(I144*H144,2)</f>
        <v>0</v>
      </c>
      <c r="K144" s="239" t="s">
        <v>2762</v>
      </c>
      <c r="L144" s="73"/>
      <c r="M144" s="244" t="s">
        <v>22</v>
      </c>
      <c r="N144" s="245" t="s">
        <v>50</v>
      </c>
      <c r="O144" s="48"/>
      <c r="P144" s="246">
        <f>O144*H144</f>
        <v>0</v>
      </c>
      <c r="Q144" s="246">
        <v>0</v>
      </c>
      <c r="R144" s="246">
        <f>Q144*H144</f>
        <v>0</v>
      </c>
      <c r="S144" s="246">
        <v>0</v>
      </c>
      <c r="T144" s="247">
        <f>S144*H144</f>
        <v>0</v>
      </c>
      <c r="AR144" s="25" t="s">
        <v>572</v>
      </c>
      <c r="AT144" s="25" t="s">
        <v>230</v>
      </c>
      <c r="AU144" s="25" t="s">
        <v>101</v>
      </c>
      <c r="AY144" s="25" t="s">
        <v>228</v>
      </c>
      <c r="BE144" s="248">
        <f>IF(N144="základní",J144,0)</f>
        <v>0</v>
      </c>
      <c r="BF144" s="248">
        <f>IF(N144="snížená",J144,0)</f>
        <v>0</v>
      </c>
      <c r="BG144" s="248">
        <f>IF(N144="zákl. přenesená",J144,0)</f>
        <v>0</v>
      </c>
      <c r="BH144" s="248">
        <f>IF(N144="sníž. přenesená",J144,0)</f>
        <v>0</v>
      </c>
      <c r="BI144" s="248">
        <f>IF(N144="nulová",J144,0)</f>
        <v>0</v>
      </c>
      <c r="BJ144" s="25" t="s">
        <v>24</v>
      </c>
      <c r="BK144" s="248">
        <f>ROUND(I144*H144,2)</f>
        <v>0</v>
      </c>
      <c r="BL144" s="25" t="s">
        <v>572</v>
      </c>
      <c r="BM144" s="25" t="s">
        <v>3668</v>
      </c>
    </row>
    <row r="145" s="11" customFormat="1" ht="22.32" customHeight="1">
      <c r="B145" s="221"/>
      <c r="C145" s="222"/>
      <c r="D145" s="223" t="s">
        <v>78</v>
      </c>
      <c r="E145" s="235" t="s">
        <v>2822</v>
      </c>
      <c r="F145" s="235" t="s">
        <v>3669</v>
      </c>
      <c r="G145" s="222"/>
      <c r="H145" s="222"/>
      <c r="I145" s="225"/>
      <c r="J145" s="236">
        <f>BK145</f>
        <v>0</v>
      </c>
      <c r="K145" s="222"/>
      <c r="L145" s="227"/>
      <c r="M145" s="228"/>
      <c r="N145" s="229"/>
      <c r="O145" s="229"/>
      <c r="P145" s="230">
        <f>P146</f>
        <v>0</v>
      </c>
      <c r="Q145" s="229"/>
      <c r="R145" s="230">
        <f>R146</f>
        <v>0</v>
      </c>
      <c r="S145" s="229"/>
      <c r="T145" s="231">
        <f>T146</f>
        <v>0</v>
      </c>
      <c r="AR145" s="232" t="s">
        <v>101</v>
      </c>
      <c r="AT145" s="233" t="s">
        <v>78</v>
      </c>
      <c r="AU145" s="233" t="s">
        <v>87</v>
      </c>
      <c r="AY145" s="232" t="s">
        <v>228</v>
      </c>
      <c r="BK145" s="234">
        <f>BK146</f>
        <v>0</v>
      </c>
    </row>
    <row r="146" s="1" customFormat="1" ht="16.5" customHeight="1">
      <c r="B146" s="47"/>
      <c r="C146" s="237" t="s">
        <v>325</v>
      </c>
      <c r="D146" s="237" t="s">
        <v>230</v>
      </c>
      <c r="E146" s="238" t="s">
        <v>3670</v>
      </c>
      <c r="F146" s="239" t="s">
        <v>3671</v>
      </c>
      <c r="G146" s="240" t="s">
        <v>929</v>
      </c>
      <c r="H146" s="241">
        <v>28</v>
      </c>
      <c r="I146" s="242"/>
      <c r="J146" s="243">
        <f>ROUND(I146*H146,2)</f>
        <v>0</v>
      </c>
      <c r="K146" s="239" t="s">
        <v>2762</v>
      </c>
      <c r="L146" s="73"/>
      <c r="M146" s="244" t="s">
        <v>22</v>
      </c>
      <c r="N146" s="245" t="s">
        <v>50</v>
      </c>
      <c r="O146" s="48"/>
      <c r="P146" s="246">
        <f>O146*H146</f>
        <v>0</v>
      </c>
      <c r="Q146" s="246">
        <v>0</v>
      </c>
      <c r="R146" s="246">
        <f>Q146*H146</f>
        <v>0</v>
      </c>
      <c r="S146" s="246">
        <v>0</v>
      </c>
      <c r="T146" s="247">
        <f>S146*H146</f>
        <v>0</v>
      </c>
      <c r="AR146" s="25" t="s">
        <v>572</v>
      </c>
      <c r="AT146" s="25" t="s">
        <v>230</v>
      </c>
      <c r="AU146" s="25" t="s">
        <v>101</v>
      </c>
      <c r="AY146" s="25" t="s">
        <v>228</v>
      </c>
      <c r="BE146" s="248">
        <f>IF(N146="základní",J146,0)</f>
        <v>0</v>
      </c>
      <c r="BF146" s="248">
        <f>IF(N146="snížená",J146,0)</f>
        <v>0</v>
      </c>
      <c r="BG146" s="248">
        <f>IF(N146="zákl. přenesená",J146,0)</f>
        <v>0</v>
      </c>
      <c r="BH146" s="248">
        <f>IF(N146="sníž. přenesená",J146,0)</f>
        <v>0</v>
      </c>
      <c r="BI146" s="248">
        <f>IF(N146="nulová",J146,0)</f>
        <v>0</v>
      </c>
      <c r="BJ146" s="25" t="s">
        <v>24</v>
      </c>
      <c r="BK146" s="248">
        <f>ROUND(I146*H146,2)</f>
        <v>0</v>
      </c>
      <c r="BL146" s="25" t="s">
        <v>572</v>
      </c>
      <c r="BM146" s="25" t="s">
        <v>3672</v>
      </c>
    </row>
    <row r="147" s="11" customFormat="1" ht="22.32" customHeight="1">
      <c r="B147" s="221"/>
      <c r="C147" s="222"/>
      <c r="D147" s="223" t="s">
        <v>78</v>
      </c>
      <c r="E147" s="235" t="s">
        <v>3673</v>
      </c>
      <c r="F147" s="235" t="s">
        <v>3620</v>
      </c>
      <c r="G147" s="222"/>
      <c r="H147" s="222"/>
      <c r="I147" s="225"/>
      <c r="J147" s="236">
        <f>BK147</f>
        <v>0</v>
      </c>
      <c r="K147" s="222"/>
      <c r="L147" s="227"/>
      <c r="M147" s="228"/>
      <c r="N147" s="229"/>
      <c r="O147" s="229"/>
      <c r="P147" s="230">
        <f>P148</f>
        <v>0</v>
      </c>
      <c r="Q147" s="229"/>
      <c r="R147" s="230">
        <f>R148</f>
        <v>0</v>
      </c>
      <c r="S147" s="229"/>
      <c r="T147" s="231">
        <f>T148</f>
        <v>0</v>
      </c>
      <c r="AR147" s="232" t="s">
        <v>101</v>
      </c>
      <c r="AT147" s="233" t="s">
        <v>78</v>
      </c>
      <c r="AU147" s="233" t="s">
        <v>87</v>
      </c>
      <c r="AY147" s="232" t="s">
        <v>228</v>
      </c>
      <c r="BK147" s="234">
        <f>BK148</f>
        <v>0</v>
      </c>
    </row>
    <row r="148" s="1" customFormat="1" ht="16.5" customHeight="1">
      <c r="B148" s="47"/>
      <c r="C148" s="237" t="s">
        <v>9</v>
      </c>
      <c r="D148" s="237" t="s">
        <v>230</v>
      </c>
      <c r="E148" s="238" t="s">
        <v>3674</v>
      </c>
      <c r="F148" s="239" t="s">
        <v>3675</v>
      </c>
      <c r="G148" s="240" t="s">
        <v>929</v>
      </c>
      <c r="H148" s="241">
        <v>528</v>
      </c>
      <c r="I148" s="242"/>
      <c r="J148" s="243">
        <f>ROUND(I148*H148,2)</f>
        <v>0</v>
      </c>
      <c r="K148" s="239" t="s">
        <v>2762</v>
      </c>
      <c r="L148" s="73"/>
      <c r="M148" s="244" t="s">
        <v>22</v>
      </c>
      <c r="N148" s="245" t="s">
        <v>50</v>
      </c>
      <c r="O148" s="48"/>
      <c r="P148" s="246">
        <f>O148*H148</f>
        <v>0</v>
      </c>
      <c r="Q148" s="246">
        <v>0</v>
      </c>
      <c r="R148" s="246">
        <f>Q148*H148</f>
        <v>0</v>
      </c>
      <c r="S148" s="246">
        <v>0</v>
      </c>
      <c r="T148" s="247">
        <f>S148*H148</f>
        <v>0</v>
      </c>
      <c r="AR148" s="25" t="s">
        <v>572</v>
      </c>
      <c r="AT148" s="25" t="s">
        <v>230</v>
      </c>
      <c r="AU148" s="25" t="s">
        <v>101</v>
      </c>
      <c r="AY148" s="25" t="s">
        <v>228</v>
      </c>
      <c r="BE148" s="248">
        <f>IF(N148="základní",J148,0)</f>
        <v>0</v>
      </c>
      <c r="BF148" s="248">
        <f>IF(N148="snížená",J148,0)</f>
        <v>0</v>
      </c>
      <c r="BG148" s="248">
        <f>IF(N148="zákl. přenesená",J148,0)</f>
        <v>0</v>
      </c>
      <c r="BH148" s="248">
        <f>IF(N148="sníž. přenesená",J148,0)</f>
        <v>0</v>
      </c>
      <c r="BI148" s="248">
        <f>IF(N148="nulová",J148,0)</f>
        <v>0</v>
      </c>
      <c r="BJ148" s="25" t="s">
        <v>24</v>
      </c>
      <c r="BK148" s="248">
        <f>ROUND(I148*H148,2)</f>
        <v>0</v>
      </c>
      <c r="BL148" s="25" t="s">
        <v>572</v>
      </c>
      <c r="BM148" s="25" t="s">
        <v>3676</v>
      </c>
    </row>
    <row r="149" s="11" customFormat="1" ht="22.32" customHeight="1">
      <c r="B149" s="221"/>
      <c r="C149" s="222"/>
      <c r="D149" s="223" t="s">
        <v>78</v>
      </c>
      <c r="E149" s="235" t="s">
        <v>2869</v>
      </c>
      <c r="F149" s="235" t="s">
        <v>3677</v>
      </c>
      <c r="G149" s="222"/>
      <c r="H149" s="222"/>
      <c r="I149" s="225"/>
      <c r="J149" s="236">
        <f>BK149</f>
        <v>0</v>
      </c>
      <c r="K149" s="222"/>
      <c r="L149" s="227"/>
      <c r="M149" s="228"/>
      <c r="N149" s="229"/>
      <c r="O149" s="229"/>
      <c r="P149" s="230">
        <f>P150</f>
        <v>0</v>
      </c>
      <c r="Q149" s="229"/>
      <c r="R149" s="230">
        <f>R150</f>
        <v>0</v>
      </c>
      <c r="S149" s="229"/>
      <c r="T149" s="231">
        <f>T150</f>
        <v>0</v>
      </c>
      <c r="AR149" s="232" t="s">
        <v>101</v>
      </c>
      <c r="AT149" s="233" t="s">
        <v>78</v>
      </c>
      <c r="AU149" s="233" t="s">
        <v>87</v>
      </c>
      <c r="AY149" s="232" t="s">
        <v>228</v>
      </c>
      <c r="BK149" s="234">
        <f>BK150</f>
        <v>0</v>
      </c>
    </row>
    <row r="150" s="1" customFormat="1" ht="16.5" customHeight="1">
      <c r="B150" s="47"/>
      <c r="C150" s="237" t="s">
        <v>335</v>
      </c>
      <c r="D150" s="237" t="s">
        <v>230</v>
      </c>
      <c r="E150" s="238" t="s">
        <v>3678</v>
      </c>
      <c r="F150" s="239" t="s">
        <v>3679</v>
      </c>
      <c r="G150" s="240" t="s">
        <v>929</v>
      </c>
      <c r="H150" s="241">
        <v>120</v>
      </c>
      <c r="I150" s="242"/>
      <c r="J150" s="243">
        <f>ROUND(I150*H150,2)</f>
        <v>0</v>
      </c>
      <c r="K150" s="239" t="s">
        <v>2762</v>
      </c>
      <c r="L150" s="73"/>
      <c r="M150" s="244" t="s">
        <v>22</v>
      </c>
      <c r="N150" s="245" t="s">
        <v>50</v>
      </c>
      <c r="O150" s="48"/>
      <c r="P150" s="246">
        <f>O150*H150</f>
        <v>0</v>
      </c>
      <c r="Q150" s="246">
        <v>0</v>
      </c>
      <c r="R150" s="246">
        <f>Q150*H150</f>
        <v>0</v>
      </c>
      <c r="S150" s="246">
        <v>0</v>
      </c>
      <c r="T150" s="247">
        <f>S150*H150</f>
        <v>0</v>
      </c>
      <c r="AR150" s="25" t="s">
        <v>572</v>
      </c>
      <c r="AT150" s="25" t="s">
        <v>230</v>
      </c>
      <c r="AU150" s="25" t="s">
        <v>101</v>
      </c>
      <c r="AY150" s="25" t="s">
        <v>228</v>
      </c>
      <c r="BE150" s="248">
        <f>IF(N150="základní",J150,0)</f>
        <v>0</v>
      </c>
      <c r="BF150" s="248">
        <f>IF(N150="snížená",J150,0)</f>
        <v>0</v>
      </c>
      <c r="BG150" s="248">
        <f>IF(N150="zákl. přenesená",J150,0)</f>
        <v>0</v>
      </c>
      <c r="BH150" s="248">
        <f>IF(N150="sníž. přenesená",J150,0)</f>
        <v>0</v>
      </c>
      <c r="BI150" s="248">
        <f>IF(N150="nulová",J150,0)</f>
        <v>0</v>
      </c>
      <c r="BJ150" s="25" t="s">
        <v>24</v>
      </c>
      <c r="BK150" s="248">
        <f>ROUND(I150*H150,2)</f>
        <v>0</v>
      </c>
      <c r="BL150" s="25" t="s">
        <v>572</v>
      </c>
      <c r="BM150" s="25" t="s">
        <v>3680</v>
      </c>
    </row>
    <row r="151" s="11" customFormat="1" ht="22.32" customHeight="1">
      <c r="B151" s="221"/>
      <c r="C151" s="222"/>
      <c r="D151" s="223" t="s">
        <v>78</v>
      </c>
      <c r="E151" s="235" t="s">
        <v>2874</v>
      </c>
      <c r="F151" s="235" t="s">
        <v>3681</v>
      </c>
      <c r="G151" s="222"/>
      <c r="H151" s="222"/>
      <c r="I151" s="225"/>
      <c r="J151" s="236">
        <f>BK151</f>
        <v>0</v>
      </c>
      <c r="K151" s="222"/>
      <c r="L151" s="227"/>
      <c r="M151" s="228"/>
      <c r="N151" s="229"/>
      <c r="O151" s="229"/>
      <c r="P151" s="230">
        <f>P152</f>
        <v>0</v>
      </c>
      <c r="Q151" s="229"/>
      <c r="R151" s="230">
        <f>R152</f>
        <v>0</v>
      </c>
      <c r="S151" s="229"/>
      <c r="T151" s="231">
        <f>T152</f>
        <v>0</v>
      </c>
      <c r="AR151" s="232" t="s">
        <v>101</v>
      </c>
      <c r="AT151" s="233" t="s">
        <v>78</v>
      </c>
      <c r="AU151" s="233" t="s">
        <v>87</v>
      </c>
      <c r="AY151" s="232" t="s">
        <v>228</v>
      </c>
      <c r="BK151" s="234">
        <f>BK152</f>
        <v>0</v>
      </c>
    </row>
    <row r="152" s="1" customFormat="1" ht="16.5" customHeight="1">
      <c r="B152" s="47"/>
      <c r="C152" s="237" t="s">
        <v>340</v>
      </c>
      <c r="D152" s="237" t="s">
        <v>230</v>
      </c>
      <c r="E152" s="238" t="s">
        <v>3682</v>
      </c>
      <c r="F152" s="239" t="s">
        <v>3681</v>
      </c>
      <c r="G152" s="240" t="s">
        <v>356</v>
      </c>
      <c r="H152" s="241">
        <v>63</v>
      </c>
      <c r="I152" s="242"/>
      <c r="J152" s="243">
        <f>ROUND(I152*H152,2)</f>
        <v>0</v>
      </c>
      <c r="K152" s="239" t="s">
        <v>2762</v>
      </c>
      <c r="L152" s="73"/>
      <c r="M152" s="244" t="s">
        <v>22</v>
      </c>
      <c r="N152" s="245" t="s">
        <v>50</v>
      </c>
      <c r="O152" s="48"/>
      <c r="P152" s="246">
        <f>O152*H152</f>
        <v>0</v>
      </c>
      <c r="Q152" s="246">
        <v>0</v>
      </c>
      <c r="R152" s="246">
        <f>Q152*H152</f>
        <v>0</v>
      </c>
      <c r="S152" s="246">
        <v>0</v>
      </c>
      <c r="T152" s="247">
        <f>S152*H152</f>
        <v>0</v>
      </c>
      <c r="AR152" s="25" t="s">
        <v>572</v>
      </c>
      <c r="AT152" s="25" t="s">
        <v>230</v>
      </c>
      <c r="AU152" s="25" t="s">
        <v>101</v>
      </c>
      <c r="AY152" s="25" t="s">
        <v>228</v>
      </c>
      <c r="BE152" s="248">
        <f>IF(N152="základní",J152,0)</f>
        <v>0</v>
      </c>
      <c r="BF152" s="248">
        <f>IF(N152="snížená",J152,0)</f>
        <v>0</v>
      </c>
      <c r="BG152" s="248">
        <f>IF(N152="zákl. přenesená",J152,0)</f>
        <v>0</v>
      </c>
      <c r="BH152" s="248">
        <f>IF(N152="sníž. přenesená",J152,0)</f>
        <v>0</v>
      </c>
      <c r="BI152" s="248">
        <f>IF(N152="nulová",J152,0)</f>
        <v>0</v>
      </c>
      <c r="BJ152" s="25" t="s">
        <v>24</v>
      </c>
      <c r="BK152" s="248">
        <f>ROUND(I152*H152,2)</f>
        <v>0</v>
      </c>
      <c r="BL152" s="25" t="s">
        <v>572</v>
      </c>
      <c r="BM152" s="25" t="s">
        <v>3683</v>
      </c>
    </row>
    <row r="153" s="11" customFormat="1" ht="22.32" customHeight="1">
      <c r="B153" s="221"/>
      <c r="C153" s="222"/>
      <c r="D153" s="223" t="s">
        <v>78</v>
      </c>
      <c r="E153" s="235" t="s">
        <v>2885</v>
      </c>
      <c r="F153" s="235" t="s">
        <v>3684</v>
      </c>
      <c r="G153" s="222"/>
      <c r="H153" s="222"/>
      <c r="I153" s="225"/>
      <c r="J153" s="236">
        <f>BK153</f>
        <v>0</v>
      </c>
      <c r="K153" s="222"/>
      <c r="L153" s="227"/>
      <c r="M153" s="228"/>
      <c r="N153" s="229"/>
      <c r="O153" s="229"/>
      <c r="P153" s="230">
        <f>P154</f>
        <v>0</v>
      </c>
      <c r="Q153" s="229"/>
      <c r="R153" s="230">
        <f>R154</f>
        <v>0</v>
      </c>
      <c r="S153" s="229"/>
      <c r="T153" s="231">
        <f>T154</f>
        <v>0</v>
      </c>
      <c r="AR153" s="232" t="s">
        <v>101</v>
      </c>
      <c r="AT153" s="233" t="s">
        <v>78</v>
      </c>
      <c r="AU153" s="233" t="s">
        <v>87</v>
      </c>
      <c r="AY153" s="232" t="s">
        <v>228</v>
      </c>
      <c r="BK153" s="234">
        <f>BK154</f>
        <v>0</v>
      </c>
    </row>
    <row r="154" s="1" customFormat="1" ht="16.5" customHeight="1">
      <c r="B154" s="47"/>
      <c r="C154" s="237" t="s">
        <v>344</v>
      </c>
      <c r="D154" s="237" t="s">
        <v>230</v>
      </c>
      <c r="E154" s="238" t="s">
        <v>3158</v>
      </c>
      <c r="F154" s="239" t="s">
        <v>3685</v>
      </c>
      <c r="G154" s="240" t="s">
        <v>3160</v>
      </c>
      <c r="H154" s="241">
        <v>24</v>
      </c>
      <c r="I154" s="242"/>
      <c r="J154" s="243">
        <f>ROUND(I154*H154,2)</f>
        <v>0</v>
      </c>
      <c r="K154" s="239" t="s">
        <v>2762</v>
      </c>
      <c r="L154" s="73"/>
      <c r="M154" s="244" t="s">
        <v>22</v>
      </c>
      <c r="N154" s="245" t="s">
        <v>50</v>
      </c>
      <c r="O154" s="48"/>
      <c r="P154" s="246">
        <f>O154*H154</f>
        <v>0</v>
      </c>
      <c r="Q154" s="246">
        <v>0</v>
      </c>
      <c r="R154" s="246">
        <f>Q154*H154</f>
        <v>0</v>
      </c>
      <c r="S154" s="246">
        <v>0</v>
      </c>
      <c r="T154" s="247">
        <f>S154*H154</f>
        <v>0</v>
      </c>
      <c r="AR154" s="25" t="s">
        <v>572</v>
      </c>
      <c r="AT154" s="25" t="s">
        <v>230</v>
      </c>
      <c r="AU154" s="25" t="s">
        <v>101</v>
      </c>
      <c r="AY154" s="25" t="s">
        <v>228</v>
      </c>
      <c r="BE154" s="248">
        <f>IF(N154="základní",J154,0)</f>
        <v>0</v>
      </c>
      <c r="BF154" s="248">
        <f>IF(N154="snížená",J154,0)</f>
        <v>0</v>
      </c>
      <c r="BG154" s="248">
        <f>IF(N154="zákl. přenesená",J154,0)</f>
        <v>0</v>
      </c>
      <c r="BH154" s="248">
        <f>IF(N154="sníž. přenesená",J154,0)</f>
        <v>0</v>
      </c>
      <c r="BI154" s="248">
        <f>IF(N154="nulová",J154,0)</f>
        <v>0</v>
      </c>
      <c r="BJ154" s="25" t="s">
        <v>24</v>
      </c>
      <c r="BK154" s="248">
        <f>ROUND(I154*H154,2)</f>
        <v>0</v>
      </c>
      <c r="BL154" s="25" t="s">
        <v>572</v>
      </c>
      <c r="BM154" s="25" t="s">
        <v>3686</v>
      </c>
    </row>
    <row r="155" s="11" customFormat="1" ht="22.32" customHeight="1">
      <c r="B155" s="221"/>
      <c r="C155" s="222"/>
      <c r="D155" s="223" t="s">
        <v>78</v>
      </c>
      <c r="E155" s="235" t="s">
        <v>2896</v>
      </c>
      <c r="F155" s="235" t="s">
        <v>3166</v>
      </c>
      <c r="G155" s="222"/>
      <c r="H155" s="222"/>
      <c r="I155" s="225"/>
      <c r="J155" s="236">
        <f>BK155</f>
        <v>0</v>
      </c>
      <c r="K155" s="222"/>
      <c r="L155" s="227"/>
      <c r="M155" s="228"/>
      <c r="N155" s="229"/>
      <c r="O155" s="229"/>
      <c r="P155" s="230">
        <f>SUM(P156:P158)</f>
        <v>0</v>
      </c>
      <c r="Q155" s="229"/>
      <c r="R155" s="230">
        <f>SUM(R156:R158)</f>
        <v>0</v>
      </c>
      <c r="S155" s="229"/>
      <c r="T155" s="231">
        <f>SUM(T156:T158)</f>
        <v>0</v>
      </c>
      <c r="AR155" s="232" t="s">
        <v>101</v>
      </c>
      <c r="AT155" s="233" t="s">
        <v>78</v>
      </c>
      <c r="AU155" s="233" t="s">
        <v>87</v>
      </c>
      <c r="AY155" s="232" t="s">
        <v>228</v>
      </c>
      <c r="BK155" s="234">
        <f>SUM(BK156:BK158)</f>
        <v>0</v>
      </c>
    </row>
    <row r="156" s="1" customFormat="1" ht="16.5" customHeight="1">
      <c r="B156" s="47"/>
      <c r="C156" s="237" t="s">
        <v>348</v>
      </c>
      <c r="D156" s="237" t="s">
        <v>230</v>
      </c>
      <c r="E156" s="238" t="s">
        <v>3687</v>
      </c>
      <c r="F156" s="239" t="s">
        <v>3688</v>
      </c>
      <c r="G156" s="240" t="s">
        <v>3160</v>
      </c>
      <c r="H156" s="241">
        <v>40</v>
      </c>
      <c r="I156" s="242"/>
      <c r="J156" s="243">
        <f>ROUND(I156*H156,2)</f>
        <v>0</v>
      </c>
      <c r="K156" s="239" t="s">
        <v>2762</v>
      </c>
      <c r="L156" s="73"/>
      <c r="M156" s="244" t="s">
        <v>22</v>
      </c>
      <c r="N156" s="245" t="s">
        <v>50</v>
      </c>
      <c r="O156" s="48"/>
      <c r="P156" s="246">
        <f>O156*H156</f>
        <v>0</v>
      </c>
      <c r="Q156" s="246">
        <v>0</v>
      </c>
      <c r="R156" s="246">
        <f>Q156*H156</f>
        <v>0</v>
      </c>
      <c r="S156" s="246">
        <v>0</v>
      </c>
      <c r="T156" s="247">
        <f>S156*H156</f>
        <v>0</v>
      </c>
      <c r="AR156" s="25" t="s">
        <v>572</v>
      </c>
      <c r="AT156" s="25" t="s">
        <v>230</v>
      </c>
      <c r="AU156" s="25" t="s">
        <v>101</v>
      </c>
      <c r="AY156" s="25" t="s">
        <v>228</v>
      </c>
      <c r="BE156" s="248">
        <f>IF(N156="základní",J156,0)</f>
        <v>0</v>
      </c>
      <c r="BF156" s="248">
        <f>IF(N156="snížená",J156,0)</f>
        <v>0</v>
      </c>
      <c r="BG156" s="248">
        <f>IF(N156="zákl. přenesená",J156,0)</f>
        <v>0</v>
      </c>
      <c r="BH156" s="248">
        <f>IF(N156="sníž. přenesená",J156,0)</f>
        <v>0</v>
      </c>
      <c r="BI156" s="248">
        <f>IF(N156="nulová",J156,0)</f>
        <v>0</v>
      </c>
      <c r="BJ156" s="25" t="s">
        <v>24</v>
      </c>
      <c r="BK156" s="248">
        <f>ROUND(I156*H156,2)</f>
        <v>0</v>
      </c>
      <c r="BL156" s="25" t="s">
        <v>572</v>
      </c>
      <c r="BM156" s="25" t="s">
        <v>3689</v>
      </c>
    </row>
    <row r="157" s="1" customFormat="1" ht="16.5" customHeight="1">
      <c r="B157" s="47"/>
      <c r="C157" s="237" t="s">
        <v>353</v>
      </c>
      <c r="D157" s="237" t="s">
        <v>230</v>
      </c>
      <c r="E157" s="238" t="s">
        <v>3690</v>
      </c>
      <c r="F157" s="239" t="s">
        <v>3691</v>
      </c>
      <c r="G157" s="240" t="s">
        <v>3160</v>
      </c>
      <c r="H157" s="241">
        <v>20</v>
      </c>
      <c r="I157" s="242"/>
      <c r="J157" s="243">
        <f>ROUND(I157*H157,2)</f>
        <v>0</v>
      </c>
      <c r="K157" s="239" t="s">
        <v>2762</v>
      </c>
      <c r="L157" s="73"/>
      <c r="M157" s="244" t="s">
        <v>22</v>
      </c>
      <c r="N157" s="245" t="s">
        <v>50</v>
      </c>
      <c r="O157" s="48"/>
      <c r="P157" s="246">
        <f>O157*H157</f>
        <v>0</v>
      </c>
      <c r="Q157" s="246">
        <v>0</v>
      </c>
      <c r="R157" s="246">
        <f>Q157*H157</f>
        <v>0</v>
      </c>
      <c r="S157" s="246">
        <v>0</v>
      </c>
      <c r="T157" s="247">
        <f>S157*H157</f>
        <v>0</v>
      </c>
      <c r="AR157" s="25" t="s">
        <v>572</v>
      </c>
      <c r="AT157" s="25" t="s">
        <v>230</v>
      </c>
      <c r="AU157" s="25" t="s">
        <v>101</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572</v>
      </c>
      <c r="BM157" s="25" t="s">
        <v>3692</v>
      </c>
    </row>
    <row r="158" s="1" customFormat="1" ht="16.5" customHeight="1">
      <c r="B158" s="47"/>
      <c r="C158" s="237" t="s">
        <v>358</v>
      </c>
      <c r="D158" s="237" t="s">
        <v>230</v>
      </c>
      <c r="E158" s="238" t="s">
        <v>3693</v>
      </c>
      <c r="F158" s="239" t="s">
        <v>3694</v>
      </c>
      <c r="G158" s="240" t="s">
        <v>3160</v>
      </c>
      <c r="H158" s="241">
        <v>80</v>
      </c>
      <c r="I158" s="242"/>
      <c r="J158" s="243">
        <f>ROUND(I158*H158,2)</f>
        <v>0</v>
      </c>
      <c r="K158" s="239" t="s">
        <v>2762</v>
      </c>
      <c r="L158" s="73"/>
      <c r="M158" s="244" t="s">
        <v>22</v>
      </c>
      <c r="N158" s="245" t="s">
        <v>50</v>
      </c>
      <c r="O158" s="48"/>
      <c r="P158" s="246">
        <f>O158*H158</f>
        <v>0</v>
      </c>
      <c r="Q158" s="246">
        <v>0</v>
      </c>
      <c r="R158" s="246">
        <f>Q158*H158</f>
        <v>0</v>
      </c>
      <c r="S158" s="246">
        <v>0</v>
      </c>
      <c r="T158" s="247">
        <f>S158*H158</f>
        <v>0</v>
      </c>
      <c r="AR158" s="25" t="s">
        <v>572</v>
      </c>
      <c r="AT158" s="25" t="s">
        <v>230</v>
      </c>
      <c r="AU158" s="25" t="s">
        <v>101</v>
      </c>
      <c r="AY158" s="25" t="s">
        <v>228</v>
      </c>
      <c r="BE158" s="248">
        <f>IF(N158="základní",J158,0)</f>
        <v>0</v>
      </c>
      <c r="BF158" s="248">
        <f>IF(N158="snížená",J158,0)</f>
        <v>0</v>
      </c>
      <c r="BG158" s="248">
        <f>IF(N158="zákl. přenesená",J158,0)</f>
        <v>0</v>
      </c>
      <c r="BH158" s="248">
        <f>IF(N158="sníž. přenesená",J158,0)</f>
        <v>0</v>
      </c>
      <c r="BI158" s="248">
        <f>IF(N158="nulová",J158,0)</f>
        <v>0</v>
      </c>
      <c r="BJ158" s="25" t="s">
        <v>24</v>
      </c>
      <c r="BK158" s="248">
        <f>ROUND(I158*H158,2)</f>
        <v>0</v>
      </c>
      <c r="BL158" s="25" t="s">
        <v>572</v>
      </c>
      <c r="BM158" s="25" t="s">
        <v>3695</v>
      </c>
    </row>
    <row r="159" s="11" customFormat="1" ht="22.32" customHeight="1">
      <c r="B159" s="221"/>
      <c r="C159" s="222"/>
      <c r="D159" s="223" t="s">
        <v>78</v>
      </c>
      <c r="E159" s="235" t="s">
        <v>2904</v>
      </c>
      <c r="F159" s="235" t="s">
        <v>3213</v>
      </c>
      <c r="G159" s="222"/>
      <c r="H159" s="222"/>
      <c r="I159" s="225"/>
      <c r="J159" s="236">
        <f>BK159</f>
        <v>0</v>
      </c>
      <c r="K159" s="222"/>
      <c r="L159" s="227"/>
      <c r="M159" s="228"/>
      <c r="N159" s="229"/>
      <c r="O159" s="229"/>
      <c r="P159" s="230">
        <f>SUM(P160:P162)</f>
        <v>0</v>
      </c>
      <c r="Q159" s="229"/>
      <c r="R159" s="230">
        <f>SUM(R160:R162)</f>
        <v>0</v>
      </c>
      <c r="S159" s="229"/>
      <c r="T159" s="231">
        <f>SUM(T160:T162)</f>
        <v>0</v>
      </c>
      <c r="AR159" s="232" t="s">
        <v>101</v>
      </c>
      <c r="AT159" s="233" t="s">
        <v>78</v>
      </c>
      <c r="AU159" s="233" t="s">
        <v>87</v>
      </c>
      <c r="AY159" s="232" t="s">
        <v>228</v>
      </c>
      <c r="BK159" s="234">
        <f>SUM(BK160:BK162)</f>
        <v>0</v>
      </c>
    </row>
    <row r="160" s="1" customFormat="1" ht="16.5" customHeight="1">
      <c r="B160" s="47"/>
      <c r="C160" s="237" t="s">
        <v>365</v>
      </c>
      <c r="D160" s="237" t="s">
        <v>230</v>
      </c>
      <c r="E160" s="238" t="s">
        <v>3696</v>
      </c>
      <c r="F160" s="239" t="s">
        <v>3218</v>
      </c>
      <c r="G160" s="240" t="s">
        <v>929</v>
      </c>
      <c r="H160" s="241">
        <v>1</v>
      </c>
      <c r="I160" s="242"/>
      <c r="J160" s="243">
        <f>ROUND(I160*H160,2)</f>
        <v>0</v>
      </c>
      <c r="K160" s="239" t="s">
        <v>2762</v>
      </c>
      <c r="L160" s="73"/>
      <c r="M160" s="244" t="s">
        <v>22</v>
      </c>
      <c r="N160" s="245" t="s">
        <v>50</v>
      </c>
      <c r="O160" s="48"/>
      <c r="P160" s="246">
        <f>O160*H160</f>
        <v>0</v>
      </c>
      <c r="Q160" s="246">
        <v>0</v>
      </c>
      <c r="R160" s="246">
        <f>Q160*H160</f>
        <v>0</v>
      </c>
      <c r="S160" s="246">
        <v>0</v>
      </c>
      <c r="T160" s="247">
        <f>S160*H160</f>
        <v>0</v>
      </c>
      <c r="AR160" s="25" t="s">
        <v>572</v>
      </c>
      <c r="AT160" s="25" t="s">
        <v>230</v>
      </c>
      <c r="AU160" s="25" t="s">
        <v>101</v>
      </c>
      <c r="AY160" s="25" t="s">
        <v>228</v>
      </c>
      <c r="BE160" s="248">
        <f>IF(N160="základní",J160,0)</f>
        <v>0</v>
      </c>
      <c r="BF160" s="248">
        <f>IF(N160="snížená",J160,0)</f>
        <v>0</v>
      </c>
      <c r="BG160" s="248">
        <f>IF(N160="zákl. přenesená",J160,0)</f>
        <v>0</v>
      </c>
      <c r="BH160" s="248">
        <f>IF(N160="sníž. přenesená",J160,0)</f>
        <v>0</v>
      </c>
      <c r="BI160" s="248">
        <f>IF(N160="nulová",J160,0)</f>
        <v>0</v>
      </c>
      <c r="BJ160" s="25" t="s">
        <v>24</v>
      </c>
      <c r="BK160" s="248">
        <f>ROUND(I160*H160,2)</f>
        <v>0</v>
      </c>
      <c r="BL160" s="25" t="s">
        <v>572</v>
      </c>
      <c r="BM160" s="25" t="s">
        <v>3697</v>
      </c>
    </row>
    <row r="161" s="1" customFormat="1" ht="16.5" customHeight="1">
      <c r="B161" s="47"/>
      <c r="C161" s="237" t="s">
        <v>370</v>
      </c>
      <c r="D161" s="237" t="s">
        <v>230</v>
      </c>
      <c r="E161" s="238" t="s">
        <v>3698</v>
      </c>
      <c r="F161" s="239" t="s">
        <v>3699</v>
      </c>
      <c r="G161" s="240" t="s">
        <v>929</v>
      </c>
      <c r="H161" s="241">
        <v>1</v>
      </c>
      <c r="I161" s="242"/>
      <c r="J161" s="243">
        <f>ROUND(I161*H161,2)</f>
        <v>0</v>
      </c>
      <c r="K161" s="239" t="s">
        <v>2762</v>
      </c>
      <c r="L161" s="73"/>
      <c r="M161" s="244" t="s">
        <v>22</v>
      </c>
      <c r="N161" s="245" t="s">
        <v>50</v>
      </c>
      <c r="O161" s="48"/>
      <c r="P161" s="246">
        <f>O161*H161</f>
        <v>0</v>
      </c>
      <c r="Q161" s="246">
        <v>0</v>
      </c>
      <c r="R161" s="246">
        <f>Q161*H161</f>
        <v>0</v>
      </c>
      <c r="S161" s="246">
        <v>0</v>
      </c>
      <c r="T161" s="247">
        <f>S161*H161</f>
        <v>0</v>
      </c>
      <c r="AR161" s="25" t="s">
        <v>572</v>
      </c>
      <c r="AT161" s="25" t="s">
        <v>230</v>
      </c>
      <c r="AU161" s="25" t="s">
        <v>101</v>
      </c>
      <c r="AY161" s="25" t="s">
        <v>228</v>
      </c>
      <c r="BE161" s="248">
        <f>IF(N161="základní",J161,0)</f>
        <v>0</v>
      </c>
      <c r="BF161" s="248">
        <f>IF(N161="snížená",J161,0)</f>
        <v>0</v>
      </c>
      <c r="BG161" s="248">
        <f>IF(N161="zákl. přenesená",J161,0)</f>
        <v>0</v>
      </c>
      <c r="BH161" s="248">
        <f>IF(N161="sníž. přenesená",J161,0)</f>
        <v>0</v>
      </c>
      <c r="BI161" s="248">
        <f>IF(N161="nulová",J161,0)</f>
        <v>0</v>
      </c>
      <c r="BJ161" s="25" t="s">
        <v>24</v>
      </c>
      <c r="BK161" s="248">
        <f>ROUND(I161*H161,2)</f>
        <v>0</v>
      </c>
      <c r="BL161" s="25" t="s">
        <v>572</v>
      </c>
      <c r="BM161" s="25" t="s">
        <v>3700</v>
      </c>
    </row>
    <row r="162" s="1" customFormat="1" ht="16.5" customHeight="1">
      <c r="B162" s="47"/>
      <c r="C162" s="237" t="s">
        <v>379</v>
      </c>
      <c r="D162" s="237" t="s">
        <v>230</v>
      </c>
      <c r="E162" s="238" t="s">
        <v>3701</v>
      </c>
      <c r="F162" s="239" t="s">
        <v>3702</v>
      </c>
      <c r="G162" s="240" t="s">
        <v>929</v>
      </c>
      <c r="H162" s="241">
        <v>1</v>
      </c>
      <c r="I162" s="242"/>
      <c r="J162" s="243">
        <f>ROUND(I162*H162,2)</f>
        <v>0</v>
      </c>
      <c r="K162" s="239" t="s">
        <v>2762</v>
      </c>
      <c r="L162" s="73"/>
      <c r="M162" s="244" t="s">
        <v>22</v>
      </c>
      <c r="N162" s="245" t="s">
        <v>50</v>
      </c>
      <c r="O162" s="48"/>
      <c r="P162" s="246">
        <f>O162*H162</f>
        <v>0</v>
      </c>
      <c r="Q162" s="246">
        <v>0</v>
      </c>
      <c r="R162" s="246">
        <f>Q162*H162</f>
        <v>0</v>
      </c>
      <c r="S162" s="246">
        <v>0</v>
      </c>
      <c r="T162" s="247">
        <f>S162*H162</f>
        <v>0</v>
      </c>
      <c r="AR162" s="25" t="s">
        <v>572</v>
      </c>
      <c r="AT162" s="25" t="s">
        <v>230</v>
      </c>
      <c r="AU162" s="25" t="s">
        <v>101</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572</v>
      </c>
      <c r="BM162" s="25" t="s">
        <v>3703</v>
      </c>
    </row>
    <row r="163" s="11" customFormat="1" ht="37.44" customHeight="1">
      <c r="B163" s="221"/>
      <c r="C163" s="222"/>
      <c r="D163" s="223" t="s">
        <v>78</v>
      </c>
      <c r="E163" s="224" t="s">
        <v>2907</v>
      </c>
      <c r="F163" s="224" t="s">
        <v>229</v>
      </c>
      <c r="G163" s="222"/>
      <c r="H163" s="222"/>
      <c r="I163" s="225"/>
      <c r="J163" s="226">
        <f>BK163</f>
        <v>0</v>
      </c>
      <c r="K163" s="222"/>
      <c r="L163" s="227"/>
      <c r="M163" s="228"/>
      <c r="N163" s="229"/>
      <c r="O163" s="229"/>
      <c r="P163" s="230">
        <f>P164+P166+P168+P170+P172</f>
        <v>0</v>
      </c>
      <c r="Q163" s="229"/>
      <c r="R163" s="230">
        <f>R164+R166+R168+R170+R172</f>
        <v>0</v>
      </c>
      <c r="S163" s="229"/>
      <c r="T163" s="231">
        <f>T164+T166+T168+T170+T172</f>
        <v>0</v>
      </c>
      <c r="AR163" s="232" t="s">
        <v>101</v>
      </c>
      <c r="AT163" s="233" t="s">
        <v>78</v>
      </c>
      <c r="AU163" s="233" t="s">
        <v>79</v>
      </c>
      <c r="AY163" s="232" t="s">
        <v>228</v>
      </c>
      <c r="BK163" s="234">
        <f>BK164+BK166+BK168+BK170+BK172</f>
        <v>0</v>
      </c>
    </row>
    <row r="164" s="11" customFormat="1" ht="19.92" customHeight="1">
      <c r="B164" s="221"/>
      <c r="C164" s="222"/>
      <c r="D164" s="223" t="s">
        <v>78</v>
      </c>
      <c r="E164" s="235" t="s">
        <v>2918</v>
      </c>
      <c r="F164" s="235" t="s">
        <v>3704</v>
      </c>
      <c r="G164" s="222"/>
      <c r="H164" s="222"/>
      <c r="I164" s="225"/>
      <c r="J164" s="236">
        <f>BK164</f>
        <v>0</v>
      </c>
      <c r="K164" s="222"/>
      <c r="L164" s="227"/>
      <c r="M164" s="228"/>
      <c r="N164" s="229"/>
      <c r="O164" s="229"/>
      <c r="P164" s="230">
        <f>P165</f>
        <v>0</v>
      </c>
      <c r="Q164" s="229"/>
      <c r="R164" s="230">
        <f>R165</f>
        <v>0</v>
      </c>
      <c r="S164" s="229"/>
      <c r="T164" s="231">
        <f>T165</f>
        <v>0</v>
      </c>
      <c r="AR164" s="232" t="s">
        <v>101</v>
      </c>
      <c r="AT164" s="233" t="s">
        <v>78</v>
      </c>
      <c r="AU164" s="233" t="s">
        <v>24</v>
      </c>
      <c r="AY164" s="232" t="s">
        <v>228</v>
      </c>
      <c r="BK164" s="234">
        <f>BK165</f>
        <v>0</v>
      </c>
    </row>
    <row r="165" s="1" customFormat="1" ht="16.5" customHeight="1">
      <c r="B165" s="47"/>
      <c r="C165" s="237" t="s">
        <v>384</v>
      </c>
      <c r="D165" s="237" t="s">
        <v>230</v>
      </c>
      <c r="E165" s="238" t="s">
        <v>3705</v>
      </c>
      <c r="F165" s="239" t="s">
        <v>3706</v>
      </c>
      <c r="G165" s="240" t="s">
        <v>328</v>
      </c>
      <c r="H165" s="241">
        <v>270</v>
      </c>
      <c r="I165" s="242"/>
      <c r="J165" s="243">
        <f>ROUND(I165*H165,2)</f>
        <v>0</v>
      </c>
      <c r="K165" s="239" t="s">
        <v>2762</v>
      </c>
      <c r="L165" s="73"/>
      <c r="M165" s="244" t="s">
        <v>22</v>
      </c>
      <c r="N165" s="245" t="s">
        <v>50</v>
      </c>
      <c r="O165" s="48"/>
      <c r="P165" s="246">
        <f>O165*H165</f>
        <v>0</v>
      </c>
      <c r="Q165" s="246">
        <v>0</v>
      </c>
      <c r="R165" s="246">
        <f>Q165*H165</f>
        <v>0</v>
      </c>
      <c r="S165" s="246">
        <v>0</v>
      </c>
      <c r="T165" s="247">
        <f>S165*H165</f>
        <v>0</v>
      </c>
      <c r="AR165" s="25" t="s">
        <v>572</v>
      </c>
      <c r="AT165" s="25" t="s">
        <v>230</v>
      </c>
      <c r="AU165" s="25" t="s">
        <v>87</v>
      </c>
      <c r="AY165" s="25" t="s">
        <v>228</v>
      </c>
      <c r="BE165" s="248">
        <f>IF(N165="základní",J165,0)</f>
        <v>0</v>
      </c>
      <c r="BF165" s="248">
        <f>IF(N165="snížená",J165,0)</f>
        <v>0</v>
      </c>
      <c r="BG165" s="248">
        <f>IF(N165="zákl. přenesená",J165,0)</f>
        <v>0</v>
      </c>
      <c r="BH165" s="248">
        <f>IF(N165="sníž. přenesená",J165,0)</f>
        <v>0</v>
      </c>
      <c r="BI165" s="248">
        <f>IF(N165="nulová",J165,0)</f>
        <v>0</v>
      </c>
      <c r="BJ165" s="25" t="s">
        <v>24</v>
      </c>
      <c r="BK165" s="248">
        <f>ROUND(I165*H165,2)</f>
        <v>0</v>
      </c>
      <c r="BL165" s="25" t="s">
        <v>572</v>
      </c>
      <c r="BM165" s="25" t="s">
        <v>3707</v>
      </c>
    </row>
    <row r="166" s="11" customFormat="1" ht="29.88" customHeight="1">
      <c r="B166" s="221"/>
      <c r="C166" s="222"/>
      <c r="D166" s="223" t="s">
        <v>78</v>
      </c>
      <c r="E166" s="235" t="s">
        <v>2941</v>
      </c>
      <c r="F166" s="235" t="s">
        <v>3708</v>
      </c>
      <c r="G166" s="222"/>
      <c r="H166" s="222"/>
      <c r="I166" s="225"/>
      <c r="J166" s="236">
        <f>BK166</f>
        <v>0</v>
      </c>
      <c r="K166" s="222"/>
      <c r="L166" s="227"/>
      <c r="M166" s="228"/>
      <c r="N166" s="229"/>
      <c r="O166" s="229"/>
      <c r="P166" s="230">
        <f>P167</f>
        <v>0</v>
      </c>
      <c r="Q166" s="229"/>
      <c r="R166" s="230">
        <f>R167</f>
        <v>0</v>
      </c>
      <c r="S166" s="229"/>
      <c r="T166" s="231">
        <f>T167</f>
        <v>0</v>
      </c>
      <c r="AR166" s="232" t="s">
        <v>101</v>
      </c>
      <c r="AT166" s="233" t="s">
        <v>78</v>
      </c>
      <c r="AU166" s="233" t="s">
        <v>24</v>
      </c>
      <c r="AY166" s="232" t="s">
        <v>228</v>
      </c>
      <c r="BK166" s="234">
        <f>BK167</f>
        <v>0</v>
      </c>
    </row>
    <row r="167" s="1" customFormat="1" ht="16.5" customHeight="1">
      <c r="B167" s="47"/>
      <c r="C167" s="237" t="s">
        <v>388</v>
      </c>
      <c r="D167" s="237" t="s">
        <v>230</v>
      </c>
      <c r="E167" s="238" t="s">
        <v>3709</v>
      </c>
      <c r="F167" s="239" t="s">
        <v>3710</v>
      </c>
      <c r="G167" s="240" t="s">
        <v>3711</v>
      </c>
      <c r="H167" s="241">
        <v>0.40000000000000002</v>
      </c>
      <c r="I167" s="242"/>
      <c r="J167" s="243">
        <f>ROUND(I167*H167,2)</f>
        <v>0</v>
      </c>
      <c r="K167" s="239" t="s">
        <v>2762</v>
      </c>
      <c r="L167" s="73"/>
      <c r="M167" s="244" t="s">
        <v>22</v>
      </c>
      <c r="N167" s="245" t="s">
        <v>50</v>
      </c>
      <c r="O167" s="48"/>
      <c r="P167" s="246">
        <f>O167*H167</f>
        <v>0</v>
      </c>
      <c r="Q167" s="246">
        <v>0</v>
      </c>
      <c r="R167" s="246">
        <f>Q167*H167</f>
        <v>0</v>
      </c>
      <c r="S167" s="246">
        <v>0</v>
      </c>
      <c r="T167" s="247">
        <f>S167*H167</f>
        <v>0</v>
      </c>
      <c r="AR167" s="25" t="s">
        <v>572</v>
      </c>
      <c r="AT167" s="25" t="s">
        <v>230</v>
      </c>
      <c r="AU167" s="25" t="s">
        <v>87</v>
      </c>
      <c r="AY167" s="25" t="s">
        <v>228</v>
      </c>
      <c r="BE167" s="248">
        <f>IF(N167="základní",J167,0)</f>
        <v>0</v>
      </c>
      <c r="BF167" s="248">
        <f>IF(N167="snížená",J167,0)</f>
        <v>0</v>
      </c>
      <c r="BG167" s="248">
        <f>IF(N167="zákl. přenesená",J167,0)</f>
        <v>0</v>
      </c>
      <c r="BH167" s="248">
        <f>IF(N167="sníž. přenesená",J167,0)</f>
        <v>0</v>
      </c>
      <c r="BI167" s="248">
        <f>IF(N167="nulová",J167,0)</f>
        <v>0</v>
      </c>
      <c r="BJ167" s="25" t="s">
        <v>24</v>
      </c>
      <c r="BK167" s="248">
        <f>ROUND(I167*H167,2)</f>
        <v>0</v>
      </c>
      <c r="BL167" s="25" t="s">
        <v>572</v>
      </c>
      <c r="BM167" s="25" t="s">
        <v>3712</v>
      </c>
    </row>
    <row r="168" s="11" customFormat="1" ht="29.88" customHeight="1">
      <c r="B168" s="221"/>
      <c r="C168" s="222"/>
      <c r="D168" s="223" t="s">
        <v>78</v>
      </c>
      <c r="E168" s="235" t="s">
        <v>2946</v>
      </c>
      <c r="F168" s="235" t="s">
        <v>3713</v>
      </c>
      <c r="G168" s="222"/>
      <c r="H168" s="222"/>
      <c r="I168" s="225"/>
      <c r="J168" s="236">
        <f>BK168</f>
        <v>0</v>
      </c>
      <c r="K168" s="222"/>
      <c r="L168" s="227"/>
      <c r="M168" s="228"/>
      <c r="N168" s="229"/>
      <c r="O168" s="229"/>
      <c r="P168" s="230">
        <f>P169</f>
        <v>0</v>
      </c>
      <c r="Q168" s="229"/>
      <c r="R168" s="230">
        <f>R169</f>
        <v>0</v>
      </c>
      <c r="S168" s="229"/>
      <c r="T168" s="231">
        <f>T169</f>
        <v>0</v>
      </c>
      <c r="AR168" s="232" t="s">
        <v>101</v>
      </c>
      <c r="AT168" s="233" t="s">
        <v>78</v>
      </c>
      <c r="AU168" s="233" t="s">
        <v>24</v>
      </c>
      <c r="AY168" s="232" t="s">
        <v>228</v>
      </c>
      <c r="BK168" s="234">
        <f>BK169</f>
        <v>0</v>
      </c>
    </row>
    <row r="169" s="1" customFormat="1" ht="16.5" customHeight="1">
      <c r="B169" s="47"/>
      <c r="C169" s="237" t="s">
        <v>393</v>
      </c>
      <c r="D169" s="237" t="s">
        <v>230</v>
      </c>
      <c r="E169" s="238" t="s">
        <v>3714</v>
      </c>
      <c r="F169" s="239" t="s">
        <v>3715</v>
      </c>
      <c r="G169" s="240" t="s">
        <v>328</v>
      </c>
      <c r="H169" s="241">
        <v>270</v>
      </c>
      <c r="I169" s="242"/>
      <c r="J169" s="243">
        <f>ROUND(I169*H169,2)</f>
        <v>0</v>
      </c>
      <c r="K169" s="239" t="s">
        <v>2762</v>
      </c>
      <c r="L169" s="73"/>
      <c r="M169" s="244" t="s">
        <v>22</v>
      </c>
      <c r="N169" s="245" t="s">
        <v>50</v>
      </c>
      <c r="O169" s="48"/>
      <c r="P169" s="246">
        <f>O169*H169</f>
        <v>0</v>
      </c>
      <c r="Q169" s="246">
        <v>0</v>
      </c>
      <c r="R169" s="246">
        <f>Q169*H169</f>
        <v>0</v>
      </c>
      <c r="S169" s="246">
        <v>0</v>
      </c>
      <c r="T169" s="247">
        <f>S169*H169</f>
        <v>0</v>
      </c>
      <c r="AR169" s="25" t="s">
        <v>572</v>
      </c>
      <c r="AT169" s="25" t="s">
        <v>230</v>
      </c>
      <c r="AU169" s="25" t="s">
        <v>87</v>
      </c>
      <c r="AY169" s="25" t="s">
        <v>228</v>
      </c>
      <c r="BE169" s="248">
        <f>IF(N169="základní",J169,0)</f>
        <v>0</v>
      </c>
      <c r="BF169" s="248">
        <f>IF(N169="snížená",J169,0)</f>
        <v>0</v>
      </c>
      <c r="BG169" s="248">
        <f>IF(N169="zákl. přenesená",J169,0)</f>
        <v>0</v>
      </c>
      <c r="BH169" s="248">
        <f>IF(N169="sníž. přenesená",J169,0)</f>
        <v>0</v>
      </c>
      <c r="BI169" s="248">
        <f>IF(N169="nulová",J169,0)</f>
        <v>0</v>
      </c>
      <c r="BJ169" s="25" t="s">
        <v>24</v>
      </c>
      <c r="BK169" s="248">
        <f>ROUND(I169*H169,2)</f>
        <v>0</v>
      </c>
      <c r="BL169" s="25" t="s">
        <v>572</v>
      </c>
      <c r="BM169" s="25" t="s">
        <v>3716</v>
      </c>
    </row>
    <row r="170" s="11" customFormat="1" ht="29.88" customHeight="1">
      <c r="B170" s="221"/>
      <c r="C170" s="222"/>
      <c r="D170" s="223" t="s">
        <v>78</v>
      </c>
      <c r="E170" s="235" t="s">
        <v>2951</v>
      </c>
      <c r="F170" s="235" t="s">
        <v>3717</v>
      </c>
      <c r="G170" s="222"/>
      <c r="H170" s="222"/>
      <c r="I170" s="225"/>
      <c r="J170" s="236">
        <f>BK170</f>
        <v>0</v>
      </c>
      <c r="K170" s="222"/>
      <c r="L170" s="227"/>
      <c r="M170" s="228"/>
      <c r="N170" s="229"/>
      <c r="O170" s="229"/>
      <c r="P170" s="230">
        <f>P171</f>
        <v>0</v>
      </c>
      <c r="Q170" s="229"/>
      <c r="R170" s="230">
        <f>R171</f>
        <v>0</v>
      </c>
      <c r="S170" s="229"/>
      <c r="T170" s="231">
        <f>T171</f>
        <v>0</v>
      </c>
      <c r="AR170" s="232" t="s">
        <v>101</v>
      </c>
      <c r="AT170" s="233" t="s">
        <v>78</v>
      </c>
      <c r="AU170" s="233" t="s">
        <v>24</v>
      </c>
      <c r="AY170" s="232" t="s">
        <v>228</v>
      </c>
      <c r="BK170" s="234">
        <f>BK171</f>
        <v>0</v>
      </c>
    </row>
    <row r="171" s="1" customFormat="1" ht="25.5" customHeight="1">
      <c r="B171" s="47"/>
      <c r="C171" s="237" t="s">
        <v>398</v>
      </c>
      <c r="D171" s="237" t="s">
        <v>230</v>
      </c>
      <c r="E171" s="238" t="s">
        <v>3718</v>
      </c>
      <c r="F171" s="239" t="s">
        <v>3719</v>
      </c>
      <c r="G171" s="240" t="s">
        <v>328</v>
      </c>
      <c r="H171" s="241">
        <v>270</v>
      </c>
      <c r="I171" s="242"/>
      <c r="J171" s="243">
        <f>ROUND(I171*H171,2)</f>
        <v>0</v>
      </c>
      <c r="K171" s="239" t="s">
        <v>2762</v>
      </c>
      <c r="L171" s="73"/>
      <c r="M171" s="244" t="s">
        <v>22</v>
      </c>
      <c r="N171" s="245" t="s">
        <v>50</v>
      </c>
      <c r="O171" s="48"/>
      <c r="P171" s="246">
        <f>O171*H171</f>
        <v>0</v>
      </c>
      <c r="Q171" s="246">
        <v>0</v>
      </c>
      <c r="R171" s="246">
        <f>Q171*H171</f>
        <v>0</v>
      </c>
      <c r="S171" s="246">
        <v>0</v>
      </c>
      <c r="T171" s="247">
        <f>S171*H171</f>
        <v>0</v>
      </c>
      <c r="AR171" s="25" t="s">
        <v>572</v>
      </c>
      <c r="AT171" s="25" t="s">
        <v>230</v>
      </c>
      <c r="AU171" s="25" t="s">
        <v>87</v>
      </c>
      <c r="AY171" s="25" t="s">
        <v>228</v>
      </c>
      <c r="BE171" s="248">
        <f>IF(N171="základní",J171,0)</f>
        <v>0</v>
      </c>
      <c r="BF171" s="248">
        <f>IF(N171="snížená",J171,0)</f>
        <v>0</v>
      </c>
      <c r="BG171" s="248">
        <f>IF(N171="zákl. přenesená",J171,0)</f>
        <v>0</v>
      </c>
      <c r="BH171" s="248">
        <f>IF(N171="sníž. přenesená",J171,0)</f>
        <v>0</v>
      </c>
      <c r="BI171" s="248">
        <f>IF(N171="nulová",J171,0)</f>
        <v>0</v>
      </c>
      <c r="BJ171" s="25" t="s">
        <v>24</v>
      </c>
      <c r="BK171" s="248">
        <f>ROUND(I171*H171,2)</f>
        <v>0</v>
      </c>
      <c r="BL171" s="25" t="s">
        <v>572</v>
      </c>
      <c r="BM171" s="25" t="s">
        <v>3720</v>
      </c>
    </row>
    <row r="172" s="11" customFormat="1" ht="29.88" customHeight="1">
      <c r="B172" s="221"/>
      <c r="C172" s="222"/>
      <c r="D172" s="223" t="s">
        <v>78</v>
      </c>
      <c r="E172" s="235" t="s">
        <v>3721</v>
      </c>
      <c r="F172" s="235" t="s">
        <v>3684</v>
      </c>
      <c r="G172" s="222"/>
      <c r="H172" s="222"/>
      <c r="I172" s="225"/>
      <c r="J172" s="236">
        <f>BK172</f>
        <v>0</v>
      </c>
      <c r="K172" s="222"/>
      <c r="L172" s="227"/>
      <c r="M172" s="228"/>
      <c r="N172" s="229"/>
      <c r="O172" s="229"/>
      <c r="P172" s="230">
        <f>P173</f>
        <v>0</v>
      </c>
      <c r="Q172" s="229"/>
      <c r="R172" s="230">
        <f>R173</f>
        <v>0</v>
      </c>
      <c r="S172" s="229"/>
      <c r="T172" s="231">
        <f>T173</f>
        <v>0</v>
      </c>
      <c r="AR172" s="232" t="s">
        <v>101</v>
      </c>
      <c r="AT172" s="233" t="s">
        <v>78</v>
      </c>
      <c r="AU172" s="233" t="s">
        <v>24</v>
      </c>
      <c r="AY172" s="232" t="s">
        <v>228</v>
      </c>
      <c r="BK172" s="234">
        <f>BK173</f>
        <v>0</v>
      </c>
    </row>
    <row r="173" s="1" customFormat="1" ht="16.5" customHeight="1">
      <c r="B173" s="47"/>
      <c r="C173" s="237" t="s">
        <v>403</v>
      </c>
      <c r="D173" s="237" t="s">
        <v>230</v>
      </c>
      <c r="E173" s="238" t="s">
        <v>3722</v>
      </c>
      <c r="F173" s="239" t="s">
        <v>3159</v>
      </c>
      <c r="G173" s="240" t="s">
        <v>3160</v>
      </c>
      <c r="H173" s="241">
        <v>1</v>
      </c>
      <c r="I173" s="242"/>
      <c r="J173" s="243">
        <f>ROUND(I173*H173,2)</f>
        <v>0</v>
      </c>
      <c r="K173" s="239" t="s">
        <v>2762</v>
      </c>
      <c r="L173" s="73"/>
      <c r="M173" s="244" t="s">
        <v>22</v>
      </c>
      <c r="N173" s="310" t="s">
        <v>50</v>
      </c>
      <c r="O173" s="311"/>
      <c r="P173" s="312">
        <f>O173*H173</f>
        <v>0</v>
      </c>
      <c r="Q173" s="312">
        <v>0</v>
      </c>
      <c r="R173" s="312">
        <f>Q173*H173</f>
        <v>0</v>
      </c>
      <c r="S173" s="312">
        <v>0</v>
      </c>
      <c r="T173" s="313">
        <f>S173*H173</f>
        <v>0</v>
      </c>
      <c r="AR173" s="25" t="s">
        <v>572</v>
      </c>
      <c r="AT173" s="25" t="s">
        <v>230</v>
      </c>
      <c r="AU173" s="25" t="s">
        <v>87</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572</v>
      </c>
      <c r="BM173" s="25" t="s">
        <v>3723</v>
      </c>
    </row>
    <row r="174" s="1" customFormat="1" ht="6.96" customHeight="1">
      <c r="B174" s="68"/>
      <c r="C174" s="69"/>
      <c r="D174" s="69"/>
      <c r="E174" s="69"/>
      <c r="F174" s="69"/>
      <c r="G174" s="69"/>
      <c r="H174" s="69"/>
      <c r="I174" s="180"/>
      <c r="J174" s="69"/>
      <c r="K174" s="69"/>
      <c r="L174" s="73"/>
    </row>
  </sheetData>
  <sheetProtection sheet="1" autoFilter="0" formatColumns="0" formatRows="0" objects="1" scenarios="1" spinCount="100000" saltValue="FwEnyKB0Lz1QH8XstUgyMAe2AvsNbpbZGD8QtghaZcLwNXY6pU4KSO6z/KYElP4YN7D0KnkvuhAsBkVESourew==" hashValue="hydptsGoNcwMO2n4NScAVPOrX69dqx5TX3zEBLtBvG/UN9x2Zozk6ojafGwfTcepbRMNuDmmQnlMw2bLaU2LtA==" algorithmName="SHA-512" password="CC35"/>
  <autoFilter ref="C112:K173"/>
  <mergeCells count="16">
    <mergeCell ref="E7:H7"/>
    <mergeCell ref="E11:H11"/>
    <mergeCell ref="E9:H9"/>
    <mergeCell ref="E13:H13"/>
    <mergeCell ref="E28:H28"/>
    <mergeCell ref="E49:H49"/>
    <mergeCell ref="E53:H53"/>
    <mergeCell ref="E51:H51"/>
    <mergeCell ref="E55:H55"/>
    <mergeCell ref="J59:J60"/>
    <mergeCell ref="E99:H99"/>
    <mergeCell ref="E103:H103"/>
    <mergeCell ref="E101:H101"/>
    <mergeCell ref="E105:H105"/>
    <mergeCell ref="G1:H1"/>
    <mergeCell ref="L2:V2"/>
  </mergeCells>
  <hyperlinks>
    <hyperlink ref="F1:G1" location="C2" display="1) Krycí list soupisu"/>
    <hyperlink ref="G1:H1" location="C62" display="2) Rekapitulace"/>
    <hyperlink ref="J1" location="C112"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7.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111</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176</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3724</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28.5" customHeight="1">
      <c r="B26" s="162"/>
      <c r="C26" s="163"/>
      <c r="D26" s="163"/>
      <c r="E26" s="45" t="s">
        <v>2689</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ROUND(J105,2)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ROUND(SUM(BE105:BE576), 2)</f>
        <v>0</v>
      </c>
      <c r="G32" s="48"/>
      <c r="H32" s="48"/>
      <c r="I32" s="172">
        <v>0.20999999999999999</v>
      </c>
      <c r="J32" s="171">
        <f>ROUND(ROUND((SUM(BE105:BE576)), 2)*I32, 2)</f>
        <v>0</v>
      </c>
      <c r="K32" s="52"/>
    </row>
    <row r="33" s="1" customFormat="1" ht="14.4" customHeight="1">
      <c r="B33" s="47"/>
      <c r="C33" s="48"/>
      <c r="D33" s="48"/>
      <c r="E33" s="56" t="s">
        <v>51</v>
      </c>
      <c r="F33" s="171">
        <f>ROUND(SUM(BF105:BF576), 2)</f>
        <v>0</v>
      </c>
      <c r="G33" s="48"/>
      <c r="H33" s="48"/>
      <c r="I33" s="172">
        <v>0.14999999999999999</v>
      </c>
      <c r="J33" s="171">
        <f>ROUND(ROUND((SUM(BF105:BF576)), 2)*I33, 2)</f>
        <v>0</v>
      </c>
      <c r="K33" s="52"/>
    </row>
    <row r="34" hidden="1" s="1" customFormat="1" ht="14.4" customHeight="1">
      <c r="B34" s="47"/>
      <c r="C34" s="48"/>
      <c r="D34" s="48"/>
      <c r="E34" s="56" t="s">
        <v>52</v>
      </c>
      <c r="F34" s="171">
        <f>ROUND(SUM(BG105:BG576), 2)</f>
        <v>0</v>
      </c>
      <c r="G34" s="48"/>
      <c r="H34" s="48"/>
      <c r="I34" s="172">
        <v>0.20999999999999999</v>
      </c>
      <c r="J34" s="171">
        <v>0</v>
      </c>
      <c r="K34" s="52"/>
    </row>
    <row r="35" hidden="1" s="1" customFormat="1" ht="14.4" customHeight="1">
      <c r="B35" s="47"/>
      <c r="C35" s="48"/>
      <c r="D35" s="48"/>
      <c r="E35" s="56" t="s">
        <v>53</v>
      </c>
      <c r="F35" s="171">
        <f>ROUND(SUM(BH105:BH576), 2)</f>
        <v>0</v>
      </c>
      <c r="G35" s="48"/>
      <c r="H35" s="48"/>
      <c r="I35" s="172">
        <v>0.14999999999999999</v>
      </c>
      <c r="J35" s="171">
        <v>0</v>
      </c>
      <c r="K35" s="52"/>
    </row>
    <row r="36" hidden="1" s="1" customFormat="1" ht="14.4" customHeight="1">
      <c r="B36" s="47"/>
      <c r="C36" s="48"/>
      <c r="D36" s="48"/>
      <c r="E36" s="56" t="s">
        <v>54</v>
      </c>
      <c r="F36" s="171">
        <f>ROUND(SUM(BI105:BI576),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176</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01.3 - SO 01 - Vzduchotechnika</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J105</f>
        <v>0</v>
      </c>
      <c r="K60" s="52"/>
      <c r="AU60" s="25" t="s">
        <v>184</v>
      </c>
    </row>
    <row r="61" s="8" customFormat="1" ht="24.96" customHeight="1">
      <c r="B61" s="191"/>
      <c r="C61" s="192"/>
      <c r="D61" s="193" t="s">
        <v>3725</v>
      </c>
      <c r="E61" s="194"/>
      <c r="F61" s="194"/>
      <c r="G61" s="194"/>
      <c r="H61" s="194"/>
      <c r="I61" s="195"/>
      <c r="J61" s="196">
        <f>J106</f>
        <v>0</v>
      </c>
      <c r="K61" s="197"/>
    </row>
    <row r="62" s="8" customFormat="1" ht="24.96" customHeight="1">
      <c r="B62" s="191"/>
      <c r="C62" s="192"/>
      <c r="D62" s="193" t="s">
        <v>3726</v>
      </c>
      <c r="E62" s="194"/>
      <c r="F62" s="194"/>
      <c r="G62" s="194"/>
      <c r="H62" s="194"/>
      <c r="I62" s="195"/>
      <c r="J62" s="196">
        <f>J140</f>
        <v>0</v>
      </c>
      <c r="K62" s="197"/>
    </row>
    <row r="63" s="8" customFormat="1" ht="24.96" customHeight="1">
      <c r="B63" s="191"/>
      <c r="C63" s="192"/>
      <c r="D63" s="193" t="s">
        <v>3727</v>
      </c>
      <c r="E63" s="194"/>
      <c r="F63" s="194"/>
      <c r="G63" s="194"/>
      <c r="H63" s="194"/>
      <c r="I63" s="195"/>
      <c r="J63" s="196">
        <f>J170</f>
        <v>0</v>
      </c>
      <c r="K63" s="197"/>
    </row>
    <row r="64" s="8" customFormat="1" ht="24.96" customHeight="1">
      <c r="B64" s="191"/>
      <c r="C64" s="192"/>
      <c r="D64" s="193" t="s">
        <v>3728</v>
      </c>
      <c r="E64" s="194"/>
      <c r="F64" s="194"/>
      <c r="G64" s="194"/>
      <c r="H64" s="194"/>
      <c r="I64" s="195"/>
      <c r="J64" s="196">
        <f>J206</f>
        <v>0</v>
      </c>
      <c r="K64" s="197"/>
    </row>
    <row r="65" s="8" customFormat="1" ht="24.96" customHeight="1">
      <c r="B65" s="191"/>
      <c r="C65" s="192"/>
      <c r="D65" s="193" t="s">
        <v>3729</v>
      </c>
      <c r="E65" s="194"/>
      <c r="F65" s="194"/>
      <c r="G65" s="194"/>
      <c r="H65" s="194"/>
      <c r="I65" s="195"/>
      <c r="J65" s="196">
        <f>J235</f>
        <v>0</v>
      </c>
      <c r="K65" s="197"/>
    </row>
    <row r="66" s="8" customFormat="1" ht="24.96" customHeight="1">
      <c r="B66" s="191"/>
      <c r="C66" s="192"/>
      <c r="D66" s="193" t="s">
        <v>3730</v>
      </c>
      <c r="E66" s="194"/>
      <c r="F66" s="194"/>
      <c r="G66" s="194"/>
      <c r="H66" s="194"/>
      <c r="I66" s="195"/>
      <c r="J66" s="196">
        <f>J271</f>
        <v>0</v>
      </c>
      <c r="K66" s="197"/>
    </row>
    <row r="67" s="8" customFormat="1" ht="24.96" customHeight="1">
      <c r="B67" s="191"/>
      <c r="C67" s="192"/>
      <c r="D67" s="193" t="s">
        <v>3731</v>
      </c>
      <c r="E67" s="194"/>
      <c r="F67" s="194"/>
      <c r="G67" s="194"/>
      <c r="H67" s="194"/>
      <c r="I67" s="195"/>
      <c r="J67" s="196">
        <f>J289</f>
        <v>0</v>
      </c>
      <c r="K67" s="197"/>
    </row>
    <row r="68" s="8" customFormat="1" ht="24.96" customHeight="1">
      <c r="B68" s="191"/>
      <c r="C68" s="192"/>
      <c r="D68" s="193" t="s">
        <v>3732</v>
      </c>
      <c r="E68" s="194"/>
      <c r="F68" s="194"/>
      <c r="G68" s="194"/>
      <c r="H68" s="194"/>
      <c r="I68" s="195"/>
      <c r="J68" s="196">
        <f>J303</f>
        <v>0</v>
      </c>
      <c r="K68" s="197"/>
    </row>
    <row r="69" s="8" customFormat="1" ht="24.96" customHeight="1">
      <c r="B69" s="191"/>
      <c r="C69" s="192"/>
      <c r="D69" s="193" t="s">
        <v>3733</v>
      </c>
      <c r="E69" s="194"/>
      <c r="F69" s="194"/>
      <c r="G69" s="194"/>
      <c r="H69" s="194"/>
      <c r="I69" s="195"/>
      <c r="J69" s="196">
        <f>J335</f>
        <v>0</v>
      </c>
      <c r="K69" s="197"/>
    </row>
    <row r="70" s="8" customFormat="1" ht="24.96" customHeight="1">
      <c r="B70" s="191"/>
      <c r="C70" s="192"/>
      <c r="D70" s="193" t="s">
        <v>3734</v>
      </c>
      <c r="E70" s="194"/>
      <c r="F70" s="194"/>
      <c r="G70" s="194"/>
      <c r="H70" s="194"/>
      <c r="I70" s="195"/>
      <c r="J70" s="196">
        <f>J376</f>
        <v>0</v>
      </c>
      <c r="K70" s="197"/>
    </row>
    <row r="71" s="8" customFormat="1" ht="24.96" customHeight="1">
      <c r="B71" s="191"/>
      <c r="C71" s="192"/>
      <c r="D71" s="193" t="s">
        <v>3735</v>
      </c>
      <c r="E71" s="194"/>
      <c r="F71" s="194"/>
      <c r="G71" s="194"/>
      <c r="H71" s="194"/>
      <c r="I71" s="195"/>
      <c r="J71" s="196">
        <f>J393</f>
        <v>0</v>
      </c>
      <c r="K71" s="197"/>
    </row>
    <row r="72" s="8" customFormat="1" ht="24.96" customHeight="1">
      <c r="B72" s="191"/>
      <c r="C72" s="192"/>
      <c r="D72" s="193" t="s">
        <v>3736</v>
      </c>
      <c r="E72" s="194"/>
      <c r="F72" s="194"/>
      <c r="G72" s="194"/>
      <c r="H72" s="194"/>
      <c r="I72" s="195"/>
      <c r="J72" s="196">
        <f>J396</f>
        <v>0</v>
      </c>
      <c r="K72" s="197"/>
    </row>
    <row r="73" s="8" customFormat="1" ht="24.96" customHeight="1">
      <c r="B73" s="191"/>
      <c r="C73" s="192"/>
      <c r="D73" s="193" t="s">
        <v>3737</v>
      </c>
      <c r="E73" s="194"/>
      <c r="F73" s="194"/>
      <c r="G73" s="194"/>
      <c r="H73" s="194"/>
      <c r="I73" s="195"/>
      <c r="J73" s="196">
        <f>J436</f>
        <v>0</v>
      </c>
      <c r="K73" s="197"/>
    </row>
    <row r="74" s="8" customFormat="1" ht="24.96" customHeight="1">
      <c r="B74" s="191"/>
      <c r="C74" s="192"/>
      <c r="D74" s="193" t="s">
        <v>3738</v>
      </c>
      <c r="E74" s="194"/>
      <c r="F74" s="194"/>
      <c r="G74" s="194"/>
      <c r="H74" s="194"/>
      <c r="I74" s="195"/>
      <c r="J74" s="196">
        <f>J455</f>
        <v>0</v>
      </c>
      <c r="K74" s="197"/>
    </row>
    <row r="75" s="8" customFormat="1" ht="24.96" customHeight="1">
      <c r="B75" s="191"/>
      <c r="C75" s="192"/>
      <c r="D75" s="193" t="s">
        <v>3739</v>
      </c>
      <c r="E75" s="194"/>
      <c r="F75" s="194"/>
      <c r="G75" s="194"/>
      <c r="H75" s="194"/>
      <c r="I75" s="195"/>
      <c r="J75" s="196">
        <f>J479</f>
        <v>0</v>
      </c>
      <c r="K75" s="197"/>
    </row>
    <row r="76" s="8" customFormat="1" ht="24.96" customHeight="1">
      <c r="B76" s="191"/>
      <c r="C76" s="192"/>
      <c r="D76" s="193" t="s">
        <v>3740</v>
      </c>
      <c r="E76" s="194"/>
      <c r="F76" s="194"/>
      <c r="G76" s="194"/>
      <c r="H76" s="194"/>
      <c r="I76" s="195"/>
      <c r="J76" s="196">
        <f>J490</f>
        <v>0</v>
      </c>
      <c r="K76" s="197"/>
    </row>
    <row r="77" s="8" customFormat="1" ht="24.96" customHeight="1">
      <c r="B77" s="191"/>
      <c r="C77" s="192"/>
      <c r="D77" s="193" t="s">
        <v>3741</v>
      </c>
      <c r="E77" s="194"/>
      <c r="F77" s="194"/>
      <c r="G77" s="194"/>
      <c r="H77" s="194"/>
      <c r="I77" s="195"/>
      <c r="J77" s="196">
        <f>J501</f>
        <v>0</v>
      </c>
      <c r="K77" s="197"/>
    </row>
    <row r="78" s="8" customFormat="1" ht="24.96" customHeight="1">
      <c r="B78" s="191"/>
      <c r="C78" s="192"/>
      <c r="D78" s="193" t="s">
        <v>3742</v>
      </c>
      <c r="E78" s="194"/>
      <c r="F78" s="194"/>
      <c r="G78" s="194"/>
      <c r="H78" s="194"/>
      <c r="I78" s="195"/>
      <c r="J78" s="196">
        <f>J517</f>
        <v>0</v>
      </c>
      <c r="K78" s="197"/>
    </row>
    <row r="79" s="8" customFormat="1" ht="24.96" customHeight="1">
      <c r="B79" s="191"/>
      <c r="C79" s="192"/>
      <c r="D79" s="193" t="s">
        <v>3743</v>
      </c>
      <c r="E79" s="194"/>
      <c r="F79" s="194"/>
      <c r="G79" s="194"/>
      <c r="H79" s="194"/>
      <c r="I79" s="195"/>
      <c r="J79" s="196">
        <f>J526</f>
        <v>0</v>
      </c>
      <c r="K79" s="197"/>
    </row>
    <row r="80" s="8" customFormat="1" ht="24.96" customHeight="1">
      <c r="B80" s="191"/>
      <c r="C80" s="192"/>
      <c r="D80" s="193" t="s">
        <v>3744</v>
      </c>
      <c r="E80" s="194"/>
      <c r="F80" s="194"/>
      <c r="G80" s="194"/>
      <c r="H80" s="194"/>
      <c r="I80" s="195"/>
      <c r="J80" s="196">
        <f>J538</f>
        <v>0</v>
      </c>
      <c r="K80" s="197"/>
    </row>
    <row r="81" s="8" customFormat="1" ht="24.96" customHeight="1">
      <c r="B81" s="191"/>
      <c r="C81" s="192"/>
      <c r="D81" s="193" t="s">
        <v>3745</v>
      </c>
      <c r="E81" s="194"/>
      <c r="F81" s="194"/>
      <c r="G81" s="194"/>
      <c r="H81" s="194"/>
      <c r="I81" s="195"/>
      <c r="J81" s="196">
        <f>J552</f>
        <v>0</v>
      </c>
      <c r="K81" s="197"/>
    </row>
    <row r="82" s="8" customFormat="1" ht="24.96" customHeight="1">
      <c r="B82" s="191"/>
      <c r="C82" s="192"/>
      <c r="D82" s="193" t="s">
        <v>3746</v>
      </c>
      <c r="E82" s="194"/>
      <c r="F82" s="194"/>
      <c r="G82" s="194"/>
      <c r="H82" s="194"/>
      <c r="I82" s="195"/>
      <c r="J82" s="196">
        <f>J565</f>
        <v>0</v>
      </c>
      <c r="K82" s="197"/>
    </row>
    <row r="83" s="8" customFormat="1" ht="24.96" customHeight="1">
      <c r="B83" s="191"/>
      <c r="C83" s="192"/>
      <c r="D83" s="193" t="s">
        <v>3747</v>
      </c>
      <c r="E83" s="194"/>
      <c r="F83" s="194"/>
      <c r="G83" s="194"/>
      <c r="H83" s="194"/>
      <c r="I83" s="195"/>
      <c r="J83" s="196">
        <f>J574</f>
        <v>0</v>
      </c>
      <c r="K83" s="197"/>
    </row>
    <row r="84" s="1" customFormat="1" ht="21.84" customHeight="1">
      <c r="B84" s="47"/>
      <c r="C84" s="48"/>
      <c r="D84" s="48"/>
      <c r="E84" s="48"/>
      <c r="F84" s="48"/>
      <c r="G84" s="48"/>
      <c r="H84" s="48"/>
      <c r="I84" s="158"/>
      <c r="J84" s="48"/>
      <c r="K84" s="52"/>
    </row>
    <row r="85" s="1" customFormat="1" ht="6.96" customHeight="1">
      <c r="B85" s="68"/>
      <c r="C85" s="69"/>
      <c r="D85" s="69"/>
      <c r="E85" s="69"/>
      <c r="F85" s="69"/>
      <c r="G85" s="69"/>
      <c r="H85" s="69"/>
      <c r="I85" s="180"/>
      <c r="J85" s="69"/>
      <c r="K85" s="70"/>
    </row>
    <row r="89" s="1" customFormat="1" ht="6.96" customHeight="1">
      <c r="B89" s="71"/>
      <c r="C89" s="72"/>
      <c r="D89" s="72"/>
      <c r="E89" s="72"/>
      <c r="F89" s="72"/>
      <c r="G89" s="72"/>
      <c r="H89" s="72"/>
      <c r="I89" s="183"/>
      <c r="J89" s="72"/>
      <c r="K89" s="72"/>
      <c r="L89" s="73"/>
    </row>
    <row r="90" s="1" customFormat="1" ht="36.96" customHeight="1">
      <c r="B90" s="47"/>
      <c r="C90" s="74" t="s">
        <v>212</v>
      </c>
      <c r="D90" s="75"/>
      <c r="E90" s="75"/>
      <c r="F90" s="75"/>
      <c r="G90" s="75"/>
      <c r="H90" s="75"/>
      <c r="I90" s="205"/>
      <c r="J90" s="75"/>
      <c r="K90" s="75"/>
      <c r="L90" s="73"/>
    </row>
    <row r="91" s="1" customFormat="1" ht="6.96" customHeight="1">
      <c r="B91" s="47"/>
      <c r="C91" s="75"/>
      <c r="D91" s="75"/>
      <c r="E91" s="75"/>
      <c r="F91" s="75"/>
      <c r="G91" s="75"/>
      <c r="H91" s="75"/>
      <c r="I91" s="205"/>
      <c r="J91" s="75"/>
      <c r="K91" s="75"/>
      <c r="L91" s="73"/>
    </row>
    <row r="92" s="1" customFormat="1" ht="14.4" customHeight="1">
      <c r="B92" s="47"/>
      <c r="C92" s="77" t="s">
        <v>18</v>
      </c>
      <c r="D92" s="75"/>
      <c r="E92" s="75"/>
      <c r="F92" s="75"/>
      <c r="G92" s="75"/>
      <c r="H92" s="75"/>
      <c r="I92" s="205"/>
      <c r="J92" s="75"/>
      <c r="K92" s="75"/>
      <c r="L92" s="73"/>
    </row>
    <row r="93" s="1" customFormat="1" ht="16.5" customHeight="1">
      <c r="B93" s="47"/>
      <c r="C93" s="75"/>
      <c r="D93" s="75"/>
      <c r="E93" s="206" t="str">
        <f>E7</f>
        <v>NOVÁ PSYCHIATRIE - NEMOCNICE TÁBOR (staveniště A)</v>
      </c>
      <c r="F93" s="77"/>
      <c r="G93" s="77"/>
      <c r="H93" s="77"/>
      <c r="I93" s="205"/>
      <c r="J93" s="75"/>
      <c r="K93" s="75"/>
      <c r="L93" s="73"/>
    </row>
    <row r="94">
      <c r="B94" s="29"/>
      <c r="C94" s="77" t="s">
        <v>175</v>
      </c>
      <c r="D94" s="207"/>
      <c r="E94" s="207"/>
      <c r="F94" s="207"/>
      <c r="G94" s="207"/>
      <c r="H94" s="207"/>
      <c r="I94" s="150"/>
      <c r="J94" s="207"/>
      <c r="K94" s="207"/>
      <c r="L94" s="208"/>
    </row>
    <row r="95" s="1" customFormat="1" ht="16.5" customHeight="1">
      <c r="B95" s="47"/>
      <c r="C95" s="75"/>
      <c r="D95" s="75"/>
      <c r="E95" s="206" t="s">
        <v>176</v>
      </c>
      <c r="F95" s="75"/>
      <c r="G95" s="75"/>
      <c r="H95" s="75"/>
      <c r="I95" s="205"/>
      <c r="J95" s="75"/>
      <c r="K95" s="75"/>
      <c r="L95" s="73"/>
    </row>
    <row r="96" s="1" customFormat="1" ht="14.4" customHeight="1">
      <c r="B96" s="47"/>
      <c r="C96" s="77" t="s">
        <v>177</v>
      </c>
      <c r="D96" s="75"/>
      <c r="E96" s="75"/>
      <c r="F96" s="75"/>
      <c r="G96" s="75"/>
      <c r="H96" s="75"/>
      <c r="I96" s="205"/>
      <c r="J96" s="75"/>
      <c r="K96" s="75"/>
      <c r="L96" s="73"/>
    </row>
    <row r="97" s="1" customFormat="1" ht="17.25" customHeight="1">
      <c r="B97" s="47"/>
      <c r="C97" s="75"/>
      <c r="D97" s="75"/>
      <c r="E97" s="83" t="str">
        <f>E11</f>
        <v>01.3 - SO 01 - Vzduchotechnika</v>
      </c>
      <c r="F97" s="75"/>
      <c r="G97" s="75"/>
      <c r="H97" s="75"/>
      <c r="I97" s="205"/>
      <c r="J97" s="75"/>
      <c r="K97" s="75"/>
      <c r="L97" s="73"/>
    </row>
    <row r="98" s="1" customFormat="1" ht="6.96" customHeight="1">
      <c r="B98" s="47"/>
      <c r="C98" s="75"/>
      <c r="D98" s="75"/>
      <c r="E98" s="75"/>
      <c r="F98" s="75"/>
      <c r="G98" s="75"/>
      <c r="H98" s="75"/>
      <c r="I98" s="205"/>
      <c r="J98" s="75"/>
      <c r="K98" s="75"/>
      <c r="L98" s="73"/>
    </row>
    <row r="99" s="1" customFormat="1" ht="18" customHeight="1">
      <c r="B99" s="47"/>
      <c r="C99" s="77" t="s">
        <v>25</v>
      </c>
      <c r="D99" s="75"/>
      <c r="E99" s="75"/>
      <c r="F99" s="209" t="str">
        <f>F14</f>
        <v>Tábor</v>
      </c>
      <c r="G99" s="75"/>
      <c r="H99" s="75"/>
      <c r="I99" s="210" t="s">
        <v>27</v>
      </c>
      <c r="J99" s="86" t="str">
        <f>IF(J14="","",J14)</f>
        <v>4. 5. 2015</v>
      </c>
      <c r="K99" s="75"/>
      <c r="L99" s="73"/>
    </row>
    <row r="100" s="1" customFormat="1" ht="6.96" customHeight="1">
      <c r="B100" s="47"/>
      <c r="C100" s="75"/>
      <c r="D100" s="75"/>
      <c r="E100" s="75"/>
      <c r="F100" s="75"/>
      <c r="G100" s="75"/>
      <c r="H100" s="75"/>
      <c r="I100" s="205"/>
      <c r="J100" s="75"/>
      <c r="K100" s="75"/>
      <c r="L100" s="73"/>
    </row>
    <row r="101" s="1" customFormat="1">
      <c r="B101" s="47"/>
      <c r="C101" s="77" t="s">
        <v>31</v>
      </c>
      <c r="D101" s="75"/>
      <c r="E101" s="75"/>
      <c r="F101" s="209" t="str">
        <f>E17</f>
        <v>Nemocnice Tábor,a.s.Kpt. Jaroše 2000 390 02 Tábor</v>
      </c>
      <c r="G101" s="75"/>
      <c r="H101" s="75"/>
      <c r="I101" s="210" t="s">
        <v>39</v>
      </c>
      <c r="J101" s="209" t="str">
        <f>E23</f>
        <v>Atelier H1 Ing.arch.J.Hochman, K Biřičce, HK</v>
      </c>
      <c r="K101" s="75"/>
      <c r="L101" s="73"/>
    </row>
    <row r="102" s="1" customFormat="1" ht="14.4" customHeight="1">
      <c r="B102" s="47"/>
      <c r="C102" s="77" t="s">
        <v>37</v>
      </c>
      <c r="D102" s="75"/>
      <c r="E102" s="75"/>
      <c r="F102" s="209" t="str">
        <f>IF(E20="","",E20)</f>
        <v/>
      </c>
      <c r="G102" s="75"/>
      <c r="H102" s="75"/>
      <c r="I102" s="205"/>
      <c r="J102" s="75"/>
      <c r="K102" s="75"/>
      <c r="L102" s="73"/>
    </row>
    <row r="103" s="1" customFormat="1" ht="10.32" customHeight="1">
      <c r="B103" s="47"/>
      <c r="C103" s="75"/>
      <c r="D103" s="75"/>
      <c r="E103" s="75"/>
      <c r="F103" s="75"/>
      <c r="G103" s="75"/>
      <c r="H103" s="75"/>
      <c r="I103" s="205"/>
      <c r="J103" s="75"/>
      <c r="K103" s="75"/>
      <c r="L103" s="73"/>
    </row>
    <row r="104" s="10" customFormat="1" ht="29.28" customHeight="1">
      <c r="B104" s="211"/>
      <c r="C104" s="212" t="s">
        <v>213</v>
      </c>
      <c r="D104" s="213" t="s">
        <v>64</v>
      </c>
      <c r="E104" s="213" t="s">
        <v>60</v>
      </c>
      <c r="F104" s="213" t="s">
        <v>214</v>
      </c>
      <c r="G104" s="213" t="s">
        <v>215</v>
      </c>
      <c r="H104" s="213" t="s">
        <v>216</v>
      </c>
      <c r="I104" s="214" t="s">
        <v>217</v>
      </c>
      <c r="J104" s="213" t="s">
        <v>182</v>
      </c>
      <c r="K104" s="215" t="s">
        <v>218</v>
      </c>
      <c r="L104" s="216"/>
      <c r="M104" s="103" t="s">
        <v>219</v>
      </c>
      <c r="N104" s="104" t="s">
        <v>49</v>
      </c>
      <c r="O104" s="104" t="s">
        <v>220</v>
      </c>
      <c r="P104" s="104" t="s">
        <v>221</v>
      </c>
      <c r="Q104" s="104" t="s">
        <v>222</v>
      </c>
      <c r="R104" s="104" t="s">
        <v>223</v>
      </c>
      <c r="S104" s="104" t="s">
        <v>224</v>
      </c>
      <c r="T104" s="105" t="s">
        <v>225</v>
      </c>
    </row>
    <row r="105" s="1" customFormat="1" ht="29.28" customHeight="1">
      <c r="B105" s="47"/>
      <c r="C105" s="109" t="s">
        <v>183</v>
      </c>
      <c r="D105" s="75"/>
      <c r="E105" s="75"/>
      <c r="F105" s="75"/>
      <c r="G105" s="75"/>
      <c r="H105" s="75"/>
      <c r="I105" s="205"/>
      <c r="J105" s="217">
        <f>BK105</f>
        <v>0</v>
      </c>
      <c r="K105" s="75"/>
      <c r="L105" s="73"/>
      <c r="M105" s="106"/>
      <c r="N105" s="107"/>
      <c r="O105" s="107"/>
      <c r="P105" s="218">
        <f>P106+P140+P170+P206+P235+P271+P289+P303+P335+P376+P393+P396+P436+P455+P479+P490+P501+P517+P526+P538+P552+P565+P574</f>
        <v>0</v>
      </c>
      <c r="Q105" s="107"/>
      <c r="R105" s="218">
        <f>R106+R140+R170+R206+R235+R271+R289+R303+R335+R376+R393+R396+R436+R455+R479+R490+R501+R517+R526+R538+R552+R565+R574</f>
        <v>0</v>
      </c>
      <c r="S105" s="107"/>
      <c r="T105" s="219">
        <f>T106+T140+T170+T206+T235+T271+T289+T303+T335+T376+T393+T396+T436+T455+T479+T490+T501+T517+T526+T538+T552+T565+T574</f>
        <v>0</v>
      </c>
      <c r="AT105" s="25" t="s">
        <v>78</v>
      </c>
      <c r="AU105" s="25" t="s">
        <v>184</v>
      </c>
      <c r="BK105" s="220">
        <f>BK106+BK140+BK170+BK206+BK235+BK271+BK289+BK303+BK335+BK376+BK393+BK396+BK436+BK455+BK479+BK490+BK501+BK517+BK526+BK538+BK552+BK565+BK574</f>
        <v>0</v>
      </c>
    </row>
    <row r="106" s="11" customFormat="1" ht="37.44" customHeight="1">
      <c r="B106" s="221"/>
      <c r="C106" s="222"/>
      <c r="D106" s="223" t="s">
        <v>78</v>
      </c>
      <c r="E106" s="224" t="s">
        <v>24</v>
      </c>
      <c r="F106" s="224" t="s">
        <v>3748</v>
      </c>
      <c r="G106" s="222"/>
      <c r="H106" s="222"/>
      <c r="I106" s="225"/>
      <c r="J106" s="226">
        <f>BK106</f>
        <v>0</v>
      </c>
      <c r="K106" s="222"/>
      <c r="L106" s="227"/>
      <c r="M106" s="228"/>
      <c r="N106" s="229"/>
      <c r="O106" s="229"/>
      <c r="P106" s="230">
        <f>SUM(P107:P139)</f>
        <v>0</v>
      </c>
      <c r="Q106" s="229"/>
      <c r="R106" s="230">
        <f>SUM(R107:R139)</f>
        <v>0</v>
      </c>
      <c r="S106" s="229"/>
      <c r="T106" s="231">
        <f>SUM(T107:T139)</f>
        <v>0</v>
      </c>
      <c r="AR106" s="232" t="s">
        <v>101</v>
      </c>
      <c r="AT106" s="233" t="s">
        <v>78</v>
      </c>
      <c r="AU106" s="233" t="s">
        <v>79</v>
      </c>
      <c r="AY106" s="232" t="s">
        <v>228</v>
      </c>
      <c r="BK106" s="234">
        <f>SUM(BK107:BK139)</f>
        <v>0</v>
      </c>
    </row>
    <row r="107" s="1" customFormat="1" ht="51" customHeight="1">
      <c r="B107" s="47"/>
      <c r="C107" s="237" t="s">
        <v>24</v>
      </c>
      <c r="D107" s="237" t="s">
        <v>230</v>
      </c>
      <c r="E107" s="238" t="s">
        <v>3749</v>
      </c>
      <c r="F107" s="239" t="s">
        <v>3750</v>
      </c>
      <c r="G107" s="240" t="s">
        <v>929</v>
      </c>
      <c r="H107" s="241">
        <v>1</v>
      </c>
      <c r="I107" s="242"/>
      <c r="J107" s="243">
        <f>ROUND(I107*H107,2)</f>
        <v>0</v>
      </c>
      <c r="K107" s="239" t="s">
        <v>3751</v>
      </c>
      <c r="L107" s="73"/>
      <c r="M107" s="244" t="s">
        <v>22</v>
      </c>
      <c r="N107" s="245" t="s">
        <v>50</v>
      </c>
      <c r="O107" s="48"/>
      <c r="P107" s="246">
        <f>O107*H107</f>
        <v>0</v>
      </c>
      <c r="Q107" s="246">
        <v>0</v>
      </c>
      <c r="R107" s="246">
        <f>Q107*H107</f>
        <v>0</v>
      </c>
      <c r="S107" s="246">
        <v>0</v>
      </c>
      <c r="T107" s="247">
        <f>S107*H107</f>
        <v>0</v>
      </c>
      <c r="AR107" s="25" t="s">
        <v>572</v>
      </c>
      <c r="AT107" s="25" t="s">
        <v>230</v>
      </c>
      <c r="AU107" s="25" t="s">
        <v>24</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572</v>
      </c>
      <c r="BM107" s="25" t="s">
        <v>3752</v>
      </c>
    </row>
    <row r="108" s="1" customFormat="1" ht="38.25" customHeight="1">
      <c r="B108" s="47"/>
      <c r="C108" s="237" t="s">
        <v>87</v>
      </c>
      <c r="D108" s="237" t="s">
        <v>230</v>
      </c>
      <c r="E108" s="238" t="s">
        <v>3753</v>
      </c>
      <c r="F108" s="239" t="s">
        <v>3754</v>
      </c>
      <c r="G108" s="240" t="s">
        <v>929</v>
      </c>
      <c r="H108" s="241">
        <v>2</v>
      </c>
      <c r="I108" s="242"/>
      <c r="J108" s="243">
        <f>ROUND(I108*H108,2)</f>
        <v>0</v>
      </c>
      <c r="K108" s="239" t="s">
        <v>3751</v>
      </c>
      <c r="L108" s="73"/>
      <c r="M108" s="244" t="s">
        <v>22</v>
      </c>
      <c r="N108" s="245" t="s">
        <v>50</v>
      </c>
      <c r="O108" s="48"/>
      <c r="P108" s="246">
        <f>O108*H108</f>
        <v>0</v>
      </c>
      <c r="Q108" s="246">
        <v>0</v>
      </c>
      <c r="R108" s="246">
        <f>Q108*H108</f>
        <v>0</v>
      </c>
      <c r="S108" s="246">
        <v>0</v>
      </c>
      <c r="T108" s="247">
        <f>S108*H108</f>
        <v>0</v>
      </c>
      <c r="AR108" s="25" t="s">
        <v>572</v>
      </c>
      <c r="AT108" s="25" t="s">
        <v>230</v>
      </c>
      <c r="AU108" s="25" t="s">
        <v>24</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572</v>
      </c>
      <c r="BM108" s="25" t="s">
        <v>3755</v>
      </c>
    </row>
    <row r="109" s="1" customFormat="1" ht="38.25" customHeight="1">
      <c r="B109" s="47"/>
      <c r="C109" s="237" t="s">
        <v>101</v>
      </c>
      <c r="D109" s="237" t="s">
        <v>230</v>
      </c>
      <c r="E109" s="238" t="s">
        <v>3756</v>
      </c>
      <c r="F109" s="239" t="s">
        <v>3757</v>
      </c>
      <c r="G109" s="240" t="s">
        <v>929</v>
      </c>
      <c r="H109" s="241">
        <v>2</v>
      </c>
      <c r="I109" s="242"/>
      <c r="J109" s="243">
        <f>ROUND(I109*H109,2)</f>
        <v>0</v>
      </c>
      <c r="K109" s="239" t="s">
        <v>3751</v>
      </c>
      <c r="L109" s="73"/>
      <c r="M109" s="244" t="s">
        <v>22</v>
      </c>
      <c r="N109" s="245" t="s">
        <v>50</v>
      </c>
      <c r="O109" s="48"/>
      <c r="P109" s="246">
        <f>O109*H109</f>
        <v>0</v>
      </c>
      <c r="Q109" s="246">
        <v>0</v>
      </c>
      <c r="R109" s="246">
        <f>Q109*H109</f>
        <v>0</v>
      </c>
      <c r="S109" s="246">
        <v>0</v>
      </c>
      <c r="T109" s="247">
        <f>S109*H109</f>
        <v>0</v>
      </c>
      <c r="AR109" s="25" t="s">
        <v>572</v>
      </c>
      <c r="AT109" s="25" t="s">
        <v>230</v>
      </c>
      <c r="AU109" s="25" t="s">
        <v>24</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572</v>
      </c>
      <c r="BM109" s="25" t="s">
        <v>3758</v>
      </c>
    </row>
    <row r="110" s="1" customFormat="1" ht="38.25" customHeight="1">
      <c r="B110" s="47"/>
      <c r="C110" s="237" t="s">
        <v>235</v>
      </c>
      <c r="D110" s="237" t="s">
        <v>230</v>
      </c>
      <c r="E110" s="238" t="s">
        <v>3759</v>
      </c>
      <c r="F110" s="239" t="s">
        <v>3760</v>
      </c>
      <c r="G110" s="240" t="s">
        <v>929</v>
      </c>
      <c r="H110" s="241">
        <v>2</v>
      </c>
      <c r="I110" s="242"/>
      <c r="J110" s="243">
        <f>ROUND(I110*H110,2)</f>
        <v>0</v>
      </c>
      <c r="K110" s="239" t="s">
        <v>3751</v>
      </c>
      <c r="L110" s="73"/>
      <c r="M110" s="244" t="s">
        <v>22</v>
      </c>
      <c r="N110" s="245" t="s">
        <v>50</v>
      </c>
      <c r="O110" s="48"/>
      <c r="P110" s="246">
        <f>O110*H110</f>
        <v>0</v>
      </c>
      <c r="Q110" s="246">
        <v>0</v>
      </c>
      <c r="R110" s="246">
        <f>Q110*H110</f>
        <v>0</v>
      </c>
      <c r="S110" s="246">
        <v>0</v>
      </c>
      <c r="T110" s="247">
        <f>S110*H110</f>
        <v>0</v>
      </c>
      <c r="AR110" s="25" t="s">
        <v>572</v>
      </c>
      <c r="AT110" s="25" t="s">
        <v>230</v>
      </c>
      <c r="AU110" s="25" t="s">
        <v>24</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572</v>
      </c>
      <c r="BM110" s="25" t="s">
        <v>3761</v>
      </c>
    </row>
    <row r="111" s="1" customFormat="1" ht="51" customHeight="1">
      <c r="B111" s="47"/>
      <c r="C111" s="237" t="s">
        <v>251</v>
      </c>
      <c r="D111" s="237" t="s">
        <v>230</v>
      </c>
      <c r="E111" s="238" t="s">
        <v>3762</v>
      </c>
      <c r="F111" s="239" t="s">
        <v>3763</v>
      </c>
      <c r="G111" s="240" t="s">
        <v>929</v>
      </c>
      <c r="H111" s="241">
        <v>4</v>
      </c>
      <c r="I111" s="242"/>
      <c r="J111" s="243">
        <f>ROUND(I111*H111,2)</f>
        <v>0</v>
      </c>
      <c r="K111" s="239" t="s">
        <v>3751</v>
      </c>
      <c r="L111" s="73"/>
      <c r="M111" s="244" t="s">
        <v>22</v>
      </c>
      <c r="N111" s="245" t="s">
        <v>50</v>
      </c>
      <c r="O111" s="48"/>
      <c r="P111" s="246">
        <f>O111*H111</f>
        <v>0</v>
      </c>
      <c r="Q111" s="246">
        <v>0</v>
      </c>
      <c r="R111" s="246">
        <f>Q111*H111</f>
        <v>0</v>
      </c>
      <c r="S111" s="246">
        <v>0</v>
      </c>
      <c r="T111" s="247">
        <f>S111*H111</f>
        <v>0</v>
      </c>
      <c r="AR111" s="25" t="s">
        <v>572</v>
      </c>
      <c r="AT111" s="25" t="s">
        <v>230</v>
      </c>
      <c r="AU111" s="25" t="s">
        <v>24</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572</v>
      </c>
      <c r="BM111" s="25" t="s">
        <v>3764</v>
      </c>
    </row>
    <row r="112" s="1" customFormat="1" ht="25.5" customHeight="1">
      <c r="B112" s="47"/>
      <c r="C112" s="237" t="s">
        <v>255</v>
      </c>
      <c r="D112" s="237" t="s">
        <v>230</v>
      </c>
      <c r="E112" s="238" t="s">
        <v>3765</v>
      </c>
      <c r="F112" s="239" t="s">
        <v>3766</v>
      </c>
      <c r="G112" s="240" t="s">
        <v>929</v>
      </c>
      <c r="H112" s="241">
        <v>4</v>
      </c>
      <c r="I112" s="242"/>
      <c r="J112" s="243">
        <f>ROUND(I112*H112,2)</f>
        <v>0</v>
      </c>
      <c r="K112" s="239" t="s">
        <v>3751</v>
      </c>
      <c r="L112" s="73"/>
      <c r="M112" s="244" t="s">
        <v>22</v>
      </c>
      <c r="N112" s="245" t="s">
        <v>50</v>
      </c>
      <c r="O112" s="48"/>
      <c r="P112" s="246">
        <f>O112*H112</f>
        <v>0</v>
      </c>
      <c r="Q112" s="246">
        <v>0</v>
      </c>
      <c r="R112" s="246">
        <f>Q112*H112</f>
        <v>0</v>
      </c>
      <c r="S112" s="246">
        <v>0</v>
      </c>
      <c r="T112" s="247">
        <f>S112*H112</f>
        <v>0</v>
      </c>
      <c r="AR112" s="25" t="s">
        <v>572</v>
      </c>
      <c r="AT112" s="25" t="s">
        <v>230</v>
      </c>
      <c r="AU112" s="25" t="s">
        <v>24</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572</v>
      </c>
      <c r="BM112" s="25" t="s">
        <v>3767</v>
      </c>
    </row>
    <row r="113" s="1" customFormat="1" ht="25.5" customHeight="1">
      <c r="B113" s="47"/>
      <c r="C113" s="237" t="s">
        <v>260</v>
      </c>
      <c r="D113" s="237" t="s">
        <v>230</v>
      </c>
      <c r="E113" s="238" t="s">
        <v>3768</v>
      </c>
      <c r="F113" s="239" t="s">
        <v>3769</v>
      </c>
      <c r="G113" s="240" t="s">
        <v>929</v>
      </c>
      <c r="H113" s="241">
        <v>2</v>
      </c>
      <c r="I113" s="242"/>
      <c r="J113" s="243">
        <f>ROUND(I113*H113,2)</f>
        <v>0</v>
      </c>
      <c r="K113" s="239" t="s">
        <v>3751</v>
      </c>
      <c r="L113" s="73"/>
      <c r="M113" s="244" t="s">
        <v>22</v>
      </c>
      <c r="N113" s="245" t="s">
        <v>50</v>
      </c>
      <c r="O113" s="48"/>
      <c r="P113" s="246">
        <f>O113*H113</f>
        <v>0</v>
      </c>
      <c r="Q113" s="246">
        <v>0</v>
      </c>
      <c r="R113" s="246">
        <f>Q113*H113</f>
        <v>0</v>
      </c>
      <c r="S113" s="246">
        <v>0</v>
      </c>
      <c r="T113" s="247">
        <f>S113*H113</f>
        <v>0</v>
      </c>
      <c r="AR113" s="25" t="s">
        <v>572</v>
      </c>
      <c r="AT113" s="25" t="s">
        <v>230</v>
      </c>
      <c r="AU113" s="25" t="s">
        <v>24</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572</v>
      </c>
      <c r="BM113" s="25" t="s">
        <v>3770</v>
      </c>
    </row>
    <row r="114" s="1" customFormat="1" ht="25.5" customHeight="1">
      <c r="B114" s="47"/>
      <c r="C114" s="237" t="s">
        <v>266</v>
      </c>
      <c r="D114" s="237" t="s">
        <v>230</v>
      </c>
      <c r="E114" s="238" t="s">
        <v>3771</v>
      </c>
      <c r="F114" s="239" t="s">
        <v>3772</v>
      </c>
      <c r="G114" s="240" t="s">
        <v>929</v>
      </c>
      <c r="H114" s="241">
        <v>1</v>
      </c>
      <c r="I114" s="242"/>
      <c r="J114" s="243">
        <f>ROUND(I114*H114,2)</f>
        <v>0</v>
      </c>
      <c r="K114" s="239" t="s">
        <v>3751</v>
      </c>
      <c r="L114" s="73"/>
      <c r="M114" s="244" t="s">
        <v>22</v>
      </c>
      <c r="N114" s="245" t="s">
        <v>50</v>
      </c>
      <c r="O114" s="48"/>
      <c r="P114" s="246">
        <f>O114*H114</f>
        <v>0</v>
      </c>
      <c r="Q114" s="246">
        <v>0</v>
      </c>
      <c r="R114" s="246">
        <f>Q114*H114</f>
        <v>0</v>
      </c>
      <c r="S114" s="246">
        <v>0</v>
      </c>
      <c r="T114" s="247">
        <f>S114*H114</f>
        <v>0</v>
      </c>
      <c r="AR114" s="25" t="s">
        <v>572</v>
      </c>
      <c r="AT114" s="25" t="s">
        <v>230</v>
      </c>
      <c r="AU114" s="25" t="s">
        <v>24</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572</v>
      </c>
      <c r="BM114" s="25" t="s">
        <v>3773</v>
      </c>
    </row>
    <row r="115" s="1" customFormat="1" ht="25.5" customHeight="1">
      <c r="B115" s="47"/>
      <c r="C115" s="237" t="s">
        <v>271</v>
      </c>
      <c r="D115" s="237" t="s">
        <v>230</v>
      </c>
      <c r="E115" s="238" t="s">
        <v>3774</v>
      </c>
      <c r="F115" s="239" t="s">
        <v>3775</v>
      </c>
      <c r="G115" s="240" t="s">
        <v>929</v>
      </c>
      <c r="H115" s="241">
        <v>1</v>
      </c>
      <c r="I115" s="242"/>
      <c r="J115" s="243">
        <f>ROUND(I115*H115,2)</f>
        <v>0</v>
      </c>
      <c r="K115" s="239" t="s">
        <v>3751</v>
      </c>
      <c r="L115" s="73"/>
      <c r="M115" s="244" t="s">
        <v>22</v>
      </c>
      <c r="N115" s="245" t="s">
        <v>50</v>
      </c>
      <c r="O115" s="48"/>
      <c r="P115" s="246">
        <f>O115*H115</f>
        <v>0</v>
      </c>
      <c r="Q115" s="246">
        <v>0</v>
      </c>
      <c r="R115" s="246">
        <f>Q115*H115</f>
        <v>0</v>
      </c>
      <c r="S115" s="246">
        <v>0</v>
      </c>
      <c r="T115" s="247">
        <f>S115*H115</f>
        <v>0</v>
      </c>
      <c r="AR115" s="25" t="s">
        <v>572</v>
      </c>
      <c r="AT115" s="25" t="s">
        <v>230</v>
      </c>
      <c r="AU115" s="25" t="s">
        <v>24</v>
      </c>
      <c r="AY115" s="25" t="s">
        <v>228</v>
      </c>
      <c r="BE115" s="248">
        <f>IF(N115="základní",J115,0)</f>
        <v>0</v>
      </c>
      <c r="BF115" s="248">
        <f>IF(N115="snížená",J115,0)</f>
        <v>0</v>
      </c>
      <c r="BG115" s="248">
        <f>IF(N115="zákl. přenesená",J115,0)</f>
        <v>0</v>
      </c>
      <c r="BH115" s="248">
        <f>IF(N115="sníž. přenesená",J115,0)</f>
        <v>0</v>
      </c>
      <c r="BI115" s="248">
        <f>IF(N115="nulová",J115,0)</f>
        <v>0</v>
      </c>
      <c r="BJ115" s="25" t="s">
        <v>24</v>
      </c>
      <c r="BK115" s="248">
        <f>ROUND(I115*H115,2)</f>
        <v>0</v>
      </c>
      <c r="BL115" s="25" t="s">
        <v>572</v>
      </c>
      <c r="BM115" s="25" t="s">
        <v>3776</v>
      </c>
    </row>
    <row r="116" s="1" customFormat="1" ht="16.5" customHeight="1">
      <c r="B116" s="47"/>
      <c r="C116" s="237" t="s">
        <v>29</v>
      </c>
      <c r="D116" s="237" t="s">
        <v>230</v>
      </c>
      <c r="E116" s="238" t="s">
        <v>3777</v>
      </c>
      <c r="F116" s="239" t="s">
        <v>3778</v>
      </c>
      <c r="G116" s="240" t="s">
        <v>929</v>
      </c>
      <c r="H116" s="241">
        <v>2</v>
      </c>
      <c r="I116" s="242"/>
      <c r="J116" s="243">
        <f>ROUND(I116*H116,2)</f>
        <v>0</v>
      </c>
      <c r="K116" s="239" t="s">
        <v>3751</v>
      </c>
      <c r="L116" s="73"/>
      <c r="M116" s="244" t="s">
        <v>22</v>
      </c>
      <c r="N116" s="245" t="s">
        <v>50</v>
      </c>
      <c r="O116" s="48"/>
      <c r="P116" s="246">
        <f>O116*H116</f>
        <v>0</v>
      </c>
      <c r="Q116" s="246">
        <v>0</v>
      </c>
      <c r="R116" s="246">
        <f>Q116*H116</f>
        <v>0</v>
      </c>
      <c r="S116" s="246">
        <v>0</v>
      </c>
      <c r="T116" s="247">
        <f>S116*H116</f>
        <v>0</v>
      </c>
      <c r="AR116" s="25" t="s">
        <v>572</v>
      </c>
      <c r="AT116" s="25" t="s">
        <v>230</v>
      </c>
      <c r="AU116" s="25" t="s">
        <v>24</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572</v>
      </c>
      <c r="BM116" s="25" t="s">
        <v>3779</v>
      </c>
    </row>
    <row r="117" s="1" customFormat="1" ht="38.25" customHeight="1">
      <c r="B117" s="47"/>
      <c r="C117" s="237" t="s">
        <v>279</v>
      </c>
      <c r="D117" s="237" t="s">
        <v>230</v>
      </c>
      <c r="E117" s="238" t="s">
        <v>3780</v>
      </c>
      <c r="F117" s="239" t="s">
        <v>3781</v>
      </c>
      <c r="G117" s="240" t="s">
        <v>929</v>
      </c>
      <c r="H117" s="241">
        <v>10</v>
      </c>
      <c r="I117" s="242"/>
      <c r="J117" s="243">
        <f>ROUND(I117*H117,2)</f>
        <v>0</v>
      </c>
      <c r="K117" s="239" t="s">
        <v>3751</v>
      </c>
      <c r="L117" s="73"/>
      <c r="M117" s="244" t="s">
        <v>22</v>
      </c>
      <c r="N117" s="245" t="s">
        <v>50</v>
      </c>
      <c r="O117" s="48"/>
      <c r="P117" s="246">
        <f>O117*H117</f>
        <v>0</v>
      </c>
      <c r="Q117" s="246">
        <v>0</v>
      </c>
      <c r="R117" s="246">
        <f>Q117*H117</f>
        <v>0</v>
      </c>
      <c r="S117" s="246">
        <v>0</v>
      </c>
      <c r="T117" s="247">
        <f>S117*H117</f>
        <v>0</v>
      </c>
      <c r="AR117" s="25" t="s">
        <v>572</v>
      </c>
      <c r="AT117" s="25" t="s">
        <v>230</v>
      </c>
      <c r="AU117" s="25" t="s">
        <v>24</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572</v>
      </c>
      <c r="BM117" s="25" t="s">
        <v>3782</v>
      </c>
    </row>
    <row r="118" s="1" customFormat="1" ht="38.25" customHeight="1">
      <c r="B118" s="47"/>
      <c r="C118" s="237" t="s">
        <v>284</v>
      </c>
      <c r="D118" s="237" t="s">
        <v>230</v>
      </c>
      <c r="E118" s="238" t="s">
        <v>3783</v>
      </c>
      <c r="F118" s="239" t="s">
        <v>3784</v>
      </c>
      <c r="G118" s="240" t="s">
        <v>929</v>
      </c>
      <c r="H118" s="241">
        <v>6</v>
      </c>
      <c r="I118" s="242"/>
      <c r="J118" s="243">
        <f>ROUND(I118*H118,2)</f>
        <v>0</v>
      </c>
      <c r="K118" s="239" t="s">
        <v>3751</v>
      </c>
      <c r="L118" s="73"/>
      <c r="M118" s="244" t="s">
        <v>22</v>
      </c>
      <c r="N118" s="245" t="s">
        <v>50</v>
      </c>
      <c r="O118" s="48"/>
      <c r="P118" s="246">
        <f>O118*H118</f>
        <v>0</v>
      </c>
      <c r="Q118" s="246">
        <v>0</v>
      </c>
      <c r="R118" s="246">
        <f>Q118*H118</f>
        <v>0</v>
      </c>
      <c r="S118" s="246">
        <v>0</v>
      </c>
      <c r="T118" s="247">
        <f>S118*H118</f>
        <v>0</v>
      </c>
      <c r="AR118" s="25" t="s">
        <v>572</v>
      </c>
      <c r="AT118" s="25" t="s">
        <v>230</v>
      </c>
      <c r="AU118" s="25" t="s">
        <v>24</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572</v>
      </c>
      <c r="BM118" s="25" t="s">
        <v>3785</v>
      </c>
    </row>
    <row r="119" s="1" customFormat="1" ht="38.25" customHeight="1">
      <c r="B119" s="47"/>
      <c r="C119" s="237" t="s">
        <v>289</v>
      </c>
      <c r="D119" s="237" t="s">
        <v>230</v>
      </c>
      <c r="E119" s="238" t="s">
        <v>3786</v>
      </c>
      <c r="F119" s="239" t="s">
        <v>3787</v>
      </c>
      <c r="G119" s="240" t="s">
        <v>929</v>
      </c>
      <c r="H119" s="241">
        <v>1</v>
      </c>
      <c r="I119" s="242"/>
      <c r="J119" s="243">
        <f>ROUND(I119*H119,2)</f>
        <v>0</v>
      </c>
      <c r="K119" s="239" t="s">
        <v>3751</v>
      </c>
      <c r="L119" s="73"/>
      <c r="M119" s="244" t="s">
        <v>22</v>
      </c>
      <c r="N119" s="245" t="s">
        <v>50</v>
      </c>
      <c r="O119" s="48"/>
      <c r="P119" s="246">
        <f>O119*H119</f>
        <v>0</v>
      </c>
      <c r="Q119" s="246">
        <v>0</v>
      </c>
      <c r="R119" s="246">
        <f>Q119*H119</f>
        <v>0</v>
      </c>
      <c r="S119" s="246">
        <v>0</v>
      </c>
      <c r="T119" s="247">
        <f>S119*H119</f>
        <v>0</v>
      </c>
      <c r="AR119" s="25" t="s">
        <v>572</v>
      </c>
      <c r="AT119" s="25" t="s">
        <v>230</v>
      </c>
      <c r="AU119" s="25" t="s">
        <v>24</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572</v>
      </c>
      <c r="BM119" s="25" t="s">
        <v>3788</v>
      </c>
    </row>
    <row r="120" s="1" customFormat="1" ht="16.5" customHeight="1">
      <c r="B120" s="47"/>
      <c r="C120" s="237" t="s">
        <v>295</v>
      </c>
      <c r="D120" s="237" t="s">
        <v>230</v>
      </c>
      <c r="E120" s="238" t="s">
        <v>3789</v>
      </c>
      <c r="F120" s="239" t="s">
        <v>3790</v>
      </c>
      <c r="G120" s="240" t="s">
        <v>929</v>
      </c>
      <c r="H120" s="241">
        <v>7</v>
      </c>
      <c r="I120" s="242"/>
      <c r="J120" s="243">
        <f>ROUND(I120*H120,2)</f>
        <v>0</v>
      </c>
      <c r="K120" s="239" t="s">
        <v>3751</v>
      </c>
      <c r="L120" s="73"/>
      <c r="M120" s="244" t="s">
        <v>22</v>
      </c>
      <c r="N120" s="245" t="s">
        <v>50</v>
      </c>
      <c r="O120" s="48"/>
      <c r="P120" s="246">
        <f>O120*H120</f>
        <v>0</v>
      </c>
      <c r="Q120" s="246">
        <v>0</v>
      </c>
      <c r="R120" s="246">
        <f>Q120*H120</f>
        <v>0</v>
      </c>
      <c r="S120" s="246">
        <v>0</v>
      </c>
      <c r="T120" s="247">
        <f>S120*H120</f>
        <v>0</v>
      </c>
      <c r="AR120" s="25" t="s">
        <v>572</v>
      </c>
      <c r="AT120" s="25" t="s">
        <v>230</v>
      </c>
      <c r="AU120" s="25" t="s">
        <v>24</v>
      </c>
      <c r="AY120" s="25" t="s">
        <v>228</v>
      </c>
      <c r="BE120" s="248">
        <f>IF(N120="základní",J120,0)</f>
        <v>0</v>
      </c>
      <c r="BF120" s="248">
        <f>IF(N120="snížená",J120,0)</f>
        <v>0</v>
      </c>
      <c r="BG120" s="248">
        <f>IF(N120="zákl. přenesená",J120,0)</f>
        <v>0</v>
      </c>
      <c r="BH120" s="248">
        <f>IF(N120="sníž. přenesená",J120,0)</f>
        <v>0</v>
      </c>
      <c r="BI120" s="248">
        <f>IF(N120="nulová",J120,0)</f>
        <v>0</v>
      </c>
      <c r="BJ120" s="25" t="s">
        <v>24</v>
      </c>
      <c r="BK120" s="248">
        <f>ROUND(I120*H120,2)</f>
        <v>0</v>
      </c>
      <c r="BL120" s="25" t="s">
        <v>572</v>
      </c>
      <c r="BM120" s="25" t="s">
        <v>3791</v>
      </c>
    </row>
    <row r="121" s="1" customFormat="1" ht="25.5" customHeight="1">
      <c r="B121" s="47"/>
      <c r="C121" s="237" t="s">
        <v>10</v>
      </c>
      <c r="D121" s="237" t="s">
        <v>230</v>
      </c>
      <c r="E121" s="238" t="s">
        <v>3792</v>
      </c>
      <c r="F121" s="239" t="s">
        <v>3793</v>
      </c>
      <c r="G121" s="240" t="s">
        <v>929</v>
      </c>
      <c r="H121" s="241">
        <v>2</v>
      </c>
      <c r="I121" s="242"/>
      <c r="J121" s="243">
        <f>ROUND(I121*H121,2)</f>
        <v>0</v>
      </c>
      <c r="K121" s="239" t="s">
        <v>3751</v>
      </c>
      <c r="L121" s="73"/>
      <c r="M121" s="244" t="s">
        <v>22</v>
      </c>
      <c r="N121" s="245" t="s">
        <v>50</v>
      </c>
      <c r="O121" s="48"/>
      <c r="P121" s="246">
        <f>O121*H121</f>
        <v>0</v>
      </c>
      <c r="Q121" s="246">
        <v>0</v>
      </c>
      <c r="R121" s="246">
        <f>Q121*H121</f>
        <v>0</v>
      </c>
      <c r="S121" s="246">
        <v>0</v>
      </c>
      <c r="T121" s="247">
        <f>S121*H121</f>
        <v>0</v>
      </c>
      <c r="AR121" s="25" t="s">
        <v>572</v>
      </c>
      <c r="AT121" s="25" t="s">
        <v>230</v>
      </c>
      <c r="AU121" s="25" t="s">
        <v>24</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572</v>
      </c>
      <c r="BM121" s="25" t="s">
        <v>3794</v>
      </c>
    </row>
    <row r="122" s="1" customFormat="1" ht="16.5" customHeight="1">
      <c r="B122" s="47"/>
      <c r="C122" s="237" t="s">
        <v>304</v>
      </c>
      <c r="D122" s="237" t="s">
        <v>230</v>
      </c>
      <c r="E122" s="238" t="s">
        <v>3795</v>
      </c>
      <c r="F122" s="239" t="s">
        <v>3796</v>
      </c>
      <c r="G122" s="240" t="s">
        <v>929</v>
      </c>
      <c r="H122" s="241">
        <v>1</v>
      </c>
      <c r="I122" s="242"/>
      <c r="J122" s="243">
        <f>ROUND(I122*H122,2)</f>
        <v>0</v>
      </c>
      <c r="K122" s="239" t="s">
        <v>3751</v>
      </c>
      <c r="L122" s="73"/>
      <c r="M122" s="244" t="s">
        <v>22</v>
      </c>
      <c r="N122" s="245" t="s">
        <v>50</v>
      </c>
      <c r="O122" s="48"/>
      <c r="P122" s="246">
        <f>O122*H122</f>
        <v>0</v>
      </c>
      <c r="Q122" s="246">
        <v>0</v>
      </c>
      <c r="R122" s="246">
        <f>Q122*H122</f>
        <v>0</v>
      </c>
      <c r="S122" s="246">
        <v>0</v>
      </c>
      <c r="T122" s="247">
        <f>S122*H122</f>
        <v>0</v>
      </c>
      <c r="AR122" s="25" t="s">
        <v>572</v>
      </c>
      <c r="AT122" s="25" t="s">
        <v>230</v>
      </c>
      <c r="AU122" s="25" t="s">
        <v>24</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572</v>
      </c>
      <c r="BM122" s="25" t="s">
        <v>3797</v>
      </c>
    </row>
    <row r="123" s="1" customFormat="1" ht="25.5" customHeight="1">
      <c r="B123" s="47"/>
      <c r="C123" s="237" t="s">
        <v>308</v>
      </c>
      <c r="D123" s="237" t="s">
        <v>230</v>
      </c>
      <c r="E123" s="238" t="s">
        <v>3798</v>
      </c>
      <c r="F123" s="239" t="s">
        <v>3799</v>
      </c>
      <c r="G123" s="240" t="s">
        <v>929</v>
      </c>
      <c r="H123" s="241">
        <v>1</v>
      </c>
      <c r="I123" s="242"/>
      <c r="J123" s="243">
        <f>ROUND(I123*H123,2)</f>
        <v>0</v>
      </c>
      <c r="K123" s="239" t="s">
        <v>3751</v>
      </c>
      <c r="L123" s="73"/>
      <c r="M123" s="244" t="s">
        <v>22</v>
      </c>
      <c r="N123" s="245" t="s">
        <v>50</v>
      </c>
      <c r="O123" s="48"/>
      <c r="P123" s="246">
        <f>O123*H123</f>
        <v>0</v>
      </c>
      <c r="Q123" s="246">
        <v>0</v>
      </c>
      <c r="R123" s="246">
        <f>Q123*H123</f>
        <v>0</v>
      </c>
      <c r="S123" s="246">
        <v>0</v>
      </c>
      <c r="T123" s="247">
        <f>S123*H123</f>
        <v>0</v>
      </c>
      <c r="AR123" s="25" t="s">
        <v>572</v>
      </c>
      <c r="AT123" s="25" t="s">
        <v>230</v>
      </c>
      <c r="AU123" s="25" t="s">
        <v>24</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572</v>
      </c>
      <c r="BM123" s="25" t="s">
        <v>3800</v>
      </c>
    </row>
    <row r="124" s="1" customFormat="1" ht="25.5" customHeight="1">
      <c r="B124" s="47"/>
      <c r="C124" s="237" t="s">
        <v>313</v>
      </c>
      <c r="D124" s="237" t="s">
        <v>230</v>
      </c>
      <c r="E124" s="238" t="s">
        <v>3801</v>
      </c>
      <c r="F124" s="239" t="s">
        <v>3802</v>
      </c>
      <c r="G124" s="240" t="s">
        <v>929</v>
      </c>
      <c r="H124" s="241">
        <v>2</v>
      </c>
      <c r="I124" s="242"/>
      <c r="J124" s="243">
        <f>ROUND(I124*H124,2)</f>
        <v>0</v>
      </c>
      <c r="K124" s="239" t="s">
        <v>3751</v>
      </c>
      <c r="L124" s="73"/>
      <c r="M124" s="244" t="s">
        <v>22</v>
      </c>
      <c r="N124" s="245" t="s">
        <v>50</v>
      </c>
      <c r="O124" s="48"/>
      <c r="P124" s="246">
        <f>O124*H124</f>
        <v>0</v>
      </c>
      <c r="Q124" s="246">
        <v>0</v>
      </c>
      <c r="R124" s="246">
        <f>Q124*H124</f>
        <v>0</v>
      </c>
      <c r="S124" s="246">
        <v>0</v>
      </c>
      <c r="T124" s="247">
        <f>S124*H124</f>
        <v>0</v>
      </c>
      <c r="AR124" s="25" t="s">
        <v>572</v>
      </c>
      <c r="AT124" s="25" t="s">
        <v>230</v>
      </c>
      <c r="AU124" s="25" t="s">
        <v>24</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572</v>
      </c>
      <c r="BM124" s="25" t="s">
        <v>3803</v>
      </c>
    </row>
    <row r="125" s="1" customFormat="1" ht="25.5" customHeight="1">
      <c r="B125" s="47"/>
      <c r="C125" s="237" t="s">
        <v>319</v>
      </c>
      <c r="D125" s="237" t="s">
        <v>230</v>
      </c>
      <c r="E125" s="238" t="s">
        <v>3804</v>
      </c>
      <c r="F125" s="239" t="s">
        <v>3805</v>
      </c>
      <c r="G125" s="240" t="s">
        <v>929</v>
      </c>
      <c r="H125" s="241">
        <v>1</v>
      </c>
      <c r="I125" s="242"/>
      <c r="J125" s="243">
        <f>ROUND(I125*H125,2)</f>
        <v>0</v>
      </c>
      <c r="K125" s="239" t="s">
        <v>3751</v>
      </c>
      <c r="L125" s="73"/>
      <c r="M125" s="244" t="s">
        <v>22</v>
      </c>
      <c r="N125" s="245" t="s">
        <v>50</v>
      </c>
      <c r="O125" s="48"/>
      <c r="P125" s="246">
        <f>O125*H125</f>
        <v>0</v>
      </c>
      <c r="Q125" s="246">
        <v>0</v>
      </c>
      <c r="R125" s="246">
        <f>Q125*H125</f>
        <v>0</v>
      </c>
      <c r="S125" s="246">
        <v>0</v>
      </c>
      <c r="T125" s="247">
        <f>S125*H125</f>
        <v>0</v>
      </c>
      <c r="AR125" s="25" t="s">
        <v>572</v>
      </c>
      <c r="AT125" s="25" t="s">
        <v>230</v>
      </c>
      <c r="AU125" s="25" t="s">
        <v>24</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572</v>
      </c>
      <c r="BM125" s="25" t="s">
        <v>3806</v>
      </c>
    </row>
    <row r="126" s="1" customFormat="1" ht="25.5" customHeight="1">
      <c r="B126" s="47"/>
      <c r="C126" s="237" t="s">
        <v>325</v>
      </c>
      <c r="D126" s="237" t="s">
        <v>230</v>
      </c>
      <c r="E126" s="238" t="s">
        <v>3807</v>
      </c>
      <c r="F126" s="239" t="s">
        <v>3808</v>
      </c>
      <c r="G126" s="240" t="s">
        <v>929</v>
      </c>
      <c r="H126" s="241">
        <v>4</v>
      </c>
      <c r="I126" s="242"/>
      <c r="J126" s="243">
        <f>ROUND(I126*H126,2)</f>
        <v>0</v>
      </c>
      <c r="K126" s="239" t="s">
        <v>3751</v>
      </c>
      <c r="L126" s="73"/>
      <c r="M126" s="244" t="s">
        <v>22</v>
      </c>
      <c r="N126" s="245" t="s">
        <v>50</v>
      </c>
      <c r="O126" s="48"/>
      <c r="P126" s="246">
        <f>O126*H126</f>
        <v>0</v>
      </c>
      <c r="Q126" s="246">
        <v>0</v>
      </c>
      <c r="R126" s="246">
        <f>Q126*H126</f>
        <v>0</v>
      </c>
      <c r="S126" s="246">
        <v>0</v>
      </c>
      <c r="T126" s="247">
        <f>S126*H126</f>
        <v>0</v>
      </c>
      <c r="AR126" s="25" t="s">
        <v>572</v>
      </c>
      <c r="AT126" s="25" t="s">
        <v>230</v>
      </c>
      <c r="AU126" s="25" t="s">
        <v>24</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572</v>
      </c>
      <c r="BM126" s="25" t="s">
        <v>3809</v>
      </c>
    </row>
    <row r="127" s="1" customFormat="1" ht="16.5" customHeight="1">
      <c r="B127" s="47"/>
      <c r="C127" s="237" t="s">
        <v>9</v>
      </c>
      <c r="D127" s="237" t="s">
        <v>230</v>
      </c>
      <c r="E127" s="238" t="s">
        <v>3810</v>
      </c>
      <c r="F127" s="239" t="s">
        <v>3811</v>
      </c>
      <c r="G127" s="240" t="s">
        <v>935</v>
      </c>
      <c r="H127" s="241">
        <v>6</v>
      </c>
      <c r="I127" s="242"/>
      <c r="J127" s="243">
        <f>ROUND(I127*H127,2)</f>
        <v>0</v>
      </c>
      <c r="K127" s="239" t="s">
        <v>3751</v>
      </c>
      <c r="L127" s="73"/>
      <c r="M127" s="244" t="s">
        <v>22</v>
      </c>
      <c r="N127" s="245" t="s">
        <v>50</v>
      </c>
      <c r="O127" s="48"/>
      <c r="P127" s="246">
        <f>O127*H127</f>
        <v>0</v>
      </c>
      <c r="Q127" s="246">
        <v>0</v>
      </c>
      <c r="R127" s="246">
        <f>Q127*H127</f>
        <v>0</v>
      </c>
      <c r="S127" s="246">
        <v>0</v>
      </c>
      <c r="T127" s="247">
        <f>S127*H127</f>
        <v>0</v>
      </c>
      <c r="AR127" s="25" t="s">
        <v>572</v>
      </c>
      <c r="AT127" s="25" t="s">
        <v>230</v>
      </c>
      <c r="AU127" s="25" t="s">
        <v>24</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572</v>
      </c>
      <c r="BM127" s="25" t="s">
        <v>3812</v>
      </c>
    </row>
    <row r="128" s="1" customFormat="1" ht="16.5" customHeight="1">
      <c r="B128" s="47"/>
      <c r="C128" s="237" t="s">
        <v>335</v>
      </c>
      <c r="D128" s="237" t="s">
        <v>230</v>
      </c>
      <c r="E128" s="238" t="s">
        <v>3813</v>
      </c>
      <c r="F128" s="239" t="s">
        <v>3814</v>
      </c>
      <c r="G128" s="240" t="s">
        <v>935</v>
      </c>
      <c r="H128" s="241">
        <v>3</v>
      </c>
      <c r="I128" s="242"/>
      <c r="J128" s="243">
        <f>ROUND(I128*H128,2)</f>
        <v>0</v>
      </c>
      <c r="K128" s="239" t="s">
        <v>3751</v>
      </c>
      <c r="L128" s="73"/>
      <c r="M128" s="244" t="s">
        <v>22</v>
      </c>
      <c r="N128" s="245" t="s">
        <v>50</v>
      </c>
      <c r="O128" s="48"/>
      <c r="P128" s="246">
        <f>O128*H128</f>
        <v>0</v>
      </c>
      <c r="Q128" s="246">
        <v>0</v>
      </c>
      <c r="R128" s="246">
        <f>Q128*H128</f>
        <v>0</v>
      </c>
      <c r="S128" s="246">
        <v>0</v>
      </c>
      <c r="T128" s="247">
        <f>S128*H128</f>
        <v>0</v>
      </c>
      <c r="AR128" s="25" t="s">
        <v>572</v>
      </c>
      <c r="AT128" s="25" t="s">
        <v>230</v>
      </c>
      <c r="AU128" s="25" t="s">
        <v>24</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572</v>
      </c>
      <c r="BM128" s="25" t="s">
        <v>3815</v>
      </c>
    </row>
    <row r="129" s="1" customFormat="1" ht="16.5" customHeight="1">
      <c r="B129" s="47"/>
      <c r="C129" s="237" t="s">
        <v>340</v>
      </c>
      <c r="D129" s="237" t="s">
        <v>230</v>
      </c>
      <c r="E129" s="238" t="s">
        <v>3816</v>
      </c>
      <c r="F129" s="239" t="s">
        <v>3817</v>
      </c>
      <c r="G129" s="240" t="s">
        <v>935</v>
      </c>
      <c r="H129" s="241">
        <v>3</v>
      </c>
      <c r="I129" s="242"/>
      <c r="J129" s="243">
        <f>ROUND(I129*H129,2)</f>
        <v>0</v>
      </c>
      <c r="K129" s="239" t="s">
        <v>3751</v>
      </c>
      <c r="L129" s="73"/>
      <c r="M129" s="244" t="s">
        <v>22</v>
      </c>
      <c r="N129" s="245" t="s">
        <v>50</v>
      </c>
      <c r="O129" s="48"/>
      <c r="P129" s="246">
        <f>O129*H129</f>
        <v>0</v>
      </c>
      <c r="Q129" s="246">
        <v>0</v>
      </c>
      <c r="R129" s="246">
        <f>Q129*H129</f>
        <v>0</v>
      </c>
      <c r="S129" s="246">
        <v>0</v>
      </c>
      <c r="T129" s="247">
        <f>S129*H129</f>
        <v>0</v>
      </c>
      <c r="AR129" s="25" t="s">
        <v>572</v>
      </c>
      <c r="AT129" s="25" t="s">
        <v>230</v>
      </c>
      <c r="AU129" s="25" t="s">
        <v>24</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572</v>
      </c>
      <c r="BM129" s="25" t="s">
        <v>3818</v>
      </c>
    </row>
    <row r="130" s="1" customFormat="1" ht="38.25" customHeight="1">
      <c r="B130" s="47"/>
      <c r="C130" s="237" t="s">
        <v>344</v>
      </c>
      <c r="D130" s="237" t="s">
        <v>230</v>
      </c>
      <c r="E130" s="238" t="s">
        <v>3819</v>
      </c>
      <c r="F130" s="239" t="s">
        <v>3820</v>
      </c>
      <c r="G130" s="240" t="s">
        <v>935</v>
      </c>
      <c r="H130" s="241">
        <v>10</v>
      </c>
      <c r="I130" s="242"/>
      <c r="J130" s="243">
        <f>ROUND(I130*H130,2)</f>
        <v>0</v>
      </c>
      <c r="K130" s="239" t="s">
        <v>3751</v>
      </c>
      <c r="L130" s="73"/>
      <c r="M130" s="244" t="s">
        <v>22</v>
      </c>
      <c r="N130" s="245" t="s">
        <v>50</v>
      </c>
      <c r="O130" s="48"/>
      <c r="P130" s="246">
        <f>O130*H130</f>
        <v>0</v>
      </c>
      <c r="Q130" s="246">
        <v>0</v>
      </c>
      <c r="R130" s="246">
        <f>Q130*H130</f>
        <v>0</v>
      </c>
      <c r="S130" s="246">
        <v>0</v>
      </c>
      <c r="T130" s="247">
        <f>S130*H130</f>
        <v>0</v>
      </c>
      <c r="AR130" s="25" t="s">
        <v>572</v>
      </c>
      <c r="AT130" s="25" t="s">
        <v>230</v>
      </c>
      <c r="AU130" s="25" t="s">
        <v>24</v>
      </c>
      <c r="AY130" s="25" t="s">
        <v>228</v>
      </c>
      <c r="BE130" s="248">
        <f>IF(N130="základní",J130,0)</f>
        <v>0</v>
      </c>
      <c r="BF130" s="248">
        <f>IF(N130="snížená",J130,0)</f>
        <v>0</v>
      </c>
      <c r="BG130" s="248">
        <f>IF(N130="zákl. přenesená",J130,0)</f>
        <v>0</v>
      </c>
      <c r="BH130" s="248">
        <f>IF(N130="sníž. přenesená",J130,0)</f>
        <v>0</v>
      </c>
      <c r="BI130" s="248">
        <f>IF(N130="nulová",J130,0)</f>
        <v>0</v>
      </c>
      <c r="BJ130" s="25" t="s">
        <v>24</v>
      </c>
      <c r="BK130" s="248">
        <f>ROUND(I130*H130,2)</f>
        <v>0</v>
      </c>
      <c r="BL130" s="25" t="s">
        <v>572</v>
      </c>
      <c r="BM130" s="25" t="s">
        <v>3821</v>
      </c>
    </row>
    <row r="131" s="1" customFormat="1" ht="38.25" customHeight="1">
      <c r="B131" s="47"/>
      <c r="C131" s="237" t="s">
        <v>348</v>
      </c>
      <c r="D131" s="237" t="s">
        <v>230</v>
      </c>
      <c r="E131" s="238" t="s">
        <v>3822</v>
      </c>
      <c r="F131" s="239" t="s">
        <v>3823</v>
      </c>
      <c r="G131" s="240" t="s">
        <v>935</v>
      </c>
      <c r="H131" s="241">
        <v>30</v>
      </c>
      <c r="I131" s="242"/>
      <c r="J131" s="243">
        <f>ROUND(I131*H131,2)</f>
        <v>0</v>
      </c>
      <c r="K131" s="239" t="s">
        <v>3751</v>
      </c>
      <c r="L131" s="73"/>
      <c r="M131" s="244" t="s">
        <v>22</v>
      </c>
      <c r="N131" s="245" t="s">
        <v>50</v>
      </c>
      <c r="O131" s="48"/>
      <c r="P131" s="246">
        <f>O131*H131</f>
        <v>0</v>
      </c>
      <c r="Q131" s="246">
        <v>0</v>
      </c>
      <c r="R131" s="246">
        <f>Q131*H131</f>
        <v>0</v>
      </c>
      <c r="S131" s="246">
        <v>0</v>
      </c>
      <c r="T131" s="247">
        <f>S131*H131</f>
        <v>0</v>
      </c>
      <c r="AR131" s="25" t="s">
        <v>572</v>
      </c>
      <c r="AT131" s="25" t="s">
        <v>230</v>
      </c>
      <c r="AU131" s="25" t="s">
        <v>24</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572</v>
      </c>
      <c r="BM131" s="25" t="s">
        <v>3824</v>
      </c>
    </row>
    <row r="132" s="1" customFormat="1" ht="38.25" customHeight="1">
      <c r="B132" s="47"/>
      <c r="C132" s="237" t="s">
        <v>353</v>
      </c>
      <c r="D132" s="237" t="s">
        <v>230</v>
      </c>
      <c r="E132" s="238" t="s">
        <v>3825</v>
      </c>
      <c r="F132" s="239" t="s">
        <v>3826</v>
      </c>
      <c r="G132" s="240" t="s">
        <v>935</v>
      </c>
      <c r="H132" s="241">
        <v>4</v>
      </c>
      <c r="I132" s="242"/>
      <c r="J132" s="243">
        <f>ROUND(I132*H132,2)</f>
        <v>0</v>
      </c>
      <c r="K132" s="239" t="s">
        <v>3751</v>
      </c>
      <c r="L132" s="73"/>
      <c r="M132" s="244" t="s">
        <v>22</v>
      </c>
      <c r="N132" s="245" t="s">
        <v>50</v>
      </c>
      <c r="O132" s="48"/>
      <c r="P132" s="246">
        <f>O132*H132</f>
        <v>0</v>
      </c>
      <c r="Q132" s="246">
        <v>0</v>
      </c>
      <c r="R132" s="246">
        <f>Q132*H132</f>
        <v>0</v>
      </c>
      <c r="S132" s="246">
        <v>0</v>
      </c>
      <c r="T132" s="247">
        <f>S132*H132</f>
        <v>0</v>
      </c>
      <c r="AR132" s="25" t="s">
        <v>572</v>
      </c>
      <c r="AT132" s="25" t="s">
        <v>230</v>
      </c>
      <c r="AU132" s="25" t="s">
        <v>24</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572</v>
      </c>
      <c r="BM132" s="25" t="s">
        <v>3827</v>
      </c>
    </row>
    <row r="133" s="1" customFormat="1" ht="38.25" customHeight="1">
      <c r="B133" s="47"/>
      <c r="C133" s="237" t="s">
        <v>358</v>
      </c>
      <c r="D133" s="237" t="s">
        <v>230</v>
      </c>
      <c r="E133" s="238" t="s">
        <v>3828</v>
      </c>
      <c r="F133" s="239" t="s">
        <v>3829</v>
      </c>
      <c r="G133" s="240" t="s">
        <v>935</v>
      </c>
      <c r="H133" s="241">
        <v>5</v>
      </c>
      <c r="I133" s="242"/>
      <c r="J133" s="243">
        <f>ROUND(I133*H133,2)</f>
        <v>0</v>
      </c>
      <c r="K133" s="239" t="s">
        <v>3751</v>
      </c>
      <c r="L133" s="73"/>
      <c r="M133" s="244" t="s">
        <v>22</v>
      </c>
      <c r="N133" s="245" t="s">
        <v>50</v>
      </c>
      <c r="O133" s="48"/>
      <c r="P133" s="246">
        <f>O133*H133</f>
        <v>0</v>
      </c>
      <c r="Q133" s="246">
        <v>0</v>
      </c>
      <c r="R133" s="246">
        <f>Q133*H133</f>
        <v>0</v>
      </c>
      <c r="S133" s="246">
        <v>0</v>
      </c>
      <c r="T133" s="247">
        <f>S133*H133</f>
        <v>0</v>
      </c>
      <c r="AR133" s="25" t="s">
        <v>572</v>
      </c>
      <c r="AT133" s="25" t="s">
        <v>230</v>
      </c>
      <c r="AU133" s="25" t="s">
        <v>24</v>
      </c>
      <c r="AY133" s="25" t="s">
        <v>228</v>
      </c>
      <c r="BE133" s="248">
        <f>IF(N133="základní",J133,0)</f>
        <v>0</v>
      </c>
      <c r="BF133" s="248">
        <f>IF(N133="snížená",J133,0)</f>
        <v>0</v>
      </c>
      <c r="BG133" s="248">
        <f>IF(N133="zákl. přenesená",J133,0)</f>
        <v>0</v>
      </c>
      <c r="BH133" s="248">
        <f>IF(N133="sníž. přenesená",J133,0)</f>
        <v>0</v>
      </c>
      <c r="BI133" s="248">
        <f>IF(N133="nulová",J133,0)</f>
        <v>0</v>
      </c>
      <c r="BJ133" s="25" t="s">
        <v>24</v>
      </c>
      <c r="BK133" s="248">
        <f>ROUND(I133*H133,2)</f>
        <v>0</v>
      </c>
      <c r="BL133" s="25" t="s">
        <v>572</v>
      </c>
      <c r="BM133" s="25" t="s">
        <v>3830</v>
      </c>
    </row>
    <row r="134" s="1" customFormat="1" ht="25.5" customHeight="1">
      <c r="B134" s="47"/>
      <c r="C134" s="237" t="s">
        <v>365</v>
      </c>
      <c r="D134" s="237" t="s">
        <v>230</v>
      </c>
      <c r="E134" s="238" t="s">
        <v>3831</v>
      </c>
      <c r="F134" s="239" t="s">
        <v>3832</v>
      </c>
      <c r="G134" s="240" t="s">
        <v>263</v>
      </c>
      <c r="H134" s="241">
        <v>185</v>
      </c>
      <c r="I134" s="242"/>
      <c r="J134" s="243">
        <f>ROUND(I134*H134,2)</f>
        <v>0</v>
      </c>
      <c r="K134" s="239" t="s">
        <v>3751</v>
      </c>
      <c r="L134" s="73"/>
      <c r="M134" s="244" t="s">
        <v>22</v>
      </c>
      <c r="N134" s="245" t="s">
        <v>50</v>
      </c>
      <c r="O134" s="48"/>
      <c r="P134" s="246">
        <f>O134*H134</f>
        <v>0</v>
      </c>
      <c r="Q134" s="246">
        <v>0</v>
      </c>
      <c r="R134" s="246">
        <f>Q134*H134</f>
        <v>0</v>
      </c>
      <c r="S134" s="246">
        <v>0</v>
      </c>
      <c r="T134" s="247">
        <f>S134*H134</f>
        <v>0</v>
      </c>
      <c r="AR134" s="25" t="s">
        <v>572</v>
      </c>
      <c r="AT134" s="25" t="s">
        <v>230</v>
      </c>
      <c r="AU134" s="25" t="s">
        <v>24</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572</v>
      </c>
      <c r="BM134" s="25" t="s">
        <v>3833</v>
      </c>
    </row>
    <row r="135" s="1" customFormat="1" ht="25.5" customHeight="1">
      <c r="B135" s="47"/>
      <c r="C135" s="237" t="s">
        <v>370</v>
      </c>
      <c r="D135" s="237" t="s">
        <v>230</v>
      </c>
      <c r="E135" s="238" t="s">
        <v>3834</v>
      </c>
      <c r="F135" s="239" t="s">
        <v>3835</v>
      </c>
      <c r="G135" s="240" t="s">
        <v>263</v>
      </c>
      <c r="H135" s="241">
        <v>13</v>
      </c>
      <c r="I135" s="242"/>
      <c r="J135" s="243">
        <f>ROUND(I135*H135,2)</f>
        <v>0</v>
      </c>
      <c r="K135" s="239" t="s">
        <v>3751</v>
      </c>
      <c r="L135" s="73"/>
      <c r="M135" s="244" t="s">
        <v>22</v>
      </c>
      <c r="N135" s="245" t="s">
        <v>50</v>
      </c>
      <c r="O135" s="48"/>
      <c r="P135" s="246">
        <f>O135*H135</f>
        <v>0</v>
      </c>
      <c r="Q135" s="246">
        <v>0</v>
      </c>
      <c r="R135" s="246">
        <f>Q135*H135</f>
        <v>0</v>
      </c>
      <c r="S135" s="246">
        <v>0</v>
      </c>
      <c r="T135" s="247">
        <f>S135*H135</f>
        <v>0</v>
      </c>
      <c r="AR135" s="25" t="s">
        <v>572</v>
      </c>
      <c r="AT135" s="25" t="s">
        <v>230</v>
      </c>
      <c r="AU135" s="25" t="s">
        <v>24</v>
      </c>
      <c r="AY135" s="25" t="s">
        <v>228</v>
      </c>
      <c r="BE135" s="248">
        <f>IF(N135="základní",J135,0)</f>
        <v>0</v>
      </c>
      <c r="BF135" s="248">
        <f>IF(N135="snížená",J135,0)</f>
        <v>0</v>
      </c>
      <c r="BG135" s="248">
        <f>IF(N135="zákl. přenesená",J135,0)</f>
        <v>0</v>
      </c>
      <c r="BH135" s="248">
        <f>IF(N135="sníž. přenesená",J135,0)</f>
        <v>0</v>
      </c>
      <c r="BI135" s="248">
        <f>IF(N135="nulová",J135,0)</f>
        <v>0</v>
      </c>
      <c r="BJ135" s="25" t="s">
        <v>24</v>
      </c>
      <c r="BK135" s="248">
        <f>ROUND(I135*H135,2)</f>
        <v>0</v>
      </c>
      <c r="BL135" s="25" t="s">
        <v>572</v>
      </c>
      <c r="BM135" s="25" t="s">
        <v>3836</v>
      </c>
    </row>
    <row r="136" s="1" customFormat="1" ht="25.5" customHeight="1">
      <c r="B136" s="47"/>
      <c r="C136" s="237" t="s">
        <v>379</v>
      </c>
      <c r="D136" s="237" t="s">
        <v>230</v>
      </c>
      <c r="E136" s="238" t="s">
        <v>3837</v>
      </c>
      <c r="F136" s="239" t="s">
        <v>3838</v>
      </c>
      <c r="G136" s="240" t="s">
        <v>263</v>
      </c>
      <c r="H136" s="241">
        <v>72</v>
      </c>
      <c r="I136" s="242"/>
      <c r="J136" s="243">
        <f>ROUND(I136*H136,2)</f>
        <v>0</v>
      </c>
      <c r="K136" s="239" t="s">
        <v>3751</v>
      </c>
      <c r="L136" s="73"/>
      <c r="M136" s="244" t="s">
        <v>22</v>
      </c>
      <c r="N136" s="245" t="s">
        <v>50</v>
      </c>
      <c r="O136" s="48"/>
      <c r="P136" s="246">
        <f>O136*H136</f>
        <v>0</v>
      </c>
      <c r="Q136" s="246">
        <v>0</v>
      </c>
      <c r="R136" s="246">
        <f>Q136*H136</f>
        <v>0</v>
      </c>
      <c r="S136" s="246">
        <v>0</v>
      </c>
      <c r="T136" s="247">
        <f>S136*H136</f>
        <v>0</v>
      </c>
      <c r="AR136" s="25" t="s">
        <v>572</v>
      </c>
      <c r="AT136" s="25" t="s">
        <v>230</v>
      </c>
      <c r="AU136" s="25" t="s">
        <v>24</v>
      </c>
      <c r="AY136" s="25" t="s">
        <v>228</v>
      </c>
      <c r="BE136" s="248">
        <f>IF(N136="základní",J136,0)</f>
        <v>0</v>
      </c>
      <c r="BF136" s="248">
        <f>IF(N136="snížená",J136,0)</f>
        <v>0</v>
      </c>
      <c r="BG136" s="248">
        <f>IF(N136="zákl. přenesená",J136,0)</f>
        <v>0</v>
      </c>
      <c r="BH136" s="248">
        <f>IF(N136="sníž. přenesená",J136,0)</f>
        <v>0</v>
      </c>
      <c r="BI136" s="248">
        <f>IF(N136="nulová",J136,0)</f>
        <v>0</v>
      </c>
      <c r="BJ136" s="25" t="s">
        <v>24</v>
      </c>
      <c r="BK136" s="248">
        <f>ROUND(I136*H136,2)</f>
        <v>0</v>
      </c>
      <c r="BL136" s="25" t="s">
        <v>572</v>
      </c>
      <c r="BM136" s="25" t="s">
        <v>3839</v>
      </c>
    </row>
    <row r="137" s="1" customFormat="1" ht="25.5" customHeight="1">
      <c r="B137" s="47"/>
      <c r="C137" s="237" t="s">
        <v>384</v>
      </c>
      <c r="D137" s="237" t="s">
        <v>230</v>
      </c>
      <c r="E137" s="238" t="s">
        <v>3840</v>
      </c>
      <c r="F137" s="239" t="s">
        <v>3841</v>
      </c>
      <c r="G137" s="240" t="s">
        <v>263</v>
      </c>
      <c r="H137" s="241">
        <v>58</v>
      </c>
      <c r="I137" s="242"/>
      <c r="J137" s="243">
        <f>ROUND(I137*H137,2)</f>
        <v>0</v>
      </c>
      <c r="K137" s="239" t="s">
        <v>3751</v>
      </c>
      <c r="L137" s="73"/>
      <c r="M137" s="244" t="s">
        <v>22</v>
      </c>
      <c r="N137" s="245" t="s">
        <v>50</v>
      </c>
      <c r="O137" s="48"/>
      <c r="P137" s="246">
        <f>O137*H137</f>
        <v>0</v>
      </c>
      <c r="Q137" s="246">
        <v>0</v>
      </c>
      <c r="R137" s="246">
        <f>Q137*H137</f>
        <v>0</v>
      </c>
      <c r="S137" s="246">
        <v>0</v>
      </c>
      <c r="T137" s="247">
        <f>S137*H137</f>
        <v>0</v>
      </c>
      <c r="AR137" s="25" t="s">
        <v>572</v>
      </c>
      <c r="AT137" s="25" t="s">
        <v>230</v>
      </c>
      <c r="AU137" s="25" t="s">
        <v>24</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572</v>
      </c>
      <c r="BM137" s="25" t="s">
        <v>3842</v>
      </c>
    </row>
    <row r="138" s="1" customFormat="1" ht="38.25" customHeight="1">
      <c r="B138" s="47"/>
      <c r="C138" s="237" t="s">
        <v>388</v>
      </c>
      <c r="D138" s="237" t="s">
        <v>230</v>
      </c>
      <c r="E138" s="238" t="s">
        <v>3843</v>
      </c>
      <c r="F138" s="239" t="s">
        <v>3844</v>
      </c>
      <c r="G138" s="240" t="s">
        <v>263</v>
      </c>
      <c r="H138" s="241">
        <v>22</v>
      </c>
      <c r="I138" s="242"/>
      <c r="J138" s="243">
        <f>ROUND(I138*H138,2)</f>
        <v>0</v>
      </c>
      <c r="K138" s="239" t="s">
        <v>3751</v>
      </c>
      <c r="L138" s="73"/>
      <c r="M138" s="244" t="s">
        <v>22</v>
      </c>
      <c r="N138" s="245" t="s">
        <v>50</v>
      </c>
      <c r="O138" s="48"/>
      <c r="P138" s="246">
        <f>O138*H138</f>
        <v>0</v>
      </c>
      <c r="Q138" s="246">
        <v>0</v>
      </c>
      <c r="R138" s="246">
        <f>Q138*H138</f>
        <v>0</v>
      </c>
      <c r="S138" s="246">
        <v>0</v>
      </c>
      <c r="T138" s="247">
        <f>S138*H138</f>
        <v>0</v>
      </c>
      <c r="AR138" s="25" t="s">
        <v>572</v>
      </c>
      <c r="AT138" s="25" t="s">
        <v>230</v>
      </c>
      <c r="AU138" s="25" t="s">
        <v>24</v>
      </c>
      <c r="AY138" s="25" t="s">
        <v>228</v>
      </c>
      <c r="BE138" s="248">
        <f>IF(N138="základní",J138,0)</f>
        <v>0</v>
      </c>
      <c r="BF138" s="248">
        <f>IF(N138="snížená",J138,0)</f>
        <v>0</v>
      </c>
      <c r="BG138" s="248">
        <f>IF(N138="zákl. přenesená",J138,0)</f>
        <v>0</v>
      </c>
      <c r="BH138" s="248">
        <f>IF(N138="sníž. přenesená",J138,0)</f>
        <v>0</v>
      </c>
      <c r="BI138" s="248">
        <f>IF(N138="nulová",J138,0)</f>
        <v>0</v>
      </c>
      <c r="BJ138" s="25" t="s">
        <v>24</v>
      </c>
      <c r="BK138" s="248">
        <f>ROUND(I138*H138,2)</f>
        <v>0</v>
      </c>
      <c r="BL138" s="25" t="s">
        <v>572</v>
      </c>
      <c r="BM138" s="25" t="s">
        <v>3845</v>
      </c>
    </row>
    <row r="139" s="1" customFormat="1" ht="16.5" customHeight="1">
      <c r="B139" s="47"/>
      <c r="C139" s="237" t="s">
        <v>393</v>
      </c>
      <c r="D139" s="237" t="s">
        <v>230</v>
      </c>
      <c r="E139" s="238" t="s">
        <v>3846</v>
      </c>
      <c r="F139" s="239" t="s">
        <v>3847</v>
      </c>
      <c r="G139" s="240" t="s">
        <v>935</v>
      </c>
      <c r="H139" s="241">
        <v>12</v>
      </c>
      <c r="I139" s="242"/>
      <c r="J139" s="243">
        <f>ROUND(I139*H139,2)</f>
        <v>0</v>
      </c>
      <c r="K139" s="239" t="s">
        <v>3751</v>
      </c>
      <c r="L139" s="73"/>
      <c r="M139" s="244" t="s">
        <v>22</v>
      </c>
      <c r="N139" s="245" t="s">
        <v>50</v>
      </c>
      <c r="O139" s="48"/>
      <c r="P139" s="246">
        <f>O139*H139</f>
        <v>0</v>
      </c>
      <c r="Q139" s="246">
        <v>0</v>
      </c>
      <c r="R139" s="246">
        <f>Q139*H139</f>
        <v>0</v>
      </c>
      <c r="S139" s="246">
        <v>0</v>
      </c>
      <c r="T139" s="247">
        <f>S139*H139</f>
        <v>0</v>
      </c>
      <c r="AR139" s="25" t="s">
        <v>572</v>
      </c>
      <c r="AT139" s="25" t="s">
        <v>230</v>
      </c>
      <c r="AU139" s="25" t="s">
        <v>24</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572</v>
      </c>
      <c r="BM139" s="25" t="s">
        <v>3848</v>
      </c>
    </row>
    <row r="140" s="11" customFormat="1" ht="37.44" customHeight="1">
      <c r="B140" s="221"/>
      <c r="C140" s="222"/>
      <c r="D140" s="223" t="s">
        <v>78</v>
      </c>
      <c r="E140" s="224" t="s">
        <v>87</v>
      </c>
      <c r="F140" s="224" t="s">
        <v>3849</v>
      </c>
      <c r="G140" s="222"/>
      <c r="H140" s="222"/>
      <c r="I140" s="225"/>
      <c r="J140" s="226">
        <f>BK140</f>
        <v>0</v>
      </c>
      <c r="K140" s="222"/>
      <c r="L140" s="227"/>
      <c r="M140" s="228"/>
      <c r="N140" s="229"/>
      <c r="O140" s="229"/>
      <c r="P140" s="230">
        <f>SUM(P141:P169)</f>
        <v>0</v>
      </c>
      <c r="Q140" s="229"/>
      <c r="R140" s="230">
        <f>SUM(R141:R169)</f>
        <v>0</v>
      </c>
      <c r="S140" s="229"/>
      <c r="T140" s="231">
        <f>SUM(T141:T169)</f>
        <v>0</v>
      </c>
      <c r="AR140" s="232" t="s">
        <v>101</v>
      </c>
      <c r="AT140" s="233" t="s">
        <v>78</v>
      </c>
      <c r="AU140" s="233" t="s">
        <v>79</v>
      </c>
      <c r="AY140" s="232" t="s">
        <v>228</v>
      </c>
      <c r="BK140" s="234">
        <f>SUM(BK141:BK169)</f>
        <v>0</v>
      </c>
    </row>
    <row r="141" s="1" customFormat="1" ht="51" customHeight="1">
      <c r="B141" s="47"/>
      <c r="C141" s="237" t="s">
        <v>398</v>
      </c>
      <c r="D141" s="237" t="s">
        <v>230</v>
      </c>
      <c r="E141" s="238" t="s">
        <v>3850</v>
      </c>
      <c r="F141" s="239" t="s">
        <v>3851</v>
      </c>
      <c r="G141" s="240" t="s">
        <v>929</v>
      </c>
      <c r="H141" s="241">
        <v>1</v>
      </c>
      <c r="I141" s="242"/>
      <c r="J141" s="243">
        <f>ROUND(I141*H141,2)</f>
        <v>0</v>
      </c>
      <c r="K141" s="239" t="s">
        <v>3751</v>
      </c>
      <c r="L141" s="73"/>
      <c r="M141" s="244" t="s">
        <v>22</v>
      </c>
      <c r="N141" s="245" t="s">
        <v>50</v>
      </c>
      <c r="O141" s="48"/>
      <c r="P141" s="246">
        <f>O141*H141</f>
        <v>0</v>
      </c>
      <c r="Q141" s="246">
        <v>0</v>
      </c>
      <c r="R141" s="246">
        <f>Q141*H141</f>
        <v>0</v>
      </c>
      <c r="S141" s="246">
        <v>0</v>
      </c>
      <c r="T141" s="247">
        <f>S141*H141</f>
        <v>0</v>
      </c>
      <c r="AR141" s="25" t="s">
        <v>572</v>
      </c>
      <c r="AT141" s="25" t="s">
        <v>230</v>
      </c>
      <c r="AU141" s="25" t="s">
        <v>24</v>
      </c>
      <c r="AY141" s="25" t="s">
        <v>228</v>
      </c>
      <c r="BE141" s="248">
        <f>IF(N141="základní",J141,0)</f>
        <v>0</v>
      </c>
      <c r="BF141" s="248">
        <f>IF(N141="snížená",J141,0)</f>
        <v>0</v>
      </c>
      <c r="BG141" s="248">
        <f>IF(N141="zákl. přenesená",J141,0)</f>
        <v>0</v>
      </c>
      <c r="BH141" s="248">
        <f>IF(N141="sníž. přenesená",J141,0)</f>
        <v>0</v>
      </c>
      <c r="BI141" s="248">
        <f>IF(N141="nulová",J141,0)</f>
        <v>0</v>
      </c>
      <c r="BJ141" s="25" t="s">
        <v>24</v>
      </c>
      <c r="BK141" s="248">
        <f>ROUND(I141*H141,2)</f>
        <v>0</v>
      </c>
      <c r="BL141" s="25" t="s">
        <v>572</v>
      </c>
      <c r="BM141" s="25" t="s">
        <v>3852</v>
      </c>
    </row>
    <row r="142" s="1" customFormat="1" ht="16.5" customHeight="1">
      <c r="B142" s="47"/>
      <c r="C142" s="237" t="s">
        <v>403</v>
      </c>
      <c r="D142" s="237" t="s">
        <v>230</v>
      </c>
      <c r="E142" s="238" t="s">
        <v>3853</v>
      </c>
      <c r="F142" s="239" t="s">
        <v>3854</v>
      </c>
      <c r="G142" s="240" t="s">
        <v>929</v>
      </c>
      <c r="H142" s="241">
        <v>1</v>
      </c>
      <c r="I142" s="242"/>
      <c r="J142" s="243">
        <f>ROUND(I142*H142,2)</f>
        <v>0</v>
      </c>
      <c r="K142" s="239" t="s">
        <v>3751</v>
      </c>
      <c r="L142" s="73"/>
      <c r="M142" s="244" t="s">
        <v>22</v>
      </c>
      <c r="N142" s="245" t="s">
        <v>50</v>
      </c>
      <c r="O142" s="48"/>
      <c r="P142" s="246">
        <f>O142*H142</f>
        <v>0</v>
      </c>
      <c r="Q142" s="246">
        <v>0</v>
      </c>
      <c r="R142" s="246">
        <f>Q142*H142</f>
        <v>0</v>
      </c>
      <c r="S142" s="246">
        <v>0</v>
      </c>
      <c r="T142" s="247">
        <f>S142*H142</f>
        <v>0</v>
      </c>
      <c r="AR142" s="25" t="s">
        <v>572</v>
      </c>
      <c r="AT142" s="25" t="s">
        <v>230</v>
      </c>
      <c r="AU142" s="25" t="s">
        <v>24</v>
      </c>
      <c r="AY142" s="25" t="s">
        <v>228</v>
      </c>
      <c r="BE142" s="248">
        <f>IF(N142="základní",J142,0)</f>
        <v>0</v>
      </c>
      <c r="BF142" s="248">
        <f>IF(N142="snížená",J142,0)</f>
        <v>0</v>
      </c>
      <c r="BG142" s="248">
        <f>IF(N142="zákl. přenesená",J142,0)</f>
        <v>0</v>
      </c>
      <c r="BH142" s="248">
        <f>IF(N142="sníž. přenesená",J142,0)</f>
        <v>0</v>
      </c>
      <c r="BI142" s="248">
        <f>IF(N142="nulová",J142,0)</f>
        <v>0</v>
      </c>
      <c r="BJ142" s="25" t="s">
        <v>24</v>
      </c>
      <c r="BK142" s="248">
        <f>ROUND(I142*H142,2)</f>
        <v>0</v>
      </c>
      <c r="BL142" s="25" t="s">
        <v>572</v>
      </c>
      <c r="BM142" s="25" t="s">
        <v>3855</v>
      </c>
    </row>
    <row r="143" s="1" customFormat="1" ht="38.25" customHeight="1">
      <c r="B143" s="47"/>
      <c r="C143" s="237" t="s">
        <v>407</v>
      </c>
      <c r="D143" s="237" t="s">
        <v>230</v>
      </c>
      <c r="E143" s="238" t="s">
        <v>3856</v>
      </c>
      <c r="F143" s="239" t="s">
        <v>3857</v>
      </c>
      <c r="G143" s="240" t="s">
        <v>929</v>
      </c>
      <c r="H143" s="241">
        <v>2</v>
      </c>
      <c r="I143" s="242"/>
      <c r="J143" s="243">
        <f>ROUND(I143*H143,2)</f>
        <v>0</v>
      </c>
      <c r="K143" s="239" t="s">
        <v>3751</v>
      </c>
      <c r="L143" s="73"/>
      <c r="M143" s="244" t="s">
        <v>22</v>
      </c>
      <c r="N143" s="245" t="s">
        <v>50</v>
      </c>
      <c r="O143" s="48"/>
      <c r="P143" s="246">
        <f>O143*H143</f>
        <v>0</v>
      </c>
      <c r="Q143" s="246">
        <v>0</v>
      </c>
      <c r="R143" s="246">
        <f>Q143*H143</f>
        <v>0</v>
      </c>
      <c r="S143" s="246">
        <v>0</v>
      </c>
      <c r="T143" s="247">
        <f>S143*H143</f>
        <v>0</v>
      </c>
      <c r="AR143" s="25" t="s">
        <v>572</v>
      </c>
      <c r="AT143" s="25" t="s">
        <v>230</v>
      </c>
      <c r="AU143" s="25" t="s">
        <v>24</v>
      </c>
      <c r="AY143" s="25" t="s">
        <v>228</v>
      </c>
      <c r="BE143" s="248">
        <f>IF(N143="základní",J143,0)</f>
        <v>0</v>
      </c>
      <c r="BF143" s="248">
        <f>IF(N143="snížená",J143,0)</f>
        <v>0</v>
      </c>
      <c r="BG143" s="248">
        <f>IF(N143="zákl. přenesená",J143,0)</f>
        <v>0</v>
      </c>
      <c r="BH143" s="248">
        <f>IF(N143="sníž. přenesená",J143,0)</f>
        <v>0</v>
      </c>
      <c r="BI143" s="248">
        <f>IF(N143="nulová",J143,0)</f>
        <v>0</v>
      </c>
      <c r="BJ143" s="25" t="s">
        <v>24</v>
      </c>
      <c r="BK143" s="248">
        <f>ROUND(I143*H143,2)</f>
        <v>0</v>
      </c>
      <c r="BL143" s="25" t="s">
        <v>572</v>
      </c>
      <c r="BM143" s="25" t="s">
        <v>3858</v>
      </c>
    </row>
    <row r="144" s="1" customFormat="1" ht="38.25" customHeight="1">
      <c r="B144" s="47"/>
      <c r="C144" s="237" t="s">
        <v>413</v>
      </c>
      <c r="D144" s="237" t="s">
        <v>230</v>
      </c>
      <c r="E144" s="238" t="s">
        <v>3859</v>
      </c>
      <c r="F144" s="239" t="s">
        <v>3860</v>
      </c>
      <c r="G144" s="240" t="s">
        <v>929</v>
      </c>
      <c r="H144" s="241">
        <v>6</v>
      </c>
      <c r="I144" s="242"/>
      <c r="J144" s="243">
        <f>ROUND(I144*H144,2)</f>
        <v>0</v>
      </c>
      <c r="K144" s="239" t="s">
        <v>3751</v>
      </c>
      <c r="L144" s="73"/>
      <c r="M144" s="244" t="s">
        <v>22</v>
      </c>
      <c r="N144" s="245" t="s">
        <v>50</v>
      </c>
      <c r="O144" s="48"/>
      <c r="P144" s="246">
        <f>O144*H144</f>
        <v>0</v>
      </c>
      <c r="Q144" s="246">
        <v>0</v>
      </c>
      <c r="R144" s="246">
        <f>Q144*H144</f>
        <v>0</v>
      </c>
      <c r="S144" s="246">
        <v>0</v>
      </c>
      <c r="T144" s="247">
        <f>S144*H144</f>
        <v>0</v>
      </c>
      <c r="AR144" s="25" t="s">
        <v>572</v>
      </c>
      <c r="AT144" s="25" t="s">
        <v>230</v>
      </c>
      <c r="AU144" s="25" t="s">
        <v>24</v>
      </c>
      <c r="AY144" s="25" t="s">
        <v>228</v>
      </c>
      <c r="BE144" s="248">
        <f>IF(N144="základní",J144,0)</f>
        <v>0</v>
      </c>
      <c r="BF144" s="248">
        <f>IF(N144="snížená",J144,0)</f>
        <v>0</v>
      </c>
      <c r="BG144" s="248">
        <f>IF(N144="zákl. přenesená",J144,0)</f>
        <v>0</v>
      </c>
      <c r="BH144" s="248">
        <f>IF(N144="sníž. přenesená",J144,0)</f>
        <v>0</v>
      </c>
      <c r="BI144" s="248">
        <f>IF(N144="nulová",J144,0)</f>
        <v>0</v>
      </c>
      <c r="BJ144" s="25" t="s">
        <v>24</v>
      </c>
      <c r="BK144" s="248">
        <f>ROUND(I144*H144,2)</f>
        <v>0</v>
      </c>
      <c r="BL144" s="25" t="s">
        <v>572</v>
      </c>
      <c r="BM144" s="25" t="s">
        <v>3861</v>
      </c>
    </row>
    <row r="145" s="1" customFormat="1" ht="38.25" customHeight="1">
      <c r="B145" s="47"/>
      <c r="C145" s="237" t="s">
        <v>421</v>
      </c>
      <c r="D145" s="237" t="s">
        <v>230</v>
      </c>
      <c r="E145" s="238" t="s">
        <v>3862</v>
      </c>
      <c r="F145" s="239" t="s">
        <v>3863</v>
      </c>
      <c r="G145" s="240" t="s">
        <v>929</v>
      </c>
      <c r="H145" s="241">
        <v>1</v>
      </c>
      <c r="I145" s="242"/>
      <c r="J145" s="243">
        <f>ROUND(I145*H145,2)</f>
        <v>0</v>
      </c>
      <c r="K145" s="239" t="s">
        <v>3751</v>
      </c>
      <c r="L145" s="73"/>
      <c r="M145" s="244" t="s">
        <v>22</v>
      </c>
      <c r="N145" s="245" t="s">
        <v>50</v>
      </c>
      <c r="O145" s="48"/>
      <c r="P145" s="246">
        <f>O145*H145</f>
        <v>0</v>
      </c>
      <c r="Q145" s="246">
        <v>0</v>
      </c>
      <c r="R145" s="246">
        <f>Q145*H145</f>
        <v>0</v>
      </c>
      <c r="S145" s="246">
        <v>0</v>
      </c>
      <c r="T145" s="247">
        <f>S145*H145</f>
        <v>0</v>
      </c>
      <c r="AR145" s="25" t="s">
        <v>572</v>
      </c>
      <c r="AT145" s="25" t="s">
        <v>230</v>
      </c>
      <c r="AU145" s="25" t="s">
        <v>24</v>
      </c>
      <c r="AY145" s="25" t="s">
        <v>228</v>
      </c>
      <c r="BE145" s="248">
        <f>IF(N145="základní",J145,0)</f>
        <v>0</v>
      </c>
      <c r="BF145" s="248">
        <f>IF(N145="snížená",J145,0)</f>
        <v>0</v>
      </c>
      <c r="BG145" s="248">
        <f>IF(N145="zákl. přenesená",J145,0)</f>
        <v>0</v>
      </c>
      <c r="BH145" s="248">
        <f>IF(N145="sníž. přenesená",J145,0)</f>
        <v>0</v>
      </c>
      <c r="BI145" s="248">
        <f>IF(N145="nulová",J145,0)</f>
        <v>0</v>
      </c>
      <c r="BJ145" s="25" t="s">
        <v>24</v>
      </c>
      <c r="BK145" s="248">
        <f>ROUND(I145*H145,2)</f>
        <v>0</v>
      </c>
      <c r="BL145" s="25" t="s">
        <v>572</v>
      </c>
      <c r="BM145" s="25" t="s">
        <v>3864</v>
      </c>
    </row>
    <row r="146" s="1" customFormat="1" ht="25.5" customHeight="1">
      <c r="B146" s="47"/>
      <c r="C146" s="237" t="s">
        <v>428</v>
      </c>
      <c r="D146" s="237" t="s">
        <v>230</v>
      </c>
      <c r="E146" s="238" t="s">
        <v>3865</v>
      </c>
      <c r="F146" s="239" t="s">
        <v>3766</v>
      </c>
      <c r="G146" s="240" t="s">
        <v>929</v>
      </c>
      <c r="H146" s="241">
        <v>24</v>
      </c>
      <c r="I146" s="242"/>
      <c r="J146" s="243">
        <f>ROUND(I146*H146,2)</f>
        <v>0</v>
      </c>
      <c r="K146" s="239" t="s">
        <v>3751</v>
      </c>
      <c r="L146" s="73"/>
      <c r="M146" s="244" t="s">
        <v>22</v>
      </c>
      <c r="N146" s="245" t="s">
        <v>50</v>
      </c>
      <c r="O146" s="48"/>
      <c r="P146" s="246">
        <f>O146*H146</f>
        <v>0</v>
      </c>
      <c r="Q146" s="246">
        <v>0</v>
      </c>
      <c r="R146" s="246">
        <f>Q146*H146</f>
        <v>0</v>
      </c>
      <c r="S146" s="246">
        <v>0</v>
      </c>
      <c r="T146" s="247">
        <f>S146*H146</f>
        <v>0</v>
      </c>
      <c r="AR146" s="25" t="s">
        <v>572</v>
      </c>
      <c r="AT146" s="25" t="s">
        <v>230</v>
      </c>
      <c r="AU146" s="25" t="s">
        <v>24</v>
      </c>
      <c r="AY146" s="25" t="s">
        <v>228</v>
      </c>
      <c r="BE146" s="248">
        <f>IF(N146="základní",J146,0)</f>
        <v>0</v>
      </c>
      <c r="BF146" s="248">
        <f>IF(N146="snížená",J146,0)</f>
        <v>0</v>
      </c>
      <c r="BG146" s="248">
        <f>IF(N146="zákl. přenesená",J146,0)</f>
        <v>0</v>
      </c>
      <c r="BH146" s="248">
        <f>IF(N146="sníž. přenesená",J146,0)</f>
        <v>0</v>
      </c>
      <c r="BI146" s="248">
        <f>IF(N146="nulová",J146,0)</f>
        <v>0</v>
      </c>
      <c r="BJ146" s="25" t="s">
        <v>24</v>
      </c>
      <c r="BK146" s="248">
        <f>ROUND(I146*H146,2)</f>
        <v>0</v>
      </c>
      <c r="BL146" s="25" t="s">
        <v>572</v>
      </c>
      <c r="BM146" s="25" t="s">
        <v>3866</v>
      </c>
    </row>
    <row r="147" s="1" customFormat="1" ht="25.5" customHeight="1">
      <c r="B147" s="47"/>
      <c r="C147" s="237" t="s">
        <v>433</v>
      </c>
      <c r="D147" s="237" t="s">
        <v>230</v>
      </c>
      <c r="E147" s="238" t="s">
        <v>3867</v>
      </c>
      <c r="F147" s="239" t="s">
        <v>3769</v>
      </c>
      <c r="G147" s="240" t="s">
        <v>929</v>
      </c>
      <c r="H147" s="241">
        <v>2</v>
      </c>
      <c r="I147" s="242"/>
      <c r="J147" s="243">
        <f>ROUND(I147*H147,2)</f>
        <v>0</v>
      </c>
      <c r="K147" s="239" t="s">
        <v>3751</v>
      </c>
      <c r="L147" s="73"/>
      <c r="M147" s="244" t="s">
        <v>22</v>
      </c>
      <c r="N147" s="245" t="s">
        <v>50</v>
      </c>
      <c r="O147" s="48"/>
      <c r="P147" s="246">
        <f>O147*H147</f>
        <v>0</v>
      </c>
      <c r="Q147" s="246">
        <v>0</v>
      </c>
      <c r="R147" s="246">
        <f>Q147*H147</f>
        <v>0</v>
      </c>
      <c r="S147" s="246">
        <v>0</v>
      </c>
      <c r="T147" s="247">
        <f>S147*H147</f>
        <v>0</v>
      </c>
      <c r="AR147" s="25" t="s">
        <v>572</v>
      </c>
      <c r="AT147" s="25" t="s">
        <v>230</v>
      </c>
      <c r="AU147" s="25" t="s">
        <v>24</v>
      </c>
      <c r="AY147" s="25" t="s">
        <v>228</v>
      </c>
      <c r="BE147" s="248">
        <f>IF(N147="základní",J147,0)</f>
        <v>0</v>
      </c>
      <c r="BF147" s="248">
        <f>IF(N147="snížená",J147,0)</f>
        <v>0</v>
      </c>
      <c r="BG147" s="248">
        <f>IF(N147="zákl. přenesená",J147,0)</f>
        <v>0</v>
      </c>
      <c r="BH147" s="248">
        <f>IF(N147="sníž. přenesená",J147,0)</f>
        <v>0</v>
      </c>
      <c r="BI147" s="248">
        <f>IF(N147="nulová",J147,0)</f>
        <v>0</v>
      </c>
      <c r="BJ147" s="25" t="s">
        <v>24</v>
      </c>
      <c r="BK147" s="248">
        <f>ROUND(I147*H147,2)</f>
        <v>0</v>
      </c>
      <c r="BL147" s="25" t="s">
        <v>572</v>
      </c>
      <c r="BM147" s="25" t="s">
        <v>3868</v>
      </c>
    </row>
    <row r="148" s="1" customFormat="1" ht="25.5" customHeight="1">
      <c r="B148" s="47"/>
      <c r="C148" s="237" t="s">
        <v>438</v>
      </c>
      <c r="D148" s="237" t="s">
        <v>230</v>
      </c>
      <c r="E148" s="238" t="s">
        <v>3869</v>
      </c>
      <c r="F148" s="239" t="s">
        <v>3870</v>
      </c>
      <c r="G148" s="240" t="s">
        <v>929</v>
      </c>
      <c r="H148" s="241">
        <v>2</v>
      </c>
      <c r="I148" s="242"/>
      <c r="J148" s="243">
        <f>ROUND(I148*H148,2)</f>
        <v>0</v>
      </c>
      <c r="K148" s="239" t="s">
        <v>3751</v>
      </c>
      <c r="L148" s="73"/>
      <c r="M148" s="244" t="s">
        <v>22</v>
      </c>
      <c r="N148" s="245" t="s">
        <v>50</v>
      </c>
      <c r="O148" s="48"/>
      <c r="P148" s="246">
        <f>O148*H148</f>
        <v>0</v>
      </c>
      <c r="Q148" s="246">
        <v>0</v>
      </c>
      <c r="R148" s="246">
        <f>Q148*H148</f>
        <v>0</v>
      </c>
      <c r="S148" s="246">
        <v>0</v>
      </c>
      <c r="T148" s="247">
        <f>S148*H148</f>
        <v>0</v>
      </c>
      <c r="AR148" s="25" t="s">
        <v>572</v>
      </c>
      <c r="AT148" s="25" t="s">
        <v>230</v>
      </c>
      <c r="AU148" s="25" t="s">
        <v>24</v>
      </c>
      <c r="AY148" s="25" t="s">
        <v>228</v>
      </c>
      <c r="BE148" s="248">
        <f>IF(N148="základní",J148,0)</f>
        <v>0</v>
      </c>
      <c r="BF148" s="248">
        <f>IF(N148="snížená",J148,0)</f>
        <v>0</v>
      </c>
      <c r="BG148" s="248">
        <f>IF(N148="zákl. přenesená",J148,0)</f>
        <v>0</v>
      </c>
      <c r="BH148" s="248">
        <f>IF(N148="sníž. přenesená",J148,0)</f>
        <v>0</v>
      </c>
      <c r="BI148" s="248">
        <f>IF(N148="nulová",J148,0)</f>
        <v>0</v>
      </c>
      <c r="BJ148" s="25" t="s">
        <v>24</v>
      </c>
      <c r="BK148" s="248">
        <f>ROUND(I148*H148,2)</f>
        <v>0</v>
      </c>
      <c r="BL148" s="25" t="s">
        <v>572</v>
      </c>
      <c r="BM148" s="25" t="s">
        <v>3871</v>
      </c>
    </row>
    <row r="149" s="1" customFormat="1" ht="16.5" customHeight="1">
      <c r="B149" s="47"/>
      <c r="C149" s="237" t="s">
        <v>443</v>
      </c>
      <c r="D149" s="237" t="s">
        <v>230</v>
      </c>
      <c r="E149" s="238" t="s">
        <v>3872</v>
      </c>
      <c r="F149" s="239" t="s">
        <v>3873</v>
      </c>
      <c r="G149" s="240" t="s">
        <v>929</v>
      </c>
      <c r="H149" s="241">
        <v>1</v>
      </c>
      <c r="I149" s="242"/>
      <c r="J149" s="243">
        <f>ROUND(I149*H149,2)</f>
        <v>0</v>
      </c>
      <c r="K149" s="239" t="s">
        <v>3751</v>
      </c>
      <c r="L149" s="73"/>
      <c r="M149" s="244" t="s">
        <v>22</v>
      </c>
      <c r="N149" s="245" t="s">
        <v>50</v>
      </c>
      <c r="O149" s="48"/>
      <c r="P149" s="246">
        <f>O149*H149</f>
        <v>0</v>
      </c>
      <c r="Q149" s="246">
        <v>0</v>
      </c>
      <c r="R149" s="246">
        <f>Q149*H149</f>
        <v>0</v>
      </c>
      <c r="S149" s="246">
        <v>0</v>
      </c>
      <c r="T149" s="247">
        <f>S149*H149</f>
        <v>0</v>
      </c>
      <c r="AR149" s="25" t="s">
        <v>572</v>
      </c>
      <c r="AT149" s="25" t="s">
        <v>230</v>
      </c>
      <c r="AU149" s="25" t="s">
        <v>24</v>
      </c>
      <c r="AY149" s="25" t="s">
        <v>228</v>
      </c>
      <c r="BE149" s="248">
        <f>IF(N149="základní",J149,0)</f>
        <v>0</v>
      </c>
      <c r="BF149" s="248">
        <f>IF(N149="snížená",J149,0)</f>
        <v>0</v>
      </c>
      <c r="BG149" s="248">
        <f>IF(N149="zákl. přenesená",J149,0)</f>
        <v>0</v>
      </c>
      <c r="BH149" s="248">
        <f>IF(N149="sníž. přenesená",J149,0)</f>
        <v>0</v>
      </c>
      <c r="BI149" s="248">
        <f>IF(N149="nulová",J149,0)</f>
        <v>0</v>
      </c>
      <c r="BJ149" s="25" t="s">
        <v>24</v>
      </c>
      <c r="BK149" s="248">
        <f>ROUND(I149*H149,2)</f>
        <v>0</v>
      </c>
      <c r="BL149" s="25" t="s">
        <v>572</v>
      </c>
      <c r="BM149" s="25" t="s">
        <v>3874</v>
      </c>
    </row>
    <row r="150" s="1" customFormat="1" ht="16.5" customHeight="1">
      <c r="B150" s="47"/>
      <c r="C150" s="237" t="s">
        <v>448</v>
      </c>
      <c r="D150" s="237" t="s">
        <v>230</v>
      </c>
      <c r="E150" s="238" t="s">
        <v>3875</v>
      </c>
      <c r="F150" s="239" t="s">
        <v>3876</v>
      </c>
      <c r="G150" s="240" t="s">
        <v>929</v>
      </c>
      <c r="H150" s="241">
        <v>1</v>
      </c>
      <c r="I150" s="242"/>
      <c r="J150" s="243">
        <f>ROUND(I150*H150,2)</f>
        <v>0</v>
      </c>
      <c r="K150" s="239" t="s">
        <v>3751</v>
      </c>
      <c r="L150" s="73"/>
      <c r="M150" s="244" t="s">
        <v>22</v>
      </c>
      <c r="N150" s="245" t="s">
        <v>50</v>
      </c>
      <c r="O150" s="48"/>
      <c r="P150" s="246">
        <f>O150*H150</f>
        <v>0</v>
      </c>
      <c r="Q150" s="246">
        <v>0</v>
      </c>
      <c r="R150" s="246">
        <f>Q150*H150</f>
        <v>0</v>
      </c>
      <c r="S150" s="246">
        <v>0</v>
      </c>
      <c r="T150" s="247">
        <f>S150*H150</f>
        <v>0</v>
      </c>
      <c r="AR150" s="25" t="s">
        <v>572</v>
      </c>
      <c r="AT150" s="25" t="s">
        <v>230</v>
      </c>
      <c r="AU150" s="25" t="s">
        <v>24</v>
      </c>
      <c r="AY150" s="25" t="s">
        <v>228</v>
      </c>
      <c r="BE150" s="248">
        <f>IF(N150="základní",J150,0)</f>
        <v>0</v>
      </c>
      <c r="BF150" s="248">
        <f>IF(N150="snížená",J150,0)</f>
        <v>0</v>
      </c>
      <c r="BG150" s="248">
        <f>IF(N150="zákl. přenesená",J150,0)</f>
        <v>0</v>
      </c>
      <c r="BH150" s="248">
        <f>IF(N150="sníž. přenesená",J150,0)</f>
        <v>0</v>
      </c>
      <c r="BI150" s="248">
        <f>IF(N150="nulová",J150,0)</f>
        <v>0</v>
      </c>
      <c r="BJ150" s="25" t="s">
        <v>24</v>
      </c>
      <c r="BK150" s="248">
        <f>ROUND(I150*H150,2)</f>
        <v>0</v>
      </c>
      <c r="BL150" s="25" t="s">
        <v>572</v>
      </c>
      <c r="BM150" s="25" t="s">
        <v>3877</v>
      </c>
    </row>
    <row r="151" s="1" customFormat="1" ht="38.25" customHeight="1">
      <c r="B151" s="47"/>
      <c r="C151" s="237" t="s">
        <v>455</v>
      </c>
      <c r="D151" s="237" t="s">
        <v>230</v>
      </c>
      <c r="E151" s="238" t="s">
        <v>3878</v>
      </c>
      <c r="F151" s="239" t="s">
        <v>3781</v>
      </c>
      <c r="G151" s="240" t="s">
        <v>929</v>
      </c>
      <c r="H151" s="241">
        <v>25</v>
      </c>
      <c r="I151" s="242"/>
      <c r="J151" s="243">
        <f>ROUND(I151*H151,2)</f>
        <v>0</v>
      </c>
      <c r="K151" s="239" t="s">
        <v>3751</v>
      </c>
      <c r="L151" s="73"/>
      <c r="M151" s="244" t="s">
        <v>22</v>
      </c>
      <c r="N151" s="245" t="s">
        <v>50</v>
      </c>
      <c r="O151" s="48"/>
      <c r="P151" s="246">
        <f>O151*H151</f>
        <v>0</v>
      </c>
      <c r="Q151" s="246">
        <v>0</v>
      </c>
      <c r="R151" s="246">
        <f>Q151*H151</f>
        <v>0</v>
      </c>
      <c r="S151" s="246">
        <v>0</v>
      </c>
      <c r="T151" s="247">
        <f>S151*H151</f>
        <v>0</v>
      </c>
      <c r="AR151" s="25" t="s">
        <v>572</v>
      </c>
      <c r="AT151" s="25" t="s">
        <v>230</v>
      </c>
      <c r="AU151" s="25" t="s">
        <v>24</v>
      </c>
      <c r="AY151" s="25" t="s">
        <v>228</v>
      </c>
      <c r="BE151" s="248">
        <f>IF(N151="základní",J151,0)</f>
        <v>0</v>
      </c>
      <c r="BF151" s="248">
        <f>IF(N151="snížená",J151,0)</f>
        <v>0</v>
      </c>
      <c r="BG151" s="248">
        <f>IF(N151="zákl. přenesená",J151,0)</f>
        <v>0</v>
      </c>
      <c r="BH151" s="248">
        <f>IF(N151="sníž. přenesená",J151,0)</f>
        <v>0</v>
      </c>
      <c r="BI151" s="248">
        <f>IF(N151="nulová",J151,0)</f>
        <v>0</v>
      </c>
      <c r="BJ151" s="25" t="s">
        <v>24</v>
      </c>
      <c r="BK151" s="248">
        <f>ROUND(I151*H151,2)</f>
        <v>0</v>
      </c>
      <c r="BL151" s="25" t="s">
        <v>572</v>
      </c>
      <c r="BM151" s="25" t="s">
        <v>3879</v>
      </c>
    </row>
    <row r="152" s="1" customFormat="1" ht="38.25" customHeight="1">
      <c r="B152" s="47"/>
      <c r="C152" s="237" t="s">
        <v>475</v>
      </c>
      <c r="D152" s="237" t="s">
        <v>230</v>
      </c>
      <c r="E152" s="238" t="s">
        <v>3880</v>
      </c>
      <c r="F152" s="239" t="s">
        <v>3881</v>
      </c>
      <c r="G152" s="240" t="s">
        <v>929</v>
      </c>
      <c r="H152" s="241">
        <v>6</v>
      </c>
      <c r="I152" s="242"/>
      <c r="J152" s="243">
        <f>ROUND(I152*H152,2)</f>
        <v>0</v>
      </c>
      <c r="K152" s="239" t="s">
        <v>3751</v>
      </c>
      <c r="L152" s="73"/>
      <c r="M152" s="244" t="s">
        <v>22</v>
      </c>
      <c r="N152" s="245" t="s">
        <v>50</v>
      </c>
      <c r="O152" s="48"/>
      <c r="P152" s="246">
        <f>O152*H152</f>
        <v>0</v>
      </c>
      <c r="Q152" s="246">
        <v>0</v>
      </c>
      <c r="R152" s="246">
        <f>Q152*H152</f>
        <v>0</v>
      </c>
      <c r="S152" s="246">
        <v>0</v>
      </c>
      <c r="T152" s="247">
        <f>S152*H152</f>
        <v>0</v>
      </c>
      <c r="AR152" s="25" t="s">
        <v>572</v>
      </c>
      <c r="AT152" s="25" t="s">
        <v>230</v>
      </c>
      <c r="AU152" s="25" t="s">
        <v>24</v>
      </c>
      <c r="AY152" s="25" t="s">
        <v>228</v>
      </c>
      <c r="BE152" s="248">
        <f>IF(N152="základní",J152,0)</f>
        <v>0</v>
      </c>
      <c r="BF152" s="248">
        <f>IF(N152="snížená",J152,0)</f>
        <v>0</v>
      </c>
      <c r="BG152" s="248">
        <f>IF(N152="zákl. přenesená",J152,0)</f>
        <v>0</v>
      </c>
      <c r="BH152" s="248">
        <f>IF(N152="sníž. přenesená",J152,0)</f>
        <v>0</v>
      </c>
      <c r="BI152" s="248">
        <f>IF(N152="nulová",J152,0)</f>
        <v>0</v>
      </c>
      <c r="BJ152" s="25" t="s">
        <v>24</v>
      </c>
      <c r="BK152" s="248">
        <f>ROUND(I152*H152,2)</f>
        <v>0</v>
      </c>
      <c r="BL152" s="25" t="s">
        <v>572</v>
      </c>
      <c r="BM152" s="25" t="s">
        <v>3882</v>
      </c>
    </row>
    <row r="153" s="1" customFormat="1" ht="38.25" customHeight="1">
      <c r="B153" s="47"/>
      <c r="C153" s="237" t="s">
        <v>481</v>
      </c>
      <c r="D153" s="237" t="s">
        <v>230</v>
      </c>
      <c r="E153" s="238" t="s">
        <v>3883</v>
      </c>
      <c r="F153" s="239" t="s">
        <v>3784</v>
      </c>
      <c r="G153" s="240" t="s">
        <v>929</v>
      </c>
      <c r="H153" s="241">
        <v>4</v>
      </c>
      <c r="I153" s="242"/>
      <c r="J153" s="243">
        <f>ROUND(I153*H153,2)</f>
        <v>0</v>
      </c>
      <c r="K153" s="239" t="s">
        <v>3751</v>
      </c>
      <c r="L153" s="73"/>
      <c r="M153" s="244" t="s">
        <v>22</v>
      </c>
      <c r="N153" s="245" t="s">
        <v>50</v>
      </c>
      <c r="O153" s="48"/>
      <c r="P153" s="246">
        <f>O153*H153</f>
        <v>0</v>
      </c>
      <c r="Q153" s="246">
        <v>0</v>
      </c>
      <c r="R153" s="246">
        <f>Q153*H153</f>
        <v>0</v>
      </c>
      <c r="S153" s="246">
        <v>0</v>
      </c>
      <c r="T153" s="247">
        <f>S153*H153</f>
        <v>0</v>
      </c>
      <c r="AR153" s="25" t="s">
        <v>572</v>
      </c>
      <c r="AT153" s="25" t="s">
        <v>230</v>
      </c>
      <c r="AU153" s="25" t="s">
        <v>24</v>
      </c>
      <c r="AY153" s="25" t="s">
        <v>228</v>
      </c>
      <c r="BE153" s="248">
        <f>IF(N153="základní",J153,0)</f>
        <v>0</v>
      </c>
      <c r="BF153" s="248">
        <f>IF(N153="snížená",J153,0)</f>
        <v>0</v>
      </c>
      <c r="BG153" s="248">
        <f>IF(N153="zákl. přenesená",J153,0)</f>
        <v>0</v>
      </c>
      <c r="BH153" s="248">
        <f>IF(N153="sníž. přenesená",J153,0)</f>
        <v>0</v>
      </c>
      <c r="BI153" s="248">
        <f>IF(N153="nulová",J153,0)</f>
        <v>0</v>
      </c>
      <c r="BJ153" s="25" t="s">
        <v>24</v>
      </c>
      <c r="BK153" s="248">
        <f>ROUND(I153*H153,2)</f>
        <v>0</v>
      </c>
      <c r="BL153" s="25" t="s">
        <v>572</v>
      </c>
      <c r="BM153" s="25" t="s">
        <v>3884</v>
      </c>
    </row>
    <row r="154" s="1" customFormat="1" ht="16.5" customHeight="1">
      <c r="B154" s="47"/>
      <c r="C154" s="237" t="s">
        <v>485</v>
      </c>
      <c r="D154" s="237" t="s">
        <v>230</v>
      </c>
      <c r="E154" s="238" t="s">
        <v>3885</v>
      </c>
      <c r="F154" s="239" t="s">
        <v>3790</v>
      </c>
      <c r="G154" s="240" t="s">
        <v>929</v>
      </c>
      <c r="H154" s="241">
        <v>15</v>
      </c>
      <c r="I154" s="242"/>
      <c r="J154" s="243">
        <f>ROUND(I154*H154,2)</f>
        <v>0</v>
      </c>
      <c r="K154" s="239" t="s">
        <v>3751</v>
      </c>
      <c r="L154" s="73"/>
      <c r="M154" s="244" t="s">
        <v>22</v>
      </c>
      <c r="N154" s="245" t="s">
        <v>50</v>
      </c>
      <c r="O154" s="48"/>
      <c r="P154" s="246">
        <f>O154*H154</f>
        <v>0</v>
      </c>
      <c r="Q154" s="246">
        <v>0</v>
      </c>
      <c r="R154" s="246">
        <f>Q154*H154</f>
        <v>0</v>
      </c>
      <c r="S154" s="246">
        <v>0</v>
      </c>
      <c r="T154" s="247">
        <f>S154*H154</f>
        <v>0</v>
      </c>
      <c r="AR154" s="25" t="s">
        <v>572</v>
      </c>
      <c r="AT154" s="25" t="s">
        <v>230</v>
      </c>
      <c r="AU154" s="25" t="s">
        <v>24</v>
      </c>
      <c r="AY154" s="25" t="s">
        <v>228</v>
      </c>
      <c r="BE154" s="248">
        <f>IF(N154="základní",J154,0)</f>
        <v>0</v>
      </c>
      <c r="BF154" s="248">
        <f>IF(N154="snížená",J154,0)</f>
        <v>0</v>
      </c>
      <c r="BG154" s="248">
        <f>IF(N154="zákl. přenesená",J154,0)</f>
        <v>0</v>
      </c>
      <c r="BH154" s="248">
        <f>IF(N154="sníž. přenesená",J154,0)</f>
        <v>0</v>
      </c>
      <c r="BI154" s="248">
        <f>IF(N154="nulová",J154,0)</f>
        <v>0</v>
      </c>
      <c r="BJ154" s="25" t="s">
        <v>24</v>
      </c>
      <c r="BK154" s="248">
        <f>ROUND(I154*H154,2)</f>
        <v>0</v>
      </c>
      <c r="BL154" s="25" t="s">
        <v>572</v>
      </c>
      <c r="BM154" s="25" t="s">
        <v>3886</v>
      </c>
    </row>
    <row r="155" s="1" customFormat="1" ht="25.5" customHeight="1">
      <c r="B155" s="47"/>
      <c r="C155" s="237" t="s">
        <v>490</v>
      </c>
      <c r="D155" s="237" t="s">
        <v>230</v>
      </c>
      <c r="E155" s="238" t="s">
        <v>3887</v>
      </c>
      <c r="F155" s="239" t="s">
        <v>3793</v>
      </c>
      <c r="G155" s="240" t="s">
        <v>929</v>
      </c>
      <c r="H155" s="241">
        <v>12</v>
      </c>
      <c r="I155" s="242"/>
      <c r="J155" s="243">
        <f>ROUND(I155*H155,2)</f>
        <v>0</v>
      </c>
      <c r="K155" s="239" t="s">
        <v>3751</v>
      </c>
      <c r="L155" s="73"/>
      <c r="M155" s="244" t="s">
        <v>22</v>
      </c>
      <c r="N155" s="245" t="s">
        <v>50</v>
      </c>
      <c r="O155" s="48"/>
      <c r="P155" s="246">
        <f>O155*H155</f>
        <v>0</v>
      </c>
      <c r="Q155" s="246">
        <v>0</v>
      </c>
      <c r="R155" s="246">
        <f>Q155*H155</f>
        <v>0</v>
      </c>
      <c r="S155" s="246">
        <v>0</v>
      </c>
      <c r="T155" s="247">
        <f>S155*H155</f>
        <v>0</v>
      </c>
      <c r="AR155" s="25" t="s">
        <v>572</v>
      </c>
      <c r="AT155" s="25" t="s">
        <v>230</v>
      </c>
      <c r="AU155" s="25" t="s">
        <v>24</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572</v>
      </c>
      <c r="BM155" s="25" t="s">
        <v>3888</v>
      </c>
    </row>
    <row r="156" s="1" customFormat="1" ht="16.5" customHeight="1">
      <c r="B156" s="47"/>
      <c r="C156" s="237" t="s">
        <v>496</v>
      </c>
      <c r="D156" s="237" t="s">
        <v>230</v>
      </c>
      <c r="E156" s="238" t="s">
        <v>3889</v>
      </c>
      <c r="F156" s="239" t="s">
        <v>3796</v>
      </c>
      <c r="G156" s="240" t="s">
        <v>929</v>
      </c>
      <c r="H156" s="241">
        <v>1</v>
      </c>
      <c r="I156" s="242"/>
      <c r="J156" s="243">
        <f>ROUND(I156*H156,2)</f>
        <v>0</v>
      </c>
      <c r="K156" s="239" t="s">
        <v>3751</v>
      </c>
      <c r="L156" s="73"/>
      <c r="M156" s="244" t="s">
        <v>22</v>
      </c>
      <c r="N156" s="245" t="s">
        <v>50</v>
      </c>
      <c r="O156" s="48"/>
      <c r="P156" s="246">
        <f>O156*H156</f>
        <v>0</v>
      </c>
      <c r="Q156" s="246">
        <v>0</v>
      </c>
      <c r="R156" s="246">
        <f>Q156*H156</f>
        <v>0</v>
      </c>
      <c r="S156" s="246">
        <v>0</v>
      </c>
      <c r="T156" s="247">
        <f>S156*H156</f>
        <v>0</v>
      </c>
      <c r="AR156" s="25" t="s">
        <v>572</v>
      </c>
      <c r="AT156" s="25" t="s">
        <v>230</v>
      </c>
      <c r="AU156" s="25" t="s">
        <v>24</v>
      </c>
      <c r="AY156" s="25" t="s">
        <v>228</v>
      </c>
      <c r="BE156" s="248">
        <f>IF(N156="základní",J156,0)</f>
        <v>0</v>
      </c>
      <c r="BF156" s="248">
        <f>IF(N156="snížená",J156,0)</f>
        <v>0</v>
      </c>
      <c r="BG156" s="248">
        <f>IF(N156="zákl. přenesená",J156,0)</f>
        <v>0</v>
      </c>
      <c r="BH156" s="248">
        <f>IF(N156="sníž. přenesená",J156,0)</f>
        <v>0</v>
      </c>
      <c r="BI156" s="248">
        <f>IF(N156="nulová",J156,0)</f>
        <v>0</v>
      </c>
      <c r="BJ156" s="25" t="s">
        <v>24</v>
      </c>
      <c r="BK156" s="248">
        <f>ROUND(I156*H156,2)</f>
        <v>0</v>
      </c>
      <c r="BL156" s="25" t="s">
        <v>572</v>
      </c>
      <c r="BM156" s="25" t="s">
        <v>3890</v>
      </c>
    </row>
    <row r="157" s="1" customFormat="1" ht="25.5" customHeight="1">
      <c r="B157" s="47"/>
      <c r="C157" s="237" t="s">
        <v>501</v>
      </c>
      <c r="D157" s="237" t="s">
        <v>230</v>
      </c>
      <c r="E157" s="238" t="s">
        <v>3891</v>
      </c>
      <c r="F157" s="239" t="s">
        <v>3799</v>
      </c>
      <c r="G157" s="240" t="s">
        <v>929</v>
      </c>
      <c r="H157" s="241">
        <v>1</v>
      </c>
      <c r="I157" s="242"/>
      <c r="J157" s="243">
        <f>ROUND(I157*H157,2)</f>
        <v>0</v>
      </c>
      <c r="K157" s="239" t="s">
        <v>3751</v>
      </c>
      <c r="L157" s="73"/>
      <c r="M157" s="244" t="s">
        <v>22</v>
      </c>
      <c r="N157" s="245" t="s">
        <v>50</v>
      </c>
      <c r="O157" s="48"/>
      <c r="P157" s="246">
        <f>O157*H157</f>
        <v>0</v>
      </c>
      <c r="Q157" s="246">
        <v>0</v>
      </c>
      <c r="R157" s="246">
        <f>Q157*H157</f>
        <v>0</v>
      </c>
      <c r="S157" s="246">
        <v>0</v>
      </c>
      <c r="T157" s="247">
        <f>S157*H157</f>
        <v>0</v>
      </c>
      <c r="AR157" s="25" t="s">
        <v>572</v>
      </c>
      <c r="AT157" s="25" t="s">
        <v>230</v>
      </c>
      <c r="AU157" s="25" t="s">
        <v>24</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572</v>
      </c>
      <c r="BM157" s="25" t="s">
        <v>3892</v>
      </c>
    </row>
    <row r="158" s="1" customFormat="1" ht="16.5" customHeight="1">
      <c r="B158" s="47"/>
      <c r="C158" s="237" t="s">
        <v>506</v>
      </c>
      <c r="D158" s="237" t="s">
        <v>230</v>
      </c>
      <c r="E158" s="238" t="s">
        <v>3893</v>
      </c>
      <c r="F158" s="239" t="s">
        <v>3894</v>
      </c>
      <c r="G158" s="240" t="s">
        <v>929</v>
      </c>
      <c r="H158" s="241">
        <v>1</v>
      </c>
      <c r="I158" s="242"/>
      <c r="J158" s="243">
        <f>ROUND(I158*H158,2)</f>
        <v>0</v>
      </c>
      <c r="K158" s="239" t="s">
        <v>3751</v>
      </c>
      <c r="L158" s="73"/>
      <c r="M158" s="244" t="s">
        <v>22</v>
      </c>
      <c r="N158" s="245" t="s">
        <v>50</v>
      </c>
      <c r="O158" s="48"/>
      <c r="P158" s="246">
        <f>O158*H158</f>
        <v>0</v>
      </c>
      <c r="Q158" s="246">
        <v>0</v>
      </c>
      <c r="R158" s="246">
        <f>Q158*H158</f>
        <v>0</v>
      </c>
      <c r="S158" s="246">
        <v>0</v>
      </c>
      <c r="T158" s="247">
        <f>S158*H158</f>
        <v>0</v>
      </c>
      <c r="AR158" s="25" t="s">
        <v>572</v>
      </c>
      <c r="AT158" s="25" t="s">
        <v>230</v>
      </c>
      <c r="AU158" s="25" t="s">
        <v>24</v>
      </c>
      <c r="AY158" s="25" t="s">
        <v>228</v>
      </c>
      <c r="BE158" s="248">
        <f>IF(N158="základní",J158,0)</f>
        <v>0</v>
      </c>
      <c r="BF158" s="248">
        <f>IF(N158="snížená",J158,0)</f>
        <v>0</v>
      </c>
      <c r="BG158" s="248">
        <f>IF(N158="zákl. přenesená",J158,0)</f>
        <v>0</v>
      </c>
      <c r="BH158" s="248">
        <f>IF(N158="sníž. přenesená",J158,0)</f>
        <v>0</v>
      </c>
      <c r="BI158" s="248">
        <f>IF(N158="nulová",J158,0)</f>
        <v>0</v>
      </c>
      <c r="BJ158" s="25" t="s">
        <v>24</v>
      </c>
      <c r="BK158" s="248">
        <f>ROUND(I158*H158,2)</f>
        <v>0</v>
      </c>
      <c r="BL158" s="25" t="s">
        <v>572</v>
      </c>
      <c r="BM158" s="25" t="s">
        <v>3895</v>
      </c>
    </row>
    <row r="159" s="1" customFormat="1" ht="25.5" customHeight="1">
      <c r="B159" s="47"/>
      <c r="C159" s="237" t="s">
        <v>511</v>
      </c>
      <c r="D159" s="237" t="s">
        <v>230</v>
      </c>
      <c r="E159" s="238" t="s">
        <v>3896</v>
      </c>
      <c r="F159" s="239" t="s">
        <v>3897</v>
      </c>
      <c r="G159" s="240" t="s">
        <v>929</v>
      </c>
      <c r="H159" s="241">
        <v>6</v>
      </c>
      <c r="I159" s="242"/>
      <c r="J159" s="243">
        <f>ROUND(I159*H159,2)</f>
        <v>0</v>
      </c>
      <c r="K159" s="239" t="s">
        <v>3751</v>
      </c>
      <c r="L159" s="73"/>
      <c r="M159" s="244" t="s">
        <v>22</v>
      </c>
      <c r="N159" s="245" t="s">
        <v>50</v>
      </c>
      <c r="O159" s="48"/>
      <c r="P159" s="246">
        <f>O159*H159</f>
        <v>0</v>
      </c>
      <c r="Q159" s="246">
        <v>0</v>
      </c>
      <c r="R159" s="246">
        <f>Q159*H159</f>
        <v>0</v>
      </c>
      <c r="S159" s="246">
        <v>0</v>
      </c>
      <c r="T159" s="247">
        <f>S159*H159</f>
        <v>0</v>
      </c>
      <c r="AR159" s="25" t="s">
        <v>572</v>
      </c>
      <c r="AT159" s="25" t="s">
        <v>230</v>
      </c>
      <c r="AU159" s="25" t="s">
        <v>24</v>
      </c>
      <c r="AY159" s="25" t="s">
        <v>228</v>
      </c>
      <c r="BE159" s="248">
        <f>IF(N159="základní",J159,0)</f>
        <v>0</v>
      </c>
      <c r="BF159" s="248">
        <f>IF(N159="snížená",J159,0)</f>
        <v>0</v>
      </c>
      <c r="BG159" s="248">
        <f>IF(N159="zákl. přenesená",J159,0)</f>
        <v>0</v>
      </c>
      <c r="BH159" s="248">
        <f>IF(N159="sníž. přenesená",J159,0)</f>
        <v>0</v>
      </c>
      <c r="BI159" s="248">
        <f>IF(N159="nulová",J159,0)</f>
        <v>0</v>
      </c>
      <c r="BJ159" s="25" t="s">
        <v>24</v>
      </c>
      <c r="BK159" s="248">
        <f>ROUND(I159*H159,2)</f>
        <v>0</v>
      </c>
      <c r="BL159" s="25" t="s">
        <v>572</v>
      </c>
      <c r="BM159" s="25" t="s">
        <v>3898</v>
      </c>
    </row>
    <row r="160" s="1" customFormat="1" ht="16.5" customHeight="1">
      <c r="B160" s="47"/>
      <c r="C160" s="237" t="s">
        <v>521</v>
      </c>
      <c r="D160" s="237" t="s">
        <v>230</v>
      </c>
      <c r="E160" s="238" t="s">
        <v>3899</v>
      </c>
      <c r="F160" s="239" t="s">
        <v>3811</v>
      </c>
      <c r="G160" s="240" t="s">
        <v>935</v>
      </c>
      <c r="H160" s="241">
        <v>21</v>
      </c>
      <c r="I160" s="242"/>
      <c r="J160" s="243">
        <f>ROUND(I160*H160,2)</f>
        <v>0</v>
      </c>
      <c r="K160" s="239" t="s">
        <v>3751</v>
      </c>
      <c r="L160" s="73"/>
      <c r="M160" s="244" t="s">
        <v>22</v>
      </c>
      <c r="N160" s="245" t="s">
        <v>50</v>
      </c>
      <c r="O160" s="48"/>
      <c r="P160" s="246">
        <f>O160*H160</f>
        <v>0</v>
      </c>
      <c r="Q160" s="246">
        <v>0</v>
      </c>
      <c r="R160" s="246">
        <f>Q160*H160</f>
        <v>0</v>
      </c>
      <c r="S160" s="246">
        <v>0</v>
      </c>
      <c r="T160" s="247">
        <f>S160*H160</f>
        <v>0</v>
      </c>
      <c r="AR160" s="25" t="s">
        <v>572</v>
      </c>
      <c r="AT160" s="25" t="s">
        <v>230</v>
      </c>
      <c r="AU160" s="25" t="s">
        <v>24</v>
      </c>
      <c r="AY160" s="25" t="s">
        <v>228</v>
      </c>
      <c r="BE160" s="248">
        <f>IF(N160="základní",J160,0)</f>
        <v>0</v>
      </c>
      <c r="BF160" s="248">
        <f>IF(N160="snížená",J160,0)</f>
        <v>0</v>
      </c>
      <c r="BG160" s="248">
        <f>IF(N160="zákl. přenesená",J160,0)</f>
        <v>0</v>
      </c>
      <c r="BH160" s="248">
        <f>IF(N160="sníž. přenesená",J160,0)</f>
        <v>0</v>
      </c>
      <c r="BI160" s="248">
        <f>IF(N160="nulová",J160,0)</f>
        <v>0</v>
      </c>
      <c r="BJ160" s="25" t="s">
        <v>24</v>
      </c>
      <c r="BK160" s="248">
        <f>ROUND(I160*H160,2)</f>
        <v>0</v>
      </c>
      <c r="BL160" s="25" t="s">
        <v>572</v>
      </c>
      <c r="BM160" s="25" t="s">
        <v>3900</v>
      </c>
    </row>
    <row r="161" s="1" customFormat="1" ht="16.5" customHeight="1">
      <c r="B161" s="47"/>
      <c r="C161" s="237" t="s">
        <v>526</v>
      </c>
      <c r="D161" s="237" t="s">
        <v>230</v>
      </c>
      <c r="E161" s="238" t="s">
        <v>3901</v>
      </c>
      <c r="F161" s="239" t="s">
        <v>3814</v>
      </c>
      <c r="G161" s="240" t="s">
        <v>935</v>
      </c>
      <c r="H161" s="241">
        <v>4</v>
      </c>
      <c r="I161" s="242"/>
      <c r="J161" s="243">
        <f>ROUND(I161*H161,2)</f>
        <v>0</v>
      </c>
      <c r="K161" s="239" t="s">
        <v>3751</v>
      </c>
      <c r="L161" s="73"/>
      <c r="M161" s="244" t="s">
        <v>22</v>
      </c>
      <c r="N161" s="245" t="s">
        <v>50</v>
      </c>
      <c r="O161" s="48"/>
      <c r="P161" s="246">
        <f>O161*H161</f>
        <v>0</v>
      </c>
      <c r="Q161" s="246">
        <v>0</v>
      </c>
      <c r="R161" s="246">
        <f>Q161*H161</f>
        <v>0</v>
      </c>
      <c r="S161" s="246">
        <v>0</v>
      </c>
      <c r="T161" s="247">
        <f>S161*H161</f>
        <v>0</v>
      </c>
      <c r="AR161" s="25" t="s">
        <v>572</v>
      </c>
      <c r="AT161" s="25" t="s">
        <v>230</v>
      </c>
      <c r="AU161" s="25" t="s">
        <v>24</v>
      </c>
      <c r="AY161" s="25" t="s">
        <v>228</v>
      </c>
      <c r="BE161" s="248">
        <f>IF(N161="základní",J161,0)</f>
        <v>0</v>
      </c>
      <c r="BF161" s="248">
        <f>IF(N161="snížená",J161,0)</f>
        <v>0</v>
      </c>
      <c r="BG161" s="248">
        <f>IF(N161="zákl. přenesená",J161,0)</f>
        <v>0</v>
      </c>
      <c r="BH161" s="248">
        <f>IF(N161="sníž. přenesená",J161,0)</f>
        <v>0</v>
      </c>
      <c r="BI161" s="248">
        <f>IF(N161="nulová",J161,0)</f>
        <v>0</v>
      </c>
      <c r="BJ161" s="25" t="s">
        <v>24</v>
      </c>
      <c r="BK161" s="248">
        <f>ROUND(I161*H161,2)</f>
        <v>0</v>
      </c>
      <c r="BL161" s="25" t="s">
        <v>572</v>
      </c>
      <c r="BM161" s="25" t="s">
        <v>3902</v>
      </c>
    </row>
    <row r="162" s="1" customFormat="1" ht="38.25" customHeight="1">
      <c r="B162" s="47"/>
      <c r="C162" s="237" t="s">
        <v>530</v>
      </c>
      <c r="D162" s="237" t="s">
        <v>230</v>
      </c>
      <c r="E162" s="238" t="s">
        <v>3903</v>
      </c>
      <c r="F162" s="239" t="s">
        <v>3820</v>
      </c>
      <c r="G162" s="240" t="s">
        <v>935</v>
      </c>
      <c r="H162" s="241">
        <v>35</v>
      </c>
      <c r="I162" s="242"/>
      <c r="J162" s="243">
        <f>ROUND(I162*H162,2)</f>
        <v>0</v>
      </c>
      <c r="K162" s="239" t="s">
        <v>3751</v>
      </c>
      <c r="L162" s="73"/>
      <c r="M162" s="244" t="s">
        <v>22</v>
      </c>
      <c r="N162" s="245" t="s">
        <v>50</v>
      </c>
      <c r="O162" s="48"/>
      <c r="P162" s="246">
        <f>O162*H162</f>
        <v>0</v>
      </c>
      <c r="Q162" s="246">
        <v>0</v>
      </c>
      <c r="R162" s="246">
        <f>Q162*H162</f>
        <v>0</v>
      </c>
      <c r="S162" s="246">
        <v>0</v>
      </c>
      <c r="T162" s="247">
        <f>S162*H162</f>
        <v>0</v>
      </c>
      <c r="AR162" s="25" t="s">
        <v>572</v>
      </c>
      <c r="AT162" s="25" t="s">
        <v>230</v>
      </c>
      <c r="AU162" s="25" t="s">
        <v>24</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572</v>
      </c>
      <c r="BM162" s="25" t="s">
        <v>3904</v>
      </c>
    </row>
    <row r="163" s="1" customFormat="1" ht="38.25" customHeight="1">
      <c r="B163" s="47"/>
      <c r="C163" s="237" t="s">
        <v>534</v>
      </c>
      <c r="D163" s="237" t="s">
        <v>230</v>
      </c>
      <c r="E163" s="238" t="s">
        <v>3905</v>
      </c>
      <c r="F163" s="239" t="s">
        <v>3823</v>
      </c>
      <c r="G163" s="240" t="s">
        <v>935</v>
      </c>
      <c r="H163" s="241">
        <v>11</v>
      </c>
      <c r="I163" s="242"/>
      <c r="J163" s="243">
        <f>ROUND(I163*H163,2)</f>
        <v>0</v>
      </c>
      <c r="K163" s="239" t="s">
        <v>3751</v>
      </c>
      <c r="L163" s="73"/>
      <c r="M163" s="244" t="s">
        <v>22</v>
      </c>
      <c r="N163" s="245" t="s">
        <v>50</v>
      </c>
      <c r="O163" s="48"/>
      <c r="P163" s="246">
        <f>O163*H163</f>
        <v>0</v>
      </c>
      <c r="Q163" s="246">
        <v>0</v>
      </c>
      <c r="R163" s="246">
        <f>Q163*H163</f>
        <v>0</v>
      </c>
      <c r="S163" s="246">
        <v>0</v>
      </c>
      <c r="T163" s="247">
        <f>S163*H163</f>
        <v>0</v>
      </c>
      <c r="AR163" s="25" t="s">
        <v>572</v>
      </c>
      <c r="AT163" s="25" t="s">
        <v>230</v>
      </c>
      <c r="AU163" s="25" t="s">
        <v>24</v>
      </c>
      <c r="AY163" s="25" t="s">
        <v>228</v>
      </c>
      <c r="BE163" s="248">
        <f>IF(N163="základní",J163,0)</f>
        <v>0</v>
      </c>
      <c r="BF163" s="248">
        <f>IF(N163="snížená",J163,0)</f>
        <v>0</v>
      </c>
      <c r="BG163" s="248">
        <f>IF(N163="zákl. přenesená",J163,0)</f>
        <v>0</v>
      </c>
      <c r="BH163" s="248">
        <f>IF(N163="sníž. přenesená",J163,0)</f>
        <v>0</v>
      </c>
      <c r="BI163" s="248">
        <f>IF(N163="nulová",J163,0)</f>
        <v>0</v>
      </c>
      <c r="BJ163" s="25" t="s">
        <v>24</v>
      </c>
      <c r="BK163" s="248">
        <f>ROUND(I163*H163,2)</f>
        <v>0</v>
      </c>
      <c r="BL163" s="25" t="s">
        <v>572</v>
      </c>
      <c r="BM163" s="25" t="s">
        <v>3906</v>
      </c>
    </row>
    <row r="164" s="1" customFormat="1" ht="38.25" customHeight="1">
      <c r="B164" s="47"/>
      <c r="C164" s="237" t="s">
        <v>538</v>
      </c>
      <c r="D164" s="237" t="s">
        <v>230</v>
      </c>
      <c r="E164" s="238" t="s">
        <v>3907</v>
      </c>
      <c r="F164" s="239" t="s">
        <v>3908</v>
      </c>
      <c r="G164" s="240" t="s">
        <v>935</v>
      </c>
      <c r="H164" s="241">
        <v>4</v>
      </c>
      <c r="I164" s="242"/>
      <c r="J164" s="243">
        <f>ROUND(I164*H164,2)</f>
        <v>0</v>
      </c>
      <c r="K164" s="239" t="s">
        <v>3751</v>
      </c>
      <c r="L164" s="73"/>
      <c r="M164" s="244" t="s">
        <v>22</v>
      </c>
      <c r="N164" s="245" t="s">
        <v>50</v>
      </c>
      <c r="O164" s="48"/>
      <c r="P164" s="246">
        <f>O164*H164</f>
        <v>0</v>
      </c>
      <c r="Q164" s="246">
        <v>0</v>
      </c>
      <c r="R164" s="246">
        <f>Q164*H164</f>
        <v>0</v>
      </c>
      <c r="S164" s="246">
        <v>0</v>
      </c>
      <c r="T164" s="247">
        <f>S164*H164</f>
        <v>0</v>
      </c>
      <c r="AR164" s="25" t="s">
        <v>572</v>
      </c>
      <c r="AT164" s="25" t="s">
        <v>230</v>
      </c>
      <c r="AU164" s="25" t="s">
        <v>24</v>
      </c>
      <c r="AY164" s="25" t="s">
        <v>228</v>
      </c>
      <c r="BE164" s="248">
        <f>IF(N164="základní",J164,0)</f>
        <v>0</v>
      </c>
      <c r="BF164" s="248">
        <f>IF(N164="snížená",J164,0)</f>
        <v>0</v>
      </c>
      <c r="BG164" s="248">
        <f>IF(N164="zákl. přenesená",J164,0)</f>
        <v>0</v>
      </c>
      <c r="BH164" s="248">
        <f>IF(N164="sníž. přenesená",J164,0)</f>
        <v>0</v>
      </c>
      <c r="BI164" s="248">
        <f>IF(N164="nulová",J164,0)</f>
        <v>0</v>
      </c>
      <c r="BJ164" s="25" t="s">
        <v>24</v>
      </c>
      <c r="BK164" s="248">
        <f>ROUND(I164*H164,2)</f>
        <v>0</v>
      </c>
      <c r="BL164" s="25" t="s">
        <v>572</v>
      </c>
      <c r="BM164" s="25" t="s">
        <v>3909</v>
      </c>
    </row>
    <row r="165" s="1" customFormat="1" ht="38.25" customHeight="1">
      <c r="B165" s="47"/>
      <c r="C165" s="237" t="s">
        <v>543</v>
      </c>
      <c r="D165" s="237" t="s">
        <v>230</v>
      </c>
      <c r="E165" s="238" t="s">
        <v>3910</v>
      </c>
      <c r="F165" s="239" t="s">
        <v>3911</v>
      </c>
      <c r="G165" s="240" t="s">
        <v>935</v>
      </c>
      <c r="H165" s="241">
        <v>6</v>
      </c>
      <c r="I165" s="242"/>
      <c r="J165" s="243">
        <f>ROUND(I165*H165,2)</f>
        <v>0</v>
      </c>
      <c r="K165" s="239" t="s">
        <v>3751</v>
      </c>
      <c r="L165" s="73"/>
      <c r="M165" s="244" t="s">
        <v>22</v>
      </c>
      <c r="N165" s="245" t="s">
        <v>50</v>
      </c>
      <c r="O165" s="48"/>
      <c r="P165" s="246">
        <f>O165*H165</f>
        <v>0</v>
      </c>
      <c r="Q165" s="246">
        <v>0</v>
      </c>
      <c r="R165" s="246">
        <f>Q165*H165</f>
        <v>0</v>
      </c>
      <c r="S165" s="246">
        <v>0</v>
      </c>
      <c r="T165" s="247">
        <f>S165*H165</f>
        <v>0</v>
      </c>
      <c r="AR165" s="25" t="s">
        <v>572</v>
      </c>
      <c r="AT165" s="25" t="s">
        <v>230</v>
      </c>
      <c r="AU165" s="25" t="s">
        <v>24</v>
      </c>
      <c r="AY165" s="25" t="s">
        <v>228</v>
      </c>
      <c r="BE165" s="248">
        <f>IF(N165="základní",J165,0)</f>
        <v>0</v>
      </c>
      <c r="BF165" s="248">
        <f>IF(N165="snížená",J165,0)</f>
        <v>0</v>
      </c>
      <c r="BG165" s="248">
        <f>IF(N165="zákl. přenesená",J165,0)</f>
        <v>0</v>
      </c>
      <c r="BH165" s="248">
        <f>IF(N165="sníž. přenesená",J165,0)</f>
        <v>0</v>
      </c>
      <c r="BI165" s="248">
        <f>IF(N165="nulová",J165,0)</f>
        <v>0</v>
      </c>
      <c r="BJ165" s="25" t="s">
        <v>24</v>
      </c>
      <c r="BK165" s="248">
        <f>ROUND(I165*H165,2)</f>
        <v>0</v>
      </c>
      <c r="BL165" s="25" t="s">
        <v>572</v>
      </c>
      <c r="BM165" s="25" t="s">
        <v>3912</v>
      </c>
    </row>
    <row r="166" s="1" customFormat="1" ht="25.5" customHeight="1">
      <c r="B166" s="47"/>
      <c r="C166" s="237" t="s">
        <v>549</v>
      </c>
      <c r="D166" s="237" t="s">
        <v>230</v>
      </c>
      <c r="E166" s="238" t="s">
        <v>3913</v>
      </c>
      <c r="F166" s="239" t="s">
        <v>3832</v>
      </c>
      <c r="G166" s="240" t="s">
        <v>263</v>
      </c>
      <c r="H166" s="241">
        <v>225</v>
      </c>
      <c r="I166" s="242"/>
      <c r="J166" s="243">
        <f>ROUND(I166*H166,2)</f>
        <v>0</v>
      </c>
      <c r="K166" s="239" t="s">
        <v>3751</v>
      </c>
      <c r="L166" s="73"/>
      <c r="M166" s="244" t="s">
        <v>22</v>
      </c>
      <c r="N166" s="245" t="s">
        <v>50</v>
      </c>
      <c r="O166" s="48"/>
      <c r="P166" s="246">
        <f>O166*H166</f>
        <v>0</v>
      </c>
      <c r="Q166" s="246">
        <v>0</v>
      </c>
      <c r="R166" s="246">
        <f>Q166*H166</f>
        <v>0</v>
      </c>
      <c r="S166" s="246">
        <v>0</v>
      </c>
      <c r="T166" s="247">
        <f>S166*H166</f>
        <v>0</v>
      </c>
      <c r="AR166" s="25" t="s">
        <v>572</v>
      </c>
      <c r="AT166" s="25" t="s">
        <v>230</v>
      </c>
      <c r="AU166" s="25" t="s">
        <v>24</v>
      </c>
      <c r="AY166" s="25" t="s">
        <v>228</v>
      </c>
      <c r="BE166" s="248">
        <f>IF(N166="základní",J166,0)</f>
        <v>0</v>
      </c>
      <c r="BF166" s="248">
        <f>IF(N166="snížená",J166,0)</f>
        <v>0</v>
      </c>
      <c r="BG166" s="248">
        <f>IF(N166="zákl. přenesená",J166,0)</f>
        <v>0</v>
      </c>
      <c r="BH166" s="248">
        <f>IF(N166="sníž. přenesená",J166,0)</f>
        <v>0</v>
      </c>
      <c r="BI166" s="248">
        <f>IF(N166="nulová",J166,0)</f>
        <v>0</v>
      </c>
      <c r="BJ166" s="25" t="s">
        <v>24</v>
      </c>
      <c r="BK166" s="248">
        <f>ROUND(I166*H166,2)</f>
        <v>0</v>
      </c>
      <c r="BL166" s="25" t="s">
        <v>572</v>
      </c>
      <c r="BM166" s="25" t="s">
        <v>3914</v>
      </c>
    </row>
    <row r="167" s="1" customFormat="1" ht="25.5" customHeight="1">
      <c r="B167" s="47"/>
      <c r="C167" s="237" t="s">
        <v>555</v>
      </c>
      <c r="D167" s="237" t="s">
        <v>230</v>
      </c>
      <c r="E167" s="238" t="s">
        <v>3915</v>
      </c>
      <c r="F167" s="239" t="s">
        <v>3838</v>
      </c>
      <c r="G167" s="240" t="s">
        <v>263</v>
      </c>
      <c r="H167" s="241">
        <v>83</v>
      </c>
      <c r="I167" s="242"/>
      <c r="J167" s="243">
        <f>ROUND(I167*H167,2)</f>
        <v>0</v>
      </c>
      <c r="K167" s="239" t="s">
        <v>3751</v>
      </c>
      <c r="L167" s="73"/>
      <c r="M167" s="244" t="s">
        <v>22</v>
      </c>
      <c r="N167" s="245" t="s">
        <v>50</v>
      </c>
      <c r="O167" s="48"/>
      <c r="P167" s="246">
        <f>O167*H167</f>
        <v>0</v>
      </c>
      <c r="Q167" s="246">
        <v>0</v>
      </c>
      <c r="R167" s="246">
        <f>Q167*H167</f>
        <v>0</v>
      </c>
      <c r="S167" s="246">
        <v>0</v>
      </c>
      <c r="T167" s="247">
        <f>S167*H167</f>
        <v>0</v>
      </c>
      <c r="AR167" s="25" t="s">
        <v>572</v>
      </c>
      <c r="AT167" s="25" t="s">
        <v>230</v>
      </c>
      <c r="AU167" s="25" t="s">
        <v>24</v>
      </c>
      <c r="AY167" s="25" t="s">
        <v>228</v>
      </c>
      <c r="BE167" s="248">
        <f>IF(N167="základní",J167,0)</f>
        <v>0</v>
      </c>
      <c r="BF167" s="248">
        <f>IF(N167="snížená",J167,0)</f>
        <v>0</v>
      </c>
      <c r="BG167" s="248">
        <f>IF(N167="zákl. přenesená",J167,0)</f>
        <v>0</v>
      </c>
      <c r="BH167" s="248">
        <f>IF(N167="sníž. přenesená",J167,0)</f>
        <v>0</v>
      </c>
      <c r="BI167" s="248">
        <f>IF(N167="nulová",J167,0)</f>
        <v>0</v>
      </c>
      <c r="BJ167" s="25" t="s">
        <v>24</v>
      </c>
      <c r="BK167" s="248">
        <f>ROUND(I167*H167,2)</f>
        <v>0</v>
      </c>
      <c r="BL167" s="25" t="s">
        <v>572</v>
      </c>
      <c r="BM167" s="25" t="s">
        <v>3916</v>
      </c>
    </row>
    <row r="168" s="1" customFormat="1" ht="25.5" customHeight="1">
      <c r="B168" s="47"/>
      <c r="C168" s="237" t="s">
        <v>559</v>
      </c>
      <c r="D168" s="237" t="s">
        <v>230</v>
      </c>
      <c r="E168" s="238" t="s">
        <v>3917</v>
      </c>
      <c r="F168" s="239" t="s">
        <v>3841</v>
      </c>
      <c r="G168" s="240" t="s">
        <v>263</v>
      </c>
      <c r="H168" s="241">
        <v>50</v>
      </c>
      <c r="I168" s="242"/>
      <c r="J168" s="243">
        <f>ROUND(I168*H168,2)</f>
        <v>0</v>
      </c>
      <c r="K168" s="239" t="s">
        <v>3751</v>
      </c>
      <c r="L168" s="73"/>
      <c r="M168" s="244" t="s">
        <v>22</v>
      </c>
      <c r="N168" s="245" t="s">
        <v>50</v>
      </c>
      <c r="O168" s="48"/>
      <c r="P168" s="246">
        <f>O168*H168</f>
        <v>0</v>
      </c>
      <c r="Q168" s="246">
        <v>0</v>
      </c>
      <c r="R168" s="246">
        <f>Q168*H168</f>
        <v>0</v>
      </c>
      <c r="S168" s="246">
        <v>0</v>
      </c>
      <c r="T168" s="247">
        <f>S168*H168</f>
        <v>0</v>
      </c>
      <c r="AR168" s="25" t="s">
        <v>572</v>
      </c>
      <c r="AT168" s="25" t="s">
        <v>230</v>
      </c>
      <c r="AU168" s="25" t="s">
        <v>24</v>
      </c>
      <c r="AY168" s="25" t="s">
        <v>228</v>
      </c>
      <c r="BE168" s="248">
        <f>IF(N168="základní",J168,0)</f>
        <v>0</v>
      </c>
      <c r="BF168" s="248">
        <f>IF(N168="snížená",J168,0)</f>
        <v>0</v>
      </c>
      <c r="BG168" s="248">
        <f>IF(N168="zákl. přenesená",J168,0)</f>
        <v>0</v>
      </c>
      <c r="BH168" s="248">
        <f>IF(N168="sníž. přenesená",J168,0)</f>
        <v>0</v>
      </c>
      <c r="BI168" s="248">
        <f>IF(N168="nulová",J168,0)</f>
        <v>0</v>
      </c>
      <c r="BJ168" s="25" t="s">
        <v>24</v>
      </c>
      <c r="BK168" s="248">
        <f>ROUND(I168*H168,2)</f>
        <v>0</v>
      </c>
      <c r="BL168" s="25" t="s">
        <v>572</v>
      </c>
      <c r="BM168" s="25" t="s">
        <v>3918</v>
      </c>
    </row>
    <row r="169" s="1" customFormat="1" ht="16.5" customHeight="1">
      <c r="B169" s="47"/>
      <c r="C169" s="237" t="s">
        <v>563</v>
      </c>
      <c r="D169" s="237" t="s">
        <v>230</v>
      </c>
      <c r="E169" s="238" t="s">
        <v>3919</v>
      </c>
      <c r="F169" s="239" t="s">
        <v>3847</v>
      </c>
      <c r="G169" s="240" t="s">
        <v>935</v>
      </c>
      <c r="H169" s="241">
        <v>12</v>
      </c>
      <c r="I169" s="242"/>
      <c r="J169" s="243">
        <f>ROUND(I169*H169,2)</f>
        <v>0</v>
      </c>
      <c r="K169" s="239" t="s">
        <v>3751</v>
      </c>
      <c r="L169" s="73"/>
      <c r="M169" s="244" t="s">
        <v>22</v>
      </c>
      <c r="N169" s="245" t="s">
        <v>50</v>
      </c>
      <c r="O169" s="48"/>
      <c r="P169" s="246">
        <f>O169*H169</f>
        <v>0</v>
      </c>
      <c r="Q169" s="246">
        <v>0</v>
      </c>
      <c r="R169" s="246">
        <f>Q169*H169</f>
        <v>0</v>
      </c>
      <c r="S169" s="246">
        <v>0</v>
      </c>
      <c r="T169" s="247">
        <f>S169*H169</f>
        <v>0</v>
      </c>
      <c r="AR169" s="25" t="s">
        <v>572</v>
      </c>
      <c r="AT169" s="25" t="s">
        <v>230</v>
      </c>
      <c r="AU169" s="25" t="s">
        <v>24</v>
      </c>
      <c r="AY169" s="25" t="s">
        <v>228</v>
      </c>
      <c r="BE169" s="248">
        <f>IF(N169="základní",J169,0)</f>
        <v>0</v>
      </c>
      <c r="BF169" s="248">
        <f>IF(N169="snížená",J169,0)</f>
        <v>0</v>
      </c>
      <c r="BG169" s="248">
        <f>IF(N169="zákl. přenesená",J169,0)</f>
        <v>0</v>
      </c>
      <c r="BH169" s="248">
        <f>IF(N169="sníž. přenesená",J169,0)</f>
        <v>0</v>
      </c>
      <c r="BI169" s="248">
        <f>IF(N169="nulová",J169,0)</f>
        <v>0</v>
      </c>
      <c r="BJ169" s="25" t="s">
        <v>24</v>
      </c>
      <c r="BK169" s="248">
        <f>ROUND(I169*H169,2)</f>
        <v>0</v>
      </c>
      <c r="BL169" s="25" t="s">
        <v>572</v>
      </c>
      <c r="BM169" s="25" t="s">
        <v>3920</v>
      </c>
    </row>
    <row r="170" s="11" customFormat="1" ht="37.44" customHeight="1">
      <c r="B170" s="221"/>
      <c r="C170" s="222"/>
      <c r="D170" s="223" t="s">
        <v>78</v>
      </c>
      <c r="E170" s="224" t="s">
        <v>101</v>
      </c>
      <c r="F170" s="224" t="s">
        <v>3921</v>
      </c>
      <c r="G170" s="222"/>
      <c r="H170" s="222"/>
      <c r="I170" s="225"/>
      <c r="J170" s="226">
        <f>BK170</f>
        <v>0</v>
      </c>
      <c r="K170" s="222"/>
      <c r="L170" s="227"/>
      <c r="M170" s="228"/>
      <c r="N170" s="229"/>
      <c r="O170" s="229"/>
      <c r="P170" s="230">
        <f>SUM(P171:P205)</f>
        <v>0</v>
      </c>
      <c r="Q170" s="229"/>
      <c r="R170" s="230">
        <f>SUM(R171:R205)</f>
        <v>0</v>
      </c>
      <c r="S170" s="229"/>
      <c r="T170" s="231">
        <f>SUM(T171:T205)</f>
        <v>0</v>
      </c>
      <c r="AR170" s="232" t="s">
        <v>101</v>
      </c>
      <c r="AT170" s="233" t="s">
        <v>78</v>
      </c>
      <c r="AU170" s="233" t="s">
        <v>79</v>
      </c>
      <c r="AY170" s="232" t="s">
        <v>228</v>
      </c>
      <c r="BK170" s="234">
        <f>SUM(BK171:BK205)</f>
        <v>0</v>
      </c>
    </row>
    <row r="171" s="1" customFormat="1" ht="51" customHeight="1">
      <c r="B171" s="47"/>
      <c r="C171" s="237" t="s">
        <v>567</v>
      </c>
      <c r="D171" s="237" t="s">
        <v>230</v>
      </c>
      <c r="E171" s="238" t="s">
        <v>3922</v>
      </c>
      <c r="F171" s="239" t="s">
        <v>3923</v>
      </c>
      <c r="G171" s="240" t="s">
        <v>929</v>
      </c>
      <c r="H171" s="241">
        <v>1</v>
      </c>
      <c r="I171" s="242"/>
      <c r="J171" s="243">
        <f>ROUND(I171*H171,2)</f>
        <v>0</v>
      </c>
      <c r="K171" s="239" t="s">
        <v>3751</v>
      </c>
      <c r="L171" s="73"/>
      <c r="M171" s="244" t="s">
        <v>22</v>
      </c>
      <c r="N171" s="245" t="s">
        <v>50</v>
      </c>
      <c r="O171" s="48"/>
      <c r="P171" s="246">
        <f>O171*H171</f>
        <v>0</v>
      </c>
      <c r="Q171" s="246">
        <v>0</v>
      </c>
      <c r="R171" s="246">
        <f>Q171*H171</f>
        <v>0</v>
      </c>
      <c r="S171" s="246">
        <v>0</v>
      </c>
      <c r="T171" s="247">
        <f>S171*H171</f>
        <v>0</v>
      </c>
      <c r="AR171" s="25" t="s">
        <v>572</v>
      </c>
      <c r="AT171" s="25" t="s">
        <v>230</v>
      </c>
      <c r="AU171" s="25" t="s">
        <v>24</v>
      </c>
      <c r="AY171" s="25" t="s">
        <v>228</v>
      </c>
      <c r="BE171" s="248">
        <f>IF(N171="základní",J171,0)</f>
        <v>0</v>
      </c>
      <c r="BF171" s="248">
        <f>IF(N171="snížená",J171,0)</f>
        <v>0</v>
      </c>
      <c r="BG171" s="248">
        <f>IF(N171="zákl. přenesená",J171,0)</f>
        <v>0</v>
      </c>
      <c r="BH171" s="248">
        <f>IF(N171="sníž. přenesená",J171,0)</f>
        <v>0</v>
      </c>
      <c r="BI171" s="248">
        <f>IF(N171="nulová",J171,0)</f>
        <v>0</v>
      </c>
      <c r="BJ171" s="25" t="s">
        <v>24</v>
      </c>
      <c r="BK171" s="248">
        <f>ROUND(I171*H171,2)</f>
        <v>0</v>
      </c>
      <c r="BL171" s="25" t="s">
        <v>572</v>
      </c>
      <c r="BM171" s="25" t="s">
        <v>3924</v>
      </c>
    </row>
    <row r="172" s="1" customFormat="1" ht="16.5" customHeight="1">
      <c r="B172" s="47"/>
      <c r="C172" s="237" t="s">
        <v>572</v>
      </c>
      <c r="D172" s="237" t="s">
        <v>230</v>
      </c>
      <c r="E172" s="238" t="s">
        <v>3925</v>
      </c>
      <c r="F172" s="239" t="s">
        <v>3854</v>
      </c>
      <c r="G172" s="240" t="s">
        <v>929</v>
      </c>
      <c r="H172" s="241">
        <v>1</v>
      </c>
      <c r="I172" s="242"/>
      <c r="J172" s="243">
        <f>ROUND(I172*H172,2)</f>
        <v>0</v>
      </c>
      <c r="K172" s="239" t="s">
        <v>3751</v>
      </c>
      <c r="L172" s="73"/>
      <c r="M172" s="244" t="s">
        <v>22</v>
      </c>
      <c r="N172" s="245" t="s">
        <v>50</v>
      </c>
      <c r="O172" s="48"/>
      <c r="P172" s="246">
        <f>O172*H172</f>
        <v>0</v>
      </c>
      <c r="Q172" s="246">
        <v>0</v>
      </c>
      <c r="R172" s="246">
        <f>Q172*H172</f>
        <v>0</v>
      </c>
      <c r="S172" s="246">
        <v>0</v>
      </c>
      <c r="T172" s="247">
        <f>S172*H172</f>
        <v>0</v>
      </c>
      <c r="AR172" s="25" t="s">
        <v>572</v>
      </c>
      <c r="AT172" s="25" t="s">
        <v>230</v>
      </c>
      <c r="AU172" s="25" t="s">
        <v>24</v>
      </c>
      <c r="AY172" s="25" t="s">
        <v>228</v>
      </c>
      <c r="BE172" s="248">
        <f>IF(N172="základní",J172,0)</f>
        <v>0</v>
      </c>
      <c r="BF172" s="248">
        <f>IF(N172="snížená",J172,0)</f>
        <v>0</v>
      </c>
      <c r="BG172" s="248">
        <f>IF(N172="zákl. přenesená",J172,0)</f>
        <v>0</v>
      </c>
      <c r="BH172" s="248">
        <f>IF(N172="sníž. přenesená",J172,0)</f>
        <v>0</v>
      </c>
      <c r="BI172" s="248">
        <f>IF(N172="nulová",J172,0)</f>
        <v>0</v>
      </c>
      <c r="BJ172" s="25" t="s">
        <v>24</v>
      </c>
      <c r="BK172" s="248">
        <f>ROUND(I172*H172,2)</f>
        <v>0</v>
      </c>
      <c r="BL172" s="25" t="s">
        <v>572</v>
      </c>
      <c r="BM172" s="25" t="s">
        <v>3926</v>
      </c>
    </row>
    <row r="173" s="1" customFormat="1" ht="38.25" customHeight="1">
      <c r="B173" s="47"/>
      <c r="C173" s="237" t="s">
        <v>578</v>
      </c>
      <c r="D173" s="237" t="s">
        <v>230</v>
      </c>
      <c r="E173" s="238" t="s">
        <v>3927</v>
      </c>
      <c r="F173" s="239" t="s">
        <v>3928</v>
      </c>
      <c r="G173" s="240" t="s">
        <v>929</v>
      </c>
      <c r="H173" s="241">
        <v>1</v>
      </c>
      <c r="I173" s="242"/>
      <c r="J173" s="243">
        <f>ROUND(I173*H173,2)</f>
        <v>0</v>
      </c>
      <c r="K173" s="239" t="s">
        <v>3751</v>
      </c>
      <c r="L173" s="73"/>
      <c r="M173" s="244" t="s">
        <v>22</v>
      </c>
      <c r="N173" s="245" t="s">
        <v>50</v>
      </c>
      <c r="O173" s="48"/>
      <c r="P173" s="246">
        <f>O173*H173</f>
        <v>0</v>
      </c>
      <c r="Q173" s="246">
        <v>0</v>
      </c>
      <c r="R173" s="246">
        <f>Q173*H173</f>
        <v>0</v>
      </c>
      <c r="S173" s="246">
        <v>0</v>
      </c>
      <c r="T173" s="247">
        <f>S173*H173</f>
        <v>0</v>
      </c>
      <c r="AR173" s="25" t="s">
        <v>572</v>
      </c>
      <c r="AT173" s="25" t="s">
        <v>230</v>
      </c>
      <c r="AU173" s="25" t="s">
        <v>24</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572</v>
      </c>
      <c r="BM173" s="25" t="s">
        <v>3929</v>
      </c>
    </row>
    <row r="174" s="1" customFormat="1" ht="38.25" customHeight="1">
      <c r="B174" s="47"/>
      <c r="C174" s="237" t="s">
        <v>583</v>
      </c>
      <c r="D174" s="237" t="s">
        <v>230</v>
      </c>
      <c r="E174" s="238" t="s">
        <v>3930</v>
      </c>
      <c r="F174" s="239" t="s">
        <v>3931</v>
      </c>
      <c r="G174" s="240" t="s">
        <v>929</v>
      </c>
      <c r="H174" s="241">
        <v>1</v>
      </c>
      <c r="I174" s="242"/>
      <c r="J174" s="243">
        <f>ROUND(I174*H174,2)</f>
        <v>0</v>
      </c>
      <c r="K174" s="239" t="s">
        <v>3751</v>
      </c>
      <c r="L174" s="73"/>
      <c r="M174" s="244" t="s">
        <v>22</v>
      </c>
      <c r="N174" s="245" t="s">
        <v>50</v>
      </c>
      <c r="O174" s="48"/>
      <c r="P174" s="246">
        <f>O174*H174</f>
        <v>0</v>
      </c>
      <c r="Q174" s="246">
        <v>0</v>
      </c>
      <c r="R174" s="246">
        <f>Q174*H174</f>
        <v>0</v>
      </c>
      <c r="S174" s="246">
        <v>0</v>
      </c>
      <c r="T174" s="247">
        <f>S174*H174</f>
        <v>0</v>
      </c>
      <c r="AR174" s="25" t="s">
        <v>572</v>
      </c>
      <c r="AT174" s="25" t="s">
        <v>230</v>
      </c>
      <c r="AU174" s="25" t="s">
        <v>24</v>
      </c>
      <c r="AY174" s="25" t="s">
        <v>228</v>
      </c>
      <c r="BE174" s="248">
        <f>IF(N174="základní",J174,0)</f>
        <v>0</v>
      </c>
      <c r="BF174" s="248">
        <f>IF(N174="snížená",J174,0)</f>
        <v>0</v>
      </c>
      <c r="BG174" s="248">
        <f>IF(N174="zákl. přenesená",J174,0)</f>
        <v>0</v>
      </c>
      <c r="BH174" s="248">
        <f>IF(N174="sníž. přenesená",J174,0)</f>
        <v>0</v>
      </c>
      <c r="BI174" s="248">
        <f>IF(N174="nulová",J174,0)</f>
        <v>0</v>
      </c>
      <c r="BJ174" s="25" t="s">
        <v>24</v>
      </c>
      <c r="BK174" s="248">
        <f>ROUND(I174*H174,2)</f>
        <v>0</v>
      </c>
      <c r="BL174" s="25" t="s">
        <v>572</v>
      </c>
      <c r="BM174" s="25" t="s">
        <v>3932</v>
      </c>
    </row>
    <row r="175" s="1" customFormat="1" ht="38.25" customHeight="1">
      <c r="B175" s="47"/>
      <c r="C175" s="237" t="s">
        <v>587</v>
      </c>
      <c r="D175" s="237" t="s">
        <v>230</v>
      </c>
      <c r="E175" s="238" t="s">
        <v>3933</v>
      </c>
      <c r="F175" s="239" t="s">
        <v>3934</v>
      </c>
      <c r="G175" s="240" t="s">
        <v>929</v>
      </c>
      <c r="H175" s="241">
        <v>6</v>
      </c>
      <c r="I175" s="242"/>
      <c r="J175" s="243">
        <f>ROUND(I175*H175,2)</f>
        <v>0</v>
      </c>
      <c r="K175" s="239" t="s">
        <v>3751</v>
      </c>
      <c r="L175" s="73"/>
      <c r="M175" s="244" t="s">
        <v>22</v>
      </c>
      <c r="N175" s="245" t="s">
        <v>50</v>
      </c>
      <c r="O175" s="48"/>
      <c r="P175" s="246">
        <f>O175*H175</f>
        <v>0</v>
      </c>
      <c r="Q175" s="246">
        <v>0</v>
      </c>
      <c r="R175" s="246">
        <f>Q175*H175</f>
        <v>0</v>
      </c>
      <c r="S175" s="246">
        <v>0</v>
      </c>
      <c r="T175" s="247">
        <f>S175*H175</f>
        <v>0</v>
      </c>
      <c r="AR175" s="25" t="s">
        <v>572</v>
      </c>
      <c r="AT175" s="25" t="s">
        <v>230</v>
      </c>
      <c r="AU175" s="25" t="s">
        <v>24</v>
      </c>
      <c r="AY175" s="25" t="s">
        <v>228</v>
      </c>
      <c r="BE175" s="248">
        <f>IF(N175="základní",J175,0)</f>
        <v>0</v>
      </c>
      <c r="BF175" s="248">
        <f>IF(N175="snížená",J175,0)</f>
        <v>0</v>
      </c>
      <c r="BG175" s="248">
        <f>IF(N175="zákl. přenesená",J175,0)</f>
        <v>0</v>
      </c>
      <c r="BH175" s="248">
        <f>IF(N175="sníž. přenesená",J175,0)</f>
        <v>0</v>
      </c>
      <c r="BI175" s="248">
        <f>IF(N175="nulová",J175,0)</f>
        <v>0</v>
      </c>
      <c r="BJ175" s="25" t="s">
        <v>24</v>
      </c>
      <c r="BK175" s="248">
        <f>ROUND(I175*H175,2)</f>
        <v>0</v>
      </c>
      <c r="BL175" s="25" t="s">
        <v>572</v>
      </c>
      <c r="BM175" s="25" t="s">
        <v>3935</v>
      </c>
    </row>
    <row r="176" s="1" customFormat="1" ht="38.25" customHeight="1">
      <c r="B176" s="47"/>
      <c r="C176" s="237" t="s">
        <v>591</v>
      </c>
      <c r="D176" s="237" t="s">
        <v>230</v>
      </c>
      <c r="E176" s="238" t="s">
        <v>3936</v>
      </c>
      <c r="F176" s="239" t="s">
        <v>3937</v>
      </c>
      <c r="G176" s="240" t="s">
        <v>929</v>
      </c>
      <c r="H176" s="241">
        <v>1</v>
      </c>
      <c r="I176" s="242"/>
      <c r="J176" s="243">
        <f>ROUND(I176*H176,2)</f>
        <v>0</v>
      </c>
      <c r="K176" s="239" t="s">
        <v>3751</v>
      </c>
      <c r="L176" s="73"/>
      <c r="M176" s="244" t="s">
        <v>22</v>
      </c>
      <c r="N176" s="245" t="s">
        <v>50</v>
      </c>
      <c r="O176" s="48"/>
      <c r="P176" s="246">
        <f>O176*H176</f>
        <v>0</v>
      </c>
      <c r="Q176" s="246">
        <v>0</v>
      </c>
      <c r="R176" s="246">
        <f>Q176*H176</f>
        <v>0</v>
      </c>
      <c r="S176" s="246">
        <v>0</v>
      </c>
      <c r="T176" s="247">
        <f>S176*H176</f>
        <v>0</v>
      </c>
      <c r="AR176" s="25" t="s">
        <v>572</v>
      </c>
      <c r="AT176" s="25" t="s">
        <v>230</v>
      </c>
      <c r="AU176" s="25" t="s">
        <v>24</v>
      </c>
      <c r="AY176" s="25" t="s">
        <v>228</v>
      </c>
      <c r="BE176" s="248">
        <f>IF(N176="základní",J176,0)</f>
        <v>0</v>
      </c>
      <c r="BF176" s="248">
        <f>IF(N176="snížená",J176,0)</f>
        <v>0</v>
      </c>
      <c r="BG176" s="248">
        <f>IF(N176="zákl. přenesená",J176,0)</f>
        <v>0</v>
      </c>
      <c r="BH176" s="248">
        <f>IF(N176="sníž. přenesená",J176,0)</f>
        <v>0</v>
      </c>
      <c r="BI176" s="248">
        <f>IF(N176="nulová",J176,0)</f>
        <v>0</v>
      </c>
      <c r="BJ176" s="25" t="s">
        <v>24</v>
      </c>
      <c r="BK176" s="248">
        <f>ROUND(I176*H176,2)</f>
        <v>0</v>
      </c>
      <c r="BL176" s="25" t="s">
        <v>572</v>
      </c>
      <c r="BM176" s="25" t="s">
        <v>3938</v>
      </c>
    </row>
    <row r="177" s="1" customFormat="1" ht="38.25" customHeight="1">
      <c r="B177" s="47"/>
      <c r="C177" s="237" t="s">
        <v>596</v>
      </c>
      <c r="D177" s="237" t="s">
        <v>230</v>
      </c>
      <c r="E177" s="238" t="s">
        <v>3939</v>
      </c>
      <c r="F177" s="239" t="s">
        <v>3940</v>
      </c>
      <c r="G177" s="240" t="s">
        <v>929</v>
      </c>
      <c r="H177" s="241">
        <v>2</v>
      </c>
      <c r="I177" s="242"/>
      <c r="J177" s="243">
        <f>ROUND(I177*H177,2)</f>
        <v>0</v>
      </c>
      <c r="K177" s="239" t="s">
        <v>3751</v>
      </c>
      <c r="L177" s="73"/>
      <c r="M177" s="244" t="s">
        <v>22</v>
      </c>
      <c r="N177" s="245" t="s">
        <v>50</v>
      </c>
      <c r="O177" s="48"/>
      <c r="P177" s="246">
        <f>O177*H177</f>
        <v>0</v>
      </c>
      <c r="Q177" s="246">
        <v>0</v>
      </c>
      <c r="R177" s="246">
        <f>Q177*H177</f>
        <v>0</v>
      </c>
      <c r="S177" s="246">
        <v>0</v>
      </c>
      <c r="T177" s="247">
        <f>S177*H177</f>
        <v>0</v>
      </c>
      <c r="AR177" s="25" t="s">
        <v>572</v>
      </c>
      <c r="AT177" s="25" t="s">
        <v>230</v>
      </c>
      <c r="AU177" s="25" t="s">
        <v>24</v>
      </c>
      <c r="AY177" s="25" t="s">
        <v>228</v>
      </c>
      <c r="BE177" s="248">
        <f>IF(N177="základní",J177,0)</f>
        <v>0</v>
      </c>
      <c r="BF177" s="248">
        <f>IF(N177="snížená",J177,0)</f>
        <v>0</v>
      </c>
      <c r="BG177" s="248">
        <f>IF(N177="zákl. přenesená",J177,0)</f>
        <v>0</v>
      </c>
      <c r="BH177" s="248">
        <f>IF(N177="sníž. přenesená",J177,0)</f>
        <v>0</v>
      </c>
      <c r="BI177" s="248">
        <f>IF(N177="nulová",J177,0)</f>
        <v>0</v>
      </c>
      <c r="BJ177" s="25" t="s">
        <v>24</v>
      </c>
      <c r="BK177" s="248">
        <f>ROUND(I177*H177,2)</f>
        <v>0</v>
      </c>
      <c r="BL177" s="25" t="s">
        <v>572</v>
      </c>
      <c r="BM177" s="25" t="s">
        <v>3941</v>
      </c>
    </row>
    <row r="178" s="1" customFormat="1" ht="25.5" customHeight="1">
      <c r="B178" s="47"/>
      <c r="C178" s="237" t="s">
        <v>601</v>
      </c>
      <c r="D178" s="237" t="s">
        <v>230</v>
      </c>
      <c r="E178" s="238" t="s">
        <v>3942</v>
      </c>
      <c r="F178" s="239" t="s">
        <v>3766</v>
      </c>
      <c r="G178" s="240" t="s">
        <v>929</v>
      </c>
      <c r="H178" s="241">
        <v>14</v>
      </c>
      <c r="I178" s="242"/>
      <c r="J178" s="243">
        <f>ROUND(I178*H178,2)</f>
        <v>0</v>
      </c>
      <c r="K178" s="239" t="s">
        <v>3751</v>
      </c>
      <c r="L178" s="73"/>
      <c r="M178" s="244" t="s">
        <v>22</v>
      </c>
      <c r="N178" s="245" t="s">
        <v>50</v>
      </c>
      <c r="O178" s="48"/>
      <c r="P178" s="246">
        <f>O178*H178</f>
        <v>0</v>
      </c>
      <c r="Q178" s="246">
        <v>0</v>
      </c>
      <c r="R178" s="246">
        <f>Q178*H178</f>
        <v>0</v>
      </c>
      <c r="S178" s="246">
        <v>0</v>
      </c>
      <c r="T178" s="247">
        <f>S178*H178</f>
        <v>0</v>
      </c>
      <c r="AR178" s="25" t="s">
        <v>572</v>
      </c>
      <c r="AT178" s="25" t="s">
        <v>230</v>
      </c>
      <c r="AU178" s="25" t="s">
        <v>24</v>
      </c>
      <c r="AY178" s="25" t="s">
        <v>228</v>
      </c>
      <c r="BE178" s="248">
        <f>IF(N178="základní",J178,0)</f>
        <v>0</v>
      </c>
      <c r="BF178" s="248">
        <f>IF(N178="snížená",J178,0)</f>
        <v>0</v>
      </c>
      <c r="BG178" s="248">
        <f>IF(N178="zákl. přenesená",J178,0)</f>
        <v>0</v>
      </c>
      <c r="BH178" s="248">
        <f>IF(N178="sníž. přenesená",J178,0)</f>
        <v>0</v>
      </c>
      <c r="BI178" s="248">
        <f>IF(N178="nulová",J178,0)</f>
        <v>0</v>
      </c>
      <c r="BJ178" s="25" t="s">
        <v>24</v>
      </c>
      <c r="BK178" s="248">
        <f>ROUND(I178*H178,2)</f>
        <v>0</v>
      </c>
      <c r="BL178" s="25" t="s">
        <v>572</v>
      </c>
      <c r="BM178" s="25" t="s">
        <v>3943</v>
      </c>
    </row>
    <row r="179" s="1" customFormat="1" ht="25.5" customHeight="1">
      <c r="B179" s="47"/>
      <c r="C179" s="237" t="s">
        <v>606</v>
      </c>
      <c r="D179" s="237" t="s">
        <v>230</v>
      </c>
      <c r="E179" s="238" t="s">
        <v>3944</v>
      </c>
      <c r="F179" s="239" t="s">
        <v>3769</v>
      </c>
      <c r="G179" s="240" t="s">
        <v>929</v>
      </c>
      <c r="H179" s="241">
        <v>8</v>
      </c>
      <c r="I179" s="242"/>
      <c r="J179" s="243">
        <f>ROUND(I179*H179,2)</f>
        <v>0</v>
      </c>
      <c r="K179" s="239" t="s">
        <v>3751</v>
      </c>
      <c r="L179" s="73"/>
      <c r="M179" s="244" t="s">
        <v>22</v>
      </c>
      <c r="N179" s="245" t="s">
        <v>50</v>
      </c>
      <c r="O179" s="48"/>
      <c r="P179" s="246">
        <f>O179*H179</f>
        <v>0</v>
      </c>
      <c r="Q179" s="246">
        <v>0</v>
      </c>
      <c r="R179" s="246">
        <f>Q179*H179</f>
        <v>0</v>
      </c>
      <c r="S179" s="246">
        <v>0</v>
      </c>
      <c r="T179" s="247">
        <f>S179*H179</f>
        <v>0</v>
      </c>
      <c r="AR179" s="25" t="s">
        <v>572</v>
      </c>
      <c r="AT179" s="25" t="s">
        <v>230</v>
      </c>
      <c r="AU179" s="25" t="s">
        <v>24</v>
      </c>
      <c r="AY179" s="25" t="s">
        <v>228</v>
      </c>
      <c r="BE179" s="248">
        <f>IF(N179="základní",J179,0)</f>
        <v>0</v>
      </c>
      <c r="BF179" s="248">
        <f>IF(N179="snížená",J179,0)</f>
        <v>0</v>
      </c>
      <c r="BG179" s="248">
        <f>IF(N179="zákl. přenesená",J179,0)</f>
        <v>0</v>
      </c>
      <c r="BH179" s="248">
        <f>IF(N179="sníž. přenesená",J179,0)</f>
        <v>0</v>
      </c>
      <c r="BI179" s="248">
        <f>IF(N179="nulová",J179,0)</f>
        <v>0</v>
      </c>
      <c r="BJ179" s="25" t="s">
        <v>24</v>
      </c>
      <c r="BK179" s="248">
        <f>ROUND(I179*H179,2)</f>
        <v>0</v>
      </c>
      <c r="BL179" s="25" t="s">
        <v>572</v>
      </c>
      <c r="BM179" s="25" t="s">
        <v>3945</v>
      </c>
    </row>
    <row r="180" s="1" customFormat="1" ht="25.5" customHeight="1">
      <c r="B180" s="47"/>
      <c r="C180" s="237" t="s">
        <v>611</v>
      </c>
      <c r="D180" s="237" t="s">
        <v>230</v>
      </c>
      <c r="E180" s="238" t="s">
        <v>3946</v>
      </c>
      <c r="F180" s="239" t="s">
        <v>3947</v>
      </c>
      <c r="G180" s="240" t="s">
        <v>929</v>
      </c>
      <c r="H180" s="241">
        <v>1</v>
      </c>
      <c r="I180" s="242"/>
      <c r="J180" s="243">
        <f>ROUND(I180*H180,2)</f>
        <v>0</v>
      </c>
      <c r="K180" s="239" t="s">
        <v>3751</v>
      </c>
      <c r="L180" s="73"/>
      <c r="M180" s="244" t="s">
        <v>22</v>
      </c>
      <c r="N180" s="245" t="s">
        <v>50</v>
      </c>
      <c r="O180" s="48"/>
      <c r="P180" s="246">
        <f>O180*H180</f>
        <v>0</v>
      </c>
      <c r="Q180" s="246">
        <v>0</v>
      </c>
      <c r="R180" s="246">
        <f>Q180*H180</f>
        <v>0</v>
      </c>
      <c r="S180" s="246">
        <v>0</v>
      </c>
      <c r="T180" s="247">
        <f>S180*H180</f>
        <v>0</v>
      </c>
      <c r="AR180" s="25" t="s">
        <v>572</v>
      </c>
      <c r="AT180" s="25" t="s">
        <v>230</v>
      </c>
      <c r="AU180" s="25" t="s">
        <v>24</v>
      </c>
      <c r="AY180" s="25" t="s">
        <v>228</v>
      </c>
      <c r="BE180" s="248">
        <f>IF(N180="základní",J180,0)</f>
        <v>0</v>
      </c>
      <c r="BF180" s="248">
        <f>IF(N180="snížená",J180,0)</f>
        <v>0</v>
      </c>
      <c r="BG180" s="248">
        <f>IF(N180="zákl. přenesená",J180,0)</f>
        <v>0</v>
      </c>
      <c r="BH180" s="248">
        <f>IF(N180="sníž. přenesená",J180,0)</f>
        <v>0</v>
      </c>
      <c r="BI180" s="248">
        <f>IF(N180="nulová",J180,0)</f>
        <v>0</v>
      </c>
      <c r="BJ180" s="25" t="s">
        <v>24</v>
      </c>
      <c r="BK180" s="248">
        <f>ROUND(I180*H180,2)</f>
        <v>0</v>
      </c>
      <c r="BL180" s="25" t="s">
        <v>572</v>
      </c>
      <c r="BM180" s="25" t="s">
        <v>3948</v>
      </c>
    </row>
    <row r="181" s="1" customFormat="1" ht="25.5" customHeight="1">
      <c r="B181" s="47"/>
      <c r="C181" s="237" t="s">
        <v>615</v>
      </c>
      <c r="D181" s="237" t="s">
        <v>230</v>
      </c>
      <c r="E181" s="238" t="s">
        <v>3949</v>
      </c>
      <c r="F181" s="239" t="s">
        <v>3950</v>
      </c>
      <c r="G181" s="240" t="s">
        <v>929</v>
      </c>
      <c r="H181" s="241">
        <v>1</v>
      </c>
      <c r="I181" s="242"/>
      <c r="J181" s="243">
        <f>ROUND(I181*H181,2)</f>
        <v>0</v>
      </c>
      <c r="K181" s="239" t="s">
        <v>3751</v>
      </c>
      <c r="L181" s="73"/>
      <c r="M181" s="244" t="s">
        <v>22</v>
      </c>
      <c r="N181" s="245" t="s">
        <v>50</v>
      </c>
      <c r="O181" s="48"/>
      <c r="P181" s="246">
        <f>O181*H181</f>
        <v>0</v>
      </c>
      <c r="Q181" s="246">
        <v>0</v>
      </c>
      <c r="R181" s="246">
        <f>Q181*H181</f>
        <v>0</v>
      </c>
      <c r="S181" s="246">
        <v>0</v>
      </c>
      <c r="T181" s="247">
        <f>S181*H181</f>
        <v>0</v>
      </c>
      <c r="AR181" s="25" t="s">
        <v>572</v>
      </c>
      <c r="AT181" s="25" t="s">
        <v>230</v>
      </c>
      <c r="AU181" s="25" t="s">
        <v>24</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572</v>
      </c>
      <c r="BM181" s="25" t="s">
        <v>3951</v>
      </c>
    </row>
    <row r="182" s="1" customFormat="1" ht="16.5" customHeight="1">
      <c r="B182" s="47"/>
      <c r="C182" s="237" t="s">
        <v>620</v>
      </c>
      <c r="D182" s="237" t="s">
        <v>230</v>
      </c>
      <c r="E182" s="238" t="s">
        <v>3952</v>
      </c>
      <c r="F182" s="239" t="s">
        <v>3953</v>
      </c>
      <c r="G182" s="240" t="s">
        <v>929</v>
      </c>
      <c r="H182" s="241">
        <v>1</v>
      </c>
      <c r="I182" s="242"/>
      <c r="J182" s="243">
        <f>ROUND(I182*H182,2)</f>
        <v>0</v>
      </c>
      <c r="K182" s="239" t="s">
        <v>3751</v>
      </c>
      <c r="L182" s="73"/>
      <c r="M182" s="244" t="s">
        <v>22</v>
      </c>
      <c r="N182" s="245" t="s">
        <v>50</v>
      </c>
      <c r="O182" s="48"/>
      <c r="P182" s="246">
        <f>O182*H182</f>
        <v>0</v>
      </c>
      <c r="Q182" s="246">
        <v>0</v>
      </c>
      <c r="R182" s="246">
        <f>Q182*H182</f>
        <v>0</v>
      </c>
      <c r="S182" s="246">
        <v>0</v>
      </c>
      <c r="T182" s="247">
        <f>S182*H182</f>
        <v>0</v>
      </c>
      <c r="AR182" s="25" t="s">
        <v>572</v>
      </c>
      <c r="AT182" s="25" t="s">
        <v>230</v>
      </c>
      <c r="AU182" s="25" t="s">
        <v>24</v>
      </c>
      <c r="AY182" s="25" t="s">
        <v>228</v>
      </c>
      <c r="BE182" s="248">
        <f>IF(N182="základní",J182,0)</f>
        <v>0</v>
      </c>
      <c r="BF182" s="248">
        <f>IF(N182="snížená",J182,0)</f>
        <v>0</v>
      </c>
      <c r="BG182" s="248">
        <f>IF(N182="zákl. přenesená",J182,0)</f>
        <v>0</v>
      </c>
      <c r="BH182" s="248">
        <f>IF(N182="sníž. přenesená",J182,0)</f>
        <v>0</v>
      </c>
      <c r="BI182" s="248">
        <f>IF(N182="nulová",J182,0)</f>
        <v>0</v>
      </c>
      <c r="BJ182" s="25" t="s">
        <v>24</v>
      </c>
      <c r="BK182" s="248">
        <f>ROUND(I182*H182,2)</f>
        <v>0</v>
      </c>
      <c r="BL182" s="25" t="s">
        <v>572</v>
      </c>
      <c r="BM182" s="25" t="s">
        <v>3954</v>
      </c>
    </row>
    <row r="183" s="1" customFormat="1" ht="16.5" customHeight="1">
      <c r="B183" s="47"/>
      <c r="C183" s="237" t="s">
        <v>628</v>
      </c>
      <c r="D183" s="237" t="s">
        <v>230</v>
      </c>
      <c r="E183" s="238" t="s">
        <v>3955</v>
      </c>
      <c r="F183" s="239" t="s">
        <v>3956</v>
      </c>
      <c r="G183" s="240" t="s">
        <v>929</v>
      </c>
      <c r="H183" s="241">
        <v>1</v>
      </c>
      <c r="I183" s="242"/>
      <c r="J183" s="243">
        <f>ROUND(I183*H183,2)</f>
        <v>0</v>
      </c>
      <c r="K183" s="239" t="s">
        <v>3751</v>
      </c>
      <c r="L183" s="73"/>
      <c r="M183" s="244" t="s">
        <v>22</v>
      </c>
      <c r="N183" s="245" t="s">
        <v>50</v>
      </c>
      <c r="O183" s="48"/>
      <c r="P183" s="246">
        <f>O183*H183</f>
        <v>0</v>
      </c>
      <c r="Q183" s="246">
        <v>0</v>
      </c>
      <c r="R183" s="246">
        <f>Q183*H183</f>
        <v>0</v>
      </c>
      <c r="S183" s="246">
        <v>0</v>
      </c>
      <c r="T183" s="247">
        <f>S183*H183</f>
        <v>0</v>
      </c>
      <c r="AR183" s="25" t="s">
        <v>572</v>
      </c>
      <c r="AT183" s="25" t="s">
        <v>230</v>
      </c>
      <c r="AU183" s="25" t="s">
        <v>24</v>
      </c>
      <c r="AY183" s="25" t="s">
        <v>228</v>
      </c>
      <c r="BE183" s="248">
        <f>IF(N183="základní",J183,0)</f>
        <v>0</v>
      </c>
      <c r="BF183" s="248">
        <f>IF(N183="snížená",J183,0)</f>
        <v>0</v>
      </c>
      <c r="BG183" s="248">
        <f>IF(N183="zákl. přenesená",J183,0)</f>
        <v>0</v>
      </c>
      <c r="BH183" s="248">
        <f>IF(N183="sníž. přenesená",J183,0)</f>
        <v>0</v>
      </c>
      <c r="BI183" s="248">
        <f>IF(N183="nulová",J183,0)</f>
        <v>0</v>
      </c>
      <c r="BJ183" s="25" t="s">
        <v>24</v>
      </c>
      <c r="BK183" s="248">
        <f>ROUND(I183*H183,2)</f>
        <v>0</v>
      </c>
      <c r="BL183" s="25" t="s">
        <v>572</v>
      </c>
      <c r="BM183" s="25" t="s">
        <v>3957</v>
      </c>
    </row>
    <row r="184" s="1" customFormat="1" ht="38.25" customHeight="1">
      <c r="B184" s="47"/>
      <c r="C184" s="237" t="s">
        <v>637</v>
      </c>
      <c r="D184" s="237" t="s">
        <v>230</v>
      </c>
      <c r="E184" s="238" t="s">
        <v>3958</v>
      </c>
      <c r="F184" s="239" t="s">
        <v>3781</v>
      </c>
      <c r="G184" s="240" t="s">
        <v>929</v>
      </c>
      <c r="H184" s="241">
        <v>16</v>
      </c>
      <c r="I184" s="242"/>
      <c r="J184" s="243">
        <f>ROUND(I184*H184,2)</f>
        <v>0</v>
      </c>
      <c r="K184" s="239" t="s">
        <v>3751</v>
      </c>
      <c r="L184" s="73"/>
      <c r="M184" s="244" t="s">
        <v>22</v>
      </c>
      <c r="N184" s="245" t="s">
        <v>50</v>
      </c>
      <c r="O184" s="48"/>
      <c r="P184" s="246">
        <f>O184*H184</f>
        <v>0</v>
      </c>
      <c r="Q184" s="246">
        <v>0</v>
      </c>
      <c r="R184" s="246">
        <f>Q184*H184</f>
        <v>0</v>
      </c>
      <c r="S184" s="246">
        <v>0</v>
      </c>
      <c r="T184" s="247">
        <f>S184*H184</f>
        <v>0</v>
      </c>
      <c r="AR184" s="25" t="s">
        <v>572</v>
      </c>
      <c r="AT184" s="25" t="s">
        <v>230</v>
      </c>
      <c r="AU184" s="25" t="s">
        <v>24</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572</v>
      </c>
      <c r="BM184" s="25" t="s">
        <v>3959</v>
      </c>
    </row>
    <row r="185" s="1" customFormat="1" ht="38.25" customHeight="1">
      <c r="B185" s="47"/>
      <c r="C185" s="237" t="s">
        <v>642</v>
      </c>
      <c r="D185" s="237" t="s">
        <v>230</v>
      </c>
      <c r="E185" s="238" t="s">
        <v>3960</v>
      </c>
      <c r="F185" s="239" t="s">
        <v>3881</v>
      </c>
      <c r="G185" s="240" t="s">
        <v>929</v>
      </c>
      <c r="H185" s="241">
        <v>2</v>
      </c>
      <c r="I185" s="242"/>
      <c r="J185" s="243">
        <f>ROUND(I185*H185,2)</f>
        <v>0</v>
      </c>
      <c r="K185" s="239" t="s">
        <v>3751</v>
      </c>
      <c r="L185" s="73"/>
      <c r="M185" s="244" t="s">
        <v>22</v>
      </c>
      <c r="N185" s="245" t="s">
        <v>50</v>
      </c>
      <c r="O185" s="48"/>
      <c r="P185" s="246">
        <f>O185*H185</f>
        <v>0</v>
      </c>
      <c r="Q185" s="246">
        <v>0</v>
      </c>
      <c r="R185" s="246">
        <f>Q185*H185</f>
        <v>0</v>
      </c>
      <c r="S185" s="246">
        <v>0</v>
      </c>
      <c r="T185" s="247">
        <f>S185*H185</f>
        <v>0</v>
      </c>
      <c r="AR185" s="25" t="s">
        <v>572</v>
      </c>
      <c r="AT185" s="25" t="s">
        <v>230</v>
      </c>
      <c r="AU185" s="25" t="s">
        <v>24</v>
      </c>
      <c r="AY185" s="25" t="s">
        <v>228</v>
      </c>
      <c r="BE185" s="248">
        <f>IF(N185="základní",J185,0)</f>
        <v>0</v>
      </c>
      <c r="BF185" s="248">
        <f>IF(N185="snížená",J185,0)</f>
        <v>0</v>
      </c>
      <c r="BG185" s="248">
        <f>IF(N185="zákl. přenesená",J185,0)</f>
        <v>0</v>
      </c>
      <c r="BH185" s="248">
        <f>IF(N185="sníž. přenesená",J185,0)</f>
        <v>0</v>
      </c>
      <c r="BI185" s="248">
        <f>IF(N185="nulová",J185,0)</f>
        <v>0</v>
      </c>
      <c r="BJ185" s="25" t="s">
        <v>24</v>
      </c>
      <c r="BK185" s="248">
        <f>ROUND(I185*H185,2)</f>
        <v>0</v>
      </c>
      <c r="BL185" s="25" t="s">
        <v>572</v>
      </c>
      <c r="BM185" s="25" t="s">
        <v>3961</v>
      </c>
    </row>
    <row r="186" s="1" customFormat="1" ht="38.25" customHeight="1">
      <c r="B186" s="47"/>
      <c r="C186" s="237" t="s">
        <v>646</v>
      </c>
      <c r="D186" s="237" t="s">
        <v>230</v>
      </c>
      <c r="E186" s="238" t="s">
        <v>3962</v>
      </c>
      <c r="F186" s="239" t="s">
        <v>3784</v>
      </c>
      <c r="G186" s="240" t="s">
        <v>929</v>
      </c>
      <c r="H186" s="241">
        <v>9</v>
      </c>
      <c r="I186" s="242"/>
      <c r="J186" s="243">
        <f>ROUND(I186*H186,2)</f>
        <v>0</v>
      </c>
      <c r="K186" s="239" t="s">
        <v>3751</v>
      </c>
      <c r="L186" s="73"/>
      <c r="M186" s="244" t="s">
        <v>22</v>
      </c>
      <c r="N186" s="245" t="s">
        <v>50</v>
      </c>
      <c r="O186" s="48"/>
      <c r="P186" s="246">
        <f>O186*H186</f>
        <v>0</v>
      </c>
      <c r="Q186" s="246">
        <v>0</v>
      </c>
      <c r="R186" s="246">
        <f>Q186*H186</f>
        <v>0</v>
      </c>
      <c r="S186" s="246">
        <v>0</v>
      </c>
      <c r="T186" s="247">
        <f>S186*H186</f>
        <v>0</v>
      </c>
      <c r="AR186" s="25" t="s">
        <v>572</v>
      </c>
      <c r="AT186" s="25" t="s">
        <v>230</v>
      </c>
      <c r="AU186" s="25" t="s">
        <v>24</v>
      </c>
      <c r="AY186" s="25" t="s">
        <v>228</v>
      </c>
      <c r="BE186" s="248">
        <f>IF(N186="základní",J186,0)</f>
        <v>0</v>
      </c>
      <c r="BF186" s="248">
        <f>IF(N186="snížená",J186,0)</f>
        <v>0</v>
      </c>
      <c r="BG186" s="248">
        <f>IF(N186="zákl. přenesená",J186,0)</f>
        <v>0</v>
      </c>
      <c r="BH186" s="248">
        <f>IF(N186="sníž. přenesená",J186,0)</f>
        <v>0</v>
      </c>
      <c r="BI186" s="248">
        <f>IF(N186="nulová",J186,0)</f>
        <v>0</v>
      </c>
      <c r="BJ186" s="25" t="s">
        <v>24</v>
      </c>
      <c r="BK186" s="248">
        <f>ROUND(I186*H186,2)</f>
        <v>0</v>
      </c>
      <c r="BL186" s="25" t="s">
        <v>572</v>
      </c>
      <c r="BM186" s="25" t="s">
        <v>3963</v>
      </c>
    </row>
    <row r="187" s="1" customFormat="1" ht="38.25" customHeight="1">
      <c r="B187" s="47"/>
      <c r="C187" s="237" t="s">
        <v>651</v>
      </c>
      <c r="D187" s="237" t="s">
        <v>230</v>
      </c>
      <c r="E187" s="238" t="s">
        <v>3964</v>
      </c>
      <c r="F187" s="239" t="s">
        <v>3787</v>
      </c>
      <c r="G187" s="240" t="s">
        <v>929</v>
      </c>
      <c r="H187" s="241">
        <v>2</v>
      </c>
      <c r="I187" s="242"/>
      <c r="J187" s="243">
        <f>ROUND(I187*H187,2)</f>
        <v>0</v>
      </c>
      <c r="K187" s="239" t="s">
        <v>3751</v>
      </c>
      <c r="L187" s="73"/>
      <c r="M187" s="244" t="s">
        <v>22</v>
      </c>
      <c r="N187" s="245" t="s">
        <v>50</v>
      </c>
      <c r="O187" s="48"/>
      <c r="P187" s="246">
        <f>O187*H187</f>
        <v>0</v>
      </c>
      <c r="Q187" s="246">
        <v>0</v>
      </c>
      <c r="R187" s="246">
        <f>Q187*H187</f>
        <v>0</v>
      </c>
      <c r="S187" s="246">
        <v>0</v>
      </c>
      <c r="T187" s="247">
        <f>S187*H187</f>
        <v>0</v>
      </c>
      <c r="AR187" s="25" t="s">
        <v>572</v>
      </c>
      <c r="AT187" s="25" t="s">
        <v>230</v>
      </c>
      <c r="AU187" s="25" t="s">
        <v>24</v>
      </c>
      <c r="AY187" s="25" t="s">
        <v>228</v>
      </c>
      <c r="BE187" s="248">
        <f>IF(N187="základní",J187,0)</f>
        <v>0</v>
      </c>
      <c r="BF187" s="248">
        <f>IF(N187="snížená",J187,0)</f>
        <v>0</v>
      </c>
      <c r="BG187" s="248">
        <f>IF(N187="zákl. přenesená",J187,0)</f>
        <v>0</v>
      </c>
      <c r="BH187" s="248">
        <f>IF(N187="sníž. přenesená",J187,0)</f>
        <v>0</v>
      </c>
      <c r="BI187" s="248">
        <f>IF(N187="nulová",J187,0)</f>
        <v>0</v>
      </c>
      <c r="BJ187" s="25" t="s">
        <v>24</v>
      </c>
      <c r="BK187" s="248">
        <f>ROUND(I187*H187,2)</f>
        <v>0</v>
      </c>
      <c r="BL187" s="25" t="s">
        <v>572</v>
      </c>
      <c r="BM187" s="25" t="s">
        <v>3965</v>
      </c>
    </row>
    <row r="188" s="1" customFormat="1" ht="16.5" customHeight="1">
      <c r="B188" s="47"/>
      <c r="C188" s="237" t="s">
        <v>655</v>
      </c>
      <c r="D188" s="237" t="s">
        <v>230</v>
      </c>
      <c r="E188" s="238" t="s">
        <v>3966</v>
      </c>
      <c r="F188" s="239" t="s">
        <v>3790</v>
      </c>
      <c r="G188" s="240" t="s">
        <v>929</v>
      </c>
      <c r="H188" s="241">
        <v>7</v>
      </c>
      <c r="I188" s="242"/>
      <c r="J188" s="243">
        <f>ROUND(I188*H188,2)</f>
        <v>0</v>
      </c>
      <c r="K188" s="239" t="s">
        <v>3751</v>
      </c>
      <c r="L188" s="73"/>
      <c r="M188" s="244" t="s">
        <v>22</v>
      </c>
      <c r="N188" s="245" t="s">
        <v>50</v>
      </c>
      <c r="O188" s="48"/>
      <c r="P188" s="246">
        <f>O188*H188</f>
        <v>0</v>
      </c>
      <c r="Q188" s="246">
        <v>0</v>
      </c>
      <c r="R188" s="246">
        <f>Q188*H188</f>
        <v>0</v>
      </c>
      <c r="S188" s="246">
        <v>0</v>
      </c>
      <c r="T188" s="247">
        <f>S188*H188</f>
        <v>0</v>
      </c>
      <c r="AR188" s="25" t="s">
        <v>572</v>
      </c>
      <c r="AT188" s="25" t="s">
        <v>230</v>
      </c>
      <c r="AU188" s="25" t="s">
        <v>24</v>
      </c>
      <c r="AY188" s="25" t="s">
        <v>228</v>
      </c>
      <c r="BE188" s="248">
        <f>IF(N188="základní",J188,0)</f>
        <v>0</v>
      </c>
      <c r="BF188" s="248">
        <f>IF(N188="snížená",J188,0)</f>
        <v>0</v>
      </c>
      <c r="BG188" s="248">
        <f>IF(N188="zákl. přenesená",J188,0)</f>
        <v>0</v>
      </c>
      <c r="BH188" s="248">
        <f>IF(N188="sníž. přenesená",J188,0)</f>
        <v>0</v>
      </c>
      <c r="BI188" s="248">
        <f>IF(N188="nulová",J188,0)</f>
        <v>0</v>
      </c>
      <c r="BJ188" s="25" t="s">
        <v>24</v>
      </c>
      <c r="BK188" s="248">
        <f>ROUND(I188*H188,2)</f>
        <v>0</v>
      </c>
      <c r="BL188" s="25" t="s">
        <v>572</v>
      </c>
      <c r="BM188" s="25" t="s">
        <v>3967</v>
      </c>
    </row>
    <row r="189" s="1" customFormat="1" ht="25.5" customHeight="1">
      <c r="B189" s="47"/>
      <c r="C189" s="237" t="s">
        <v>659</v>
      </c>
      <c r="D189" s="237" t="s">
        <v>230</v>
      </c>
      <c r="E189" s="238" t="s">
        <v>3968</v>
      </c>
      <c r="F189" s="239" t="s">
        <v>3793</v>
      </c>
      <c r="G189" s="240" t="s">
        <v>929</v>
      </c>
      <c r="H189" s="241">
        <v>6</v>
      </c>
      <c r="I189" s="242"/>
      <c r="J189" s="243">
        <f>ROUND(I189*H189,2)</f>
        <v>0</v>
      </c>
      <c r="K189" s="239" t="s">
        <v>3751</v>
      </c>
      <c r="L189" s="73"/>
      <c r="M189" s="244" t="s">
        <v>22</v>
      </c>
      <c r="N189" s="245" t="s">
        <v>50</v>
      </c>
      <c r="O189" s="48"/>
      <c r="P189" s="246">
        <f>O189*H189</f>
        <v>0</v>
      </c>
      <c r="Q189" s="246">
        <v>0</v>
      </c>
      <c r="R189" s="246">
        <f>Q189*H189</f>
        <v>0</v>
      </c>
      <c r="S189" s="246">
        <v>0</v>
      </c>
      <c r="T189" s="247">
        <f>S189*H189</f>
        <v>0</v>
      </c>
      <c r="AR189" s="25" t="s">
        <v>572</v>
      </c>
      <c r="AT189" s="25" t="s">
        <v>230</v>
      </c>
      <c r="AU189" s="25" t="s">
        <v>24</v>
      </c>
      <c r="AY189" s="25" t="s">
        <v>228</v>
      </c>
      <c r="BE189" s="248">
        <f>IF(N189="základní",J189,0)</f>
        <v>0</v>
      </c>
      <c r="BF189" s="248">
        <f>IF(N189="snížená",J189,0)</f>
        <v>0</v>
      </c>
      <c r="BG189" s="248">
        <f>IF(N189="zákl. přenesená",J189,0)</f>
        <v>0</v>
      </c>
      <c r="BH189" s="248">
        <f>IF(N189="sníž. přenesená",J189,0)</f>
        <v>0</v>
      </c>
      <c r="BI189" s="248">
        <f>IF(N189="nulová",J189,0)</f>
        <v>0</v>
      </c>
      <c r="BJ189" s="25" t="s">
        <v>24</v>
      </c>
      <c r="BK189" s="248">
        <f>ROUND(I189*H189,2)</f>
        <v>0</v>
      </c>
      <c r="BL189" s="25" t="s">
        <v>572</v>
      </c>
      <c r="BM189" s="25" t="s">
        <v>3969</v>
      </c>
    </row>
    <row r="190" s="1" customFormat="1" ht="16.5" customHeight="1">
      <c r="B190" s="47"/>
      <c r="C190" s="237" t="s">
        <v>671</v>
      </c>
      <c r="D190" s="237" t="s">
        <v>230</v>
      </c>
      <c r="E190" s="238" t="s">
        <v>3970</v>
      </c>
      <c r="F190" s="239" t="s">
        <v>3796</v>
      </c>
      <c r="G190" s="240" t="s">
        <v>929</v>
      </c>
      <c r="H190" s="241">
        <v>7</v>
      </c>
      <c r="I190" s="242"/>
      <c r="J190" s="243">
        <f>ROUND(I190*H190,2)</f>
        <v>0</v>
      </c>
      <c r="K190" s="239" t="s">
        <v>3751</v>
      </c>
      <c r="L190" s="73"/>
      <c r="M190" s="244" t="s">
        <v>22</v>
      </c>
      <c r="N190" s="245" t="s">
        <v>50</v>
      </c>
      <c r="O190" s="48"/>
      <c r="P190" s="246">
        <f>O190*H190</f>
        <v>0</v>
      </c>
      <c r="Q190" s="246">
        <v>0</v>
      </c>
      <c r="R190" s="246">
        <f>Q190*H190</f>
        <v>0</v>
      </c>
      <c r="S190" s="246">
        <v>0</v>
      </c>
      <c r="T190" s="247">
        <f>S190*H190</f>
        <v>0</v>
      </c>
      <c r="AR190" s="25" t="s">
        <v>572</v>
      </c>
      <c r="AT190" s="25" t="s">
        <v>230</v>
      </c>
      <c r="AU190" s="25" t="s">
        <v>24</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572</v>
      </c>
      <c r="BM190" s="25" t="s">
        <v>3971</v>
      </c>
    </row>
    <row r="191" s="1" customFormat="1" ht="25.5" customHeight="1">
      <c r="B191" s="47"/>
      <c r="C191" s="237" t="s">
        <v>676</v>
      </c>
      <c r="D191" s="237" t="s">
        <v>230</v>
      </c>
      <c r="E191" s="238" t="s">
        <v>3972</v>
      </c>
      <c r="F191" s="239" t="s">
        <v>3799</v>
      </c>
      <c r="G191" s="240" t="s">
        <v>929</v>
      </c>
      <c r="H191" s="241">
        <v>4</v>
      </c>
      <c r="I191" s="242"/>
      <c r="J191" s="243">
        <f>ROUND(I191*H191,2)</f>
        <v>0</v>
      </c>
      <c r="K191" s="239" t="s">
        <v>3751</v>
      </c>
      <c r="L191" s="73"/>
      <c r="M191" s="244" t="s">
        <v>22</v>
      </c>
      <c r="N191" s="245" t="s">
        <v>50</v>
      </c>
      <c r="O191" s="48"/>
      <c r="P191" s="246">
        <f>O191*H191</f>
        <v>0</v>
      </c>
      <c r="Q191" s="246">
        <v>0</v>
      </c>
      <c r="R191" s="246">
        <f>Q191*H191</f>
        <v>0</v>
      </c>
      <c r="S191" s="246">
        <v>0</v>
      </c>
      <c r="T191" s="247">
        <f>S191*H191</f>
        <v>0</v>
      </c>
      <c r="AR191" s="25" t="s">
        <v>572</v>
      </c>
      <c r="AT191" s="25" t="s">
        <v>230</v>
      </c>
      <c r="AU191" s="25" t="s">
        <v>24</v>
      </c>
      <c r="AY191" s="25" t="s">
        <v>228</v>
      </c>
      <c r="BE191" s="248">
        <f>IF(N191="základní",J191,0)</f>
        <v>0</v>
      </c>
      <c r="BF191" s="248">
        <f>IF(N191="snížená",J191,0)</f>
        <v>0</v>
      </c>
      <c r="BG191" s="248">
        <f>IF(N191="zákl. přenesená",J191,0)</f>
        <v>0</v>
      </c>
      <c r="BH191" s="248">
        <f>IF(N191="sníž. přenesená",J191,0)</f>
        <v>0</v>
      </c>
      <c r="BI191" s="248">
        <f>IF(N191="nulová",J191,0)</f>
        <v>0</v>
      </c>
      <c r="BJ191" s="25" t="s">
        <v>24</v>
      </c>
      <c r="BK191" s="248">
        <f>ROUND(I191*H191,2)</f>
        <v>0</v>
      </c>
      <c r="BL191" s="25" t="s">
        <v>572</v>
      </c>
      <c r="BM191" s="25" t="s">
        <v>3973</v>
      </c>
    </row>
    <row r="192" s="1" customFormat="1" ht="16.5" customHeight="1">
      <c r="B192" s="47"/>
      <c r="C192" s="237" t="s">
        <v>680</v>
      </c>
      <c r="D192" s="237" t="s">
        <v>230</v>
      </c>
      <c r="E192" s="238" t="s">
        <v>3974</v>
      </c>
      <c r="F192" s="239" t="s">
        <v>3894</v>
      </c>
      <c r="G192" s="240" t="s">
        <v>929</v>
      </c>
      <c r="H192" s="241">
        <v>2</v>
      </c>
      <c r="I192" s="242"/>
      <c r="J192" s="243">
        <f>ROUND(I192*H192,2)</f>
        <v>0</v>
      </c>
      <c r="K192" s="239" t="s">
        <v>3751</v>
      </c>
      <c r="L192" s="73"/>
      <c r="M192" s="244" t="s">
        <v>22</v>
      </c>
      <c r="N192" s="245" t="s">
        <v>50</v>
      </c>
      <c r="O192" s="48"/>
      <c r="P192" s="246">
        <f>O192*H192</f>
        <v>0</v>
      </c>
      <c r="Q192" s="246">
        <v>0</v>
      </c>
      <c r="R192" s="246">
        <f>Q192*H192</f>
        <v>0</v>
      </c>
      <c r="S192" s="246">
        <v>0</v>
      </c>
      <c r="T192" s="247">
        <f>S192*H192</f>
        <v>0</v>
      </c>
      <c r="AR192" s="25" t="s">
        <v>572</v>
      </c>
      <c r="AT192" s="25" t="s">
        <v>230</v>
      </c>
      <c r="AU192" s="25" t="s">
        <v>24</v>
      </c>
      <c r="AY192" s="25" t="s">
        <v>228</v>
      </c>
      <c r="BE192" s="248">
        <f>IF(N192="základní",J192,0)</f>
        <v>0</v>
      </c>
      <c r="BF192" s="248">
        <f>IF(N192="snížená",J192,0)</f>
        <v>0</v>
      </c>
      <c r="BG192" s="248">
        <f>IF(N192="zákl. přenesená",J192,0)</f>
        <v>0</v>
      </c>
      <c r="BH192" s="248">
        <f>IF(N192="sníž. přenesená",J192,0)</f>
        <v>0</v>
      </c>
      <c r="BI192" s="248">
        <f>IF(N192="nulová",J192,0)</f>
        <v>0</v>
      </c>
      <c r="BJ192" s="25" t="s">
        <v>24</v>
      </c>
      <c r="BK192" s="248">
        <f>ROUND(I192*H192,2)</f>
        <v>0</v>
      </c>
      <c r="BL192" s="25" t="s">
        <v>572</v>
      </c>
      <c r="BM192" s="25" t="s">
        <v>3975</v>
      </c>
    </row>
    <row r="193" s="1" customFormat="1" ht="25.5" customHeight="1">
      <c r="B193" s="47"/>
      <c r="C193" s="237" t="s">
        <v>684</v>
      </c>
      <c r="D193" s="237" t="s">
        <v>230</v>
      </c>
      <c r="E193" s="238" t="s">
        <v>3976</v>
      </c>
      <c r="F193" s="239" t="s">
        <v>3805</v>
      </c>
      <c r="G193" s="240" t="s">
        <v>929</v>
      </c>
      <c r="H193" s="241">
        <v>2</v>
      </c>
      <c r="I193" s="242"/>
      <c r="J193" s="243">
        <f>ROUND(I193*H193,2)</f>
        <v>0</v>
      </c>
      <c r="K193" s="239" t="s">
        <v>3751</v>
      </c>
      <c r="L193" s="73"/>
      <c r="M193" s="244" t="s">
        <v>22</v>
      </c>
      <c r="N193" s="245" t="s">
        <v>50</v>
      </c>
      <c r="O193" s="48"/>
      <c r="P193" s="246">
        <f>O193*H193</f>
        <v>0</v>
      </c>
      <c r="Q193" s="246">
        <v>0</v>
      </c>
      <c r="R193" s="246">
        <f>Q193*H193</f>
        <v>0</v>
      </c>
      <c r="S193" s="246">
        <v>0</v>
      </c>
      <c r="T193" s="247">
        <f>S193*H193</f>
        <v>0</v>
      </c>
      <c r="AR193" s="25" t="s">
        <v>572</v>
      </c>
      <c r="AT193" s="25" t="s">
        <v>230</v>
      </c>
      <c r="AU193" s="25" t="s">
        <v>24</v>
      </c>
      <c r="AY193" s="25" t="s">
        <v>228</v>
      </c>
      <c r="BE193" s="248">
        <f>IF(N193="základní",J193,0)</f>
        <v>0</v>
      </c>
      <c r="BF193" s="248">
        <f>IF(N193="snížená",J193,0)</f>
        <v>0</v>
      </c>
      <c r="BG193" s="248">
        <f>IF(N193="zákl. přenesená",J193,0)</f>
        <v>0</v>
      </c>
      <c r="BH193" s="248">
        <f>IF(N193="sníž. přenesená",J193,0)</f>
        <v>0</v>
      </c>
      <c r="BI193" s="248">
        <f>IF(N193="nulová",J193,0)</f>
        <v>0</v>
      </c>
      <c r="BJ193" s="25" t="s">
        <v>24</v>
      </c>
      <c r="BK193" s="248">
        <f>ROUND(I193*H193,2)</f>
        <v>0</v>
      </c>
      <c r="BL193" s="25" t="s">
        <v>572</v>
      </c>
      <c r="BM193" s="25" t="s">
        <v>3977</v>
      </c>
    </row>
    <row r="194" s="1" customFormat="1" ht="25.5" customHeight="1">
      <c r="B194" s="47"/>
      <c r="C194" s="237" t="s">
        <v>688</v>
      </c>
      <c r="D194" s="237" t="s">
        <v>230</v>
      </c>
      <c r="E194" s="238" t="s">
        <v>3978</v>
      </c>
      <c r="F194" s="239" t="s">
        <v>3897</v>
      </c>
      <c r="G194" s="240" t="s">
        <v>929</v>
      </c>
      <c r="H194" s="241">
        <v>5</v>
      </c>
      <c r="I194" s="242"/>
      <c r="J194" s="243">
        <f>ROUND(I194*H194,2)</f>
        <v>0</v>
      </c>
      <c r="K194" s="239" t="s">
        <v>3751</v>
      </c>
      <c r="L194" s="73"/>
      <c r="M194" s="244" t="s">
        <v>22</v>
      </c>
      <c r="N194" s="245" t="s">
        <v>50</v>
      </c>
      <c r="O194" s="48"/>
      <c r="P194" s="246">
        <f>O194*H194</f>
        <v>0</v>
      </c>
      <c r="Q194" s="246">
        <v>0</v>
      </c>
      <c r="R194" s="246">
        <f>Q194*H194</f>
        <v>0</v>
      </c>
      <c r="S194" s="246">
        <v>0</v>
      </c>
      <c r="T194" s="247">
        <f>S194*H194</f>
        <v>0</v>
      </c>
      <c r="AR194" s="25" t="s">
        <v>572</v>
      </c>
      <c r="AT194" s="25" t="s">
        <v>230</v>
      </c>
      <c r="AU194" s="25" t="s">
        <v>24</v>
      </c>
      <c r="AY194" s="25" t="s">
        <v>228</v>
      </c>
      <c r="BE194" s="248">
        <f>IF(N194="základní",J194,0)</f>
        <v>0</v>
      </c>
      <c r="BF194" s="248">
        <f>IF(N194="snížená",J194,0)</f>
        <v>0</v>
      </c>
      <c r="BG194" s="248">
        <f>IF(N194="zákl. přenesená",J194,0)</f>
        <v>0</v>
      </c>
      <c r="BH194" s="248">
        <f>IF(N194="sníž. přenesená",J194,0)</f>
        <v>0</v>
      </c>
      <c r="BI194" s="248">
        <f>IF(N194="nulová",J194,0)</f>
        <v>0</v>
      </c>
      <c r="BJ194" s="25" t="s">
        <v>24</v>
      </c>
      <c r="BK194" s="248">
        <f>ROUND(I194*H194,2)</f>
        <v>0</v>
      </c>
      <c r="BL194" s="25" t="s">
        <v>572</v>
      </c>
      <c r="BM194" s="25" t="s">
        <v>3979</v>
      </c>
    </row>
    <row r="195" s="1" customFormat="1" ht="16.5" customHeight="1">
      <c r="B195" s="47"/>
      <c r="C195" s="237" t="s">
        <v>693</v>
      </c>
      <c r="D195" s="237" t="s">
        <v>230</v>
      </c>
      <c r="E195" s="238" t="s">
        <v>3980</v>
      </c>
      <c r="F195" s="239" t="s">
        <v>3811</v>
      </c>
      <c r="G195" s="240" t="s">
        <v>935</v>
      </c>
      <c r="H195" s="241">
        <v>15</v>
      </c>
      <c r="I195" s="242"/>
      <c r="J195" s="243">
        <f>ROUND(I195*H195,2)</f>
        <v>0</v>
      </c>
      <c r="K195" s="239" t="s">
        <v>3751</v>
      </c>
      <c r="L195" s="73"/>
      <c r="M195" s="244" t="s">
        <v>22</v>
      </c>
      <c r="N195" s="245" t="s">
        <v>50</v>
      </c>
      <c r="O195" s="48"/>
      <c r="P195" s="246">
        <f>O195*H195</f>
        <v>0</v>
      </c>
      <c r="Q195" s="246">
        <v>0</v>
      </c>
      <c r="R195" s="246">
        <f>Q195*H195</f>
        <v>0</v>
      </c>
      <c r="S195" s="246">
        <v>0</v>
      </c>
      <c r="T195" s="247">
        <f>S195*H195</f>
        <v>0</v>
      </c>
      <c r="AR195" s="25" t="s">
        <v>572</v>
      </c>
      <c r="AT195" s="25" t="s">
        <v>230</v>
      </c>
      <c r="AU195" s="25" t="s">
        <v>24</v>
      </c>
      <c r="AY195" s="25" t="s">
        <v>228</v>
      </c>
      <c r="BE195" s="248">
        <f>IF(N195="základní",J195,0)</f>
        <v>0</v>
      </c>
      <c r="BF195" s="248">
        <f>IF(N195="snížená",J195,0)</f>
        <v>0</v>
      </c>
      <c r="BG195" s="248">
        <f>IF(N195="zákl. přenesená",J195,0)</f>
        <v>0</v>
      </c>
      <c r="BH195" s="248">
        <f>IF(N195="sníž. přenesená",J195,0)</f>
        <v>0</v>
      </c>
      <c r="BI195" s="248">
        <f>IF(N195="nulová",J195,0)</f>
        <v>0</v>
      </c>
      <c r="BJ195" s="25" t="s">
        <v>24</v>
      </c>
      <c r="BK195" s="248">
        <f>ROUND(I195*H195,2)</f>
        <v>0</v>
      </c>
      <c r="BL195" s="25" t="s">
        <v>572</v>
      </c>
      <c r="BM195" s="25" t="s">
        <v>3981</v>
      </c>
    </row>
    <row r="196" s="1" customFormat="1" ht="16.5" customHeight="1">
      <c r="B196" s="47"/>
      <c r="C196" s="237" t="s">
        <v>699</v>
      </c>
      <c r="D196" s="237" t="s">
        <v>230</v>
      </c>
      <c r="E196" s="238" t="s">
        <v>3982</v>
      </c>
      <c r="F196" s="239" t="s">
        <v>3814</v>
      </c>
      <c r="G196" s="240" t="s">
        <v>935</v>
      </c>
      <c r="H196" s="241">
        <v>8</v>
      </c>
      <c r="I196" s="242"/>
      <c r="J196" s="243">
        <f>ROUND(I196*H196,2)</f>
        <v>0</v>
      </c>
      <c r="K196" s="239" t="s">
        <v>3751</v>
      </c>
      <c r="L196" s="73"/>
      <c r="M196" s="244" t="s">
        <v>22</v>
      </c>
      <c r="N196" s="245" t="s">
        <v>50</v>
      </c>
      <c r="O196" s="48"/>
      <c r="P196" s="246">
        <f>O196*H196</f>
        <v>0</v>
      </c>
      <c r="Q196" s="246">
        <v>0</v>
      </c>
      <c r="R196" s="246">
        <f>Q196*H196</f>
        <v>0</v>
      </c>
      <c r="S196" s="246">
        <v>0</v>
      </c>
      <c r="T196" s="247">
        <f>S196*H196</f>
        <v>0</v>
      </c>
      <c r="AR196" s="25" t="s">
        <v>572</v>
      </c>
      <c r="AT196" s="25" t="s">
        <v>230</v>
      </c>
      <c r="AU196" s="25" t="s">
        <v>24</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572</v>
      </c>
      <c r="BM196" s="25" t="s">
        <v>3983</v>
      </c>
    </row>
    <row r="197" s="1" customFormat="1" ht="16.5" customHeight="1">
      <c r="B197" s="47"/>
      <c r="C197" s="237" t="s">
        <v>704</v>
      </c>
      <c r="D197" s="237" t="s">
        <v>230</v>
      </c>
      <c r="E197" s="238" t="s">
        <v>3984</v>
      </c>
      <c r="F197" s="239" t="s">
        <v>3817</v>
      </c>
      <c r="G197" s="240" t="s">
        <v>935</v>
      </c>
      <c r="H197" s="241">
        <v>1</v>
      </c>
      <c r="I197" s="242"/>
      <c r="J197" s="243">
        <f>ROUND(I197*H197,2)</f>
        <v>0</v>
      </c>
      <c r="K197" s="239" t="s">
        <v>3751</v>
      </c>
      <c r="L197" s="73"/>
      <c r="M197" s="244" t="s">
        <v>22</v>
      </c>
      <c r="N197" s="245" t="s">
        <v>50</v>
      </c>
      <c r="O197" s="48"/>
      <c r="P197" s="246">
        <f>O197*H197</f>
        <v>0</v>
      </c>
      <c r="Q197" s="246">
        <v>0</v>
      </c>
      <c r="R197" s="246">
        <f>Q197*H197</f>
        <v>0</v>
      </c>
      <c r="S197" s="246">
        <v>0</v>
      </c>
      <c r="T197" s="247">
        <f>S197*H197</f>
        <v>0</v>
      </c>
      <c r="AR197" s="25" t="s">
        <v>572</v>
      </c>
      <c r="AT197" s="25" t="s">
        <v>230</v>
      </c>
      <c r="AU197" s="25" t="s">
        <v>24</v>
      </c>
      <c r="AY197" s="25" t="s">
        <v>228</v>
      </c>
      <c r="BE197" s="248">
        <f>IF(N197="základní",J197,0)</f>
        <v>0</v>
      </c>
      <c r="BF197" s="248">
        <f>IF(N197="snížená",J197,0)</f>
        <v>0</v>
      </c>
      <c r="BG197" s="248">
        <f>IF(N197="zákl. přenesená",J197,0)</f>
        <v>0</v>
      </c>
      <c r="BH197" s="248">
        <f>IF(N197="sníž. přenesená",J197,0)</f>
        <v>0</v>
      </c>
      <c r="BI197" s="248">
        <f>IF(N197="nulová",J197,0)</f>
        <v>0</v>
      </c>
      <c r="BJ197" s="25" t="s">
        <v>24</v>
      </c>
      <c r="BK197" s="248">
        <f>ROUND(I197*H197,2)</f>
        <v>0</v>
      </c>
      <c r="BL197" s="25" t="s">
        <v>572</v>
      </c>
      <c r="BM197" s="25" t="s">
        <v>3985</v>
      </c>
    </row>
    <row r="198" s="1" customFormat="1" ht="38.25" customHeight="1">
      <c r="B198" s="47"/>
      <c r="C198" s="237" t="s">
        <v>708</v>
      </c>
      <c r="D198" s="237" t="s">
        <v>230</v>
      </c>
      <c r="E198" s="238" t="s">
        <v>3986</v>
      </c>
      <c r="F198" s="239" t="s">
        <v>3820</v>
      </c>
      <c r="G198" s="240" t="s">
        <v>935</v>
      </c>
      <c r="H198" s="241">
        <v>23</v>
      </c>
      <c r="I198" s="242"/>
      <c r="J198" s="243">
        <f>ROUND(I198*H198,2)</f>
        <v>0</v>
      </c>
      <c r="K198" s="239" t="s">
        <v>3751</v>
      </c>
      <c r="L198" s="73"/>
      <c r="M198" s="244" t="s">
        <v>22</v>
      </c>
      <c r="N198" s="245" t="s">
        <v>50</v>
      </c>
      <c r="O198" s="48"/>
      <c r="P198" s="246">
        <f>O198*H198</f>
        <v>0</v>
      </c>
      <c r="Q198" s="246">
        <v>0</v>
      </c>
      <c r="R198" s="246">
        <f>Q198*H198</f>
        <v>0</v>
      </c>
      <c r="S198" s="246">
        <v>0</v>
      </c>
      <c r="T198" s="247">
        <f>S198*H198</f>
        <v>0</v>
      </c>
      <c r="AR198" s="25" t="s">
        <v>572</v>
      </c>
      <c r="AT198" s="25" t="s">
        <v>230</v>
      </c>
      <c r="AU198" s="25" t="s">
        <v>24</v>
      </c>
      <c r="AY198" s="25" t="s">
        <v>228</v>
      </c>
      <c r="BE198" s="248">
        <f>IF(N198="základní",J198,0)</f>
        <v>0</v>
      </c>
      <c r="BF198" s="248">
        <f>IF(N198="snížená",J198,0)</f>
        <v>0</v>
      </c>
      <c r="BG198" s="248">
        <f>IF(N198="zákl. přenesená",J198,0)</f>
        <v>0</v>
      </c>
      <c r="BH198" s="248">
        <f>IF(N198="sníž. přenesená",J198,0)</f>
        <v>0</v>
      </c>
      <c r="BI198" s="248">
        <f>IF(N198="nulová",J198,0)</f>
        <v>0</v>
      </c>
      <c r="BJ198" s="25" t="s">
        <v>24</v>
      </c>
      <c r="BK198" s="248">
        <f>ROUND(I198*H198,2)</f>
        <v>0</v>
      </c>
      <c r="BL198" s="25" t="s">
        <v>572</v>
      </c>
      <c r="BM198" s="25" t="s">
        <v>3987</v>
      </c>
    </row>
    <row r="199" s="1" customFormat="1" ht="38.25" customHeight="1">
      <c r="B199" s="47"/>
      <c r="C199" s="237" t="s">
        <v>712</v>
      </c>
      <c r="D199" s="237" t="s">
        <v>230</v>
      </c>
      <c r="E199" s="238" t="s">
        <v>3988</v>
      </c>
      <c r="F199" s="239" t="s">
        <v>3823</v>
      </c>
      <c r="G199" s="240" t="s">
        <v>935</v>
      </c>
      <c r="H199" s="241">
        <v>10</v>
      </c>
      <c r="I199" s="242"/>
      <c r="J199" s="243">
        <f>ROUND(I199*H199,2)</f>
        <v>0</v>
      </c>
      <c r="K199" s="239" t="s">
        <v>3751</v>
      </c>
      <c r="L199" s="73"/>
      <c r="M199" s="244" t="s">
        <v>22</v>
      </c>
      <c r="N199" s="245" t="s">
        <v>50</v>
      </c>
      <c r="O199" s="48"/>
      <c r="P199" s="246">
        <f>O199*H199</f>
        <v>0</v>
      </c>
      <c r="Q199" s="246">
        <v>0</v>
      </c>
      <c r="R199" s="246">
        <f>Q199*H199</f>
        <v>0</v>
      </c>
      <c r="S199" s="246">
        <v>0</v>
      </c>
      <c r="T199" s="247">
        <f>S199*H199</f>
        <v>0</v>
      </c>
      <c r="AR199" s="25" t="s">
        <v>572</v>
      </c>
      <c r="AT199" s="25" t="s">
        <v>230</v>
      </c>
      <c r="AU199" s="25" t="s">
        <v>24</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572</v>
      </c>
      <c r="BM199" s="25" t="s">
        <v>3989</v>
      </c>
    </row>
    <row r="200" s="1" customFormat="1" ht="38.25" customHeight="1">
      <c r="B200" s="47"/>
      <c r="C200" s="237" t="s">
        <v>717</v>
      </c>
      <c r="D200" s="237" t="s">
        <v>230</v>
      </c>
      <c r="E200" s="238" t="s">
        <v>3990</v>
      </c>
      <c r="F200" s="239" t="s">
        <v>3908</v>
      </c>
      <c r="G200" s="240" t="s">
        <v>935</v>
      </c>
      <c r="H200" s="241">
        <v>7</v>
      </c>
      <c r="I200" s="242"/>
      <c r="J200" s="243">
        <f>ROUND(I200*H200,2)</f>
        <v>0</v>
      </c>
      <c r="K200" s="239" t="s">
        <v>3751</v>
      </c>
      <c r="L200" s="73"/>
      <c r="M200" s="244" t="s">
        <v>22</v>
      </c>
      <c r="N200" s="245" t="s">
        <v>50</v>
      </c>
      <c r="O200" s="48"/>
      <c r="P200" s="246">
        <f>O200*H200</f>
        <v>0</v>
      </c>
      <c r="Q200" s="246">
        <v>0</v>
      </c>
      <c r="R200" s="246">
        <f>Q200*H200</f>
        <v>0</v>
      </c>
      <c r="S200" s="246">
        <v>0</v>
      </c>
      <c r="T200" s="247">
        <f>S200*H200</f>
        <v>0</v>
      </c>
      <c r="AR200" s="25" t="s">
        <v>572</v>
      </c>
      <c r="AT200" s="25" t="s">
        <v>230</v>
      </c>
      <c r="AU200" s="25" t="s">
        <v>24</v>
      </c>
      <c r="AY200" s="25" t="s">
        <v>228</v>
      </c>
      <c r="BE200" s="248">
        <f>IF(N200="základní",J200,0)</f>
        <v>0</v>
      </c>
      <c r="BF200" s="248">
        <f>IF(N200="snížená",J200,0)</f>
        <v>0</v>
      </c>
      <c r="BG200" s="248">
        <f>IF(N200="zákl. přenesená",J200,0)</f>
        <v>0</v>
      </c>
      <c r="BH200" s="248">
        <f>IF(N200="sníž. přenesená",J200,0)</f>
        <v>0</v>
      </c>
      <c r="BI200" s="248">
        <f>IF(N200="nulová",J200,0)</f>
        <v>0</v>
      </c>
      <c r="BJ200" s="25" t="s">
        <v>24</v>
      </c>
      <c r="BK200" s="248">
        <f>ROUND(I200*H200,2)</f>
        <v>0</v>
      </c>
      <c r="BL200" s="25" t="s">
        <v>572</v>
      </c>
      <c r="BM200" s="25" t="s">
        <v>3991</v>
      </c>
    </row>
    <row r="201" s="1" customFormat="1" ht="38.25" customHeight="1">
      <c r="B201" s="47"/>
      <c r="C201" s="237" t="s">
        <v>727</v>
      </c>
      <c r="D201" s="237" t="s">
        <v>230</v>
      </c>
      <c r="E201" s="238" t="s">
        <v>3992</v>
      </c>
      <c r="F201" s="239" t="s">
        <v>3829</v>
      </c>
      <c r="G201" s="240" t="s">
        <v>935</v>
      </c>
      <c r="H201" s="241">
        <v>7</v>
      </c>
      <c r="I201" s="242"/>
      <c r="J201" s="243">
        <f>ROUND(I201*H201,2)</f>
        <v>0</v>
      </c>
      <c r="K201" s="239" t="s">
        <v>3751</v>
      </c>
      <c r="L201" s="73"/>
      <c r="M201" s="244" t="s">
        <v>22</v>
      </c>
      <c r="N201" s="245" t="s">
        <v>50</v>
      </c>
      <c r="O201" s="48"/>
      <c r="P201" s="246">
        <f>O201*H201</f>
        <v>0</v>
      </c>
      <c r="Q201" s="246">
        <v>0</v>
      </c>
      <c r="R201" s="246">
        <f>Q201*H201</f>
        <v>0</v>
      </c>
      <c r="S201" s="246">
        <v>0</v>
      </c>
      <c r="T201" s="247">
        <f>S201*H201</f>
        <v>0</v>
      </c>
      <c r="AR201" s="25" t="s">
        <v>572</v>
      </c>
      <c r="AT201" s="25" t="s">
        <v>230</v>
      </c>
      <c r="AU201" s="25" t="s">
        <v>24</v>
      </c>
      <c r="AY201" s="25" t="s">
        <v>228</v>
      </c>
      <c r="BE201" s="248">
        <f>IF(N201="základní",J201,0)</f>
        <v>0</v>
      </c>
      <c r="BF201" s="248">
        <f>IF(N201="snížená",J201,0)</f>
        <v>0</v>
      </c>
      <c r="BG201" s="248">
        <f>IF(N201="zákl. přenesená",J201,0)</f>
        <v>0</v>
      </c>
      <c r="BH201" s="248">
        <f>IF(N201="sníž. přenesená",J201,0)</f>
        <v>0</v>
      </c>
      <c r="BI201" s="248">
        <f>IF(N201="nulová",J201,0)</f>
        <v>0</v>
      </c>
      <c r="BJ201" s="25" t="s">
        <v>24</v>
      </c>
      <c r="BK201" s="248">
        <f>ROUND(I201*H201,2)</f>
        <v>0</v>
      </c>
      <c r="BL201" s="25" t="s">
        <v>572</v>
      </c>
      <c r="BM201" s="25" t="s">
        <v>3993</v>
      </c>
    </row>
    <row r="202" s="1" customFormat="1" ht="25.5" customHeight="1">
      <c r="B202" s="47"/>
      <c r="C202" s="237" t="s">
        <v>732</v>
      </c>
      <c r="D202" s="237" t="s">
        <v>230</v>
      </c>
      <c r="E202" s="238" t="s">
        <v>3994</v>
      </c>
      <c r="F202" s="239" t="s">
        <v>3832</v>
      </c>
      <c r="G202" s="240" t="s">
        <v>263</v>
      </c>
      <c r="H202" s="241">
        <v>215</v>
      </c>
      <c r="I202" s="242"/>
      <c r="J202" s="243">
        <f>ROUND(I202*H202,2)</f>
        <v>0</v>
      </c>
      <c r="K202" s="239" t="s">
        <v>3751</v>
      </c>
      <c r="L202" s="73"/>
      <c r="M202" s="244" t="s">
        <v>22</v>
      </c>
      <c r="N202" s="245" t="s">
        <v>50</v>
      </c>
      <c r="O202" s="48"/>
      <c r="P202" s="246">
        <f>O202*H202</f>
        <v>0</v>
      </c>
      <c r="Q202" s="246">
        <v>0</v>
      </c>
      <c r="R202" s="246">
        <f>Q202*H202</f>
        <v>0</v>
      </c>
      <c r="S202" s="246">
        <v>0</v>
      </c>
      <c r="T202" s="247">
        <f>S202*H202</f>
        <v>0</v>
      </c>
      <c r="AR202" s="25" t="s">
        <v>572</v>
      </c>
      <c r="AT202" s="25" t="s">
        <v>230</v>
      </c>
      <c r="AU202" s="25" t="s">
        <v>24</v>
      </c>
      <c r="AY202" s="25" t="s">
        <v>228</v>
      </c>
      <c r="BE202" s="248">
        <f>IF(N202="základní",J202,0)</f>
        <v>0</v>
      </c>
      <c r="BF202" s="248">
        <f>IF(N202="snížená",J202,0)</f>
        <v>0</v>
      </c>
      <c r="BG202" s="248">
        <f>IF(N202="zákl. přenesená",J202,0)</f>
        <v>0</v>
      </c>
      <c r="BH202" s="248">
        <f>IF(N202="sníž. přenesená",J202,0)</f>
        <v>0</v>
      </c>
      <c r="BI202" s="248">
        <f>IF(N202="nulová",J202,0)</f>
        <v>0</v>
      </c>
      <c r="BJ202" s="25" t="s">
        <v>24</v>
      </c>
      <c r="BK202" s="248">
        <f>ROUND(I202*H202,2)</f>
        <v>0</v>
      </c>
      <c r="BL202" s="25" t="s">
        <v>572</v>
      </c>
      <c r="BM202" s="25" t="s">
        <v>3995</v>
      </c>
    </row>
    <row r="203" s="1" customFormat="1" ht="25.5" customHeight="1">
      <c r="B203" s="47"/>
      <c r="C203" s="237" t="s">
        <v>739</v>
      </c>
      <c r="D203" s="237" t="s">
        <v>230</v>
      </c>
      <c r="E203" s="238" t="s">
        <v>3996</v>
      </c>
      <c r="F203" s="239" t="s">
        <v>3838</v>
      </c>
      <c r="G203" s="240" t="s">
        <v>263</v>
      </c>
      <c r="H203" s="241">
        <v>77</v>
      </c>
      <c r="I203" s="242"/>
      <c r="J203" s="243">
        <f>ROUND(I203*H203,2)</f>
        <v>0</v>
      </c>
      <c r="K203" s="239" t="s">
        <v>3751</v>
      </c>
      <c r="L203" s="73"/>
      <c r="M203" s="244" t="s">
        <v>22</v>
      </c>
      <c r="N203" s="245" t="s">
        <v>50</v>
      </c>
      <c r="O203" s="48"/>
      <c r="P203" s="246">
        <f>O203*H203</f>
        <v>0</v>
      </c>
      <c r="Q203" s="246">
        <v>0</v>
      </c>
      <c r="R203" s="246">
        <f>Q203*H203</f>
        <v>0</v>
      </c>
      <c r="S203" s="246">
        <v>0</v>
      </c>
      <c r="T203" s="247">
        <f>S203*H203</f>
        <v>0</v>
      </c>
      <c r="AR203" s="25" t="s">
        <v>572</v>
      </c>
      <c r="AT203" s="25" t="s">
        <v>230</v>
      </c>
      <c r="AU203" s="25" t="s">
        <v>24</v>
      </c>
      <c r="AY203" s="25" t="s">
        <v>228</v>
      </c>
      <c r="BE203" s="248">
        <f>IF(N203="základní",J203,0)</f>
        <v>0</v>
      </c>
      <c r="BF203" s="248">
        <f>IF(N203="snížená",J203,0)</f>
        <v>0</v>
      </c>
      <c r="BG203" s="248">
        <f>IF(N203="zákl. přenesená",J203,0)</f>
        <v>0</v>
      </c>
      <c r="BH203" s="248">
        <f>IF(N203="sníž. přenesená",J203,0)</f>
        <v>0</v>
      </c>
      <c r="BI203" s="248">
        <f>IF(N203="nulová",J203,0)</f>
        <v>0</v>
      </c>
      <c r="BJ203" s="25" t="s">
        <v>24</v>
      </c>
      <c r="BK203" s="248">
        <f>ROUND(I203*H203,2)</f>
        <v>0</v>
      </c>
      <c r="BL203" s="25" t="s">
        <v>572</v>
      </c>
      <c r="BM203" s="25" t="s">
        <v>3997</v>
      </c>
    </row>
    <row r="204" s="1" customFormat="1" ht="25.5" customHeight="1">
      <c r="B204" s="47"/>
      <c r="C204" s="237" t="s">
        <v>744</v>
      </c>
      <c r="D204" s="237" t="s">
        <v>230</v>
      </c>
      <c r="E204" s="238" t="s">
        <v>3998</v>
      </c>
      <c r="F204" s="239" t="s">
        <v>3841</v>
      </c>
      <c r="G204" s="240" t="s">
        <v>263</v>
      </c>
      <c r="H204" s="241">
        <v>35</v>
      </c>
      <c r="I204" s="242"/>
      <c r="J204" s="243">
        <f>ROUND(I204*H204,2)</f>
        <v>0</v>
      </c>
      <c r="K204" s="239" t="s">
        <v>3751</v>
      </c>
      <c r="L204" s="73"/>
      <c r="M204" s="244" t="s">
        <v>22</v>
      </c>
      <c r="N204" s="245" t="s">
        <v>50</v>
      </c>
      <c r="O204" s="48"/>
      <c r="P204" s="246">
        <f>O204*H204</f>
        <v>0</v>
      </c>
      <c r="Q204" s="246">
        <v>0</v>
      </c>
      <c r="R204" s="246">
        <f>Q204*H204</f>
        <v>0</v>
      </c>
      <c r="S204" s="246">
        <v>0</v>
      </c>
      <c r="T204" s="247">
        <f>S204*H204</f>
        <v>0</v>
      </c>
      <c r="AR204" s="25" t="s">
        <v>572</v>
      </c>
      <c r="AT204" s="25" t="s">
        <v>230</v>
      </c>
      <c r="AU204" s="25" t="s">
        <v>24</v>
      </c>
      <c r="AY204" s="25" t="s">
        <v>228</v>
      </c>
      <c r="BE204" s="248">
        <f>IF(N204="základní",J204,0)</f>
        <v>0</v>
      </c>
      <c r="BF204" s="248">
        <f>IF(N204="snížená",J204,0)</f>
        <v>0</v>
      </c>
      <c r="BG204" s="248">
        <f>IF(N204="zákl. přenesená",J204,0)</f>
        <v>0</v>
      </c>
      <c r="BH204" s="248">
        <f>IF(N204="sníž. přenesená",J204,0)</f>
        <v>0</v>
      </c>
      <c r="BI204" s="248">
        <f>IF(N204="nulová",J204,0)</f>
        <v>0</v>
      </c>
      <c r="BJ204" s="25" t="s">
        <v>24</v>
      </c>
      <c r="BK204" s="248">
        <f>ROUND(I204*H204,2)</f>
        <v>0</v>
      </c>
      <c r="BL204" s="25" t="s">
        <v>572</v>
      </c>
      <c r="BM204" s="25" t="s">
        <v>3999</v>
      </c>
    </row>
    <row r="205" s="1" customFormat="1" ht="16.5" customHeight="1">
      <c r="B205" s="47"/>
      <c r="C205" s="237" t="s">
        <v>749</v>
      </c>
      <c r="D205" s="237" t="s">
        <v>230</v>
      </c>
      <c r="E205" s="238" t="s">
        <v>4000</v>
      </c>
      <c r="F205" s="239" t="s">
        <v>3847</v>
      </c>
      <c r="G205" s="240" t="s">
        <v>935</v>
      </c>
      <c r="H205" s="241">
        <v>7</v>
      </c>
      <c r="I205" s="242"/>
      <c r="J205" s="243">
        <f>ROUND(I205*H205,2)</f>
        <v>0</v>
      </c>
      <c r="K205" s="239" t="s">
        <v>3751</v>
      </c>
      <c r="L205" s="73"/>
      <c r="M205" s="244" t="s">
        <v>22</v>
      </c>
      <c r="N205" s="245" t="s">
        <v>50</v>
      </c>
      <c r="O205" s="48"/>
      <c r="P205" s="246">
        <f>O205*H205</f>
        <v>0</v>
      </c>
      <c r="Q205" s="246">
        <v>0</v>
      </c>
      <c r="R205" s="246">
        <f>Q205*H205</f>
        <v>0</v>
      </c>
      <c r="S205" s="246">
        <v>0</v>
      </c>
      <c r="T205" s="247">
        <f>S205*H205</f>
        <v>0</v>
      </c>
      <c r="AR205" s="25" t="s">
        <v>572</v>
      </c>
      <c r="AT205" s="25" t="s">
        <v>230</v>
      </c>
      <c r="AU205" s="25" t="s">
        <v>24</v>
      </c>
      <c r="AY205" s="25" t="s">
        <v>228</v>
      </c>
      <c r="BE205" s="248">
        <f>IF(N205="základní",J205,0)</f>
        <v>0</v>
      </c>
      <c r="BF205" s="248">
        <f>IF(N205="snížená",J205,0)</f>
        <v>0</v>
      </c>
      <c r="BG205" s="248">
        <f>IF(N205="zákl. přenesená",J205,0)</f>
        <v>0</v>
      </c>
      <c r="BH205" s="248">
        <f>IF(N205="sníž. přenesená",J205,0)</f>
        <v>0</v>
      </c>
      <c r="BI205" s="248">
        <f>IF(N205="nulová",J205,0)</f>
        <v>0</v>
      </c>
      <c r="BJ205" s="25" t="s">
        <v>24</v>
      </c>
      <c r="BK205" s="248">
        <f>ROUND(I205*H205,2)</f>
        <v>0</v>
      </c>
      <c r="BL205" s="25" t="s">
        <v>572</v>
      </c>
      <c r="BM205" s="25" t="s">
        <v>4001</v>
      </c>
    </row>
    <row r="206" s="11" customFormat="1" ht="37.44" customHeight="1">
      <c r="B206" s="221"/>
      <c r="C206" s="222"/>
      <c r="D206" s="223" t="s">
        <v>78</v>
      </c>
      <c r="E206" s="224" t="s">
        <v>235</v>
      </c>
      <c r="F206" s="224" t="s">
        <v>4002</v>
      </c>
      <c r="G206" s="222"/>
      <c r="H206" s="222"/>
      <c r="I206" s="225"/>
      <c r="J206" s="226">
        <f>BK206</f>
        <v>0</v>
      </c>
      <c r="K206" s="222"/>
      <c r="L206" s="227"/>
      <c r="M206" s="228"/>
      <c r="N206" s="229"/>
      <c r="O206" s="229"/>
      <c r="P206" s="230">
        <f>SUM(P207:P234)</f>
        <v>0</v>
      </c>
      <c r="Q206" s="229"/>
      <c r="R206" s="230">
        <f>SUM(R207:R234)</f>
        <v>0</v>
      </c>
      <c r="S206" s="229"/>
      <c r="T206" s="231">
        <f>SUM(T207:T234)</f>
        <v>0</v>
      </c>
      <c r="AR206" s="232" t="s">
        <v>101</v>
      </c>
      <c r="AT206" s="233" t="s">
        <v>78</v>
      </c>
      <c r="AU206" s="233" t="s">
        <v>79</v>
      </c>
      <c r="AY206" s="232" t="s">
        <v>228</v>
      </c>
      <c r="BK206" s="234">
        <f>SUM(BK207:BK234)</f>
        <v>0</v>
      </c>
    </row>
    <row r="207" s="1" customFormat="1" ht="51" customHeight="1">
      <c r="B207" s="47"/>
      <c r="C207" s="237" t="s">
        <v>755</v>
      </c>
      <c r="D207" s="237" t="s">
        <v>230</v>
      </c>
      <c r="E207" s="238" t="s">
        <v>4003</v>
      </c>
      <c r="F207" s="239" t="s">
        <v>4004</v>
      </c>
      <c r="G207" s="240" t="s">
        <v>929</v>
      </c>
      <c r="H207" s="241">
        <v>1</v>
      </c>
      <c r="I207" s="242"/>
      <c r="J207" s="243">
        <f>ROUND(I207*H207,2)</f>
        <v>0</v>
      </c>
      <c r="K207" s="239" t="s">
        <v>3751</v>
      </c>
      <c r="L207" s="73"/>
      <c r="M207" s="244" t="s">
        <v>22</v>
      </c>
      <c r="N207" s="245" t="s">
        <v>50</v>
      </c>
      <c r="O207" s="48"/>
      <c r="P207" s="246">
        <f>O207*H207</f>
        <v>0</v>
      </c>
      <c r="Q207" s="246">
        <v>0</v>
      </c>
      <c r="R207" s="246">
        <f>Q207*H207</f>
        <v>0</v>
      </c>
      <c r="S207" s="246">
        <v>0</v>
      </c>
      <c r="T207" s="247">
        <f>S207*H207</f>
        <v>0</v>
      </c>
      <c r="AR207" s="25" t="s">
        <v>572</v>
      </c>
      <c r="AT207" s="25" t="s">
        <v>230</v>
      </c>
      <c r="AU207" s="25" t="s">
        <v>24</v>
      </c>
      <c r="AY207" s="25" t="s">
        <v>228</v>
      </c>
      <c r="BE207" s="248">
        <f>IF(N207="základní",J207,0)</f>
        <v>0</v>
      </c>
      <c r="BF207" s="248">
        <f>IF(N207="snížená",J207,0)</f>
        <v>0</v>
      </c>
      <c r="BG207" s="248">
        <f>IF(N207="zákl. přenesená",J207,0)</f>
        <v>0</v>
      </c>
      <c r="BH207" s="248">
        <f>IF(N207="sníž. přenesená",J207,0)</f>
        <v>0</v>
      </c>
      <c r="BI207" s="248">
        <f>IF(N207="nulová",J207,0)</f>
        <v>0</v>
      </c>
      <c r="BJ207" s="25" t="s">
        <v>24</v>
      </c>
      <c r="BK207" s="248">
        <f>ROUND(I207*H207,2)</f>
        <v>0</v>
      </c>
      <c r="BL207" s="25" t="s">
        <v>572</v>
      </c>
      <c r="BM207" s="25" t="s">
        <v>4005</v>
      </c>
    </row>
    <row r="208" s="1" customFormat="1" ht="38.25" customHeight="1">
      <c r="B208" s="47"/>
      <c r="C208" s="237" t="s">
        <v>761</v>
      </c>
      <c r="D208" s="237" t="s">
        <v>230</v>
      </c>
      <c r="E208" s="238" t="s">
        <v>4006</v>
      </c>
      <c r="F208" s="239" t="s">
        <v>4007</v>
      </c>
      <c r="G208" s="240" t="s">
        <v>929</v>
      </c>
      <c r="H208" s="241">
        <v>2</v>
      </c>
      <c r="I208" s="242"/>
      <c r="J208" s="243">
        <f>ROUND(I208*H208,2)</f>
        <v>0</v>
      </c>
      <c r="K208" s="239" t="s">
        <v>3751</v>
      </c>
      <c r="L208" s="73"/>
      <c r="M208" s="244" t="s">
        <v>22</v>
      </c>
      <c r="N208" s="245" t="s">
        <v>50</v>
      </c>
      <c r="O208" s="48"/>
      <c r="P208" s="246">
        <f>O208*H208</f>
        <v>0</v>
      </c>
      <c r="Q208" s="246">
        <v>0</v>
      </c>
      <c r="R208" s="246">
        <f>Q208*H208</f>
        <v>0</v>
      </c>
      <c r="S208" s="246">
        <v>0</v>
      </c>
      <c r="T208" s="247">
        <f>S208*H208</f>
        <v>0</v>
      </c>
      <c r="AR208" s="25" t="s">
        <v>572</v>
      </c>
      <c r="AT208" s="25" t="s">
        <v>230</v>
      </c>
      <c r="AU208" s="25" t="s">
        <v>24</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572</v>
      </c>
      <c r="BM208" s="25" t="s">
        <v>4008</v>
      </c>
    </row>
    <row r="209" s="1" customFormat="1" ht="38.25" customHeight="1">
      <c r="B209" s="47"/>
      <c r="C209" s="237" t="s">
        <v>30</v>
      </c>
      <c r="D209" s="237" t="s">
        <v>230</v>
      </c>
      <c r="E209" s="238" t="s">
        <v>4009</v>
      </c>
      <c r="F209" s="239" t="s">
        <v>4010</v>
      </c>
      <c r="G209" s="240" t="s">
        <v>929</v>
      </c>
      <c r="H209" s="241">
        <v>4</v>
      </c>
      <c r="I209" s="242"/>
      <c r="J209" s="243">
        <f>ROUND(I209*H209,2)</f>
        <v>0</v>
      </c>
      <c r="K209" s="239" t="s">
        <v>3751</v>
      </c>
      <c r="L209" s="73"/>
      <c r="M209" s="244" t="s">
        <v>22</v>
      </c>
      <c r="N209" s="245" t="s">
        <v>50</v>
      </c>
      <c r="O209" s="48"/>
      <c r="P209" s="246">
        <f>O209*H209</f>
        <v>0</v>
      </c>
      <c r="Q209" s="246">
        <v>0</v>
      </c>
      <c r="R209" s="246">
        <f>Q209*H209</f>
        <v>0</v>
      </c>
      <c r="S209" s="246">
        <v>0</v>
      </c>
      <c r="T209" s="247">
        <f>S209*H209</f>
        <v>0</v>
      </c>
      <c r="AR209" s="25" t="s">
        <v>572</v>
      </c>
      <c r="AT209" s="25" t="s">
        <v>230</v>
      </c>
      <c r="AU209" s="25" t="s">
        <v>24</v>
      </c>
      <c r="AY209" s="25" t="s">
        <v>228</v>
      </c>
      <c r="BE209" s="248">
        <f>IF(N209="základní",J209,0)</f>
        <v>0</v>
      </c>
      <c r="BF209" s="248">
        <f>IF(N209="snížená",J209,0)</f>
        <v>0</v>
      </c>
      <c r="BG209" s="248">
        <f>IF(N209="zákl. přenesená",J209,0)</f>
        <v>0</v>
      </c>
      <c r="BH209" s="248">
        <f>IF(N209="sníž. přenesená",J209,0)</f>
        <v>0</v>
      </c>
      <c r="BI209" s="248">
        <f>IF(N209="nulová",J209,0)</f>
        <v>0</v>
      </c>
      <c r="BJ209" s="25" t="s">
        <v>24</v>
      </c>
      <c r="BK209" s="248">
        <f>ROUND(I209*H209,2)</f>
        <v>0</v>
      </c>
      <c r="BL209" s="25" t="s">
        <v>572</v>
      </c>
      <c r="BM209" s="25" t="s">
        <v>4011</v>
      </c>
    </row>
    <row r="210" s="1" customFormat="1" ht="16.5" customHeight="1">
      <c r="B210" s="47"/>
      <c r="C210" s="237" t="s">
        <v>770</v>
      </c>
      <c r="D210" s="237" t="s">
        <v>230</v>
      </c>
      <c r="E210" s="238" t="s">
        <v>4012</v>
      </c>
      <c r="F210" s="239" t="s">
        <v>4013</v>
      </c>
      <c r="G210" s="240" t="s">
        <v>929</v>
      </c>
      <c r="H210" s="241">
        <v>1</v>
      </c>
      <c r="I210" s="242"/>
      <c r="J210" s="243">
        <f>ROUND(I210*H210,2)</f>
        <v>0</v>
      </c>
      <c r="K210" s="239" t="s">
        <v>3751</v>
      </c>
      <c r="L210" s="73"/>
      <c r="M210" s="244" t="s">
        <v>22</v>
      </c>
      <c r="N210" s="245" t="s">
        <v>50</v>
      </c>
      <c r="O210" s="48"/>
      <c r="P210" s="246">
        <f>O210*H210</f>
        <v>0</v>
      </c>
      <c r="Q210" s="246">
        <v>0</v>
      </c>
      <c r="R210" s="246">
        <f>Q210*H210</f>
        <v>0</v>
      </c>
      <c r="S210" s="246">
        <v>0</v>
      </c>
      <c r="T210" s="247">
        <f>S210*H210</f>
        <v>0</v>
      </c>
      <c r="AR210" s="25" t="s">
        <v>572</v>
      </c>
      <c r="AT210" s="25" t="s">
        <v>230</v>
      </c>
      <c r="AU210" s="25" t="s">
        <v>24</v>
      </c>
      <c r="AY210" s="25" t="s">
        <v>228</v>
      </c>
      <c r="BE210" s="248">
        <f>IF(N210="základní",J210,0)</f>
        <v>0</v>
      </c>
      <c r="BF210" s="248">
        <f>IF(N210="snížená",J210,0)</f>
        <v>0</v>
      </c>
      <c r="BG210" s="248">
        <f>IF(N210="zákl. přenesená",J210,0)</f>
        <v>0</v>
      </c>
      <c r="BH210" s="248">
        <f>IF(N210="sníž. přenesená",J210,0)</f>
        <v>0</v>
      </c>
      <c r="BI210" s="248">
        <f>IF(N210="nulová",J210,0)</f>
        <v>0</v>
      </c>
      <c r="BJ210" s="25" t="s">
        <v>24</v>
      </c>
      <c r="BK210" s="248">
        <f>ROUND(I210*H210,2)</f>
        <v>0</v>
      </c>
      <c r="BL210" s="25" t="s">
        <v>572</v>
      </c>
      <c r="BM210" s="25" t="s">
        <v>4014</v>
      </c>
    </row>
    <row r="211" s="1" customFormat="1" ht="16.5" customHeight="1">
      <c r="B211" s="47"/>
      <c r="C211" s="237" t="s">
        <v>774</v>
      </c>
      <c r="D211" s="237" t="s">
        <v>230</v>
      </c>
      <c r="E211" s="238" t="s">
        <v>4015</v>
      </c>
      <c r="F211" s="239" t="s">
        <v>4016</v>
      </c>
      <c r="G211" s="240" t="s">
        <v>929</v>
      </c>
      <c r="H211" s="241">
        <v>1</v>
      </c>
      <c r="I211" s="242"/>
      <c r="J211" s="243">
        <f>ROUND(I211*H211,2)</f>
        <v>0</v>
      </c>
      <c r="K211" s="239" t="s">
        <v>3751</v>
      </c>
      <c r="L211" s="73"/>
      <c r="M211" s="244" t="s">
        <v>22</v>
      </c>
      <c r="N211" s="245" t="s">
        <v>50</v>
      </c>
      <c r="O211" s="48"/>
      <c r="P211" s="246">
        <f>O211*H211</f>
        <v>0</v>
      </c>
      <c r="Q211" s="246">
        <v>0</v>
      </c>
      <c r="R211" s="246">
        <f>Q211*H211</f>
        <v>0</v>
      </c>
      <c r="S211" s="246">
        <v>0</v>
      </c>
      <c r="T211" s="247">
        <f>S211*H211</f>
        <v>0</v>
      </c>
      <c r="AR211" s="25" t="s">
        <v>572</v>
      </c>
      <c r="AT211" s="25" t="s">
        <v>230</v>
      </c>
      <c r="AU211" s="25" t="s">
        <v>24</v>
      </c>
      <c r="AY211" s="25" t="s">
        <v>228</v>
      </c>
      <c r="BE211" s="248">
        <f>IF(N211="základní",J211,0)</f>
        <v>0</v>
      </c>
      <c r="BF211" s="248">
        <f>IF(N211="snížená",J211,0)</f>
        <v>0</v>
      </c>
      <c r="BG211" s="248">
        <f>IF(N211="zákl. přenesená",J211,0)</f>
        <v>0</v>
      </c>
      <c r="BH211" s="248">
        <f>IF(N211="sníž. přenesená",J211,0)</f>
        <v>0</v>
      </c>
      <c r="BI211" s="248">
        <f>IF(N211="nulová",J211,0)</f>
        <v>0</v>
      </c>
      <c r="BJ211" s="25" t="s">
        <v>24</v>
      </c>
      <c r="BK211" s="248">
        <f>ROUND(I211*H211,2)</f>
        <v>0</v>
      </c>
      <c r="BL211" s="25" t="s">
        <v>572</v>
      </c>
      <c r="BM211" s="25" t="s">
        <v>4017</v>
      </c>
    </row>
    <row r="212" s="1" customFormat="1" ht="25.5" customHeight="1">
      <c r="B212" s="47"/>
      <c r="C212" s="237" t="s">
        <v>778</v>
      </c>
      <c r="D212" s="237" t="s">
        <v>230</v>
      </c>
      <c r="E212" s="238" t="s">
        <v>4018</v>
      </c>
      <c r="F212" s="239" t="s">
        <v>4019</v>
      </c>
      <c r="G212" s="240" t="s">
        <v>929</v>
      </c>
      <c r="H212" s="241">
        <v>2</v>
      </c>
      <c r="I212" s="242"/>
      <c r="J212" s="243">
        <f>ROUND(I212*H212,2)</f>
        <v>0</v>
      </c>
      <c r="K212" s="239" t="s">
        <v>3751</v>
      </c>
      <c r="L212" s="73"/>
      <c r="M212" s="244" t="s">
        <v>22</v>
      </c>
      <c r="N212" s="245" t="s">
        <v>50</v>
      </c>
      <c r="O212" s="48"/>
      <c r="P212" s="246">
        <f>O212*H212</f>
        <v>0</v>
      </c>
      <c r="Q212" s="246">
        <v>0</v>
      </c>
      <c r="R212" s="246">
        <f>Q212*H212</f>
        <v>0</v>
      </c>
      <c r="S212" s="246">
        <v>0</v>
      </c>
      <c r="T212" s="247">
        <f>S212*H212</f>
        <v>0</v>
      </c>
      <c r="AR212" s="25" t="s">
        <v>572</v>
      </c>
      <c r="AT212" s="25" t="s">
        <v>230</v>
      </c>
      <c r="AU212" s="25" t="s">
        <v>24</v>
      </c>
      <c r="AY212" s="25" t="s">
        <v>228</v>
      </c>
      <c r="BE212" s="248">
        <f>IF(N212="základní",J212,0)</f>
        <v>0</v>
      </c>
      <c r="BF212" s="248">
        <f>IF(N212="snížená",J212,0)</f>
        <v>0</v>
      </c>
      <c r="BG212" s="248">
        <f>IF(N212="zákl. přenesená",J212,0)</f>
        <v>0</v>
      </c>
      <c r="BH212" s="248">
        <f>IF(N212="sníž. přenesená",J212,0)</f>
        <v>0</v>
      </c>
      <c r="BI212" s="248">
        <f>IF(N212="nulová",J212,0)</f>
        <v>0</v>
      </c>
      <c r="BJ212" s="25" t="s">
        <v>24</v>
      </c>
      <c r="BK212" s="248">
        <f>ROUND(I212*H212,2)</f>
        <v>0</v>
      </c>
      <c r="BL212" s="25" t="s">
        <v>572</v>
      </c>
      <c r="BM212" s="25" t="s">
        <v>4020</v>
      </c>
    </row>
    <row r="213" s="1" customFormat="1" ht="25.5" customHeight="1">
      <c r="B213" s="47"/>
      <c r="C213" s="237" t="s">
        <v>782</v>
      </c>
      <c r="D213" s="237" t="s">
        <v>230</v>
      </c>
      <c r="E213" s="238" t="s">
        <v>4021</v>
      </c>
      <c r="F213" s="239" t="s">
        <v>4022</v>
      </c>
      <c r="G213" s="240" t="s">
        <v>929</v>
      </c>
      <c r="H213" s="241">
        <v>1</v>
      </c>
      <c r="I213" s="242"/>
      <c r="J213" s="243">
        <f>ROUND(I213*H213,2)</f>
        <v>0</v>
      </c>
      <c r="K213" s="239" t="s">
        <v>3751</v>
      </c>
      <c r="L213" s="73"/>
      <c r="M213" s="244" t="s">
        <v>22</v>
      </c>
      <c r="N213" s="245" t="s">
        <v>50</v>
      </c>
      <c r="O213" s="48"/>
      <c r="P213" s="246">
        <f>O213*H213</f>
        <v>0</v>
      </c>
      <c r="Q213" s="246">
        <v>0</v>
      </c>
      <c r="R213" s="246">
        <f>Q213*H213</f>
        <v>0</v>
      </c>
      <c r="S213" s="246">
        <v>0</v>
      </c>
      <c r="T213" s="247">
        <f>S213*H213</f>
        <v>0</v>
      </c>
      <c r="AR213" s="25" t="s">
        <v>572</v>
      </c>
      <c r="AT213" s="25" t="s">
        <v>230</v>
      </c>
      <c r="AU213" s="25" t="s">
        <v>24</v>
      </c>
      <c r="AY213" s="25" t="s">
        <v>228</v>
      </c>
      <c r="BE213" s="248">
        <f>IF(N213="základní",J213,0)</f>
        <v>0</v>
      </c>
      <c r="BF213" s="248">
        <f>IF(N213="snížená",J213,0)</f>
        <v>0</v>
      </c>
      <c r="BG213" s="248">
        <f>IF(N213="zákl. přenesená",J213,0)</f>
        <v>0</v>
      </c>
      <c r="BH213" s="248">
        <f>IF(N213="sníž. přenesená",J213,0)</f>
        <v>0</v>
      </c>
      <c r="BI213" s="248">
        <f>IF(N213="nulová",J213,0)</f>
        <v>0</v>
      </c>
      <c r="BJ213" s="25" t="s">
        <v>24</v>
      </c>
      <c r="BK213" s="248">
        <f>ROUND(I213*H213,2)</f>
        <v>0</v>
      </c>
      <c r="BL213" s="25" t="s">
        <v>572</v>
      </c>
      <c r="BM213" s="25" t="s">
        <v>4023</v>
      </c>
    </row>
    <row r="214" s="1" customFormat="1" ht="25.5" customHeight="1">
      <c r="B214" s="47"/>
      <c r="C214" s="237" t="s">
        <v>786</v>
      </c>
      <c r="D214" s="237" t="s">
        <v>230</v>
      </c>
      <c r="E214" s="238" t="s">
        <v>4024</v>
      </c>
      <c r="F214" s="239" t="s">
        <v>3805</v>
      </c>
      <c r="G214" s="240" t="s">
        <v>929</v>
      </c>
      <c r="H214" s="241">
        <v>1</v>
      </c>
      <c r="I214" s="242"/>
      <c r="J214" s="243">
        <f>ROUND(I214*H214,2)</f>
        <v>0</v>
      </c>
      <c r="K214" s="239" t="s">
        <v>3751</v>
      </c>
      <c r="L214" s="73"/>
      <c r="M214" s="244" t="s">
        <v>22</v>
      </c>
      <c r="N214" s="245" t="s">
        <v>50</v>
      </c>
      <c r="O214" s="48"/>
      <c r="P214" s="246">
        <f>O214*H214</f>
        <v>0</v>
      </c>
      <c r="Q214" s="246">
        <v>0</v>
      </c>
      <c r="R214" s="246">
        <f>Q214*H214</f>
        <v>0</v>
      </c>
      <c r="S214" s="246">
        <v>0</v>
      </c>
      <c r="T214" s="247">
        <f>S214*H214</f>
        <v>0</v>
      </c>
      <c r="AR214" s="25" t="s">
        <v>572</v>
      </c>
      <c r="AT214" s="25" t="s">
        <v>230</v>
      </c>
      <c r="AU214" s="25" t="s">
        <v>24</v>
      </c>
      <c r="AY214" s="25" t="s">
        <v>228</v>
      </c>
      <c r="BE214" s="248">
        <f>IF(N214="základní",J214,0)</f>
        <v>0</v>
      </c>
      <c r="BF214" s="248">
        <f>IF(N214="snížená",J214,0)</f>
        <v>0</v>
      </c>
      <c r="BG214" s="248">
        <f>IF(N214="zákl. přenesená",J214,0)</f>
        <v>0</v>
      </c>
      <c r="BH214" s="248">
        <f>IF(N214="sníž. přenesená",J214,0)</f>
        <v>0</v>
      </c>
      <c r="BI214" s="248">
        <f>IF(N214="nulová",J214,0)</f>
        <v>0</v>
      </c>
      <c r="BJ214" s="25" t="s">
        <v>24</v>
      </c>
      <c r="BK214" s="248">
        <f>ROUND(I214*H214,2)</f>
        <v>0</v>
      </c>
      <c r="BL214" s="25" t="s">
        <v>572</v>
      </c>
      <c r="BM214" s="25" t="s">
        <v>4025</v>
      </c>
    </row>
    <row r="215" s="1" customFormat="1" ht="25.5" customHeight="1">
      <c r="B215" s="47"/>
      <c r="C215" s="237" t="s">
        <v>791</v>
      </c>
      <c r="D215" s="237" t="s">
        <v>230</v>
      </c>
      <c r="E215" s="238" t="s">
        <v>4026</v>
      </c>
      <c r="F215" s="239" t="s">
        <v>3808</v>
      </c>
      <c r="G215" s="240" t="s">
        <v>929</v>
      </c>
      <c r="H215" s="241">
        <v>1</v>
      </c>
      <c r="I215" s="242"/>
      <c r="J215" s="243">
        <f>ROUND(I215*H215,2)</f>
        <v>0</v>
      </c>
      <c r="K215" s="239" t="s">
        <v>3751</v>
      </c>
      <c r="L215" s="73"/>
      <c r="M215" s="244" t="s">
        <v>22</v>
      </c>
      <c r="N215" s="245" t="s">
        <v>50</v>
      </c>
      <c r="O215" s="48"/>
      <c r="P215" s="246">
        <f>O215*H215</f>
        <v>0</v>
      </c>
      <c r="Q215" s="246">
        <v>0</v>
      </c>
      <c r="R215" s="246">
        <f>Q215*H215</f>
        <v>0</v>
      </c>
      <c r="S215" s="246">
        <v>0</v>
      </c>
      <c r="T215" s="247">
        <f>S215*H215</f>
        <v>0</v>
      </c>
      <c r="AR215" s="25" t="s">
        <v>572</v>
      </c>
      <c r="AT215" s="25" t="s">
        <v>230</v>
      </c>
      <c r="AU215" s="25" t="s">
        <v>24</v>
      </c>
      <c r="AY215" s="25" t="s">
        <v>228</v>
      </c>
      <c r="BE215" s="248">
        <f>IF(N215="základní",J215,0)</f>
        <v>0</v>
      </c>
      <c r="BF215" s="248">
        <f>IF(N215="snížená",J215,0)</f>
        <v>0</v>
      </c>
      <c r="BG215" s="248">
        <f>IF(N215="zákl. přenesená",J215,0)</f>
        <v>0</v>
      </c>
      <c r="BH215" s="248">
        <f>IF(N215="sníž. přenesená",J215,0)</f>
        <v>0</v>
      </c>
      <c r="BI215" s="248">
        <f>IF(N215="nulová",J215,0)</f>
        <v>0</v>
      </c>
      <c r="BJ215" s="25" t="s">
        <v>24</v>
      </c>
      <c r="BK215" s="248">
        <f>ROUND(I215*H215,2)</f>
        <v>0</v>
      </c>
      <c r="BL215" s="25" t="s">
        <v>572</v>
      </c>
      <c r="BM215" s="25" t="s">
        <v>4027</v>
      </c>
    </row>
    <row r="216" s="1" customFormat="1" ht="16.5" customHeight="1">
      <c r="B216" s="47"/>
      <c r="C216" s="237" t="s">
        <v>796</v>
      </c>
      <c r="D216" s="237" t="s">
        <v>230</v>
      </c>
      <c r="E216" s="238" t="s">
        <v>4028</v>
      </c>
      <c r="F216" s="239" t="s">
        <v>4029</v>
      </c>
      <c r="G216" s="240" t="s">
        <v>929</v>
      </c>
      <c r="H216" s="241">
        <v>4</v>
      </c>
      <c r="I216" s="242"/>
      <c r="J216" s="243">
        <f>ROUND(I216*H216,2)</f>
        <v>0</v>
      </c>
      <c r="K216" s="239" t="s">
        <v>3751</v>
      </c>
      <c r="L216" s="73"/>
      <c r="M216" s="244" t="s">
        <v>22</v>
      </c>
      <c r="N216" s="245" t="s">
        <v>50</v>
      </c>
      <c r="O216" s="48"/>
      <c r="P216" s="246">
        <f>O216*H216</f>
        <v>0</v>
      </c>
      <c r="Q216" s="246">
        <v>0</v>
      </c>
      <c r="R216" s="246">
        <f>Q216*H216</f>
        <v>0</v>
      </c>
      <c r="S216" s="246">
        <v>0</v>
      </c>
      <c r="T216" s="247">
        <f>S216*H216</f>
        <v>0</v>
      </c>
      <c r="AR216" s="25" t="s">
        <v>572</v>
      </c>
      <c r="AT216" s="25" t="s">
        <v>230</v>
      </c>
      <c r="AU216" s="25" t="s">
        <v>24</v>
      </c>
      <c r="AY216" s="25" t="s">
        <v>228</v>
      </c>
      <c r="BE216" s="248">
        <f>IF(N216="základní",J216,0)</f>
        <v>0</v>
      </c>
      <c r="BF216" s="248">
        <f>IF(N216="snížená",J216,0)</f>
        <v>0</v>
      </c>
      <c r="BG216" s="248">
        <f>IF(N216="zákl. přenesená",J216,0)</f>
        <v>0</v>
      </c>
      <c r="BH216" s="248">
        <f>IF(N216="sníž. přenesená",J216,0)</f>
        <v>0</v>
      </c>
      <c r="BI216" s="248">
        <f>IF(N216="nulová",J216,0)</f>
        <v>0</v>
      </c>
      <c r="BJ216" s="25" t="s">
        <v>24</v>
      </c>
      <c r="BK216" s="248">
        <f>ROUND(I216*H216,2)</f>
        <v>0</v>
      </c>
      <c r="BL216" s="25" t="s">
        <v>572</v>
      </c>
      <c r="BM216" s="25" t="s">
        <v>4030</v>
      </c>
    </row>
    <row r="217" s="1" customFormat="1" ht="16.5" customHeight="1">
      <c r="B217" s="47"/>
      <c r="C217" s="237" t="s">
        <v>800</v>
      </c>
      <c r="D217" s="237" t="s">
        <v>230</v>
      </c>
      <c r="E217" s="238" t="s">
        <v>4031</v>
      </c>
      <c r="F217" s="239" t="s">
        <v>4032</v>
      </c>
      <c r="G217" s="240" t="s">
        <v>929</v>
      </c>
      <c r="H217" s="241">
        <v>1</v>
      </c>
      <c r="I217" s="242"/>
      <c r="J217" s="243">
        <f>ROUND(I217*H217,2)</f>
        <v>0</v>
      </c>
      <c r="K217" s="239" t="s">
        <v>3751</v>
      </c>
      <c r="L217" s="73"/>
      <c r="M217" s="244" t="s">
        <v>22</v>
      </c>
      <c r="N217" s="245" t="s">
        <v>50</v>
      </c>
      <c r="O217" s="48"/>
      <c r="P217" s="246">
        <f>O217*H217</f>
        <v>0</v>
      </c>
      <c r="Q217" s="246">
        <v>0</v>
      </c>
      <c r="R217" s="246">
        <f>Q217*H217</f>
        <v>0</v>
      </c>
      <c r="S217" s="246">
        <v>0</v>
      </c>
      <c r="T217" s="247">
        <f>S217*H217</f>
        <v>0</v>
      </c>
      <c r="AR217" s="25" t="s">
        <v>572</v>
      </c>
      <c r="AT217" s="25" t="s">
        <v>230</v>
      </c>
      <c r="AU217" s="25" t="s">
        <v>24</v>
      </c>
      <c r="AY217" s="25" t="s">
        <v>228</v>
      </c>
      <c r="BE217" s="248">
        <f>IF(N217="základní",J217,0)</f>
        <v>0</v>
      </c>
      <c r="BF217" s="248">
        <f>IF(N217="snížená",J217,0)</f>
        <v>0</v>
      </c>
      <c r="BG217" s="248">
        <f>IF(N217="zákl. přenesená",J217,0)</f>
        <v>0</v>
      </c>
      <c r="BH217" s="248">
        <f>IF(N217="sníž. přenesená",J217,0)</f>
        <v>0</v>
      </c>
      <c r="BI217" s="248">
        <f>IF(N217="nulová",J217,0)</f>
        <v>0</v>
      </c>
      <c r="BJ217" s="25" t="s">
        <v>24</v>
      </c>
      <c r="BK217" s="248">
        <f>ROUND(I217*H217,2)</f>
        <v>0</v>
      </c>
      <c r="BL217" s="25" t="s">
        <v>572</v>
      </c>
      <c r="BM217" s="25" t="s">
        <v>4033</v>
      </c>
    </row>
    <row r="218" s="1" customFormat="1" ht="16.5" customHeight="1">
      <c r="B218" s="47"/>
      <c r="C218" s="237" t="s">
        <v>804</v>
      </c>
      <c r="D218" s="237" t="s">
        <v>230</v>
      </c>
      <c r="E218" s="238" t="s">
        <v>4034</v>
      </c>
      <c r="F218" s="239" t="s">
        <v>4035</v>
      </c>
      <c r="G218" s="240" t="s">
        <v>929</v>
      </c>
      <c r="H218" s="241">
        <v>3</v>
      </c>
      <c r="I218" s="242"/>
      <c r="J218" s="243">
        <f>ROUND(I218*H218,2)</f>
        <v>0</v>
      </c>
      <c r="K218" s="239" t="s">
        <v>3751</v>
      </c>
      <c r="L218" s="73"/>
      <c r="M218" s="244" t="s">
        <v>22</v>
      </c>
      <c r="N218" s="245" t="s">
        <v>50</v>
      </c>
      <c r="O218" s="48"/>
      <c r="P218" s="246">
        <f>O218*H218</f>
        <v>0</v>
      </c>
      <c r="Q218" s="246">
        <v>0</v>
      </c>
      <c r="R218" s="246">
        <f>Q218*H218</f>
        <v>0</v>
      </c>
      <c r="S218" s="246">
        <v>0</v>
      </c>
      <c r="T218" s="247">
        <f>S218*H218</f>
        <v>0</v>
      </c>
      <c r="AR218" s="25" t="s">
        <v>572</v>
      </c>
      <c r="AT218" s="25" t="s">
        <v>230</v>
      </c>
      <c r="AU218" s="25" t="s">
        <v>24</v>
      </c>
      <c r="AY218" s="25" t="s">
        <v>228</v>
      </c>
      <c r="BE218" s="248">
        <f>IF(N218="základní",J218,0)</f>
        <v>0</v>
      </c>
      <c r="BF218" s="248">
        <f>IF(N218="snížená",J218,0)</f>
        <v>0</v>
      </c>
      <c r="BG218" s="248">
        <f>IF(N218="zákl. přenesená",J218,0)</f>
        <v>0</v>
      </c>
      <c r="BH218" s="248">
        <f>IF(N218="sníž. přenesená",J218,0)</f>
        <v>0</v>
      </c>
      <c r="BI218" s="248">
        <f>IF(N218="nulová",J218,0)</f>
        <v>0</v>
      </c>
      <c r="BJ218" s="25" t="s">
        <v>24</v>
      </c>
      <c r="BK218" s="248">
        <f>ROUND(I218*H218,2)</f>
        <v>0</v>
      </c>
      <c r="BL218" s="25" t="s">
        <v>572</v>
      </c>
      <c r="BM218" s="25" t="s">
        <v>4036</v>
      </c>
    </row>
    <row r="219" s="1" customFormat="1" ht="25.5" customHeight="1">
      <c r="B219" s="47"/>
      <c r="C219" s="237" t="s">
        <v>808</v>
      </c>
      <c r="D219" s="237" t="s">
        <v>230</v>
      </c>
      <c r="E219" s="238" t="s">
        <v>4037</v>
      </c>
      <c r="F219" s="239" t="s">
        <v>4038</v>
      </c>
      <c r="G219" s="240" t="s">
        <v>929</v>
      </c>
      <c r="H219" s="241">
        <v>4</v>
      </c>
      <c r="I219" s="242"/>
      <c r="J219" s="243">
        <f>ROUND(I219*H219,2)</f>
        <v>0</v>
      </c>
      <c r="K219" s="239" t="s">
        <v>3751</v>
      </c>
      <c r="L219" s="73"/>
      <c r="M219" s="244" t="s">
        <v>22</v>
      </c>
      <c r="N219" s="245" t="s">
        <v>50</v>
      </c>
      <c r="O219" s="48"/>
      <c r="P219" s="246">
        <f>O219*H219</f>
        <v>0</v>
      </c>
      <c r="Q219" s="246">
        <v>0</v>
      </c>
      <c r="R219" s="246">
        <f>Q219*H219</f>
        <v>0</v>
      </c>
      <c r="S219" s="246">
        <v>0</v>
      </c>
      <c r="T219" s="247">
        <f>S219*H219</f>
        <v>0</v>
      </c>
      <c r="AR219" s="25" t="s">
        <v>572</v>
      </c>
      <c r="AT219" s="25" t="s">
        <v>230</v>
      </c>
      <c r="AU219" s="25" t="s">
        <v>24</v>
      </c>
      <c r="AY219" s="25" t="s">
        <v>228</v>
      </c>
      <c r="BE219" s="248">
        <f>IF(N219="základní",J219,0)</f>
        <v>0</v>
      </c>
      <c r="BF219" s="248">
        <f>IF(N219="snížená",J219,0)</f>
        <v>0</v>
      </c>
      <c r="BG219" s="248">
        <f>IF(N219="zákl. přenesená",J219,0)</f>
        <v>0</v>
      </c>
      <c r="BH219" s="248">
        <f>IF(N219="sníž. přenesená",J219,0)</f>
        <v>0</v>
      </c>
      <c r="BI219" s="248">
        <f>IF(N219="nulová",J219,0)</f>
        <v>0</v>
      </c>
      <c r="BJ219" s="25" t="s">
        <v>24</v>
      </c>
      <c r="BK219" s="248">
        <f>ROUND(I219*H219,2)</f>
        <v>0</v>
      </c>
      <c r="BL219" s="25" t="s">
        <v>572</v>
      </c>
      <c r="BM219" s="25" t="s">
        <v>4039</v>
      </c>
    </row>
    <row r="220" s="1" customFormat="1" ht="25.5" customHeight="1">
      <c r="B220" s="47"/>
      <c r="C220" s="237" t="s">
        <v>812</v>
      </c>
      <c r="D220" s="237" t="s">
        <v>230</v>
      </c>
      <c r="E220" s="238" t="s">
        <v>4040</v>
      </c>
      <c r="F220" s="239" t="s">
        <v>4041</v>
      </c>
      <c r="G220" s="240" t="s">
        <v>929</v>
      </c>
      <c r="H220" s="241">
        <v>8</v>
      </c>
      <c r="I220" s="242"/>
      <c r="J220" s="243">
        <f>ROUND(I220*H220,2)</f>
        <v>0</v>
      </c>
      <c r="K220" s="239" t="s">
        <v>3751</v>
      </c>
      <c r="L220" s="73"/>
      <c r="M220" s="244" t="s">
        <v>22</v>
      </c>
      <c r="N220" s="245" t="s">
        <v>50</v>
      </c>
      <c r="O220" s="48"/>
      <c r="P220" s="246">
        <f>O220*H220</f>
        <v>0</v>
      </c>
      <c r="Q220" s="246">
        <v>0</v>
      </c>
      <c r="R220" s="246">
        <f>Q220*H220</f>
        <v>0</v>
      </c>
      <c r="S220" s="246">
        <v>0</v>
      </c>
      <c r="T220" s="247">
        <f>S220*H220</f>
        <v>0</v>
      </c>
      <c r="AR220" s="25" t="s">
        <v>572</v>
      </c>
      <c r="AT220" s="25" t="s">
        <v>230</v>
      </c>
      <c r="AU220" s="25" t="s">
        <v>24</v>
      </c>
      <c r="AY220" s="25" t="s">
        <v>228</v>
      </c>
      <c r="BE220" s="248">
        <f>IF(N220="základní",J220,0)</f>
        <v>0</v>
      </c>
      <c r="BF220" s="248">
        <f>IF(N220="snížená",J220,0)</f>
        <v>0</v>
      </c>
      <c r="BG220" s="248">
        <f>IF(N220="zákl. přenesená",J220,0)</f>
        <v>0</v>
      </c>
      <c r="BH220" s="248">
        <f>IF(N220="sníž. přenesená",J220,0)</f>
        <v>0</v>
      </c>
      <c r="BI220" s="248">
        <f>IF(N220="nulová",J220,0)</f>
        <v>0</v>
      </c>
      <c r="BJ220" s="25" t="s">
        <v>24</v>
      </c>
      <c r="BK220" s="248">
        <f>ROUND(I220*H220,2)</f>
        <v>0</v>
      </c>
      <c r="BL220" s="25" t="s">
        <v>572</v>
      </c>
      <c r="BM220" s="25" t="s">
        <v>4042</v>
      </c>
    </row>
    <row r="221" s="1" customFormat="1" ht="25.5" customHeight="1">
      <c r="B221" s="47"/>
      <c r="C221" s="237" t="s">
        <v>819</v>
      </c>
      <c r="D221" s="237" t="s">
        <v>230</v>
      </c>
      <c r="E221" s="238" t="s">
        <v>4043</v>
      </c>
      <c r="F221" s="239" t="s">
        <v>4044</v>
      </c>
      <c r="G221" s="240" t="s">
        <v>929</v>
      </c>
      <c r="H221" s="241">
        <v>2</v>
      </c>
      <c r="I221" s="242"/>
      <c r="J221" s="243">
        <f>ROUND(I221*H221,2)</f>
        <v>0</v>
      </c>
      <c r="K221" s="239" t="s">
        <v>3751</v>
      </c>
      <c r="L221" s="73"/>
      <c r="M221" s="244" t="s">
        <v>22</v>
      </c>
      <c r="N221" s="245" t="s">
        <v>50</v>
      </c>
      <c r="O221" s="48"/>
      <c r="P221" s="246">
        <f>O221*H221</f>
        <v>0</v>
      </c>
      <c r="Q221" s="246">
        <v>0</v>
      </c>
      <c r="R221" s="246">
        <f>Q221*H221</f>
        <v>0</v>
      </c>
      <c r="S221" s="246">
        <v>0</v>
      </c>
      <c r="T221" s="247">
        <f>S221*H221</f>
        <v>0</v>
      </c>
      <c r="AR221" s="25" t="s">
        <v>572</v>
      </c>
      <c r="AT221" s="25" t="s">
        <v>230</v>
      </c>
      <c r="AU221" s="25" t="s">
        <v>24</v>
      </c>
      <c r="AY221" s="25" t="s">
        <v>228</v>
      </c>
      <c r="BE221" s="248">
        <f>IF(N221="základní",J221,0)</f>
        <v>0</v>
      </c>
      <c r="BF221" s="248">
        <f>IF(N221="snížená",J221,0)</f>
        <v>0</v>
      </c>
      <c r="BG221" s="248">
        <f>IF(N221="zákl. přenesená",J221,0)</f>
        <v>0</v>
      </c>
      <c r="BH221" s="248">
        <f>IF(N221="sníž. přenesená",J221,0)</f>
        <v>0</v>
      </c>
      <c r="BI221" s="248">
        <f>IF(N221="nulová",J221,0)</f>
        <v>0</v>
      </c>
      <c r="BJ221" s="25" t="s">
        <v>24</v>
      </c>
      <c r="BK221" s="248">
        <f>ROUND(I221*H221,2)</f>
        <v>0</v>
      </c>
      <c r="BL221" s="25" t="s">
        <v>572</v>
      </c>
      <c r="BM221" s="25" t="s">
        <v>4045</v>
      </c>
    </row>
    <row r="222" s="1" customFormat="1" ht="16.5" customHeight="1">
      <c r="B222" s="47"/>
      <c r="C222" s="237" t="s">
        <v>823</v>
      </c>
      <c r="D222" s="237" t="s">
        <v>230</v>
      </c>
      <c r="E222" s="238" t="s">
        <v>4046</v>
      </c>
      <c r="F222" s="239" t="s">
        <v>4047</v>
      </c>
      <c r="G222" s="240" t="s">
        <v>935</v>
      </c>
      <c r="H222" s="241">
        <v>1</v>
      </c>
      <c r="I222" s="242"/>
      <c r="J222" s="243">
        <f>ROUND(I222*H222,2)</f>
        <v>0</v>
      </c>
      <c r="K222" s="239" t="s">
        <v>3751</v>
      </c>
      <c r="L222" s="73"/>
      <c r="M222" s="244" t="s">
        <v>22</v>
      </c>
      <c r="N222" s="245" t="s">
        <v>50</v>
      </c>
      <c r="O222" s="48"/>
      <c r="P222" s="246">
        <f>O222*H222</f>
        <v>0</v>
      </c>
      <c r="Q222" s="246">
        <v>0</v>
      </c>
      <c r="R222" s="246">
        <f>Q222*H222</f>
        <v>0</v>
      </c>
      <c r="S222" s="246">
        <v>0</v>
      </c>
      <c r="T222" s="247">
        <f>S222*H222</f>
        <v>0</v>
      </c>
      <c r="AR222" s="25" t="s">
        <v>572</v>
      </c>
      <c r="AT222" s="25" t="s">
        <v>230</v>
      </c>
      <c r="AU222" s="25" t="s">
        <v>24</v>
      </c>
      <c r="AY222" s="25" t="s">
        <v>228</v>
      </c>
      <c r="BE222" s="248">
        <f>IF(N222="základní",J222,0)</f>
        <v>0</v>
      </c>
      <c r="BF222" s="248">
        <f>IF(N222="snížená",J222,0)</f>
        <v>0</v>
      </c>
      <c r="BG222" s="248">
        <f>IF(N222="zákl. přenesená",J222,0)</f>
        <v>0</v>
      </c>
      <c r="BH222" s="248">
        <f>IF(N222="sníž. přenesená",J222,0)</f>
        <v>0</v>
      </c>
      <c r="BI222" s="248">
        <f>IF(N222="nulová",J222,0)</f>
        <v>0</v>
      </c>
      <c r="BJ222" s="25" t="s">
        <v>24</v>
      </c>
      <c r="BK222" s="248">
        <f>ROUND(I222*H222,2)</f>
        <v>0</v>
      </c>
      <c r="BL222" s="25" t="s">
        <v>572</v>
      </c>
      <c r="BM222" s="25" t="s">
        <v>4048</v>
      </c>
    </row>
    <row r="223" s="1" customFormat="1" ht="16.5" customHeight="1">
      <c r="B223" s="47"/>
      <c r="C223" s="237" t="s">
        <v>827</v>
      </c>
      <c r="D223" s="237" t="s">
        <v>230</v>
      </c>
      <c r="E223" s="238" t="s">
        <v>4049</v>
      </c>
      <c r="F223" s="239" t="s">
        <v>4050</v>
      </c>
      <c r="G223" s="240" t="s">
        <v>935</v>
      </c>
      <c r="H223" s="241">
        <v>1</v>
      </c>
      <c r="I223" s="242"/>
      <c r="J223" s="243">
        <f>ROUND(I223*H223,2)</f>
        <v>0</v>
      </c>
      <c r="K223" s="239" t="s">
        <v>3751</v>
      </c>
      <c r="L223" s="73"/>
      <c r="M223" s="244" t="s">
        <v>22</v>
      </c>
      <c r="N223" s="245" t="s">
        <v>50</v>
      </c>
      <c r="O223" s="48"/>
      <c r="P223" s="246">
        <f>O223*H223</f>
        <v>0</v>
      </c>
      <c r="Q223" s="246">
        <v>0</v>
      </c>
      <c r="R223" s="246">
        <f>Q223*H223</f>
        <v>0</v>
      </c>
      <c r="S223" s="246">
        <v>0</v>
      </c>
      <c r="T223" s="247">
        <f>S223*H223</f>
        <v>0</v>
      </c>
      <c r="AR223" s="25" t="s">
        <v>572</v>
      </c>
      <c r="AT223" s="25" t="s">
        <v>230</v>
      </c>
      <c r="AU223" s="25" t="s">
        <v>24</v>
      </c>
      <c r="AY223" s="25" t="s">
        <v>228</v>
      </c>
      <c r="BE223" s="248">
        <f>IF(N223="základní",J223,0)</f>
        <v>0</v>
      </c>
      <c r="BF223" s="248">
        <f>IF(N223="snížená",J223,0)</f>
        <v>0</v>
      </c>
      <c r="BG223" s="248">
        <f>IF(N223="zákl. přenesená",J223,0)</f>
        <v>0</v>
      </c>
      <c r="BH223" s="248">
        <f>IF(N223="sníž. přenesená",J223,0)</f>
        <v>0</v>
      </c>
      <c r="BI223" s="248">
        <f>IF(N223="nulová",J223,0)</f>
        <v>0</v>
      </c>
      <c r="BJ223" s="25" t="s">
        <v>24</v>
      </c>
      <c r="BK223" s="248">
        <f>ROUND(I223*H223,2)</f>
        <v>0</v>
      </c>
      <c r="BL223" s="25" t="s">
        <v>572</v>
      </c>
      <c r="BM223" s="25" t="s">
        <v>4051</v>
      </c>
    </row>
    <row r="224" s="1" customFormat="1" ht="16.5" customHeight="1">
      <c r="B224" s="47"/>
      <c r="C224" s="237" t="s">
        <v>832</v>
      </c>
      <c r="D224" s="237" t="s">
        <v>230</v>
      </c>
      <c r="E224" s="238" t="s">
        <v>4052</v>
      </c>
      <c r="F224" s="239" t="s">
        <v>3817</v>
      </c>
      <c r="G224" s="240" t="s">
        <v>935</v>
      </c>
      <c r="H224" s="241">
        <v>2</v>
      </c>
      <c r="I224" s="242"/>
      <c r="J224" s="243">
        <f>ROUND(I224*H224,2)</f>
        <v>0</v>
      </c>
      <c r="K224" s="239" t="s">
        <v>3751</v>
      </c>
      <c r="L224" s="73"/>
      <c r="M224" s="244" t="s">
        <v>22</v>
      </c>
      <c r="N224" s="245" t="s">
        <v>50</v>
      </c>
      <c r="O224" s="48"/>
      <c r="P224" s="246">
        <f>O224*H224</f>
        <v>0</v>
      </c>
      <c r="Q224" s="246">
        <v>0</v>
      </c>
      <c r="R224" s="246">
        <f>Q224*H224</f>
        <v>0</v>
      </c>
      <c r="S224" s="246">
        <v>0</v>
      </c>
      <c r="T224" s="247">
        <f>S224*H224</f>
        <v>0</v>
      </c>
      <c r="AR224" s="25" t="s">
        <v>572</v>
      </c>
      <c r="AT224" s="25" t="s">
        <v>230</v>
      </c>
      <c r="AU224" s="25" t="s">
        <v>24</v>
      </c>
      <c r="AY224" s="25" t="s">
        <v>228</v>
      </c>
      <c r="BE224" s="248">
        <f>IF(N224="základní",J224,0)</f>
        <v>0</v>
      </c>
      <c r="BF224" s="248">
        <f>IF(N224="snížená",J224,0)</f>
        <v>0</v>
      </c>
      <c r="BG224" s="248">
        <f>IF(N224="zákl. přenesená",J224,0)</f>
        <v>0</v>
      </c>
      <c r="BH224" s="248">
        <f>IF(N224="sníž. přenesená",J224,0)</f>
        <v>0</v>
      </c>
      <c r="BI224" s="248">
        <f>IF(N224="nulová",J224,0)</f>
        <v>0</v>
      </c>
      <c r="BJ224" s="25" t="s">
        <v>24</v>
      </c>
      <c r="BK224" s="248">
        <f>ROUND(I224*H224,2)</f>
        <v>0</v>
      </c>
      <c r="BL224" s="25" t="s">
        <v>572</v>
      </c>
      <c r="BM224" s="25" t="s">
        <v>4053</v>
      </c>
    </row>
    <row r="225" s="1" customFormat="1" ht="38.25" customHeight="1">
      <c r="B225" s="47"/>
      <c r="C225" s="237" t="s">
        <v>838</v>
      </c>
      <c r="D225" s="237" t="s">
        <v>230</v>
      </c>
      <c r="E225" s="238" t="s">
        <v>4054</v>
      </c>
      <c r="F225" s="239" t="s">
        <v>4055</v>
      </c>
      <c r="G225" s="240" t="s">
        <v>935</v>
      </c>
      <c r="H225" s="241">
        <v>5</v>
      </c>
      <c r="I225" s="242"/>
      <c r="J225" s="243">
        <f>ROUND(I225*H225,2)</f>
        <v>0</v>
      </c>
      <c r="K225" s="239" t="s">
        <v>3751</v>
      </c>
      <c r="L225" s="73"/>
      <c r="M225" s="244" t="s">
        <v>22</v>
      </c>
      <c r="N225" s="245" t="s">
        <v>50</v>
      </c>
      <c r="O225" s="48"/>
      <c r="P225" s="246">
        <f>O225*H225</f>
        <v>0</v>
      </c>
      <c r="Q225" s="246">
        <v>0</v>
      </c>
      <c r="R225" s="246">
        <f>Q225*H225</f>
        <v>0</v>
      </c>
      <c r="S225" s="246">
        <v>0</v>
      </c>
      <c r="T225" s="247">
        <f>S225*H225</f>
        <v>0</v>
      </c>
      <c r="AR225" s="25" t="s">
        <v>572</v>
      </c>
      <c r="AT225" s="25" t="s">
        <v>230</v>
      </c>
      <c r="AU225" s="25" t="s">
        <v>24</v>
      </c>
      <c r="AY225" s="25" t="s">
        <v>228</v>
      </c>
      <c r="BE225" s="248">
        <f>IF(N225="základní",J225,0)</f>
        <v>0</v>
      </c>
      <c r="BF225" s="248">
        <f>IF(N225="snížená",J225,0)</f>
        <v>0</v>
      </c>
      <c r="BG225" s="248">
        <f>IF(N225="zákl. přenesená",J225,0)</f>
        <v>0</v>
      </c>
      <c r="BH225" s="248">
        <f>IF(N225="sníž. přenesená",J225,0)</f>
        <v>0</v>
      </c>
      <c r="BI225" s="248">
        <f>IF(N225="nulová",J225,0)</f>
        <v>0</v>
      </c>
      <c r="BJ225" s="25" t="s">
        <v>24</v>
      </c>
      <c r="BK225" s="248">
        <f>ROUND(I225*H225,2)</f>
        <v>0</v>
      </c>
      <c r="BL225" s="25" t="s">
        <v>572</v>
      </c>
      <c r="BM225" s="25" t="s">
        <v>4056</v>
      </c>
    </row>
    <row r="226" s="1" customFormat="1" ht="38.25" customHeight="1">
      <c r="B226" s="47"/>
      <c r="C226" s="237" t="s">
        <v>846</v>
      </c>
      <c r="D226" s="237" t="s">
        <v>230</v>
      </c>
      <c r="E226" s="238" t="s">
        <v>4057</v>
      </c>
      <c r="F226" s="239" t="s">
        <v>3820</v>
      </c>
      <c r="G226" s="240" t="s">
        <v>935</v>
      </c>
      <c r="H226" s="241">
        <v>3</v>
      </c>
      <c r="I226" s="242"/>
      <c r="J226" s="243">
        <f>ROUND(I226*H226,2)</f>
        <v>0</v>
      </c>
      <c r="K226" s="239" t="s">
        <v>3751</v>
      </c>
      <c r="L226" s="73"/>
      <c r="M226" s="244" t="s">
        <v>22</v>
      </c>
      <c r="N226" s="245" t="s">
        <v>50</v>
      </c>
      <c r="O226" s="48"/>
      <c r="P226" s="246">
        <f>O226*H226</f>
        <v>0</v>
      </c>
      <c r="Q226" s="246">
        <v>0</v>
      </c>
      <c r="R226" s="246">
        <f>Q226*H226</f>
        <v>0</v>
      </c>
      <c r="S226" s="246">
        <v>0</v>
      </c>
      <c r="T226" s="247">
        <f>S226*H226</f>
        <v>0</v>
      </c>
      <c r="AR226" s="25" t="s">
        <v>572</v>
      </c>
      <c r="AT226" s="25" t="s">
        <v>230</v>
      </c>
      <c r="AU226" s="25" t="s">
        <v>24</v>
      </c>
      <c r="AY226" s="25" t="s">
        <v>228</v>
      </c>
      <c r="BE226" s="248">
        <f>IF(N226="základní",J226,0)</f>
        <v>0</v>
      </c>
      <c r="BF226" s="248">
        <f>IF(N226="snížená",J226,0)</f>
        <v>0</v>
      </c>
      <c r="BG226" s="248">
        <f>IF(N226="zákl. přenesená",J226,0)</f>
        <v>0</v>
      </c>
      <c r="BH226" s="248">
        <f>IF(N226="sníž. přenesená",J226,0)</f>
        <v>0</v>
      </c>
      <c r="BI226" s="248">
        <f>IF(N226="nulová",J226,0)</f>
        <v>0</v>
      </c>
      <c r="BJ226" s="25" t="s">
        <v>24</v>
      </c>
      <c r="BK226" s="248">
        <f>ROUND(I226*H226,2)</f>
        <v>0</v>
      </c>
      <c r="BL226" s="25" t="s">
        <v>572</v>
      </c>
      <c r="BM226" s="25" t="s">
        <v>4058</v>
      </c>
    </row>
    <row r="227" s="1" customFormat="1" ht="38.25" customHeight="1">
      <c r="B227" s="47"/>
      <c r="C227" s="237" t="s">
        <v>851</v>
      </c>
      <c r="D227" s="237" t="s">
        <v>230</v>
      </c>
      <c r="E227" s="238" t="s">
        <v>4059</v>
      </c>
      <c r="F227" s="239" t="s">
        <v>3823</v>
      </c>
      <c r="G227" s="240" t="s">
        <v>935</v>
      </c>
      <c r="H227" s="241">
        <v>3</v>
      </c>
      <c r="I227" s="242"/>
      <c r="J227" s="243">
        <f>ROUND(I227*H227,2)</f>
        <v>0</v>
      </c>
      <c r="K227" s="239" t="s">
        <v>3751</v>
      </c>
      <c r="L227" s="73"/>
      <c r="M227" s="244" t="s">
        <v>22</v>
      </c>
      <c r="N227" s="245" t="s">
        <v>50</v>
      </c>
      <c r="O227" s="48"/>
      <c r="P227" s="246">
        <f>O227*H227</f>
        <v>0</v>
      </c>
      <c r="Q227" s="246">
        <v>0</v>
      </c>
      <c r="R227" s="246">
        <f>Q227*H227</f>
        <v>0</v>
      </c>
      <c r="S227" s="246">
        <v>0</v>
      </c>
      <c r="T227" s="247">
        <f>S227*H227</f>
        <v>0</v>
      </c>
      <c r="AR227" s="25" t="s">
        <v>572</v>
      </c>
      <c r="AT227" s="25" t="s">
        <v>230</v>
      </c>
      <c r="AU227" s="25" t="s">
        <v>24</v>
      </c>
      <c r="AY227" s="25" t="s">
        <v>228</v>
      </c>
      <c r="BE227" s="248">
        <f>IF(N227="základní",J227,0)</f>
        <v>0</v>
      </c>
      <c r="BF227" s="248">
        <f>IF(N227="snížená",J227,0)</f>
        <v>0</v>
      </c>
      <c r="BG227" s="248">
        <f>IF(N227="zákl. přenesená",J227,0)</f>
        <v>0</v>
      </c>
      <c r="BH227" s="248">
        <f>IF(N227="sníž. přenesená",J227,0)</f>
        <v>0</v>
      </c>
      <c r="BI227" s="248">
        <f>IF(N227="nulová",J227,0)</f>
        <v>0</v>
      </c>
      <c r="BJ227" s="25" t="s">
        <v>24</v>
      </c>
      <c r="BK227" s="248">
        <f>ROUND(I227*H227,2)</f>
        <v>0</v>
      </c>
      <c r="BL227" s="25" t="s">
        <v>572</v>
      </c>
      <c r="BM227" s="25" t="s">
        <v>4060</v>
      </c>
    </row>
    <row r="228" s="1" customFormat="1" ht="38.25" customHeight="1">
      <c r="B228" s="47"/>
      <c r="C228" s="237" t="s">
        <v>856</v>
      </c>
      <c r="D228" s="237" t="s">
        <v>230</v>
      </c>
      <c r="E228" s="238" t="s">
        <v>4061</v>
      </c>
      <c r="F228" s="239" t="s">
        <v>3908</v>
      </c>
      <c r="G228" s="240" t="s">
        <v>935</v>
      </c>
      <c r="H228" s="241">
        <v>5</v>
      </c>
      <c r="I228" s="242"/>
      <c r="J228" s="243">
        <f>ROUND(I228*H228,2)</f>
        <v>0</v>
      </c>
      <c r="K228" s="239" t="s">
        <v>3751</v>
      </c>
      <c r="L228" s="73"/>
      <c r="M228" s="244" t="s">
        <v>22</v>
      </c>
      <c r="N228" s="245" t="s">
        <v>50</v>
      </c>
      <c r="O228" s="48"/>
      <c r="P228" s="246">
        <f>O228*H228</f>
        <v>0</v>
      </c>
      <c r="Q228" s="246">
        <v>0</v>
      </c>
      <c r="R228" s="246">
        <f>Q228*H228</f>
        <v>0</v>
      </c>
      <c r="S228" s="246">
        <v>0</v>
      </c>
      <c r="T228" s="247">
        <f>S228*H228</f>
        <v>0</v>
      </c>
      <c r="AR228" s="25" t="s">
        <v>572</v>
      </c>
      <c r="AT228" s="25" t="s">
        <v>230</v>
      </c>
      <c r="AU228" s="25" t="s">
        <v>24</v>
      </c>
      <c r="AY228" s="25" t="s">
        <v>228</v>
      </c>
      <c r="BE228" s="248">
        <f>IF(N228="základní",J228,0)</f>
        <v>0</v>
      </c>
      <c r="BF228" s="248">
        <f>IF(N228="snížená",J228,0)</f>
        <v>0</v>
      </c>
      <c r="BG228" s="248">
        <f>IF(N228="zákl. přenesená",J228,0)</f>
        <v>0</v>
      </c>
      <c r="BH228" s="248">
        <f>IF(N228="sníž. přenesená",J228,0)</f>
        <v>0</v>
      </c>
      <c r="BI228" s="248">
        <f>IF(N228="nulová",J228,0)</f>
        <v>0</v>
      </c>
      <c r="BJ228" s="25" t="s">
        <v>24</v>
      </c>
      <c r="BK228" s="248">
        <f>ROUND(I228*H228,2)</f>
        <v>0</v>
      </c>
      <c r="BL228" s="25" t="s">
        <v>572</v>
      </c>
      <c r="BM228" s="25" t="s">
        <v>4062</v>
      </c>
    </row>
    <row r="229" s="1" customFormat="1" ht="38.25" customHeight="1">
      <c r="B229" s="47"/>
      <c r="C229" s="237" t="s">
        <v>860</v>
      </c>
      <c r="D229" s="237" t="s">
        <v>230</v>
      </c>
      <c r="E229" s="238" t="s">
        <v>4063</v>
      </c>
      <c r="F229" s="239" t="s">
        <v>3826</v>
      </c>
      <c r="G229" s="240" t="s">
        <v>935</v>
      </c>
      <c r="H229" s="241">
        <v>6</v>
      </c>
      <c r="I229" s="242"/>
      <c r="J229" s="243">
        <f>ROUND(I229*H229,2)</f>
        <v>0</v>
      </c>
      <c r="K229" s="239" t="s">
        <v>3751</v>
      </c>
      <c r="L229" s="73"/>
      <c r="M229" s="244" t="s">
        <v>22</v>
      </c>
      <c r="N229" s="245" t="s">
        <v>50</v>
      </c>
      <c r="O229" s="48"/>
      <c r="P229" s="246">
        <f>O229*H229</f>
        <v>0</v>
      </c>
      <c r="Q229" s="246">
        <v>0</v>
      </c>
      <c r="R229" s="246">
        <f>Q229*H229</f>
        <v>0</v>
      </c>
      <c r="S229" s="246">
        <v>0</v>
      </c>
      <c r="T229" s="247">
        <f>S229*H229</f>
        <v>0</v>
      </c>
      <c r="AR229" s="25" t="s">
        <v>572</v>
      </c>
      <c r="AT229" s="25" t="s">
        <v>230</v>
      </c>
      <c r="AU229" s="25" t="s">
        <v>24</v>
      </c>
      <c r="AY229" s="25" t="s">
        <v>228</v>
      </c>
      <c r="BE229" s="248">
        <f>IF(N229="základní",J229,0)</f>
        <v>0</v>
      </c>
      <c r="BF229" s="248">
        <f>IF(N229="snížená",J229,0)</f>
        <v>0</v>
      </c>
      <c r="BG229" s="248">
        <f>IF(N229="zákl. přenesená",J229,0)</f>
        <v>0</v>
      </c>
      <c r="BH229" s="248">
        <f>IF(N229="sníž. přenesená",J229,0)</f>
        <v>0</v>
      </c>
      <c r="BI229" s="248">
        <f>IF(N229="nulová",J229,0)</f>
        <v>0</v>
      </c>
      <c r="BJ229" s="25" t="s">
        <v>24</v>
      </c>
      <c r="BK229" s="248">
        <f>ROUND(I229*H229,2)</f>
        <v>0</v>
      </c>
      <c r="BL229" s="25" t="s">
        <v>572</v>
      </c>
      <c r="BM229" s="25" t="s">
        <v>4064</v>
      </c>
    </row>
    <row r="230" s="1" customFormat="1" ht="25.5" customHeight="1">
      <c r="B230" s="47"/>
      <c r="C230" s="237" t="s">
        <v>865</v>
      </c>
      <c r="D230" s="237" t="s">
        <v>230</v>
      </c>
      <c r="E230" s="238" t="s">
        <v>4065</v>
      </c>
      <c r="F230" s="239" t="s">
        <v>3832</v>
      </c>
      <c r="G230" s="240" t="s">
        <v>263</v>
      </c>
      <c r="H230" s="241">
        <v>70</v>
      </c>
      <c r="I230" s="242"/>
      <c r="J230" s="243">
        <f>ROUND(I230*H230,2)</f>
        <v>0</v>
      </c>
      <c r="K230" s="239" t="s">
        <v>3751</v>
      </c>
      <c r="L230" s="73"/>
      <c r="M230" s="244" t="s">
        <v>22</v>
      </c>
      <c r="N230" s="245" t="s">
        <v>50</v>
      </c>
      <c r="O230" s="48"/>
      <c r="P230" s="246">
        <f>O230*H230</f>
        <v>0</v>
      </c>
      <c r="Q230" s="246">
        <v>0</v>
      </c>
      <c r="R230" s="246">
        <f>Q230*H230</f>
        <v>0</v>
      </c>
      <c r="S230" s="246">
        <v>0</v>
      </c>
      <c r="T230" s="247">
        <f>S230*H230</f>
        <v>0</v>
      </c>
      <c r="AR230" s="25" t="s">
        <v>572</v>
      </c>
      <c r="AT230" s="25" t="s">
        <v>230</v>
      </c>
      <c r="AU230" s="25" t="s">
        <v>24</v>
      </c>
      <c r="AY230" s="25" t="s">
        <v>228</v>
      </c>
      <c r="BE230" s="248">
        <f>IF(N230="základní",J230,0)</f>
        <v>0</v>
      </c>
      <c r="BF230" s="248">
        <f>IF(N230="snížená",J230,0)</f>
        <v>0</v>
      </c>
      <c r="BG230" s="248">
        <f>IF(N230="zákl. přenesená",J230,0)</f>
        <v>0</v>
      </c>
      <c r="BH230" s="248">
        <f>IF(N230="sníž. přenesená",J230,0)</f>
        <v>0</v>
      </c>
      <c r="BI230" s="248">
        <f>IF(N230="nulová",J230,0)</f>
        <v>0</v>
      </c>
      <c r="BJ230" s="25" t="s">
        <v>24</v>
      </c>
      <c r="BK230" s="248">
        <f>ROUND(I230*H230,2)</f>
        <v>0</v>
      </c>
      <c r="BL230" s="25" t="s">
        <v>572</v>
      </c>
      <c r="BM230" s="25" t="s">
        <v>4066</v>
      </c>
    </row>
    <row r="231" s="1" customFormat="1" ht="25.5" customHeight="1">
      <c r="B231" s="47"/>
      <c r="C231" s="237" t="s">
        <v>881</v>
      </c>
      <c r="D231" s="237" t="s">
        <v>230</v>
      </c>
      <c r="E231" s="238" t="s">
        <v>4067</v>
      </c>
      <c r="F231" s="239" t="s">
        <v>3835</v>
      </c>
      <c r="G231" s="240" t="s">
        <v>263</v>
      </c>
      <c r="H231" s="241">
        <v>8</v>
      </c>
      <c r="I231" s="242"/>
      <c r="J231" s="243">
        <f>ROUND(I231*H231,2)</f>
        <v>0</v>
      </c>
      <c r="K231" s="239" t="s">
        <v>3751</v>
      </c>
      <c r="L231" s="73"/>
      <c r="M231" s="244" t="s">
        <v>22</v>
      </c>
      <c r="N231" s="245" t="s">
        <v>50</v>
      </c>
      <c r="O231" s="48"/>
      <c r="P231" s="246">
        <f>O231*H231</f>
        <v>0</v>
      </c>
      <c r="Q231" s="246">
        <v>0</v>
      </c>
      <c r="R231" s="246">
        <f>Q231*H231</f>
        <v>0</v>
      </c>
      <c r="S231" s="246">
        <v>0</v>
      </c>
      <c r="T231" s="247">
        <f>S231*H231</f>
        <v>0</v>
      </c>
      <c r="AR231" s="25" t="s">
        <v>572</v>
      </c>
      <c r="AT231" s="25" t="s">
        <v>230</v>
      </c>
      <c r="AU231" s="25" t="s">
        <v>24</v>
      </c>
      <c r="AY231" s="25" t="s">
        <v>228</v>
      </c>
      <c r="BE231" s="248">
        <f>IF(N231="základní",J231,0)</f>
        <v>0</v>
      </c>
      <c r="BF231" s="248">
        <f>IF(N231="snížená",J231,0)</f>
        <v>0</v>
      </c>
      <c r="BG231" s="248">
        <f>IF(N231="zákl. přenesená",J231,0)</f>
        <v>0</v>
      </c>
      <c r="BH231" s="248">
        <f>IF(N231="sníž. přenesená",J231,0)</f>
        <v>0</v>
      </c>
      <c r="BI231" s="248">
        <f>IF(N231="nulová",J231,0)</f>
        <v>0</v>
      </c>
      <c r="BJ231" s="25" t="s">
        <v>24</v>
      </c>
      <c r="BK231" s="248">
        <f>ROUND(I231*H231,2)</f>
        <v>0</v>
      </c>
      <c r="BL231" s="25" t="s">
        <v>572</v>
      </c>
      <c r="BM231" s="25" t="s">
        <v>4068</v>
      </c>
    </row>
    <row r="232" s="1" customFormat="1" ht="25.5" customHeight="1">
      <c r="B232" s="47"/>
      <c r="C232" s="237" t="s">
        <v>910</v>
      </c>
      <c r="D232" s="237" t="s">
        <v>230</v>
      </c>
      <c r="E232" s="238" t="s">
        <v>4069</v>
      </c>
      <c r="F232" s="239" t="s">
        <v>3838</v>
      </c>
      <c r="G232" s="240" t="s">
        <v>263</v>
      </c>
      <c r="H232" s="241">
        <v>48</v>
      </c>
      <c r="I232" s="242"/>
      <c r="J232" s="243">
        <f>ROUND(I232*H232,2)</f>
        <v>0</v>
      </c>
      <c r="K232" s="239" t="s">
        <v>3751</v>
      </c>
      <c r="L232" s="73"/>
      <c r="M232" s="244" t="s">
        <v>22</v>
      </c>
      <c r="N232" s="245" t="s">
        <v>50</v>
      </c>
      <c r="O232" s="48"/>
      <c r="P232" s="246">
        <f>O232*H232</f>
        <v>0</v>
      </c>
      <c r="Q232" s="246">
        <v>0</v>
      </c>
      <c r="R232" s="246">
        <f>Q232*H232</f>
        <v>0</v>
      </c>
      <c r="S232" s="246">
        <v>0</v>
      </c>
      <c r="T232" s="247">
        <f>S232*H232</f>
        <v>0</v>
      </c>
      <c r="AR232" s="25" t="s">
        <v>572</v>
      </c>
      <c r="AT232" s="25" t="s">
        <v>230</v>
      </c>
      <c r="AU232" s="25" t="s">
        <v>24</v>
      </c>
      <c r="AY232" s="25" t="s">
        <v>228</v>
      </c>
      <c r="BE232" s="248">
        <f>IF(N232="základní",J232,0)</f>
        <v>0</v>
      </c>
      <c r="BF232" s="248">
        <f>IF(N232="snížená",J232,0)</f>
        <v>0</v>
      </c>
      <c r="BG232" s="248">
        <f>IF(N232="zákl. přenesená",J232,0)</f>
        <v>0</v>
      </c>
      <c r="BH232" s="248">
        <f>IF(N232="sníž. přenesená",J232,0)</f>
        <v>0</v>
      </c>
      <c r="BI232" s="248">
        <f>IF(N232="nulová",J232,0)</f>
        <v>0</v>
      </c>
      <c r="BJ232" s="25" t="s">
        <v>24</v>
      </c>
      <c r="BK232" s="248">
        <f>ROUND(I232*H232,2)</f>
        <v>0</v>
      </c>
      <c r="BL232" s="25" t="s">
        <v>572</v>
      </c>
      <c r="BM232" s="25" t="s">
        <v>4070</v>
      </c>
    </row>
    <row r="233" s="1" customFormat="1" ht="25.5" customHeight="1">
      <c r="B233" s="47"/>
      <c r="C233" s="237" t="s">
        <v>917</v>
      </c>
      <c r="D233" s="237" t="s">
        <v>230</v>
      </c>
      <c r="E233" s="238" t="s">
        <v>4071</v>
      </c>
      <c r="F233" s="239" t="s">
        <v>3841</v>
      </c>
      <c r="G233" s="240" t="s">
        <v>263</v>
      </c>
      <c r="H233" s="241">
        <v>12</v>
      </c>
      <c r="I233" s="242"/>
      <c r="J233" s="243">
        <f>ROUND(I233*H233,2)</f>
        <v>0</v>
      </c>
      <c r="K233" s="239" t="s">
        <v>3751</v>
      </c>
      <c r="L233" s="73"/>
      <c r="M233" s="244" t="s">
        <v>22</v>
      </c>
      <c r="N233" s="245" t="s">
        <v>50</v>
      </c>
      <c r="O233" s="48"/>
      <c r="P233" s="246">
        <f>O233*H233</f>
        <v>0</v>
      </c>
      <c r="Q233" s="246">
        <v>0</v>
      </c>
      <c r="R233" s="246">
        <f>Q233*H233</f>
        <v>0</v>
      </c>
      <c r="S233" s="246">
        <v>0</v>
      </c>
      <c r="T233" s="247">
        <f>S233*H233</f>
        <v>0</v>
      </c>
      <c r="AR233" s="25" t="s">
        <v>572</v>
      </c>
      <c r="AT233" s="25" t="s">
        <v>230</v>
      </c>
      <c r="AU233" s="25" t="s">
        <v>24</v>
      </c>
      <c r="AY233" s="25" t="s">
        <v>228</v>
      </c>
      <c r="BE233" s="248">
        <f>IF(N233="základní",J233,0)</f>
        <v>0</v>
      </c>
      <c r="BF233" s="248">
        <f>IF(N233="snížená",J233,0)</f>
        <v>0</v>
      </c>
      <c r="BG233" s="248">
        <f>IF(N233="zákl. přenesená",J233,0)</f>
        <v>0</v>
      </c>
      <c r="BH233" s="248">
        <f>IF(N233="sníž. přenesená",J233,0)</f>
        <v>0</v>
      </c>
      <c r="BI233" s="248">
        <f>IF(N233="nulová",J233,0)</f>
        <v>0</v>
      </c>
      <c r="BJ233" s="25" t="s">
        <v>24</v>
      </c>
      <c r="BK233" s="248">
        <f>ROUND(I233*H233,2)</f>
        <v>0</v>
      </c>
      <c r="BL233" s="25" t="s">
        <v>572</v>
      </c>
      <c r="BM233" s="25" t="s">
        <v>4072</v>
      </c>
    </row>
    <row r="234" s="1" customFormat="1" ht="16.5" customHeight="1">
      <c r="B234" s="47"/>
      <c r="C234" s="237" t="s">
        <v>921</v>
      </c>
      <c r="D234" s="237" t="s">
        <v>230</v>
      </c>
      <c r="E234" s="238" t="s">
        <v>4073</v>
      </c>
      <c r="F234" s="239" t="s">
        <v>3847</v>
      </c>
      <c r="G234" s="240" t="s">
        <v>935</v>
      </c>
      <c r="H234" s="241">
        <v>4</v>
      </c>
      <c r="I234" s="242"/>
      <c r="J234" s="243">
        <f>ROUND(I234*H234,2)</f>
        <v>0</v>
      </c>
      <c r="K234" s="239" t="s">
        <v>3751</v>
      </c>
      <c r="L234" s="73"/>
      <c r="M234" s="244" t="s">
        <v>22</v>
      </c>
      <c r="N234" s="245" t="s">
        <v>50</v>
      </c>
      <c r="O234" s="48"/>
      <c r="P234" s="246">
        <f>O234*H234</f>
        <v>0</v>
      </c>
      <c r="Q234" s="246">
        <v>0</v>
      </c>
      <c r="R234" s="246">
        <f>Q234*H234</f>
        <v>0</v>
      </c>
      <c r="S234" s="246">
        <v>0</v>
      </c>
      <c r="T234" s="247">
        <f>S234*H234</f>
        <v>0</v>
      </c>
      <c r="AR234" s="25" t="s">
        <v>572</v>
      </c>
      <c r="AT234" s="25" t="s">
        <v>230</v>
      </c>
      <c r="AU234" s="25" t="s">
        <v>24</v>
      </c>
      <c r="AY234" s="25" t="s">
        <v>228</v>
      </c>
      <c r="BE234" s="248">
        <f>IF(N234="základní",J234,0)</f>
        <v>0</v>
      </c>
      <c r="BF234" s="248">
        <f>IF(N234="snížená",J234,0)</f>
        <v>0</v>
      </c>
      <c r="BG234" s="248">
        <f>IF(N234="zákl. přenesená",J234,0)</f>
        <v>0</v>
      </c>
      <c r="BH234" s="248">
        <f>IF(N234="sníž. přenesená",J234,0)</f>
        <v>0</v>
      </c>
      <c r="BI234" s="248">
        <f>IF(N234="nulová",J234,0)</f>
        <v>0</v>
      </c>
      <c r="BJ234" s="25" t="s">
        <v>24</v>
      </c>
      <c r="BK234" s="248">
        <f>ROUND(I234*H234,2)</f>
        <v>0</v>
      </c>
      <c r="BL234" s="25" t="s">
        <v>572</v>
      </c>
      <c r="BM234" s="25" t="s">
        <v>4074</v>
      </c>
    </row>
    <row r="235" s="11" customFormat="1" ht="37.44" customHeight="1">
      <c r="B235" s="221"/>
      <c r="C235" s="222"/>
      <c r="D235" s="223" t="s">
        <v>78</v>
      </c>
      <c r="E235" s="224" t="s">
        <v>251</v>
      </c>
      <c r="F235" s="224" t="s">
        <v>4075</v>
      </c>
      <c r="G235" s="222"/>
      <c r="H235" s="222"/>
      <c r="I235" s="225"/>
      <c r="J235" s="226">
        <f>BK235</f>
        <v>0</v>
      </c>
      <c r="K235" s="222"/>
      <c r="L235" s="227"/>
      <c r="M235" s="228"/>
      <c r="N235" s="229"/>
      <c r="O235" s="229"/>
      <c r="P235" s="230">
        <f>SUM(P236:P270)</f>
        <v>0</v>
      </c>
      <c r="Q235" s="229"/>
      <c r="R235" s="230">
        <f>SUM(R236:R270)</f>
        <v>0</v>
      </c>
      <c r="S235" s="229"/>
      <c r="T235" s="231">
        <f>SUM(T236:T270)</f>
        <v>0</v>
      </c>
      <c r="AR235" s="232" t="s">
        <v>101</v>
      </c>
      <c r="AT235" s="233" t="s">
        <v>78</v>
      </c>
      <c r="AU235" s="233" t="s">
        <v>79</v>
      </c>
      <c r="AY235" s="232" t="s">
        <v>228</v>
      </c>
      <c r="BK235" s="234">
        <f>SUM(BK236:BK270)</f>
        <v>0</v>
      </c>
    </row>
    <row r="236" s="1" customFormat="1" ht="51" customHeight="1">
      <c r="B236" s="47"/>
      <c r="C236" s="237" t="s">
        <v>943</v>
      </c>
      <c r="D236" s="237" t="s">
        <v>230</v>
      </c>
      <c r="E236" s="238" t="s">
        <v>4076</v>
      </c>
      <c r="F236" s="239" t="s">
        <v>4077</v>
      </c>
      <c r="G236" s="240" t="s">
        <v>929</v>
      </c>
      <c r="H236" s="241">
        <v>1</v>
      </c>
      <c r="I236" s="242"/>
      <c r="J236" s="243">
        <f>ROUND(I236*H236,2)</f>
        <v>0</v>
      </c>
      <c r="K236" s="239" t="s">
        <v>3751</v>
      </c>
      <c r="L236" s="73"/>
      <c r="M236" s="244" t="s">
        <v>22</v>
      </c>
      <c r="N236" s="245" t="s">
        <v>50</v>
      </c>
      <c r="O236" s="48"/>
      <c r="P236" s="246">
        <f>O236*H236</f>
        <v>0</v>
      </c>
      <c r="Q236" s="246">
        <v>0</v>
      </c>
      <c r="R236" s="246">
        <f>Q236*H236</f>
        <v>0</v>
      </c>
      <c r="S236" s="246">
        <v>0</v>
      </c>
      <c r="T236" s="247">
        <f>S236*H236</f>
        <v>0</v>
      </c>
      <c r="AR236" s="25" t="s">
        <v>572</v>
      </c>
      <c r="AT236" s="25" t="s">
        <v>230</v>
      </c>
      <c r="AU236" s="25" t="s">
        <v>24</v>
      </c>
      <c r="AY236" s="25" t="s">
        <v>228</v>
      </c>
      <c r="BE236" s="248">
        <f>IF(N236="základní",J236,0)</f>
        <v>0</v>
      </c>
      <c r="BF236" s="248">
        <f>IF(N236="snížená",J236,0)</f>
        <v>0</v>
      </c>
      <c r="BG236" s="248">
        <f>IF(N236="zákl. přenesená",J236,0)</f>
        <v>0</v>
      </c>
      <c r="BH236" s="248">
        <f>IF(N236="sníž. přenesená",J236,0)</f>
        <v>0</v>
      </c>
      <c r="BI236" s="248">
        <f>IF(N236="nulová",J236,0)</f>
        <v>0</v>
      </c>
      <c r="BJ236" s="25" t="s">
        <v>24</v>
      </c>
      <c r="BK236" s="248">
        <f>ROUND(I236*H236,2)</f>
        <v>0</v>
      </c>
      <c r="BL236" s="25" t="s">
        <v>572</v>
      </c>
      <c r="BM236" s="25" t="s">
        <v>4078</v>
      </c>
    </row>
    <row r="237" s="1" customFormat="1" ht="16.5" customHeight="1">
      <c r="B237" s="47"/>
      <c r="C237" s="237" t="s">
        <v>947</v>
      </c>
      <c r="D237" s="237" t="s">
        <v>230</v>
      </c>
      <c r="E237" s="238" t="s">
        <v>4079</v>
      </c>
      <c r="F237" s="239" t="s">
        <v>4080</v>
      </c>
      <c r="G237" s="240" t="s">
        <v>929</v>
      </c>
      <c r="H237" s="241">
        <v>1</v>
      </c>
      <c r="I237" s="242"/>
      <c r="J237" s="243">
        <f>ROUND(I237*H237,2)</f>
        <v>0</v>
      </c>
      <c r="K237" s="239" t="s">
        <v>3751</v>
      </c>
      <c r="L237" s="73"/>
      <c r="M237" s="244" t="s">
        <v>22</v>
      </c>
      <c r="N237" s="245" t="s">
        <v>50</v>
      </c>
      <c r="O237" s="48"/>
      <c r="P237" s="246">
        <f>O237*H237</f>
        <v>0</v>
      </c>
      <c r="Q237" s="246">
        <v>0</v>
      </c>
      <c r="R237" s="246">
        <f>Q237*H237</f>
        <v>0</v>
      </c>
      <c r="S237" s="246">
        <v>0</v>
      </c>
      <c r="T237" s="247">
        <f>S237*H237</f>
        <v>0</v>
      </c>
      <c r="AR237" s="25" t="s">
        <v>572</v>
      </c>
      <c r="AT237" s="25" t="s">
        <v>230</v>
      </c>
      <c r="AU237" s="25" t="s">
        <v>24</v>
      </c>
      <c r="AY237" s="25" t="s">
        <v>228</v>
      </c>
      <c r="BE237" s="248">
        <f>IF(N237="základní",J237,0)</f>
        <v>0</v>
      </c>
      <c r="BF237" s="248">
        <f>IF(N237="snížená",J237,0)</f>
        <v>0</v>
      </c>
      <c r="BG237" s="248">
        <f>IF(N237="zákl. přenesená",J237,0)</f>
        <v>0</v>
      </c>
      <c r="BH237" s="248">
        <f>IF(N237="sníž. přenesená",J237,0)</f>
        <v>0</v>
      </c>
      <c r="BI237" s="248">
        <f>IF(N237="nulová",J237,0)</f>
        <v>0</v>
      </c>
      <c r="BJ237" s="25" t="s">
        <v>24</v>
      </c>
      <c r="BK237" s="248">
        <f>ROUND(I237*H237,2)</f>
        <v>0</v>
      </c>
      <c r="BL237" s="25" t="s">
        <v>572</v>
      </c>
      <c r="BM237" s="25" t="s">
        <v>4081</v>
      </c>
    </row>
    <row r="238" s="1" customFormat="1" ht="38.25" customHeight="1">
      <c r="B238" s="47"/>
      <c r="C238" s="237" t="s">
        <v>950</v>
      </c>
      <c r="D238" s="237" t="s">
        <v>230</v>
      </c>
      <c r="E238" s="238" t="s">
        <v>4082</v>
      </c>
      <c r="F238" s="239" t="s">
        <v>4083</v>
      </c>
      <c r="G238" s="240" t="s">
        <v>929</v>
      </c>
      <c r="H238" s="241">
        <v>2</v>
      </c>
      <c r="I238" s="242"/>
      <c r="J238" s="243">
        <f>ROUND(I238*H238,2)</f>
        <v>0</v>
      </c>
      <c r="K238" s="239" t="s">
        <v>3751</v>
      </c>
      <c r="L238" s="73"/>
      <c r="M238" s="244" t="s">
        <v>22</v>
      </c>
      <c r="N238" s="245" t="s">
        <v>50</v>
      </c>
      <c r="O238" s="48"/>
      <c r="P238" s="246">
        <f>O238*H238</f>
        <v>0</v>
      </c>
      <c r="Q238" s="246">
        <v>0</v>
      </c>
      <c r="R238" s="246">
        <f>Q238*H238</f>
        <v>0</v>
      </c>
      <c r="S238" s="246">
        <v>0</v>
      </c>
      <c r="T238" s="247">
        <f>S238*H238</f>
        <v>0</v>
      </c>
      <c r="AR238" s="25" t="s">
        <v>572</v>
      </c>
      <c r="AT238" s="25" t="s">
        <v>230</v>
      </c>
      <c r="AU238" s="25" t="s">
        <v>24</v>
      </c>
      <c r="AY238" s="25" t="s">
        <v>228</v>
      </c>
      <c r="BE238" s="248">
        <f>IF(N238="základní",J238,0)</f>
        <v>0</v>
      </c>
      <c r="BF238" s="248">
        <f>IF(N238="snížená",J238,0)</f>
        <v>0</v>
      </c>
      <c r="BG238" s="248">
        <f>IF(N238="zákl. přenesená",J238,0)</f>
        <v>0</v>
      </c>
      <c r="BH238" s="248">
        <f>IF(N238="sníž. přenesená",J238,0)</f>
        <v>0</v>
      </c>
      <c r="BI238" s="248">
        <f>IF(N238="nulová",J238,0)</f>
        <v>0</v>
      </c>
      <c r="BJ238" s="25" t="s">
        <v>24</v>
      </c>
      <c r="BK238" s="248">
        <f>ROUND(I238*H238,2)</f>
        <v>0</v>
      </c>
      <c r="BL238" s="25" t="s">
        <v>572</v>
      </c>
      <c r="BM238" s="25" t="s">
        <v>4084</v>
      </c>
    </row>
    <row r="239" s="1" customFormat="1" ht="38.25" customHeight="1">
      <c r="B239" s="47"/>
      <c r="C239" s="237" t="s">
        <v>954</v>
      </c>
      <c r="D239" s="237" t="s">
        <v>230</v>
      </c>
      <c r="E239" s="238" t="s">
        <v>4085</v>
      </c>
      <c r="F239" s="239" t="s">
        <v>4086</v>
      </c>
      <c r="G239" s="240" t="s">
        <v>929</v>
      </c>
      <c r="H239" s="241">
        <v>1</v>
      </c>
      <c r="I239" s="242"/>
      <c r="J239" s="243">
        <f>ROUND(I239*H239,2)</f>
        <v>0</v>
      </c>
      <c r="K239" s="239" t="s">
        <v>3751</v>
      </c>
      <c r="L239" s="73"/>
      <c r="M239" s="244" t="s">
        <v>22</v>
      </c>
      <c r="N239" s="245" t="s">
        <v>50</v>
      </c>
      <c r="O239" s="48"/>
      <c r="P239" s="246">
        <f>O239*H239</f>
        <v>0</v>
      </c>
      <c r="Q239" s="246">
        <v>0</v>
      </c>
      <c r="R239" s="246">
        <f>Q239*H239</f>
        <v>0</v>
      </c>
      <c r="S239" s="246">
        <v>0</v>
      </c>
      <c r="T239" s="247">
        <f>S239*H239</f>
        <v>0</v>
      </c>
      <c r="AR239" s="25" t="s">
        <v>572</v>
      </c>
      <c r="AT239" s="25" t="s">
        <v>230</v>
      </c>
      <c r="AU239" s="25" t="s">
        <v>24</v>
      </c>
      <c r="AY239" s="25" t="s">
        <v>228</v>
      </c>
      <c r="BE239" s="248">
        <f>IF(N239="základní",J239,0)</f>
        <v>0</v>
      </c>
      <c r="BF239" s="248">
        <f>IF(N239="snížená",J239,0)</f>
        <v>0</v>
      </c>
      <c r="BG239" s="248">
        <f>IF(N239="zákl. přenesená",J239,0)</f>
        <v>0</v>
      </c>
      <c r="BH239" s="248">
        <f>IF(N239="sníž. přenesená",J239,0)</f>
        <v>0</v>
      </c>
      <c r="BI239" s="248">
        <f>IF(N239="nulová",J239,0)</f>
        <v>0</v>
      </c>
      <c r="BJ239" s="25" t="s">
        <v>24</v>
      </c>
      <c r="BK239" s="248">
        <f>ROUND(I239*H239,2)</f>
        <v>0</v>
      </c>
      <c r="BL239" s="25" t="s">
        <v>572</v>
      </c>
      <c r="BM239" s="25" t="s">
        <v>4087</v>
      </c>
    </row>
    <row r="240" s="1" customFormat="1" ht="38.25" customHeight="1">
      <c r="B240" s="47"/>
      <c r="C240" s="237" t="s">
        <v>957</v>
      </c>
      <c r="D240" s="237" t="s">
        <v>230</v>
      </c>
      <c r="E240" s="238" t="s">
        <v>4088</v>
      </c>
      <c r="F240" s="239" t="s">
        <v>3931</v>
      </c>
      <c r="G240" s="240" t="s">
        <v>929</v>
      </c>
      <c r="H240" s="241">
        <v>1</v>
      </c>
      <c r="I240" s="242"/>
      <c r="J240" s="243">
        <f>ROUND(I240*H240,2)</f>
        <v>0</v>
      </c>
      <c r="K240" s="239" t="s">
        <v>3751</v>
      </c>
      <c r="L240" s="73"/>
      <c r="M240" s="244" t="s">
        <v>22</v>
      </c>
      <c r="N240" s="245" t="s">
        <v>50</v>
      </c>
      <c r="O240" s="48"/>
      <c r="P240" s="246">
        <f>O240*H240</f>
        <v>0</v>
      </c>
      <c r="Q240" s="246">
        <v>0</v>
      </c>
      <c r="R240" s="246">
        <f>Q240*H240</f>
        <v>0</v>
      </c>
      <c r="S240" s="246">
        <v>0</v>
      </c>
      <c r="T240" s="247">
        <f>S240*H240</f>
        <v>0</v>
      </c>
      <c r="AR240" s="25" t="s">
        <v>572</v>
      </c>
      <c r="AT240" s="25" t="s">
        <v>230</v>
      </c>
      <c r="AU240" s="25" t="s">
        <v>24</v>
      </c>
      <c r="AY240" s="25" t="s">
        <v>228</v>
      </c>
      <c r="BE240" s="248">
        <f>IF(N240="základní",J240,0)</f>
        <v>0</v>
      </c>
      <c r="BF240" s="248">
        <f>IF(N240="snížená",J240,0)</f>
        <v>0</v>
      </c>
      <c r="BG240" s="248">
        <f>IF(N240="zákl. přenesená",J240,0)</f>
        <v>0</v>
      </c>
      <c r="BH240" s="248">
        <f>IF(N240="sníž. přenesená",J240,0)</f>
        <v>0</v>
      </c>
      <c r="BI240" s="248">
        <f>IF(N240="nulová",J240,0)</f>
        <v>0</v>
      </c>
      <c r="BJ240" s="25" t="s">
        <v>24</v>
      </c>
      <c r="BK240" s="248">
        <f>ROUND(I240*H240,2)</f>
        <v>0</v>
      </c>
      <c r="BL240" s="25" t="s">
        <v>572</v>
      </c>
      <c r="BM240" s="25" t="s">
        <v>4089</v>
      </c>
    </row>
    <row r="241" s="1" customFormat="1" ht="38.25" customHeight="1">
      <c r="B241" s="47"/>
      <c r="C241" s="237" t="s">
        <v>961</v>
      </c>
      <c r="D241" s="237" t="s">
        <v>230</v>
      </c>
      <c r="E241" s="238" t="s">
        <v>4090</v>
      </c>
      <c r="F241" s="239" t="s">
        <v>4091</v>
      </c>
      <c r="G241" s="240" t="s">
        <v>929</v>
      </c>
      <c r="H241" s="241">
        <v>1</v>
      </c>
      <c r="I241" s="242"/>
      <c r="J241" s="243">
        <f>ROUND(I241*H241,2)</f>
        <v>0</v>
      </c>
      <c r="K241" s="239" t="s">
        <v>3751</v>
      </c>
      <c r="L241" s="73"/>
      <c r="M241" s="244" t="s">
        <v>22</v>
      </c>
      <c r="N241" s="245" t="s">
        <v>50</v>
      </c>
      <c r="O241" s="48"/>
      <c r="P241" s="246">
        <f>O241*H241</f>
        <v>0</v>
      </c>
      <c r="Q241" s="246">
        <v>0</v>
      </c>
      <c r="R241" s="246">
        <f>Q241*H241</f>
        <v>0</v>
      </c>
      <c r="S241" s="246">
        <v>0</v>
      </c>
      <c r="T241" s="247">
        <f>S241*H241</f>
        <v>0</v>
      </c>
      <c r="AR241" s="25" t="s">
        <v>572</v>
      </c>
      <c r="AT241" s="25" t="s">
        <v>230</v>
      </c>
      <c r="AU241" s="25" t="s">
        <v>24</v>
      </c>
      <c r="AY241" s="25" t="s">
        <v>228</v>
      </c>
      <c r="BE241" s="248">
        <f>IF(N241="základní",J241,0)</f>
        <v>0</v>
      </c>
      <c r="BF241" s="248">
        <f>IF(N241="snížená",J241,0)</f>
        <v>0</v>
      </c>
      <c r="BG241" s="248">
        <f>IF(N241="zákl. přenesená",J241,0)</f>
        <v>0</v>
      </c>
      <c r="BH241" s="248">
        <f>IF(N241="sníž. přenesená",J241,0)</f>
        <v>0</v>
      </c>
      <c r="BI241" s="248">
        <f>IF(N241="nulová",J241,0)</f>
        <v>0</v>
      </c>
      <c r="BJ241" s="25" t="s">
        <v>24</v>
      </c>
      <c r="BK241" s="248">
        <f>ROUND(I241*H241,2)</f>
        <v>0</v>
      </c>
      <c r="BL241" s="25" t="s">
        <v>572</v>
      </c>
      <c r="BM241" s="25" t="s">
        <v>4092</v>
      </c>
    </row>
    <row r="242" s="1" customFormat="1" ht="38.25" customHeight="1">
      <c r="B242" s="47"/>
      <c r="C242" s="237" t="s">
        <v>966</v>
      </c>
      <c r="D242" s="237" t="s">
        <v>230</v>
      </c>
      <c r="E242" s="238" t="s">
        <v>4093</v>
      </c>
      <c r="F242" s="239" t="s">
        <v>3934</v>
      </c>
      <c r="G242" s="240" t="s">
        <v>929</v>
      </c>
      <c r="H242" s="241">
        <v>10</v>
      </c>
      <c r="I242" s="242"/>
      <c r="J242" s="243">
        <f>ROUND(I242*H242,2)</f>
        <v>0</v>
      </c>
      <c r="K242" s="239" t="s">
        <v>3751</v>
      </c>
      <c r="L242" s="73"/>
      <c r="M242" s="244" t="s">
        <v>22</v>
      </c>
      <c r="N242" s="245" t="s">
        <v>50</v>
      </c>
      <c r="O242" s="48"/>
      <c r="P242" s="246">
        <f>O242*H242</f>
        <v>0</v>
      </c>
      <c r="Q242" s="246">
        <v>0</v>
      </c>
      <c r="R242" s="246">
        <f>Q242*H242</f>
        <v>0</v>
      </c>
      <c r="S242" s="246">
        <v>0</v>
      </c>
      <c r="T242" s="247">
        <f>S242*H242</f>
        <v>0</v>
      </c>
      <c r="AR242" s="25" t="s">
        <v>572</v>
      </c>
      <c r="AT242" s="25" t="s">
        <v>230</v>
      </c>
      <c r="AU242" s="25" t="s">
        <v>24</v>
      </c>
      <c r="AY242" s="25" t="s">
        <v>228</v>
      </c>
      <c r="BE242" s="248">
        <f>IF(N242="základní",J242,0)</f>
        <v>0</v>
      </c>
      <c r="BF242" s="248">
        <f>IF(N242="snížená",J242,0)</f>
        <v>0</v>
      </c>
      <c r="BG242" s="248">
        <f>IF(N242="zákl. přenesená",J242,0)</f>
        <v>0</v>
      </c>
      <c r="BH242" s="248">
        <f>IF(N242="sníž. přenesená",J242,0)</f>
        <v>0</v>
      </c>
      <c r="BI242" s="248">
        <f>IF(N242="nulová",J242,0)</f>
        <v>0</v>
      </c>
      <c r="BJ242" s="25" t="s">
        <v>24</v>
      </c>
      <c r="BK242" s="248">
        <f>ROUND(I242*H242,2)</f>
        <v>0</v>
      </c>
      <c r="BL242" s="25" t="s">
        <v>572</v>
      </c>
      <c r="BM242" s="25" t="s">
        <v>4094</v>
      </c>
    </row>
    <row r="243" s="1" customFormat="1" ht="25.5" customHeight="1">
      <c r="B243" s="47"/>
      <c r="C243" s="237" t="s">
        <v>975</v>
      </c>
      <c r="D243" s="237" t="s">
        <v>230</v>
      </c>
      <c r="E243" s="238" t="s">
        <v>4095</v>
      </c>
      <c r="F243" s="239" t="s">
        <v>3766</v>
      </c>
      <c r="G243" s="240" t="s">
        <v>929</v>
      </c>
      <c r="H243" s="241">
        <v>38</v>
      </c>
      <c r="I243" s="242"/>
      <c r="J243" s="243">
        <f>ROUND(I243*H243,2)</f>
        <v>0</v>
      </c>
      <c r="K243" s="239" t="s">
        <v>3751</v>
      </c>
      <c r="L243" s="73"/>
      <c r="M243" s="244" t="s">
        <v>22</v>
      </c>
      <c r="N243" s="245" t="s">
        <v>50</v>
      </c>
      <c r="O243" s="48"/>
      <c r="P243" s="246">
        <f>O243*H243</f>
        <v>0</v>
      </c>
      <c r="Q243" s="246">
        <v>0</v>
      </c>
      <c r="R243" s="246">
        <f>Q243*H243</f>
        <v>0</v>
      </c>
      <c r="S243" s="246">
        <v>0</v>
      </c>
      <c r="T243" s="247">
        <f>S243*H243</f>
        <v>0</v>
      </c>
      <c r="AR243" s="25" t="s">
        <v>572</v>
      </c>
      <c r="AT243" s="25" t="s">
        <v>230</v>
      </c>
      <c r="AU243" s="25" t="s">
        <v>24</v>
      </c>
      <c r="AY243" s="25" t="s">
        <v>228</v>
      </c>
      <c r="BE243" s="248">
        <f>IF(N243="základní",J243,0)</f>
        <v>0</v>
      </c>
      <c r="BF243" s="248">
        <f>IF(N243="snížená",J243,0)</f>
        <v>0</v>
      </c>
      <c r="BG243" s="248">
        <f>IF(N243="zákl. přenesená",J243,0)</f>
        <v>0</v>
      </c>
      <c r="BH243" s="248">
        <f>IF(N243="sníž. přenesená",J243,0)</f>
        <v>0</v>
      </c>
      <c r="BI243" s="248">
        <f>IF(N243="nulová",J243,0)</f>
        <v>0</v>
      </c>
      <c r="BJ243" s="25" t="s">
        <v>24</v>
      </c>
      <c r="BK243" s="248">
        <f>ROUND(I243*H243,2)</f>
        <v>0</v>
      </c>
      <c r="BL243" s="25" t="s">
        <v>572</v>
      </c>
      <c r="BM243" s="25" t="s">
        <v>4096</v>
      </c>
    </row>
    <row r="244" s="1" customFormat="1" ht="25.5" customHeight="1">
      <c r="B244" s="47"/>
      <c r="C244" s="237" t="s">
        <v>980</v>
      </c>
      <c r="D244" s="237" t="s">
        <v>230</v>
      </c>
      <c r="E244" s="238" t="s">
        <v>4097</v>
      </c>
      <c r="F244" s="239" t="s">
        <v>3950</v>
      </c>
      <c r="G244" s="240" t="s">
        <v>929</v>
      </c>
      <c r="H244" s="241">
        <v>2</v>
      </c>
      <c r="I244" s="242"/>
      <c r="J244" s="243">
        <f>ROUND(I244*H244,2)</f>
        <v>0</v>
      </c>
      <c r="K244" s="239" t="s">
        <v>3751</v>
      </c>
      <c r="L244" s="73"/>
      <c r="M244" s="244" t="s">
        <v>22</v>
      </c>
      <c r="N244" s="245" t="s">
        <v>50</v>
      </c>
      <c r="O244" s="48"/>
      <c r="P244" s="246">
        <f>O244*H244</f>
        <v>0</v>
      </c>
      <c r="Q244" s="246">
        <v>0</v>
      </c>
      <c r="R244" s="246">
        <f>Q244*H244</f>
        <v>0</v>
      </c>
      <c r="S244" s="246">
        <v>0</v>
      </c>
      <c r="T244" s="247">
        <f>S244*H244</f>
        <v>0</v>
      </c>
      <c r="AR244" s="25" t="s">
        <v>572</v>
      </c>
      <c r="AT244" s="25" t="s">
        <v>230</v>
      </c>
      <c r="AU244" s="25" t="s">
        <v>24</v>
      </c>
      <c r="AY244" s="25" t="s">
        <v>228</v>
      </c>
      <c r="BE244" s="248">
        <f>IF(N244="základní",J244,0)</f>
        <v>0</v>
      </c>
      <c r="BF244" s="248">
        <f>IF(N244="snížená",J244,0)</f>
        <v>0</v>
      </c>
      <c r="BG244" s="248">
        <f>IF(N244="zákl. přenesená",J244,0)</f>
        <v>0</v>
      </c>
      <c r="BH244" s="248">
        <f>IF(N244="sníž. přenesená",J244,0)</f>
        <v>0</v>
      </c>
      <c r="BI244" s="248">
        <f>IF(N244="nulová",J244,0)</f>
        <v>0</v>
      </c>
      <c r="BJ244" s="25" t="s">
        <v>24</v>
      </c>
      <c r="BK244" s="248">
        <f>ROUND(I244*H244,2)</f>
        <v>0</v>
      </c>
      <c r="BL244" s="25" t="s">
        <v>572</v>
      </c>
      <c r="BM244" s="25" t="s">
        <v>4098</v>
      </c>
    </row>
    <row r="245" s="1" customFormat="1" ht="16.5" customHeight="1">
      <c r="B245" s="47"/>
      <c r="C245" s="237" t="s">
        <v>984</v>
      </c>
      <c r="D245" s="237" t="s">
        <v>230</v>
      </c>
      <c r="E245" s="238" t="s">
        <v>4099</v>
      </c>
      <c r="F245" s="239" t="s">
        <v>3873</v>
      </c>
      <c r="G245" s="240" t="s">
        <v>929</v>
      </c>
      <c r="H245" s="241">
        <v>1</v>
      </c>
      <c r="I245" s="242"/>
      <c r="J245" s="243">
        <f>ROUND(I245*H245,2)</f>
        <v>0</v>
      </c>
      <c r="K245" s="239" t="s">
        <v>3751</v>
      </c>
      <c r="L245" s="73"/>
      <c r="M245" s="244" t="s">
        <v>22</v>
      </c>
      <c r="N245" s="245" t="s">
        <v>50</v>
      </c>
      <c r="O245" s="48"/>
      <c r="P245" s="246">
        <f>O245*H245</f>
        <v>0</v>
      </c>
      <c r="Q245" s="246">
        <v>0</v>
      </c>
      <c r="R245" s="246">
        <f>Q245*H245</f>
        <v>0</v>
      </c>
      <c r="S245" s="246">
        <v>0</v>
      </c>
      <c r="T245" s="247">
        <f>S245*H245</f>
        <v>0</v>
      </c>
      <c r="AR245" s="25" t="s">
        <v>572</v>
      </c>
      <c r="AT245" s="25" t="s">
        <v>230</v>
      </c>
      <c r="AU245" s="25" t="s">
        <v>24</v>
      </c>
      <c r="AY245" s="25" t="s">
        <v>228</v>
      </c>
      <c r="BE245" s="248">
        <f>IF(N245="základní",J245,0)</f>
        <v>0</v>
      </c>
      <c r="BF245" s="248">
        <f>IF(N245="snížená",J245,0)</f>
        <v>0</v>
      </c>
      <c r="BG245" s="248">
        <f>IF(N245="zákl. přenesená",J245,0)</f>
        <v>0</v>
      </c>
      <c r="BH245" s="248">
        <f>IF(N245="sníž. přenesená",J245,0)</f>
        <v>0</v>
      </c>
      <c r="BI245" s="248">
        <f>IF(N245="nulová",J245,0)</f>
        <v>0</v>
      </c>
      <c r="BJ245" s="25" t="s">
        <v>24</v>
      </c>
      <c r="BK245" s="248">
        <f>ROUND(I245*H245,2)</f>
        <v>0</v>
      </c>
      <c r="BL245" s="25" t="s">
        <v>572</v>
      </c>
      <c r="BM245" s="25" t="s">
        <v>4100</v>
      </c>
    </row>
    <row r="246" s="1" customFormat="1" ht="16.5" customHeight="1">
      <c r="B246" s="47"/>
      <c r="C246" s="237" t="s">
        <v>989</v>
      </c>
      <c r="D246" s="237" t="s">
        <v>230</v>
      </c>
      <c r="E246" s="238" t="s">
        <v>4101</v>
      </c>
      <c r="F246" s="239" t="s">
        <v>3956</v>
      </c>
      <c r="G246" s="240" t="s">
        <v>929</v>
      </c>
      <c r="H246" s="241">
        <v>1</v>
      </c>
      <c r="I246" s="242"/>
      <c r="J246" s="243">
        <f>ROUND(I246*H246,2)</f>
        <v>0</v>
      </c>
      <c r="K246" s="239" t="s">
        <v>3751</v>
      </c>
      <c r="L246" s="73"/>
      <c r="M246" s="244" t="s">
        <v>22</v>
      </c>
      <c r="N246" s="245" t="s">
        <v>50</v>
      </c>
      <c r="O246" s="48"/>
      <c r="P246" s="246">
        <f>O246*H246</f>
        <v>0</v>
      </c>
      <c r="Q246" s="246">
        <v>0</v>
      </c>
      <c r="R246" s="246">
        <f>Q246*H246</f>
        <v>0</v>
      </c>
      <c r="S246" s="246">
        <v>0</v>
      </c>
      <c r="T246" s="247">
        <f>S246*H246</f>
        <v>0</v>
      </c>
      <c r="AR246" s="25" t="s">
        <v>572</v>
      </c>
      <c r="AT246" s="25" t="s">
        <v>230</v>
      </c>
      <c r="AU246" s="25" t="s">
        <v>24</v>
      </c>
      <c r="AY246" s="25" t="s">
        <v>228</v>
      </c>
      <c r="BE246" s="248">
        <f>IF(N246="základní",J246,0)</f>
        <v>0</v>
      </c>
      <c r="BF246" s="248">
        <f>IF(N246="snížená",J246,0)</f>
        <v>0</v>
      </c>
      <c r="BG246" s="248">
        <f>IF(N246="zákl. přenesená",J246,0)</f>
        <v>0</v>
      </c>
      <c r="BH246" s="248">
        <f>IF(N246="sníž. přenesená",J246,0)</f>
        <v>0</v>
      </c>
      <c r="BI246" s="248">
        <f>IF(N246="nulová",J246,0)</f>
        <v>0</v>
      </c>
      <c r="BJ246" s="25" t="s">
        <v>24</v>
      </c>
      <c r="BK246" s="248">
        <f>ROUND(I246*H246,2)</f>
        <v>0</v>
      </c>
      <c r="BL246" s="25" t="s">
        <v>572</v>
      </c>
      <c r="BM246" s="25" t="s">
        <v>4102</v>
      </c>
    </row>
    <row r="247" s="1" customFormat="1" ht="38.25" customHeight="1">
      <c r="B247" s="47"/>
      <c r="C247" s="237" t="s">
        <v>993</v>
      </c>
      <c r="D247" s="237" t="s">
        <v>230</v>
      </c>
      <c r="E247" s="238" t="s">
        <v>4103</v>
      </c>
      <c r="F247" s="239" t="s">
        <v>3781</v>
      </c>
      <c r="G247" s="240" t="s">
        <v>929</v>
      </c>
      <c r="H247" s="241">
        <v>38</v>
      </c>
      <c r="I247" s="242"/>
      <c r="J247" s="243">
        <f>ROUND(I247*H247,2)</f>
        <v>0</v>
      </c>
      <c r="K247" s="239" t="s">
        <v>3751</v>
      </c>
      <c r="L247" s="73"/>
      <c r="M247" s="244" t="s">
        <v>22</v>
      </c>
      <c r="N247" s="245" t="s">
        <v>50</v>
      </c>
      <c r="O247" s="48"/>
      <c r="P247" s="246">
        <f>O247*H247</f>
        <v>0</v>
      </c>
      <c r="Q247" s="246">
        <v>0</v>
      </c>
      <c r="R247" s="246">
        <f>Q247*H247</f>
        <v>0</v>
      </c>
      <c r="S247" s="246">
        <v>0</v>
      </c>
      <c r="T247" s="247">
        <f>S247*H247</f>
        <v>0</v>
      </c>
      <c r="AR247" s="25" t="s">
        <v>572</v>
      </c>
      <c r="AT247" s="25" t="s">
        <v>230</v>
      </c>
      <c r="AU247" s="25" t="s">
        <v>24</v>
      </c>
      <c r="AY247" s="25" t="s">
        <v>228</v>
      </c>
      <c r="BE247" s="248">
        <f>IF(N247="základní",J247,0)</f>
        <v>0</v>
      </c>
      <c r="BF247" s="248">
        <f>IF(N247="snížená",J247,0)</f>
        <v>0</v>
      </c>
      <c r="BG247" s="248">
        <f>IF(N247="zákl. přenesená",J247,0)</f>
        <v>0</v>
      </c>
      <c r="BH247" s="248">
        <f>IF(N247="sníž. přenesená",J247,0)</f>
        <v>0</v>
      </c>
      <c r="BI247" s="248">
        <f>IF(N247="nulová",J247,0)</f>
        <v>0</v>
      </c>
      <c r="BJ247" s="25" t="s">
        <v>24</v>
      </c>
      <c r="BK247" s="248">
        <f>ROUND(I247*H247,2)</f>
        <v>0</v>
      </c>
      <c r="BL247" s="25" t="s">
        <v>572</v>
      </c>
      <c r="BM247" s="25" t="s">
        <v>4104</v>
      </c>
    </row>
    <row r="248" s="1" customFormat="1" ht="38.25" customHeight="1">
      <c r="B248" s="47"/>
      <c r="C248" s="237" t="s">
        <v>998</v>
      </c>
      <c r="D248" s="237" t="s">
        <v>230</v>
      </c>
      <c r="E248" s="238" t="s">
        <v>4105</v>
      </c>
      <c r="F248" s="239" t="s">
        <v>3881</v>
      </c>
      <c r="G248" s="240" t="s">
        <v>929</v>
      </c>
      <c r="H248" s="241">
        <v>4</v>
      </c>
      <c r="I248" s="242"/>
      <c r="J248" s="243">
        <f>ROUND(I248*H248,2)</f>
        <v>0</v>
      </c>
      <c r="K248" s="239" t="s">
        <v>3751</v>
      </c>
      <c r="L248" s="73"/>
      <c r="M248" s="244" t="s">
        <v>22</v>
      </c>
      <c r="N248" s="245" t="s">
        <v>50</v>
      </c>
      <c r="O248" s="48"/>
      <c r="P248" s="246">
        <f>O248*H248</f>
        <v>0</v>
      </c>
      <c r="Q248" s="246">
        <v>0</v>
      </c>
      <c r="R248" s="246">
        <f>Q248*H248</f>
        <v>0</v>
      </c>
      <c r="S248" s="246">
        <v>0</v>
      </c>
      <c r="T248" s="247">
        <f>S248*H248</f>
        <v>0</v>
      </c>
      <c r="AR248" s="25" t="s">
        <v>572</v>
      </c>
      <c r="AT248" s="25" t="s">
        <v>230</v>
      </c>
      <c r="AU248" s="25" t="s">
        <v>24</v>
      </c>
      <c r="AY248" s="25" t="s">
        <v>228</v>
      </c>
      <c r="BE248" s="248">
        <f>IF(N248="základní",J248,0)</f>
        <v>0</v>
      </c>
      <c r="BF248" s="248">
        <f>IF(N248="snížená",J248,0)</f>
        <v>0</v>
      </c>
      <c r="BG248" s="248">
        <f>IF(N248="zákl. přenesená",J248,0)</f>
        <v>0</v>
      </c>
      <c r="BH248" s="248">
        <f>IF(N248="sníž. přenesená",J248,0)</f>
        <v>0</v>
      </c>
      <c r="BI248" s="248">
        <f>IF(N248="nulová",J248,0)</f>
        <v>0</v>
      </c>
      <c r="BJ248" s="25" t="s">
        <v>24</v>
      </c>
      <c r="BK248" s="248">
        <f>ROUND(I248*H248,2)</f>
        <v>0</v>
      </c>
      <c r="BL248" s="25" t="s">
        <v>572</v>
      </c>
      <c r="BM248" s="25" t="s">
        <v>4106</v>
      </c>
    </row>
    <row r="249" s="1" customFormat="1" ht="38.25" customHeight="1">
      <c r="B249" s="47"/>
      <c r="C249" s="237" t="s">
        <v>1002</v>
      </c>
      <c r="D249" s="237" t="s">
        <v>230</v>
      </c>
      <c r="E249" s="238" t="s">
        <v>4107</v>
      </c>
      <c r="F249" s="239" t="s">
        <v>3784</v>
      </c>
      <c r="G249" s="240" t="s">
        <v>929</v>
      </c>
      <c r="H249" s="241">
        <v>3</v>
      </c>
      <c r="I249" s="242"/>
      <c r="J249" s="243">
        <f>ROUND(I249*H249,2)</f>
        <v>0</v>
      </c>
      <c r="K249" s="239" t="s">
        <v>3751</v>
      </c>
      <c r="L249" s="73"/>
      <c r="M249" s="244" t="s">
        <v>22</v>
      </c>
      <c r="N249" s="245" t="s">
        <v>50</v>
      </c>
      <c r="O249" s="48"/>
      <c r="P249" s="246">
        <f>O249*H249</f>
        <v>0</v>
      </c>
      <c r="Q249" s="246">
        <v>0</v>
      </c>
      <c r="R249" s="246">
        <f>Q249*H249</f>
        <v>0</v>
      </c>
      <c r="S249" s="246">
        <v>0</v>
      </c>
      <c r="T249" s="247">
        <f>S249*H249</f>
        <v>0</v>
      </c>
      <c r="AR249" s="25" t="s">
        <v>572</v>
      </c>
      <c r="AT249" s="25" t="s">
        <v>230</v>
      </c>
      <c r="AU249" s="25" t="s">
        <v>24</v>
      </c>
      <c r="AY249" s="25" t="s">
        <v>228</v>
      </c>
      <c r="BE249" s="248">
        <f>IF(N249="základní",J249,0)</f>
        <v>0</v>
      </c>
      <c r="BF249" s="248">
        <f>IF(N249="snížená",J249,0)</f>
        <v>0</v>
      </c>
      <c r="BG249" s="248">
        <f>IF(N249="zákl. přenesená",J249,0)</f>
        <v>0</v>
      </c>
      <c r="BH249" s="248">
        <f>IF(N249="sníž. přenesená",J249,0)</f>
        <v>0</v>
      </c>
      <c r="BI249" s="248">
        <f>IF(N249="nulová",J249,0)</f>
        <v>0</v>
      </c>
      <c r="BJ249" s="25" t="s">
        <v>24</v>
      </c>
      <c r="BK249" s="248">
        <f>ROUND(I249*H249,2)</f>
        <v>0</v>
      </c>
      <c r="BL249" s="25" t="s">
        <v>572</v>
      </c>
      <c r="BM249" s="25" t="s">
        <v>4108</v>
      </c>
    </row>
    <row r="250" s="1" customFormat="1" ht="16.5" customHeight="1">
      <c r="B250" s="47"/>
      <c r="C250" s="237" t="s">
        <v>1005</v>
      </c>
      <c r="D250" s="237" t="s">
        <v>230</v>
      </c>
      <c r="E250" s="238" t="s">
        <v>4109</v>
      </c>
      <c r="F250" s="239" t="s">
        <v>3790</v>
      </c>
      <c r="G250" s="240" t="s">
        <v>929</v>
      </c>
      <c r="H250" s="241">
        <v>18</v>
      </c>
      <c r="I250" s="242"/>
      <c r="J250" s="243">
        <f>ROUND(I250*H250,2)</f>
        <v>0</v>
      </c>
      <c r="K250" s="239" t="s">
        <v>3751</v>
      </c>
      <c r="L250" s="73"/>
      <c r="M250" s="244" t="s">
        <v>22</v>
      </c>
      <c r="N250" s="245" t="s">
        <v>50</v>
      </c>
      <c r="O250" s="48"/>
      <c r="P250" s="246">
        <f>O250*H250</f>
        <v>0</v>
      </c>
      <c r="Q250" s="246">
        <v>0</v>
      </c>
      <c r="R250" s="246">
        <f>Q250*H250</f>
        <v>0</v>
      </c>
      <c r="S250" s="246">
        <v>0</v>
      </c>
      <c r="T250" s="247">
        <f>S250*H250</f>
        <v>0</v>
      </c>
      <c r="AR250" s="25" t="s">
        <v>572</v>
      </c>
      <c r="AT250" s="25" t="s">
        <v>230</v>
      </c>
      <c r="AU250" s="25" t="s">
        <v>24</v>
      </c>
      <c r="AY250" s="25" t="s">
        <v>228</v>
      </c>
      <c r="BE250" s="248">
        <f>IF(N250="základní",J250,0)</f>
        <v>0</v>
      </c>
      <c r="BF250" s="248">
        <f>IF(N250="snížená",J250,0)</f>
        <v>0</v>
      </c>
      <c r="BG250" s="248">
        <f>IF(N250="zákl. přenesená",J250,0)</f>
        <v>0</v>
      </c>
      <c r="BH250" s="248">
        <f>IF(N250="sníž. přenesená",J250,0)</f>
        <v>0</v>
      </c>
      <c r="BI250" s="248">
        <f>IF(N250="nulová",J250,0)</f>
        <v>0</v>
      </c>
      <c r="BJ250" s="25" t="s">
        <v>24</v>
      </c>
      <c r="BK250" s="248">
        <f>ROUND(I250*H250,2)</f>
        <v>0</v>
      </c>
      <c r="BL250" s="25" t="s">
        <v>572</v>
      </c>
      <c r="BM250" s="25" t="s">
        <v>4110</v>
      </c>
    </row>
    <row r="251" s="1" customFormat="1" ht="25.5" customHeight="1">
      <c r="B251" s="47"/>
      <c r="C251" s="237" t="s">
        <v>1011</v>
      </c>
      <c r="D251" s="237" t="s">
        <v>230</v>
      </c>
      <c r="E251" s="238" t="s">
        <v>4111</v>
      </c>
      <c r="F251" s="239" t="s">
        <v>3793</v>
      </c>
      <c r="G251" s="240" t="s">
        <v>929</v>
      </c>
      <c r="H251" s="241">
        <v>8</v>
      </c>
      <c r="I251" s="242"/>
      <c r="J251" s="243">
        <f>ROUND(I251*H251,2)</f>
        <v>0</v>
      </c>
      <c r="K251" s="239" t="s">
        <v>3751</v>
      </c>
      <c r="L251" s="73"/>
      <c r="M251" s="244" t="s">
        <v>22</v>
      </c>
      <c r="N251" s="245" t="s">
        <v>50</v>
      </c>
      <c r="O251" s="48"/>
      <c r="P251" s="246">
        <f>O251*H251</f>
        <v>0</v>
      </c>
      <c r="Q251" s="246">
        <v>0</v>
      </c>
      <c r="R251" s="246">
        <f>Q251*H251</f>
        <v>0</v>
      </c>
      <c r="S251" s="246">
        <v>0</v>
      </c>
      <c r="T251" s="247">
        <f>S251*H251</f>
        <v>0</v>
      </c>
      <c r="AR251" s="25" t="s">
        <v>572</v>
      </c>
      <c r="AT251" s="25" t="s">
        <v>230</v>
      </c>
      <c r="AU251" s="25" t="s">
        <v>24</v>
      </c>
      <c r="AY251" s="25" t="s">
        <v>228</v>
      </c>
      <c r="BE251" s="248">
        <f>IF(N251="základní",J251,0)</f>
        <v>0</v>
      </c>
      <c r="BF251" s="248">
        <f>IF(N251="snížená",J251,0)</f>
        <v>0</v>
      </c>
      <c r="BG251" s="248">
        <f>IF(N251="zákl. přenesená",J251,0)</f>
        <v>0</v>
      </c>
      <c r="BH251" s="248">
        <f>IF(N251="sníž. přenesená",J251,0)</f>
        <v>0</v>
      </c>
      <c r="BI251" s="248">
        <f>IF(N251="nulová",J251,0)</f>
        <v>0</v>
      </c>
      <c r="BJ251" s="25" t="s">
        <v>24</v>
      </c>
      <c r="BK251" s="248">
        <f>ROUND(I251*H251,2)</f>
        <v>0</v>
      </c>
      <c r="BL251" s="25" t="s">
        <v>572</v>
      </c>
      <c r="BM251" s="25" t="s">
        <v>4112</v>
      </c>
    </row>
    <row r="252" s="1" customFormat="1" ht="16.5" customHeight="1">
      <c r="B252" s="47"/>
      <c r="C252" s="237" t="s">
        <v>1015</v>
      </c>
      <c r="D252" s="237" t="s">
        <v>230</v>
      </c>
      <c r="E252" s="238" t="s">
        <v>4113</v>
      </c>
      <c r="F252" s="239" t="s">
        <v>4114</v>
      </c>
      <c r="G252" s="240" t="s">
        <v>929</v>
      </c>
      <c r="H252" s="241">
        <v>1</v>
      </c>
      <c r="I252" s="242"/>
      <c r="J252" s="243">
        <f>ROUND(I252*H252,2)</f>
        <v>0</v>
      </c>
      <c r="K252" s="239" t="s">
        <v>3751</v>
      </c>
      <c r="L252" s="73"/>
      <c r="M252" s="244" t="s">
        <v>22</v>
      </c>
      <c r="N252" s="245" t="s">
        <v>50</v>
      </c>
      <c r="O252" s="48"/>
      <c r="P252" s="246">
        <f>O252*H252</f>
        <v>0</v>
      </c>
      <c r="Q252" s="246">
        <v>0</v>
      </c>
      <c r="R252" s="246">
        <f>Q252*H252</f>
        <v>0</v>
      </c>
      <c r="S252" s="246">
        <v>0</v>
      </c>
      <c r="T252" s="247">
        <f>S252*H252</f>
        <v>0</v>
      </c>
      <c r="AR252" s="25" t="s">
        <v>572</v>
      </c>
      <c r="AT252" s="25" t="s">
        <v>230</v>
      </c>
      <c r="AU252" s="25" t="s">
        <v>24</v>
      </c>
      <c r="AY252" s="25" t="s">
        <v>228</v>
      </c>
      <c r="BE252" s="248">
        <f>IF(N252="základní",J252,0)</f>
        <v>0</v>
      </c>
      <c r="BF252" s="248">
        <f>IF(N252="snížená",J252,0)</f>
        <v>0</v>
      </c>
      <c r="BG252" s="248">
        <f>IF(N252="zákl. přenesená",J252,0)</f>
        <v>0</v>
      </c>
      <c r="BH252" s="248">
        <f>IF(N252="sníž. přenesená",J252,0)</f>
        <v>0</v>
      </c>
      <c r="BI252" s="248">
        <f>IF(N252="nulová",J252,0)</f>
        <v>0</v>
      </c>
      <c r="BJ252" s="25" t="s">
        <v>24</v>
      </c>
      <c r="BK252" s="248">
        <f>ROUND(I252*H252,2)</f>
        <v>0</v>
      </c>
      <c r="BL252" s="25" t="s">
        <v>572</v>
      </c>
      <c r="BM252" s="25" t="s">
        <v>4115</v>
      </c>
    </row>
    <row r="253" s="1" customFormat="1" ht="25.5" customHeight="1">
      <c r="B253" s="47"/>
      <c r="C253" s="237" t="s">
        <v>1020</v>
      </c>
      <c r="D253" s="237" t="s">
        <v>230</v>
      </c>
      <c r="E253" s="238" t="s">
        <v>4116</v>
      </c>
      <c r="F253" s="239" t="s">
        <v>4117</v>
      </c>
      <c r="G253" s="240" t="s">
        <v>929</v>
      </c>
      <c r="H253" s="241">
        <v>1</v>
      </c>
      <c r="I253" s="242"/>
      <c r="J253" s="243">
        <f>ROUND(I253*H253,2)</f>
        <v>0</v>
      </c>
      <c r="K253" s="239" t="s">
        <v>3751</v>
      </c>
      <c r="L253" s="73"/>
      <c r="M253" s="244" t="s">
        <v>22</v>
      </c>
      <c r="N253" s="245" t="s">
        <v>50</v>
      </c>
      <c r="O253" s="48"/>
      <c r="P253" s="246">
        <f>O253*H253</f>
        <v>0</v>
      </c>
      <c r="Q253" s="246">
        <v>0</v>
      </c>
      <c r="R253" s="246">
        <f>Q253*H253</f>
        <v>0</v>
      </c>
      <c r="S253" s="246">
        <v>0</v>
      </c>
      <c r="T253" s="247">
        <f>S253*H253</f>
        <v>0</v>
      </c>
      <c r="AR253" s="25" t="s">
        <v>572</v>
      </c>
      <c r="AT253" s="25" t="s">
        <v>230</v>
      </c>
      <c r="AU253" s="25" t="s">
        <v>24</v>
      </c>
      <c r="AY253" s="25" t="s">
        <v>228</v>
      </c>
      <c r="BE253" s="248">
        <f>IF(N253="základní",J253,0)</f>
        <v>0</v>
      </c>
      <c r="BF253" s="248">
        <f>IF(N253="snížená",J253,0)</f>
        <v>0</v>
      </c>
      <c r="BG253" s="248">
        <f>IF(N253="zákl. přenesená",J253,0)</f>
        <v>0</v>
      </c>
      <c r="BH253" s="248">
        <f>IF(N253="sníž. přenesená",J253,0)</f>
        <v>0</v>
      </c>
      <c r="BI253" s="248">
        <f>IF(N253="nulová",J253,0)</f>
        <v>0</v>
      </c>
      <c r="BJ253" s="25" t="s">
        <v>24</v>
      </c>
      <c r="BK253" s="248">
        <f>ROUND(I253*H253,2)</f>
        <v>0</v>
      </c>
      <c r="BL253" s="25" t="s">
        <v>572</v>
      </c>
      <c r="BM253" s="25" t="s">
        <v>4118</v>
      </c>
    </row>
    <row r="254" s="1" customFormat="1" ht="25.5" customHeight="1">
      <c r="B254" s="47"/>
      <c r="C254" s="237" t="s">
        <v>1024</v>
      </c>
      <c r="D254" s="237" t="s">
        <v>230</v>
      </c>
      <c r="E254" s="238" t="s">
        <v>4119</v>
      </c>
      <c r="F254" s="239" t="s">
        <v>4120</v>
      </c>
      <c r="G254" s="240" t="s">
        <v>929</v>
      </c>
      <c r="H254" s="241">
        <v>1</v>
      </c>
      <c r="I254" s="242"/>
      <c r="J254" s="243">
        <f>ROUND(I254*H254,2)</f>
        <v>0</v>
      </c>
      <c r="K254" s="239" t="s">
        <v>3751</v>
      </c>
      <c r="L254" s="73"/>
      <c r="M254" s="244" t="s">
        <v>22</v>
      </c>
      <c r="N254" s="245" t="s">
        <v>50</v>
      </c>
      <c r="O254" s="48"/>
      <c r="P254" s="246">
        <f>O254*H254</f>
        <v>0</v>
      </c>
      <c r="Q254" s="246">
        <v>0</v>
      </c>
      <c r="R254" s="246">
        <f>Q254*H254</f>
        <v>0</v>
      </c>
      <c r="S254" s="246">
        <v>0</v>
      </c>
      <c r="T254" s="247">
        <f>S254*H254</f>
        <v>0</v>
      </c>
      <c r="AR254" s="25" t="s">
        <v>572</v>
      </c>
      <c r="AT254" s="25" t="s">
        <v>230</v>
      </c>
      <c r="AU254" s="25" t="s">
        <v>24</v>
      </c>
      <c r="AY254" s="25" t="s">
        <v>228</v>
      </c>
      <c r="BE254" s="248">
        <f>IF(N254="základní",J254,0)</f>
        <v>0</v>
      </c>
      <c r="BF254" s="248">
        <f>IF(N254="snížená",J254,0)</f>
        <v>0</v>
      </c>
      <c r="BG254" s="248">
        <f>IF(N254="zákl. přenesená",J254,0)</f>
        <v>0</v>
      </c>
      <c r="BH254" s="248">
        <f>IF(N254="sníž. přenesená",J254,0)</f>
        <v>0</v>
      </c>
      <c r="BI254" s="248">
        <f>IF(N254="nulová",J254,0)</f>
        <v>0</v>
      </c>
      <c r="BJ254" s="25" t="s">
        <v>24</v>
      </c>
      <c r="BK254" s="248">
        <f>ROUND(I254*H254,2)</f>
        <v>0</v>
      </c>
      <c r="BL254" s="25" t="s">
        <v>572</v>
      </c>
      <c r="BM254" s="25" t="s">
        <v>4121</v>
      </c>
    </row>
    <row r="255" s="1" customFormat="1" ht="25.5" customHeight="1">
      <c r="B255" s="47"/>
      <c r="C255" s="237" t="s">
        <v>1047</v>
      </c>
      <c r="D255" s="237" t="s">
        <v>230</v>
      </c>
      <c r="E255" s="238" t="s">
        <v>4122</v>
      </c>
      <c r="F255" s="239" t="s">
        <v>3805</v>
      </c>
      <c r="G255" s="240" t="s">
        <v>929</v>
      </c>
      <c r="H255" s="241">
        <v>4</v>
      </c>
      <c r="I255" s="242"/>
      <c r="J255" s="243">
        <f>ROUND(I255*H255,2)</f>
        <v>0</v>
      </c>
      <c r="K255" s="239" t="s">
        <v>3751</v>
      </c>
      <c r="L255" s="73"/>
      <c r="M255" s="244" t="s">
        <v>22</v>
      </c>
      <c r="N255" s="245" t="s">
        <v>50</v>
      </c>
      <c r="O255" s="48"/>
      <c r="P255" s="246">
        <f>O255*H255</f>
        <v>0</v>
      </c>
      <c r="Q255" s="246">
        <v>0</v>
      </c>
      <c r="R255" s="246">
        <f>Q255*H255</f>
        <v>0</v>
      </c>
      <c r="S255" s="246">
        <v>0</v>
      </c>
      <c r="T255" s="247">
        <f>S255*H255</f>
        <v>0</v>
      </c>
      <c r="AR255" s="25" t="s">
        <v>572</v>
      </c>
      <c r="AT255" s="25" t="s">
        <v>230</v>
      </c>
      <c r="AU255" s="25" t="s">
        <v>24</v>
      </c>
      <c r="AY255" s="25" t="s">
        <v>228</v>
      </c>
      <c r="BE255" s="248">
        <f>IF(N255="základní",J255,0)</f>
        <v>0</v>
      </c>
      <c r="BF255" s="248">
        <f>IF(N255="snížená",J255,0)</f>
        <v>0</v>
      </c>
      <c r="BG255" s="248">
        <f>IF(N255="zákl. přenesená",J255,0)</f>
        <v>0</v>
      </c>
      <c r="BH255" s="248">
        <f>IF(N255="sníž. přenesená",J255,0)</f>
        <v>0</v>
      </c>
      <c r="BI255" s="248">
        <f>IF(N255="nulová",J255,0)</f>
        <v>0</v>
      </c>
      <c r="BJ255" s="25" t="s">
        <v>24</v>
      </c>
      <c r="BK255" s="248">
        <f>ROUND(I255*H255,2)</f>
        <v>0</v>
      </c>
      <c r="BL255" s="25" t="s">
        <v>572</v>
      </c>
      <c r="BM255" s="25" t="s">
        <v>4123</v>
      </c>
    </row>
    <row r="256" s="1" customFormat="1" ht="25.5" customHeight="1">
      <c r="B256" s="47"/>
      <c r="C256" s="237" t="s">
        <v>1049</v>
      </c>
      <c r="D256" s="237" t="s">
        <v>230</v>
      </c>
      <c r="E256" s="238" t="s">
        <v>4124</v>
      </c>
      <c r="F256" s="239" t="s">
        <v>3897</v>
      </c>
      <c r="G256" s="240" t="s">
        <v>929</v>
      </c>
      <c r="H256" s="241">
        <v>2</v>
      </c>
      <c r="I256" s="242"/>
      <c r="J256" s="243">
        <f>ROUND(I256*H256,2)</f>
        <v>0</v>
      </c>
      <c r="K256" s="239" t="s">
        <v>3751</v>
      </c>
      <c r="L256" s="73"/>
      <c r="M256" s="244" t="s">
        <v>22</v>
      </c>
      <c r="N256" s="245" t="s">
        <v>50</v>
      </c>
      <c r="O256" s="48"/>
      <c r="P256" s="246">
        <f>O256*H256</f>
        <v>0</v>
      </c>
      <c r="Q256" s="246">
        <v>0</v>
      </c>
      <c r="R256" s="246">
        <f>Q256*H256</f>
        <v>0</v>
      </c>
      <c r="S256" s="246">
        <v>0</v>
      </c>
      <c r="T256" s="247">
        <f>S256*H256</f>
        <v>0</v>
      </c>
      <c r="AR256" s="25" t="s">
        <v>572</v>
      </c>
      <c r="AT256" s="25" t="s">
        <v>230</v>
      </c>
      <c r="AU256" s="25" t="s">
        <v>24</v>
      </c>
      <c r="AY256" s="25" t="s">
        <v>228</v>
      </c>
      <c r="BE256" s="248">
        <f>IF(N256="základní",J256,0)</f>
        <v>0</v>
      </c>
      <c r="BF256" s="248">
        <f>IF(N256="snížená",J256,0)</f>
        <v>0</v>
      </c>
      <c r="BG256" s="248">
        <f>IF(N256="zákl. přenesená",J256,0)</f>
        <v>0</v>
      </c>
      <c r="BH256" s="248">
        <f>IF(N256="sníž. přenesená",J256,0)</f>
        <v>0</v>
      </c>
      <c r="BI256" s="248">
        <f>IF(N256="nulová",J256,0)</f>
        <v>0</v>
      </c>
      <c r="BJ256" s="25" t="s">
        <v>24</v>
      </c>
      <c r="BK256" s="248">
        <f>ROUND(I256*H256,2)</f>
        <v>0</v>
      </c>
      <c r="BL256" s="25" t="s">
        <v>572</v>
      </c>
      <c r="BM256" s="25" t="s">
        <v>4125</v>
      </c>
    </row>
    <row r="257" s="1" customFormat="1" ht="25.5" customHeight="1">
      <c r="B257" s="47"/>
      <c r="C257" s="237" t="s">
        <v>1055</v>
      </c>
      <c r="D257" s="237" t="s">
        <v>230</v>
      </c>
      <c r="E257" s="238" t="s">
        <v>4126</v>
      </c>
      <c r="F257" s="239" t="s">
        <v>3808</v>
      </c>
      <c r="G257" s="240" t="s">
        <v>929</v>
      </c>
      <c r="H257" s="241">
        <v>2</v>
      </c>
      <c r="I257" s="242"/>
      <c r="J257" s="243">
        <f>ROUND(I257*H257,2)</f>
        <v>0</v>
      </c>
      <c r="K257" s="239" t="s">
        <v>3751</v>
      </c>
      <c r="L257" s="73"/>
      <c r="M257" s="244" t="s">
        <v>22</v>
      </c>
      <c r="N257" s="245" t="s">
        <v>50</v>
      </c>
      <c r="O257" s="48"/>
      <c r="P257" s="246">
        <f>O257*H257</f>
        <v>0</v>
      </c>
      <c r="Q257" s="246">
        <v>0</v>
      </c>
      <c r="R257" s="246">
        <f>Q257*H257</f>
        <v>0</v>
      </c>
      <c r="S257" s="246">
        <v>0</v>
      </c>
      <c r="T257" s="247">
        <f>S257*H257</f>
        <v>0</v>
      </c>
      <c r="AR257" s="25" t="s">
        <v>572</v>
      </c>
      <c r="AT257" s="25" t="s">
        <v>230</v>
      </c>
      <c r="AU257" s="25" t="s">
        <v>24</v>
      </c>
      <c r="AY257" s="25" t="s">
        <v>228</v>
      </c>
      <c r="BE257" s="248">
        <f>IF(N257="základní",J257,0)</f>
        <v>0</v>
      </c>
      <c r="BF257" s="248">
        <f>IF(N257="snížená",J257,0)</f>
        <v>0</v>
      </c>
      <c r="BG257" s="248">
        <f>IF(N257="zákl. přenesená",J257,0)</f>
        <v>0</v>
      </c>
      <c r="BH257" s="248">
        <f>IF(N257="sníž. přenesená",J257,0)</f>
        <v>0</v>
      </c>
      <c r="BI257" s="248">
        <f>IF(N257="nulová",J257,0)</f>
        <v>0</v>
      </c>
      <c r="BJ257" s="25" t="s">
        <v>24</v>
      </c>
      <c r="BK257" s="248">
        <f>ROUND(I257*H257,2)</f>
        <v>0</v>
      </c>
      <c r="BL257" s="25" t="s">
        <v>572</v>
      </c>
      <c r="BM257" s="25" t="s">
        <v>4127</v>
      </c>
    </row>
    <row r="258" s="1" customFormat="1" ht="16.5" customHeight="1">
      <c r="B258" s="47"/>
      <c r="C258" s="237" t="s">
        <v>1060</v>
      </c>
      <c r="D258" s="237" t="s">
        <v>230</v>
      </c>
      <c r="E258" s="238" t="s">
        <v>4128</v>
      </c>
      <c r="F258" s="239" t="s">
        <v>4032</v>
      </c>
      <c r="G258" s="240" t="s">
        <v>929</v>
      </c>
      <c r="H258" s="241">
        <v>10</v>
      </c>
      <c r="I258" s="242"/>
      <c r="J258" s="243">
        <f>ROUND(I258*H258,2)</f>
        <v>0</v>
      </c>
      <c r="K258" s="239" t="s">
        <v>3751</v>
      </c>
      <c r="L258" s="73"/>
      <c r="M258" s="244" t="s">
        <v>22</v>
      </c>
      <c r="N258" s="245" t="s">
        <v>50</v>
      </c>
      <c r="O258" s="48"/>
      <c r="P258" s="246">
        <f>O258*H258</f>
        <v>0</v>
      </c>
      <c r="Q258" s="246">
        <v>0</v>
      </c>
      <c r="R258" s="246">
        <f>Q258*H258</f>
        <v>0</v>
      </c>
      <c r="S258" s="246">
        <v>0</v>
      </c>
      <c r="T258" s="247">
        <f>S258*H258</f>
        <v>0</v>
      </c>
      <c r="AR258" s="25" t="s">
        <v>572</v>
      </c>
      <c r="AT258" s="25" t="s">
        <v>230</v>
      </c>
      <c r="AU258" s="25" t="s">
        <v>24</v>
      </c>
      <c r="AY258" s="25" t="s">
        <v>228</v>
      </c>
      <c r="BE258" s="248">
        <f>IF(N258="základní",J258,0)</f>
        <v>0</v>
      </c>
      <c r="BF258" s="248">
        <f>IF(N258="snížená",J258,0)</f>
        <v>0</v>
      </c>
      <c r="BG258" s="248">
        <f>IF(N258="zákl. přenesená",J258,0)</f>
        <v>0</v>
      </c>
      <c r="BH258" s="248">
        <f>IF(N258="sníž. přenesená",J258,0)</f>
        <v>0</v>
      </c>
      <c r="BI258" s="248">
        <f>IF(N258="nulová",J258,0)</f>
        <v>0</v>
      </c>
      <c r="BJ258" s="25" t="s">
        <v>24</v>
      </c>
      <c r="BK258" s="248">
        <f>ROUND(I258*H258,2)</f>
        <v>0</v>
      </c>
      <c r="BL258" s="25" t="s">
        <v>572</v>
      </c>
      <c r="BM258" s="25" t="s">
        <v>4129</v>
      </c>
    </row>
    <row r="259" s="1" customFormat="1" ht="16.5" customHeight="1">
      <c r="B259" s="47"/>
      <c r="C259" s="237" t="s">
        <v>1065</v>
      </c>
      <c r="D259" s="237" t="s">
        <v>230</v>
      </c>
      <c r="E259" s="238" t="s">
        <v>4130</v>
      </c>
      <c r="F259" s="239" t="s">
        <v>3811</v>
      </c>
      <c r="G259" s="240" t="s">
        <v>935</v>
      </c>
      <c r="H259" s="241">
        <v>28</v>
      </c>
      <c r="I259" s="242"/>
      <c r="J259" s="243">
        <f>ROUND(I259*H259,2)</f>
        <v>0</v>
      </c>
      <c r="K259" s="239" t="s">
        <v>3751</v>
      </c>
      <c r="L259" s="73"/>
      <c r="M259" s="244" t="s">
        <v>22</v>
      </c>
      <c r="N259" s="245" t="s">
        <v>50</v>
      </c>
      <c r="O259" s="48"/>
      <c r="P259" s="246">
        <f>O259*H259</f>
        <v>0</v>
      </c>
      <c r="Q259" s="246">
        <v>0</v>
      </c>
      <c r="R259" s="246">
        <f>Q259*H259</f>
        <v>0</v>
      </c>
      <c r="S259" s="246">
        <v>0</v>
      </c>
      <c r="T259" s="247">
        <f>S259*H259</f>
        <v>0</v>
      </c>
      <c r="AR259" s="25" t="s">
        <v>572</v>
      </c>
      <c r="AT259" s="25" t="s">
        <v>230</v>
      </c>
      <c r="AU259" s="25" t="s">
        <v>24</v>
      </c>
      <c r="AY259" s="25" t="s">
        <v>228</v>
      </c>
      <c r="BE259" s="248">
        <f>IF(N259="základní",J259,0)</f>
        <v>0</v>
      </c>
      <c r="BF259" s="248">
        <f>IF(N259="snížená",J259,0)</f>
        <v>0</v>
      </c>
      <c r="BG259" s="248">
        <f>IF(N259="zákl. přenesená",J259,0)</f>
        <v>0</v>
      </c>
      <c r="BH259" s="248">
        <f>IF(N259="sníž. přenesená",J259,0)</f>
        <v>0</v>
      </c>
      <c r="BI259" s="248">
        <f>IF(N259="nulová",J259,0)</f>
        <v>0</v>
      </c>
      <c r="BJ259" s="25" t="s">
        <v>24</v>
      </c>
      <c r="BK259" s="248">
        <f>ROUND(I259*H259,2)</f>
        <v>0</v>
      </c>
      <c r="BL259" s="25" t="s">
        <v>572</v>
      </c>
      <c r="BM259" s="25" t="s">
        <v>4131</v>
      </c>
    </row>
    <row r="260" s="1" customFormat="1" ht="16.5" customHeight="1">
      <c r="B260" s="47"/>
      <c r="C260" s="237" t="s">
        <v>1070</v>
      </c>
      <c r="D260" s="237" t="s">
        <v>230</v>
      </c>
      <c r="E260" s="238" t="s">
        <v>4132</v>
      </c>
      <c r="F260" s="239" t="s">
        <v>3814</v>
      </c>
      <c r="G260" s="240" t="s">
        <v>935</v>
      </c>
      <c r="H260" s="241">
        <v>2</v>
      </c>
      <c r="I260" s="242"/>
      <c r="J260" s="243">
        <f>ROUND(I260*H260,2)</f>
        <v>0</v>
      </c>
      <c r="K260" s="239" t="s">
        <v>3751</v>
      </c>
      <c r="L260" s="73"/>
      <c r="M260" s="244" t="s">
        <v>22</v>
      </c>
      <c r="N260" s="245" t="s">
        <v>50</v>
      </c>
      <c r="O260" s="48"/>
      <c r="P260" s="246">
        <f>O260*H260</f>
        <v>0</v>
      </c>
      <c r="Q260" s="246">
        <v>0</v>
      </c>
      <c r="R260" s="246">
        <f>Q260*H260</f>
        <v>0</v>
      </c>
      <c r="S260" s="246">
        <v>0</v>
      </c>
      <c r="T260" s="247">
        <f>S260*H260</f>
        <v>0</v>
      </c>
      <c r="AR260" s="25" t="s">
        <v>572</v>
      </c>
      <c r="AT260" s="25" t="s">
        <v>230</v>
      </c>
      <c r="AU260" s="25" t="s">
        <v>24</v>
      </c>
      <c r="AY260" s="25" t="s">
        <v>228</v>
      </c>
      <c r="BE260" s="248">
        <f>IF(N260="základní",J260,0)</f>
        <v>0</v>
      </c>
      <c r="BF260" s="248">
        <f>IF(N260="snížená",J260,0)</f>
        <v>0</v>
      </c>
      <c r="BG260" s="248">
        <f>IF(N260="zákl. přenesená",J260,0)</f>
        <v>0</v>
      </c>
      <c r="BH260" s="248">
        <f>IF(N260="sníž. přenesená",J260,0)</f>
        <v>0</v>
      </c>
      <c r="BI260" s="248">
        <f>IF(N260="nulová",J260,0)</f>
        <v>0</v>
      </c>
      <c r="BJ260" s="25" t="s">
        <v>24</v>
      </c>
      <c r="BK260" s="248">
        <f>ROUND(I260*H260,2)</f>
        <v>0</v>
      </c>
      <c r="BL260" s="25" t="s">
        <v>572</v>
      </c>
      <c r="BM260" s="25" t="s">
        <v>4133</v>
      </c>
    </row>
    <row r="261" s="1" customFormat="1" ht="38.25" customHeight="1">
      <c r="B261" s="47"/>
      <c r="C261" s="237" t="s">
        <v>1073</v>
      </c>
      <c r="D261" s="237" t="s">
        <v>230</v>
      </c>
      <c r="E261" s="238" t="s">
        <v>4134</v>
      </c>
      <c r="F261" s="239" t="s">
        <v>4055</v>
      </c>
      <c r="G261" s="240" t="s">
        <v>935</v>
      </c>
      <c r="H261" s="241">
        <v>5</v>
      </c>
      <c r="I261" s="242"/>
      <c r="J261" s="243">
        <f>ROUND(I261*H261,2)</f>
        <v>0</v>
      </c>
      <c r="K261" s="239" t="s">
        <v>3751</v>
      </c>
      <c r="L261" s="73"/>
      <c r="M261" s="244" t="s">
        <v>22</v>
      </c>
      <c r="N261" s="245" t="s">
        <v>50</v>
      </c>
      <c r="O261" s="48"/>
      <c r="P261" s="246">
        <f>O261*H261</f>
        <v>0</v>
      </c>
      <c r="Q261" s="246">
        <v>0</v>
      </c>
      <c r="R261" s="246">
        <f>Q261*H261</f>
        <v>0</v>
      </c>
      <c r="S261" s="246">
        <v>0</v>
      </c>
      <c r="T261" s="247">
        <f>S261*H261</f>
        <v>0</v>
      </c>
      <c r="AR261" s="25" t="s">
        <v>572</v>
      </c>
      <c r="AT261" s="25" t="s">
        <v>230</v>
      </c>
      <c r="AU261" s="25" t="s">
        <v>24</v>
      </c>
      <c r="AY261" s="25" t="s">
        <v>228</v>
      </c>
      <c r="BE261" s="248">
        <f>IF(N261="základní",J261,0)</f>
        <v>0</v>
      </c>
      <c r="BF261" s="248">
        <f>IF(N261="snížená",J261,0)</f>
        <v>0</v>
      </c>
      <c r="BG261" s="248">
        <f>IF(N261="zákl. přenesená",J261,0)</f>
        <v>0</v>
      </c>
      <c r="BH261" s="248">
        <f>IF(N261="sníž. přenesená",J261,0)</f>
        <v>0</v>
      </c>
      <c r="BI261" s="248">
        <f>IF(N261="nulová",J261,0)</f>
        <v>0</v>
      </c>
      <c r="BJ261" s="25" t="s">
        <v>24</v>
      </c>
      <c r="BK261" s="248">
        <f>ROUND(I261*H261,2)</f>
        <v>0</v>
      </c>
      <c r="BL261" s="25" t="s">
        <v>572</v>
      </c>
      <c r="BM261" s="25" t="s">
        <v>4135</v>
      </c>
    </row>
    <row r="262" s="1" customFormat="1" ht="38.25" customHeight="1">
      <c r="B262" s="47"/>
      <c r="C262" s="237" t="s">
        <v>1078</v>
      </c>
      <c r="D262" s="237" t="s">
        <v>230</v>
      </c>
      <c r="E262" s="238" t="s">
        <v>4136</v>
      </c>
      <c r="F262" s="239" t="s">
        <v>3820</v>
      </c>
      <c r="G262" s="240" t="s">
        <v>935</v>
      </c>
      <c r="H262" s="241">
        <v>67</v>
      </c>
      <c r="I262" s="242"/>
      <c r="J262" s="243">
        <f>ROUND(I262*H262,2)</f>
        <v>0</v>
      </c>
      <c r="K262" s="239" t="s">
        <v>3751</v>
      </c>
      <c r="L262" s="73"/>
      <c r="M262" s="244" t="s">
        <v>22</v>
      </c>
      <c r="N262" s="245" t="s">
        <v>50</v>
      </c>
      <c r="O262" s="48"/>
      <c r="P262" s="246">
        <f>O262*H262</f>
        <v>0</v>
      </c>
      <c r="Q262" s="246">
        <v>0</v>
      </c>
      <c r="R262" s="246">
        <f>Q262*H262</f>
        <v>0</v>
      </c>
      <c r="S262" s="246">
        <v>0</v>
      </c>
      <c r="T262" s="247">
        <f>S262*H262</f>
        <v>0</v>
      </c>
      <c r="AR262" s="25" t="s">
        <v>572</v>
      </c>
      <c r="AT262" s="25" t="s">
        <v>230</v>
      </c>
      <c r="AU262" s="25" t="s">
        <v>24</v>
      </c>
      <c r="AY262" s="25" t="s">
        <v>228</v>
      </c>
      <c r="BE262" s="248">
        <f>IF(N262="základní",J262,0)</f>
        <v>0</v>
      </c>
      <c r="BF262" s="248">
        <f>IF(N262="snížená",J262,0)</f>
        <v>0</v>
      </c>
      <c r="BG262" s="248">
        <f>IF(N262="zákl. přenesená",J262,0)</f>
        <v>0</v>
      </c>
      <c r="BH262" s="248">
        <f>IF(N262="sníž. přenesená",J262,0)</f>
        <v>0</v>
      </c>
      <c r="BI262" s="248">
        <f>IF(N262="nulová",J262,0)</f>
        <v>0</v>
      </c>
      <c r="BJ262" s="25" t="s">
        <v>24</v>
      </c>
      <c r="BK262" s="248">
        <f>ROUND(I262*H262,2)</f>
        <v>0</v>
      </c>
      <c r="BL262" s="25" t="s">
        <v>572</v>
      </c>
      <c r="BM262" s="25" t="s">
        <v>4137</v>
      </c>
    </row>
    <row r="263" s="1" customFormat="1" ht="38.25" customHeight="1">
      <c r="B263" s="47"/>
      <c r="C263" s="237" t="s">
        <v>1082</v>
      </c>
      <c r="D263" s="237" t="s">
        <v>230</v>
      </c>
      <c r="E263" s="238" t="s">
        <v>4138</v>
      </c>
      <c r="F263" s="239" t="s">
        <v>3823</v>
      </c>
      <c r="G263" s="240" t="s">
        <v>935</v>
      </c>
      <c r="H263" s="241">
        <v>17</v>
      </c>
      <c r="I263" s="242"/>
      <c r="J263" s="243">
        <f>ROUND(I263*H263,2)</f>
        <v>0</v>
      </c>
      <c r="K263" s="239" t="s">
        <v>3751</v>
      </c>
      <c r="L263" s="73"/>
      <c r="M263" s="244" t="s">
        <v>22</v>
      </c>
      <c r="N263" s="245" t="s">
        <v>50</v>
      </c>
      <c r="O263" s="48"/>
      <c r="P263" s="246">
        <f>O263*H263</f>
        <v>0</v>
      </c>
      <c r="Q263" s="246">
        <v>0</v>
      </c>
      <c r="R263" s="246">
        <f>Q263*H263</f>
        <v>0</v>
      </c>
      <c r="S263" s="246">
        <v>0</v>
      </c>
      <c r="T263" s="247">
        <f>S263*H263</f>
        <v>0</v>
      </c>
      <c r="AR263" s="25" t="s">
        <v>572</v>
      </c>
      <c r="AT263" s="25" t="s">
        <v>230</v>
      </c>
      <c r="AU263" s="25" t="s">
        <v>24</v>
      </c>
      <c r="AY263" s="25" t="s">
        <v>228</v>
      </c>
      <c r="BE263" s="248">
        <f>IF(N263="základní",J263,0)</f>
        <v>0</v>
      </c>
      <c r="BF263" s="248">
        <f>IF(N263="snížená",J263,0)</f>
        <v>0</v>
      </c>
      <c r="BG263" s="248">
        <f>IF(N263="zákl. přenesená",J263,0)</f>
        <v>0</v>
      </c>
      <c r="BH263" s="248">
        <f>IF(N263="sníž. přenesená",J263,0)</f>
        <v>0</v>
      </c>
      <c r="BI263" s="248">
        <f>IF(N263="nulová",J263,0)</f>
        <v>0</v>
      </c>
      <c r="BJ263" s="25" t="s">
        <v>24</v>
      </c>
      <c r="BK263" s="248">
        <f>ROUND(I263*H263,2)</f>
        <v>0</v>
      </c>
      <c r="BL263" s="25" t="s">
        <v>572</v>
      </c>
      <c r="BM263" s="25" t="s">
        <v>4139</v>
      </c>
    </row>
    <row r="264" s="1" customFormat="1" ht="38.25" customHeight="1">
      <c r="B264" s="47"/>
      <c r="C264" s="237" t="s">
        <v>1086</v>
      </c>
      <c r="D264" s="237" t="s">
        <v>230</v>
      </c>
      <c r="E264" s="238" t="s">
        <v>4140</v>
      </c>
      <c r="F264" s="239" t="s">
        <v>3908</v>
      </c>
      <c r="G264" s="240" t="s">
        <v>935</v>
      </c>
      <c r="H264" s="241">
        <v>11</v>
      </c>
      <c r="I264" s="242"/>
      <c r="J264" s="243">
        <f>ROUND(I264*H264,2)</f>
        <v>0</v>
      </c>
      <c r="K264" s="239" t="s">
        <v>3751</v>
      </c>
      <c r="L264" s="73"/>
      <c r="M264" s="244" t="s">
        <v>22</v>
      </c>
      <c r="N264" s="245" t="s">
        <v>50</v>
      </c>
      <c r="O264" s="48"/>
      <c r="P264" s="246">
        <f>O264*H264</f>
        <v>0</v>
      </c>
      <c r="Q264" s="246">
        <v>0</v>
      </c>
      <c r="R264" s="246">
        <f>Q264*H264</f>
        <v>0</v>
      </c>
      <c r="S264" s="246">
        <v>0</v>
      </c>
      <c r="T264" s="247">
        <f>S264*H264</f>
        <v>0</v>
      </c>
      <c r="AR264" s="25" t="s">
        <v>572</v>
      </c>
      <c r="AT264" s="25" t="s">
        <v>230</v>
      </c>
      <c r="AU264" s="25" t="s">
        <v>24</v>
      </c>
      <c r="AY264" s="25" t="s">
        <v>228</v>
      </c>
      <c r="BE264" s="248">
        <f>IF(N264="základní",J264,0)</f>
        <v>0</v>
      </c>
      <c r="BF264" s="248">
        <f>IF(N264="snížená",J264,0)</f>
        <v>0</v>
      </c>
      <c r="BG264" s="248">
        <f>IF(N264="zákl. přenesená",J264,0)</f>
        <v>0</v>
      </c>
      <c r="BH264" s="248">
        <f>IF(N264="sníž. přenesená",J264,0)</f>
        <v>0</v>
      </c>
      <c r="BI264" s="248">
        <f>IF(N264="nulová",J264,0)</f>
        <v>0</v>
      </c>
      <c r="BJ264" s="25" t="s">
        <v>24</v>
      </c>
      <c r="BK264" s="248">
        <f>ROUND(I264*H264,2)</f>
        <v>0</v>
      </c>
      <c r="BL264" s="25" t="s">
        <v>572</v>
      </c>
      <c r="BM264" s="25" t="s">
        <v>4141</v>
      </c>
    </row>
    <row r="265" s="1" customFormat="1" ht="38.25" customHeight="1">
      <c r="B265" s="47"/>
      <c r="C265" s="237" t="s">
        <v>1092</v>
      </c>
      <c r="D265" s="237" t="s">
        <v>230</v>
      </c>
      <c r="E265" s="238" t="s">
        <v>4142</v>
      </c>
      <c r="F265" s="239" t="s">
        <v>3826</v>
      </c>
      <c r="G265" s="240" t="s">
        <v>935</v>
      </c>
      <c r="H265" s="241">
        <v>10</v>
      </c>
      <c r="I265" s="242"/>
      <c r="J265" s="243">
        <f>ROUND(I265*H265,2)</f>
        <v>0</v>
      </c>
      <c r="K265" s="239" t="s">
        <v>3751</v>
      </c>
      <c r="L265" s="73"/>
      <c r="M265" s="244" t="s">
        <v>22</v>
      </c>
      <c r="N265" s="245" t="s">
        <v>50</v>
      </c>
      <c r="O265" s="48"/>
      <c r="P265" s="246">
        <f>O265*H265</f>
        <v>0</v>
      </c>
      <c r="Q265" s="246">
        <v>0</v>
      </c>
      <c r="R265" s="246">
        <f>Q265*H265</f>
        <v>0</v>
      </c>
      <c r="S265" s="246">
        <v>0</v>
      </c>
      <c r="T265" s="247">
        <f>S265*H265</f>
        <v>0</v>
      </c>
      <c r="AR265" s="25" t="s">
        <v>572</v>
      </c>
      <c r="AT265" s="25" t="s">
        <v>230</v>
      </c>
      <c r="AU265" s="25" t="s">
        <v>24</v>
      </c>
      <c r="AY265" s="25" t="s">
        <v>228</v>
      </c>
      <c r="BE265" s="248">
        <f>IF(N265="základní",J265,0)</f>
        <v>0</v>
      </c>
      <c r="BF265" s="248">
        <f>IF(N265="snížená",J265,0)</f>
        <v>0</v>
      </c>
      <c r="BG265" s="248">
        <f>IF(N265="zákl. přenesená",J265,0)</f>
        <v>0</v>
      </c>
      <c r="BH265" s="248">
        <f>IF(N265="sníž. přenesená",J265,0)</f>
        <v>0</v>
      </c>
      <c r="BI265" s="248">
        <f>IF(N265="nulová",J265,0)</f>
        <v>0</v>
      </c>
      <c r="BJ265" s="25" t="s">
        <v>24</v>
      </c>
      <c r="BK265" s="248">
        <f>ROUND(I265*H265,2)</f>
        <v>0</v>
      </c>
      <c r="BL265" s="25" t="s">
        <v>572</v>
      </c>
      <c r="BM265" s="25" t="s">
        <v>4143</v>
      </c>
    </row>
    <row r="266" s="1" customFormat="1" ht="38.25" customHeight="1">
      <c r="B266" s="47"/>
      <c r="C266" s="237" t="s">
        <v>1099</v>
      </c>
      <c r="D266" s="237" t="s">
        <v>230</v>
      </c>
      <c r="E266" s="238" t="s">
        <v>4144</v>
      </c>
      <c r="F266" s="239" t="s">
        <v>3911</v>
      </c>
      <c r="G266" s="240" t="s">
        <v>935</v>
      </c>
      <c r="H266" s="241">
        <v>13</v>
      </c>
      <c r="I266" s="242"/>
      <c r="J266" s="243">
        <f>ROUND(I266*H266,2)</f>
        <v>0</v>
      </c>
      <c r="K266" s="239" t="s">
        <v>3751</v>
      </c>
      <c r="L266" s="73"/>
      <c r="M266" s="244" t="s">
        <v>22</v>
      </c>
      <c r="N266" s="245" t="s">
        <v>50</v>
      </c>
      <c r="O266" s="48"/>
      <c r="P266" s="246">
        <f>O266*H266</f>
        <v>0</v>
      </c>
      <c r="Q266" s="246">
        <v>0</v>
      </c>
      <c r="R266" s="246">
        <f>Q266*H266</f>
        <v>0</v>
      </c>
      <c r="S266" s="246">
        <v>0</v>
      </c>
      <c r="T266" s="247">
        <f>S266*H266</f>
        <v>0</v>
      </c>
      <c r="AR266" s="25" t="s">
        <v>572</v>
      </c>
      <c r="AT266" s="25" t="s">
        <v>230</v>
      </c>
      <c r="AU266" s="25" t="s">
        <v>24</v>
      </c>
      <c r="AY266" s="25" t="s">
        <v>228</v>
      </c>
      <c r="BE266" s="248">
        <f>IF(N266="základní",J266,0)</f>
        <v>0</v>
      </c>
      <c r="BF266" s="248">
        <f>IF(N266="snížená",J266,0)</f>
        <v>0</v>
      </c>
      <c r="BG266" s="248">
        <f>IF(N266="zákl. přenesená",J266,0)</f>
        <v>0</v>
      </c>
      <c r="BH266" s="248">
        <f>IF(N266="sníž. přenesená",J266,0)</f>
        <v>0</v>
      </c>
      <c r="BI266" s="248">
        <f>IF(N266="nulová",J266,0)</f>
        <v>0</v>
      </c>
      <c r="BJ266" s="25" t="s">
        <v>24</v>
      </c>
      <c r="BK266" s="248">
        <f>ROUND(I266*H266,2)</f>
        <v>0</v>
      </c>
      <c r="BL266" s="25" t="s">
        <v>572</v>
      </c>
      <c r="BM266" s="25" t="s">
        <v>4145</v>
      </c>
    </row>
    <row r="267" s="1" customFormat="1" ht="25.5" customHeight="1">
      <c r="B267" s="47"/>
      <c r="C267" s="237" t="s">
        <v>1105</v>
      </c>
      <c r="D267" s="237" t="s">
        <v>230</v>
      </c>
      <c r="E267" s="238" t="s">
        <v>4146</v>
      </c>
      <c r="F267" s="239" t="s">
        <v>3832</v>
      </c>
      <c r="G267" s="240" t="s">
        <v>263</v>
      </c>
      <c r="H267" s="241">
        <v>212</v>
      </c>
      <c r="I267" s="242"/>
      <c r="J267" s="243">
        <f>ROUND(I267*H267,2)</f>
        <v>0</v>
      </c>
      <c r="K267" s="239" t="s">
        <v>3751</v>
      </c>
      <c r="L267" s="73"/>
      <c r="M267" s="244" t="s">
        <v>22</v>
      </c>
      <c r="N267" s="245" t="s">
        <v>50</v>
      </c>
      <c r="O267" s="48"/>
      <c r="P267" s="246">
        <f>O267*H267</f>
        <v>0</v>
      </c>
      <c r="Q267" s="246">
        <v>0</v>
      </c>
      <c r="R267" s="246">
        <f>Q267*H267</f>
        <v>0</v>
      </c>
      <c r="S267" s="246">
        <v>0</v>
      </c>
      <c r="T267" s="247">
        <f>S267*H267</f>
        <v>0</v>
      </c>
      <c r="AR267" s="25" t="s">
        <v>572</v>
      </c>
      <c r="AT267" s="25" t="s">
        <v>230</v>
      </c>
      <c r="AU267" s="25" t="s">
        <v>24</v>
      </c>
      <c r="AY267" s="25" t="s">
        <v>228</v>
      </c>
      <c r="BE267" s="248">
        <f>IF(N267="základní",J267,0)</f>
        <v>0</v>
      </c>
      <c r="BF267" s="248">
        <f>IF(N267="snížená",J267,0)</f>
        <v>0</v>
      </c>
      <c r="BG267" s="248">
        <f>IF(N267="zákl. přenesená",J267,0)</f>
        <v>0</v>
      </c>
      <c r="BH267" s="248">
        <f>IF(N267="sníž. přenesená",J267,0)</f>
        <v>0</v>
      </c>
      <c r="BI267" s="248">
        <f>IF(N267="nulová",J267,0)</f>
        <v>0</v>
      </c>
      <c r="BJ267" s="25" t="s">
        <v>24</v>
      </c>
      <c r="BK267" s="248">
        <f>ROUND(I267*H267,2)</f>
        <v>0</v>
      </c>
      <c r="BL267" s="25" t="s">
        <v>572</v>
      </c>
      <c r="BM267" s="25" t="s">
        <v>4147</v>
      </c>
    </row>
    <row r="268" s="1" customFormat="1" ht="25.5" customHeight="1">
      <c r="B268" s="47"/>
      <c r="C268" s="237" t="s">
        <v>1112</v>
      </c>
      <c r="D268" s="237" t="s">
        <v>230</v>
      </c>
      <c r="E268" s="238" t="s">
        <v>4148</v>
      </c>
      <c r="F268" s="239" t="s">
        <v>3838</v>
      </c>
      <c r="G268" s="240" t="s">
        <v>263</v>
      </c>
      <c r="H268" s="241">
        <v>82</v>
      </c>
      <c r="I268" s="242"/>
      <c r="J268" s="243">
        <f>ROUND(I268*H268,2)</f>
        <v>0</v>
      </c>
      <c r="K268" s="239" t="s">
        <v>3751</v>
      </c>
      <c r="L268" s="73"/>
      <c r="M268" s="244" t="s">
        <v>22</v>
      </c>
      <c r="N268" s="245" t="s">
        <v>50</v>
      </c>
      <c r="O268" s="48"/>
      <c r="P268" s="246">
        <f>O268*H268</f>
        <v>0</v>
      </c>
      <c r="Q268" s="246">
        <v>0</v>
      </c>
      <c r="R268" s="246">
        <f>Q268*H268</f>
        <v>0</v>
      </c>
      <c r="S268" s="246">
        <v>0</v>
      </c>
      <c r="T268" s="247">
        <f>S268*H268</f>
        <v>0</v>
      </c>
      <c r="AR268" s="25" t="s">
        <v>572</v>
      </c>
      <c r="AT268" s="25" t="s">
        <v>230</v>
      </c>
      <c r="AU268" s="25" t="s">
        <v>24</v>
      </c>
      <c r="AY268" s="25" t="s">
        <v>228</v>
      </c>
      <c r="BE268" s="248">
        <f>IF(N268="základní",J268,0)</f>
        <v>0</v>
      </c>
      <c r="BF268" s="248">
        <f>IF(N268="snížená",J268,0)</f>
        <v>0</v>
      </c>
      <c r="BG268" s="248">
        <f>IF(N268="zákl. přenesená",J268,0)</f>
        <v>0</v>
      </c>
      <c r="BH268" s="248">
        <f>IF(N268="sníž. přenesená",J268,0)</f>
        <v>0</v>
      </c>
      <c r="BI268" s="248">
        <f>IF(N268="nulová",J268,0)</f>
        <v>0</v>
      </c>
      <c r="BJ268" s="25" t="s">
        <v>24</v>
      </c>
      <c r="BK268" s="248">
        <f>ROUND(I268*H268,2)</f>
        <v>0</v>
      </c>
      <c r="BL268" s="25" t="s">
        <v>572</v>
      </c>
      <c r="BM268" s="25" t="s">
        <v>4149</v>
      </c>
    </row>
    <row r="269" s="1" customFormat="1" ht="25.5" customHeight="1">
      <c r="B269" s="47"/>
      <c r="C269" s="237" t="s">
        <v>1118</v>
      </c>
      <c r="D269" s="237" t="s">
        <v>230</v>
      </c>
      <c r="E269" s="238" t="s">
        <v>4150</v>
      </c>
      <c r="F269" s="239" t="s">
        <v>3841</v>
      </c>
      <c r="G269" s="240" t="s">
        <v>263</v>
      </c>
      <c r="H269" s="241">
        <v>40</v>
      </c>
      <c r="I269" s="242"/>
      <c r="J269" s="243">
        <f>ROUND(I269*H269,2)</f>
        <v>0</v>
      </c>
      <c r="K269" s="239" t="s">
        <v>3751</v>
      </c>
      <c r="L269" s="73"/>
      <c r="M269" s="244" t="s">
        <v>22</v>
      </c>
      <c r="N269" s="245" t="s">
        <v>50</v>
      </c>
      <c r="O269" s="48"/>
      <c r="P269" s="246">
        <f>O269*H269</f>
        <v>0</v>
      </c>
      <c r="Q269" s="246">
        <v>0</v>
      </c>
      <c r="R269" s="246">
        <f>Q269*H269</f>
        <v>0</v>
      </c>
      <c r="S269" s="246">
        <v>0</v>
      </c>
      <c r="T269" s="247">
        <f>S269*H269</f>
        <v>0</v>
      </c>
      <c r="AR269" s="25" t="s">
        <v>572</v>
      </c>
      <c r="AT269" s="25" t="s">
        <v>230</v>
      </c>
      <c r="AU269" s="25" t="s">
        <v>24</v>
      </c>
      <c r="AY269" s="25" t="s">
        <v>228</v>
      </c>
      <c r="BE269" s="248">
        <f>IF(N269="základní",J269,0)</f>
        <v>0</v>
      </c>
      <c r="BF269" s="248">
        <f>IF(N269="snížená",J269,0)</f>
        <v>0</v>
      </c>
      <c r="BG269" s="248">
        <f>IF(N269="zákl. přenesená",J269,0)</f>
        <v>0</v>
      </c>
      <c r="BH269" s="248">
        <f>IF(N269="sníž. přenesená",J269,0)</f>
        <v>0</v>
      </c>
      <c r="BI269" s="248">
        <f>IF(N269="nulová",J269,0)</f>
        <v>0</v>
      </c>
      <c r="BJ269" s="25" t="s">
        <v>24</v>
      </c>
      <c r="BK269" s="248">
        <f>ROUND(I269*H269,2)</f>
        <v>0</v>
      </c>
      <c r="BL269" s="25" t="s">
        <v>572</v>
      </c>
      <c r="BM269" s="25" t="s">
        <v>4151</v>
      </c>
    </row>
    <row r="270" s="1" customFormat="1" ht="16.5" customHeight="1">
      <c r="B270" s="47"/>
      <c r="C270" s="237" t="s">
        <v>1126</v>
      </c>
      <c r="D270" s="237" t="s">
        <v>230</v>
      </c>
      <c r="E270" s="238" t="s">
        <v>4152</v>
      </c>
      <c r="F270" s="239" t="s">
        <v>3847</v>
      </c>
      <c r="G270" s="240" t="s">
        <v>935</v>
      </c>
      <c r="H270" s="241">
        <v>14</v>
      </c>
      <c r="I270" s="242"/>
      <c r="J270" s="243">
        <f>ROUND(I270*H270,2)</f>
        <v>0</v>
      </c>
      <c r="K270" s="239" t="s">
        <v>3751</v>
      </c>
      <c r="L270" s="73"/>
      <c r="M270" s="244" t="s">
        <v>22</v>
      </c>
      <c r="N270" s="245" t="s">
        <v>50</v>
      </c>
      <c r="O270" s="48"/>
      <c r="P270" s="246">
        <f>O270*H270</f>
        <v>0</v>
      </c>
      <c r="Q270" s="246">
        <v>0</v>
      </c>
      <c r="R270" s="246">
        <f>Q270*H270</f>
        <v>0</v>
      </c>
      <c r="S270" s="246">
        <v>0</v>
      </c>
      <c r="T270" s="247">
        <f>S270*H270</f>
        <v>0</v>
      </c>
      <c r="AR270" s="25" t="s">
        <v>572</v>
      </c>
      <c r="AT270" s="25" t="s">
        <v>230</v>
      </c>
      <c r="AU270" s="25" t="s">
        <v>24</v>
      </c>
      <c r="AY270" s="25" t="s">
        <v>228</v>
      </c>
      <c r="BE270" s="248">
        <f>IF(N270="základní",J270,0)</f>
        <v>0</v>
      </c>
      <c r="BF270" s="248">
        <f>IF(N270="snížená",J270,0)</f>
        <v>0</v>
      </c>
      <c r="BG270" s="248">
        <f>IF(N270="zákl. přenesená",J270,0)</f>
        <v>0</v>
      </c>
      <c r="BH270" s="248">
        <f>IF(N270="sníž. přenesená",J270,0)</f>
        <v>0</v>
      </c>
      <c r="BI270" s="248">
        <f>IF(N270="nulová",J270,0)</f>
        <v>0</v>
      </c>
      <c r="BJ270" s="25" t="s">
        <v>24</v>
      </c>
      <c r="BK270" s="248">
        <f>ROUND(I270*H270,2)</f>
        <v>0</v>
      </c>
      <c r="BL270" s="25" t="s">
        <v>572</v>
      </c>
      <c r="BM270" s="25" t="s">
        <v>4153</v>
      </c>
    </row>
    <row r="271" s="11" customFormat="1" ht="37.44" customHeight="1">
      <c r="B271" s="221"/>
      <c r="C271" s="222"/>
      <c r="D271" s="223" t="s">
        <v>78</v>
      </c>
      <c r="E271" s="224" t="s">
        <v>255</v>
      </c>
      <c r="F271" s="224" t="s">
        <v>4154</v>
      </c>
      <c r="G271" s="222"/>
      <c r="H271" s="222"/>
      <c r="I271" s="225"/>
      <c r="J271" s="226">
        <f>BK271</f>
        <v>0</v>
      </c>
      <c r="K271" s="222"/>
      <c r="L271" s="227"/>
      <c r="M271" s="228"/>
      <c r="N271" s="229"/>
      <c r="O271" s="229"/>
      <c r="P271" s="230">
        <f>SUM(P272:P288)</f>
        <v>0</v>
      </c>
      <c r="Q271" s="229"/>
      <c r="R271" s="230">
        <f>SUM(R272:R288)</f>
        <v>0</v>
      </c>
      <c r="S271" s="229"/>
      <c r="T271" s="231">
        <f>SUM(T272:T288)</f>
        <v>0</v>
      </c>
      <c r="AR271" s="232" t="s">
        <v>101</v>
      </c>
      <c r="AT271" s="233" t="s">
        <v>78</v>
      </c>
      <c r="AU271" s="233" t="s">
        <v>79</v>
      </c>
      <c r="AY271" s="232" t="s">
        <v>228</v>
      </c>
      <c r="BK271" s="234">
        <f>SUM(BK272:BK288)</f>
        <v>0</v>
      </c>
    </row>
    <row r="272" s="1" customFormat="1" ht="51" customHeight="1">
      <c r="B272" s="47"/>
      <c r="C272" s="237" t="s">
        <v>1132</v>
      </c>
      <c r="D272" s="237" t="s">
        <v>230</v>
      </c>
      <c r="E272" s="238" t="s">
        <v>4155</v>
      </c>
      <c r="F272" s="239" t="s">
        <v>4156</v>
      </c>
      <c r="G272" s="240" t="s">
        <v>929</v>
      </c>
      <c r="H272" s="241">
        <v>1</v>
      </c>
      <c r="I272" s="242"/>
      <c r="J272" s="243">
        <f>ROUND(I272*H272,2)</f>
        <v>0</v>
      </c>
      <c r="K272" s="239" t="s">
        <v>3751</v>
      </c>
      <c r="L272" s="73"/>
      <c r="M272" s="244" t="s">
        <v>22</v>
      </c>
      <c r="N272" s="245" t="s">
        <v>50</v>
      </c>
      <c r="O272" s="48"/>
      <c r="P272" s="246">
        <f>O272*H272</f>
        <v>0</v>
      </c>
      <c r="Q272" s="246">
        <v>0</v>
      </c>
      <c r="R272" s="246">
        <f>Q272*H272</f>
        <v>0</v>
      </c>
      <c r="S272" s="246">
        <v>0</v>
      </c>
      <c r="T272" s="247">
        <f>S272*H272</f>
        <v>0</v>
      </c>
      <c r="AR272" s="25" t="s">
        <v>572</v>
      </c>
      <c r="AT272" s="25" t="s">
        <v>230</v>
      </c>
      <c r="AU272" s="25" t="s">
        <v>24</v>
      </c>
      <c r="AY272" s="25" t="s">
        <v>228</v>
      </c>
      <c r="BE272" s="248">
        <f>IF(N272="základní",J272,0)</f>
        <v>0</v>
      </c>
      <c r="BF272" s="248">
        <f>IF(N272="snížená",J272,0)</f>
        <v>0</v>
      </c>
      <c r="BG272" s="248">
        <f>IF(N272="zákl. přenesená",J272,0)</f>
        <v>0</v>
      </c>
      <c r="BH272" s="248">
        <f>IF(N272="sníž. přenesená",J272,0)</f>
        <v>0</v>
      </c>
      <c r="BI272" s="248">
        <f>IF(N272="nulová",J272,0)</f>
        <v>0</v>
      </c>
      <c r="BJ272" s="25" t="s">
        <v>24</v>
      </c>
      <c r="BK272" s="248">
        <f>ROUND(I272*H272,2)</f>
        <v>0</v>
      </c>
      <c r="BL272" s="25" t="s">
        <v>572</v>
      </c>
      <c r="BM272" s="25" t="s">
        <v>4157</v>
      </c>
    </row>
    <row r="273" s="1" customFormat="1" ht="16.5" customHeight="1">
      <c r="B273" s="47"/>
      <c r="C273" s="237" t="s">
        <v>1138</v>
      </c>
      <c r="D273" s="237" t="s">
        <v>230</v>
      </c>
      <c r="E273" s="238" t="s">
        <v>4158</v>
      </c>
      <c r="F273" s="239" t="s">
        <v>3854</v>
      </c>
      <c r="G273" s="240" t="s">
        <v>929</v>
      </c>
      <c r="H273" s="241">
        <v>1</v>
      </c>
      <c r="I273" s="242"/>
      <c r="J273" s="243">
        <f>ROUND(I273*H273,2)</f>
        <v>0</v>
      </c>
      <c r="K273" s="239" t="s">
        <v>3751</v>
      </c>
      <c r="L273" s="73"/>
      <c r="M273" s="244" t="s">
        <v>22</v>
      </c>
      <c r="N273" s="245" t="s">
        <v>50</v>
      </c>
      <c r="O273" s="48"/>
      <c r="P273" s="246">
        <f>O273*H273</f>
        <v>0</v>
      </c>
      <c r="Q273" s="246">
        <v>0</v>
      </c>
      <c r="R273" s="246">
        <f>Q273*H273</f>
        <v>0</v>
      </c>
      <c r="S273" s="246">
        <v>0</v>
      </c>
      <c r="T273" s="247">
        <f>S273*H273</f>
        <v>0</v>
      </c>
      <c r="AR273" s="25" t="s">
        <v>572</v>
      </c>
      <c r="AT273" s="25" t="s">
        <v>230</v>
      </c>
      <c r="AU273" s="25" t="s">
        <v>24</v>
      </c>
      <c r="AY273" s="25" t="s">
        <v>228</v>
      </c>
      <c r="BE273" s="248">
        <f>IF(N273="základní",J273,0)</f>
        <v>0</v>
      </c>
      <c r="BF273" s="248">
        <f>IF(N273="snížená",J273,0)</f>
        <v>0</v>
      </c>
      <c r="BG273" s="248">
        <f>IF(N273="zákl. přenesená",J273,0)</f>
        <v>0</v>
      </c>
      <c r="BH273" s="248">
        <f>IF(N273="sníž. přenesená",J273,0)</f>
        <v>0</v>
      </c>
      <c r="BI273" s="248">
        <f>IF(N273="nulová",J273,0)</f>
        <v>0</v>
      </c>
      <c r="BJ273" s="25" t="s">
        <v>24</v>
      </c>
      <c r="BK273" s="248">
        <f>ROUND(I273*H273,2)</f>
        <v>0</v>
      </c>
      <c r="BL273" s="25" t="s">
        <v>572</v>
      </c>
      <c r="BM273" s="25" t="s">
        <v>4159</v>
      </c>
    </row>
    <row r="274" s="1" customFormat="1" ht="38.25" customHeight="1">
      <c r="B274" s="47"/>
      <c r="C274" s="237" t="s">
        <v>1143</v>
      </c>
      <c r="D274" s="237" t="s">
        <v>230</v>
      </c>
      <c r="E274" s="238" t="s">
        <v>4160</v>
      </c>
      <c r="F274" s="239" t="s">
        <v>4161</v>
      </c>
      <c r="G274" s="240" t="s">
        <v>929</v>
      </c>
      <c r="H274" s="241">
        <v>2</v>
      </c>
      <c r="I274" s="242"/>
      <c r="J274" s="243">
        <f>ROUND(I274*H274,2)</f>
        <v>0</v>
      </c>
      <c r="K274" s="239" t="s">
        <v>3751</v>
      </c>
      <c r="L274" s="73"/>
      <c r="M274" s="244" t="s">
        <v>22</v>
      </c>
      <c r="N274" s="245" t="s">
        <v>50</v>
      </c>
      <c r="O274" s="48"/>
      <c r="P274" s="246">
        <f>O274*H274</f>
        <v>0</v>
      </c>
      <c r="Q274" s="246">
        <v>0</v>
      </c>
      <c r="R274" s="246">
        <f>Q274*H274</f>
        <v>0</v>
      </c>
      <c r="S274" s="246">
        <v>0</v>
      </c>
      <c r="T274" s="247">
        <f>S274*H274</f>
        <v>0</v>
      </c>
      <c r="AR274" s="25" t="s">
        <v>572</v>
      </c>
      <c r="AT274" s="25" t="s">
        <v>230</v>
      </c>
      <c r="AU274" s="25" t="s">
        <v>24</v>
      </c>
      <c r="AY274" s="25" t="s">
        <v>228</v>
      </c>
      <c r="BE274" s="248">
        <f>IF(N274="základní",J274,0)</f>
        <v>0</v>
      </c>
      <c r="BF274" s="248">
        <f>IF(N274="snížená",J274,0)</f>
        <v>0</v>
      </c>
      <c r="BG274" s="248">
        <f>IF(N274="zákl. přenesená",J274,0)</f>
        <v>0</v>
      </c>
      <c r="BH274" s="248">
        <f>IF(N274="sníž. přenesená",J274,0)</f>
        <v>0</v>
      </c>
      <c r="BI274" s="248">
        <f>IF(N274="nulová",J274,0)</f>
        <v>0</v>
      </c>
      <c r="BJ274" s="25" t="s">
        <v>24</v>
      </c>
      <c r="BK274" s="248">
        <f>ROUND(I274*H274,2)</f>
        <v>0</v>
      </c>
      <c r="BL274" s="25" t="s">
        <v>572</v>
      </c>
      <c r="BM274" s="25" t="s">
        <v>4162</v>
      </c>
    </row>
    <row r="275" s="1" customFormat="1" ht="38.25" customHeight="1">
      <c r="B275" s="47"/>
      <c r="C275" s="237" t="s">
        <v>1147</v>
      </c>
      <c r="D275" s="237" t="s">
        <v>230</v>
      </c>
      <c r="E275" s="238" t="s">
        <v>4163</v>
      </c>
      <c r="F275" s="239" t="s">
        <v>4164</v>
      </c>
      <c r="G275" s="240" t="s">
        <v>929</v>
      </c>
      <c r="H275" s="241">
        <v>6</v>
      </c>
      <c r="I275" s="242"/>
      <c r="J275" s="243">
        <f>ROUND(I275*H275,2)</f>
        <v>0</v>
      </c>
      <c r="K275" s="239" t="s">
        <v>3751</v>
      </c>
      <c r="L275" s="73"/>
      <c r="M275" s="244" t="s">
        <v>22</v>
      </c>
      <c r="N275" s="245" t="s">
        <v>50</v>
      </c>
      <c r="O275" s="48"/>
      <c r="P275" s="246">
        <f>O275*H275</f>
        <v>0</v>
      </c>
      <c r="Q275" s="246">
        <v>0</v>
      </c>
      <c r="R275" s="246">
        <f>Q275*H275</f>
        <v>0</v>
      </c>
      <c r="S275" s="246">
        <v>0</v>
      </c>
      <c r="T275" s="247">
        <f>S275*H275</f>
        <v>0</v>
      </c>
      <c r="AR275" s="25" t="s">
        <v>572</v>
      </c>
      <c r="AT275" s="25" t="s">
        <v>230</v>
      </c>
      <c r="AU275" s="25" t="s">
        <v>24</v>
      </c>
      <c r="AY275" s="25" t="s">
        <v>228</v>
      </c>
      <c r="BE275" s="248">
        <f>IF(N275="základní",J275,0)</f>
        <v>0</v>
      </c>
      <c r="BF275" s="248">
        <f>IF(N275="snížená",J275,0)</f>
        <v>0</v>
      </c>
      <c r="BG275" s="248">
        <f>IF(N275="zákl. přenesená",J275,0)</f>
        <v>0</v>
      </c>
      <c r="BH275" s="248">
        <f>IF(N275="sníž. přenesená",J275,0)</f>
        <v>0</v>
      </c>
      <c r="BI275" s="248">
        <f>IF(N275="nulová",J275,0)</f>
        <v>0</v>
      </c>
      <c r="BJ275" s="25" t="s">
        <v>24</v>
      </c>
      <c r="BK275" s="248">
        <f>ROUND(I275*H275,2)</f>
        <v>0</v>
      </c>
      <c r="BL275" s="25" t="s">
        <v>572</v>
      </c>
      <c r="BM275" s="25" t="s">
        <v>4165</v>
      </c>
    </row>
    <row r="276" s="1" customFormat="1" ht="38.25" customHeight="1">
      <c r="B276" s="47"/>
      <c r="C276" s="237" t="s">
        <v>1153</v>
      </c>
      <c r="D276" s="237" t="s">
        <v>230</v>
      </c>
      <c r="E276" s="238" t="s">
        <v>4166</v>
      </c>
      <c r="F276" s="239" t="s">
        <v>4167</v>
      </c>
      <c r="G276" s="240" t="s">
        <v>929</v>
      </c>
      <c r="H276" s="241">
        <v>2</v>
      </c>
      <c r="I276" s="242"/>
      <c r="J276" s="243">
        <f>ROUND(I276*H276,2)</f>
        <v>0</v>
      </c>
      <c r="K276" s="239" t="s">
        <v>3751</v>
      </c>
      <c r="L276" s="73"/>
      <c r="M276" s="244" t="s">
        <v>22</v>
      </c>
      <c r="N276" s="245" t="s">
        <v>50</v>
      </c>
      <c r="O276" s="48"/>
      <c r="P276" s="246">
        <f>O276*H276</f>
        <v>0</v>
      </c>
      <c r="Q276" s="246">
        <v>0</v>
      </c>
      <c r="R276" s="246">
        <f>Q276*H276</f>
        <v>0</v>
      </c>
      <c r="S276" s="246">
        <v>0</v>
      </c>
      <c r="T276" s="247">
        <f>S276*H276</f>
        <v>0</v>
      </c>
      <c r="AR276" s="25" t="s">
        <v>572</v>
      </c>
      <c r="AT276" s="25" t="s">
        <v>230</v>
      </c>
      <c r="AU276" s="25" t="s">
        <v>24</v>
      </c>
      <c r="AY276" s="25" t="s">
        <v>228</v>
      </c>
      <c r="BE276" s="248">
        <f>IF(N276="základní",J276,0)</f>
        <v>0</v>
      </c>
      <c r="BF276" s="248">
        <f>IF(N276="snížená",J276,0)</f>
        <v>0</v>
      </c>
      <c r="BG276" s="248">
        <f>IF(N276="zákl. přenesená",J276,0)</f>
        <v>0</v>
      </c>
      <c r="BH276" s="248">
        <f>IF(N276="sníž. přenesená",J276,0)</f>
        <v>0</v>
      </c>
      <c r="BI276" s="248">
        <f>IF(N276="nulová",J276,0)</f>
        <v>0</v>
      </c>
      <c r="BJ276" s="25" t="s">
        <v>24</v>
      </c>
      <c r="BK276" s="248">
        <f>ROUND(I276*H276,2)</f>
        <v>0</v>
      </c>
      <c r="BL276" s="25" t="s">
        <v>572</v>
      </c>
      <c r="BM276" s="25" t="s">
        <v>4168</v>
      </c>
    </row>
    <row r="277" s="1" customFormat="1" ht="25.5" customHeight="1">
      <c r="B277" s="47"/>
      <c r="C277" s="237" t="s">
        <v>1163</v>
      </c>
      <c r="D277" s="237" t="s">
        <v>230</v>
      </c>
      <c r="E277" s="238" t="s">
        <v>4169</v>
      </c>
      <c r="F277" s="239" t="s">
        <v>4170</v>
      </c>
      <c r="G277" s="240" t="s">
        <v>929</v>
      </c>
      <c r="H277" s="241">
        <v>2</v>
      </c>
      <c r="I277" s="242"/>
      <c r="J277" s="243">
        <f>ROUND(I277*H277,2)</f>
        <v>0</v>
      </c>
      <c r="K277" s="239" t="s">
        <v>3751</v>
      </c>
      <c r="L277" s="73"/>
      <c r="M277" s="244" t="s">
        <v>22</v>
      </c>
      <c r="N277" s="245" t="s">
        <v>50</v>
      </c>
      <c r="O277" s="48"/>
      <c r="P277" s="246">
        <f>O277*H277</f>
        <v>0</v>
      </c>
      <c r="Q277" s="246">
        <v>0</v>
      </c>
      <c r="R277" s="246">
        <f>Q277*H277</f>
        <v>0</v>
      </c>
      <c r="S277" s="246">
        <v>0</v>
      </c>
      <c r="T277" s="247">
        <f>S277*H277</f>
        <v>0</v>
      </c>
      <c r="AR277" s="25" t="s">
        <v>572</v>
      </c>
      <c r="AT277" s="25" t="s">
        <v>230</v>
      </c>
      <c r="AU277" s="25" t="s">
        <v>24</v>
      </c>
      <c r="AY277" s="25" t="s">
        <v>228</v>
      </c>
      <c r="BE277" s="248">
        <f>IF(N277="základní",J277,0)</f>
        <v>0</v>
      </c>
      <c r="BF277" s="248">
        <f>IF(N277="snížená",J277,0)</f>
        <v>0</v>
      </c>
      <c r="BG277" s="248">
        <f>IF(N277="zákl. přenesená",J277,0)</f>
        <v>0</v>
      </c>
      <c r="BH277" s="248">
        <f>IF(N277="sníž. přenesená",J277,0)</f>
        <v>0</v>
      </c>
      <c r="BI277" s="248">
        <f>IF(N277="nulová",J277,0)</f>
        <v>0</v>
      </c>
      <c r="BJ277" s="25" t="s">
        <v>24</v>
      </c>
      <c r="BK277" s="248">
        <f>ROUND(I277*H277,2)</f>
        <v>0</v>
      </c>
      <c r="BL277" s="25" t="s">
        <v>572</v>
      </c>
      <c r="BM277" s="25" t="s">
        <v>4171</v>
      </c>
    </row>
    <row r="278" s="1" customFormat="1" ht="16.5" customHeight="1">
      <c r="B278" s="47"/>
      <c r="C278" s="237" t="s">
        <v>1172</v>
      </c>
      <c r="D278" s="237" t="s">
        <v>230</v>
      </c>
      <c r="E278" s="238" t="s">
        <v>4172</v>
      </c>
      <c r="F278" s="239" t="s">
        <v>4173</v>
      </c>
      <c r="G278" s="240" t="s">
        <v>929</v>
      </c>
      <c r="H278" s="241">
        <v>1</v>
      </c>
      <c r="I278" s="242"/>
      <c r="J278" s="243">
        <f>ROUND(I278*H278,2)</f>
        <v>0</v>
      </c>
      <c r="K278" s="239" t="s">
        <v>3751</v>
      </c>
      <c r="L278" s="73"/>
      <c r="M278" s="244" t="s">
        <v>22</v>
      </c>
      <c r="N278" s="245" t="s">
        <v>50</v>
      </c>
      <c r="O278" s="48"/>
      <c r="P278" s="246">
        <f>O278*H278</f>
        <v>0</v>
      </c>
      <c r="Q278" s="246">
        <v>0</v>
      </c>
      <c r="R278" s="246">
        <f>Q278*H278</f>
        <v>0</v>
      </c>
      <c r="S278" s="246">
        <v>0</v>
      </c>
      <c r="T278" s="247">
        <f>S278*H278</f>
        <v>0</v>
      </c>
      <c r="AR278" s="25" t="s">
        <v>572</v>
      </c>
      <c r="AT278" s="25" t="s">
        <v>230</v>
      </c>
      <c r="AU278" s="25" t="s">
        <v>24</v>
      </c>
      <c r="AY278" s="25" t="s">
        <v>228</v>
      </c>
      <c r="BE278" s="248">
        <f>IF(N278="základní",J278,0)</f>
        <v>0</v>
      </c>
      <c r="BF278" s="248">
        <f>IF(N278="snížená",J278,0)</f>
        <v>0</v>
      </c>
      <c r="BG278" s="248">
        <f>IF(N278="zákl. přenesená",J278,0)</f>
        <v>0</v>
      </c>
      <c r="BH278" s="248">
        <f>IF(N278="sníž. přenesená",J278,0)</f>
        <v>0</v>
      </c>
      <c r="BI278" s="248">
        <f>IF(N278="nulová",J278,0)</f>
        <v>0</v>
      </c>
      <c r="BJ278" s="25" t="s">
        <v>24</v>
      </c>
      <c r="BK278" s="248">
        <f>ROUND(I278*H278,2)</f>
        <v>0</v>
      </c>
      <c r="BL278" s="25" t="s">
        <v>572</v>
      </c>
      <c r="BM278" s="25" t="s">
        <v>4174</v>
      </c>
    </row>
    <row r="279" s="1" customFormat="1" ht="16.5" customHeight="1">
      <c r="B279" s="47"/>
      <c r="C279" s="237" t="s">
        <v>1188</v>
      </c>
      <c r="D279" s="237" t="s">
        <v>230</v>
      </c>
      <c r="E279" s="238" t="s">
        <v>4175</v>
      </c>
      <c r="F279" s="239" t="s">
        <v>3876</v>
      </c>
      <c r="G279" s="240" t="s">
        <v>929</v>
      </c>
      <c r="H279" s="241">
        <v>1</v>
      </c>
      <c r="I279" s="242"/>
      <c r="J279" s="243">
        <f>ROUND(I279*H279,2)</f>
        <v>0</v>
      </c>
      <c r="K279" s="239" t="s">
        <v>3751</v>
      </c>
      <c r="L279" s="73"/>
      <c r="M279" s="244" t="s">
        <v>22</v>
      </c>
      <c r="N279" s="245" t="s">
        <v>50</v>
      </c>
      <c r="O279" s="48"/>
      <c r="P279" s="246">
        <f>O279*H279</f>
        <v>0</v>
      </c>
      <c r="Q279" s="246">
        <v>0</v>
      </c>
      <c r="R279" s="246">
        <f>Q279*H279</f>
        <v>0</v>
      </c>
      <c r="S279" s="246">
        <v>0</v>
      </c>
      <c r="T279" s="247">
        <f>S279*H279</f>
        <v>0</v>
      </c>
      <c r="AR279" s="25" t="s">
        <v>572</v>
      </c>
      <c r="AT279" s="25" t="s">
        <v>230</v>
      </c>
      <c r="AU279" s="25" t="s">
        <v>24</v>
      </c>
      <c r="AY279" s="25" t="s">
        <v>228</v>
      </c>
      <c r="BE279" s="248">
        <f>IF(N279="základní",J279,0)</f>
        <v>0</v>
      </c>
      <c r="BF279" s="248">
        <f>IF(N279="snížená",J279,0)</f>
        <v>0</v>
      </c>
      <c r="BG279" s="248">
        <f>IF(N279="zákl. přenesená",J279,0)</f>
        <v>0</v>
      </c>
      <c r="BH279" s="248">
        <f>IF(N279="sníž. přenesená",J279,0)</f>
        <v>0</v>
      </c>
      <c r="BI279" s="248">
        <f>IF(N279="nulová",J279,0)</f>
        <v>0</v>
      </c>
      <c r="BJ279" s="25" t="s">
        <v>24</v>
      </c>
      <c r="BK279" s="248">
        <f>ROUND(I279*H279,2)</f>
        <v>0</v>
      </c>
      <c r="BL279" s="25" t="s">
        <v>572</v>
      </c>
      <c r="BM279" s="25" t="s">
        <v>4176</v>
      </c>
    </row>
    <row r="280" s="1" customFormat="1" ht="25.5" customHeight="1">
      <c r="B280" s="47"/>
      <c r="C280" s="237" t="s">
        <v>1195</v>
      </c>
      <c r="D280" s="237" t="s">
        <v>230</v>
      </c>
      <c r="E280" s="238" t="s">
        <v>4177</v>
      </c>
      <c r="F280" s="239" t="s">
        <v>4178</v>
      </c>
      <c r="G280" s="240" t="s">
        <v>929</v>
      </c>
      <c r="H280" s="241">
        <v>6</v>
      </c>
      <c r="I280" s="242"/>
      <c r="J280" s="243">
        <f>ROUND(I280*H280,2)</f>
        <v>0</v>
      </c>
      <c r="K280" s="239" t="s">
        <v>3751</v>
      </c>
      <c r="L280" s="73"/>
      <c r="M280" s="244" t="s">
        <v>22</v>
      </c>
      <c r="N280" s="245" t="s">
        <v>50</v>
      </c>
      <c r="O280" s="48"/>
      <c r="P280" s="246">
        <f>O280*H280</f>
        <v>0</v>
      </c>
      <c r="Q280" s="246">
        <v>0</v>
      </c>
      <c r="R280" s="246">
        <f>Q280*H280</f>
        <v>0</v>
      </c>
      <c r="S280" s="246">
        <v>0</v>
      </c>
      <c r="T280" s="247">
        <f>S280*H280</f>
        <v>0</v>
      </c>
      <c r="AR280" s="25" t="s">
        <v>572</v>
      </c>
      <c r="AT280" s="25" t="s">
        <v>230</v>
      </c>
      <c r="AU280" s="25" t="s">
        <v>24</v>
      </c>
      <c r="AY280" s="25" t="s">
        <v>228</v>
      </c>
      <c r="BE280" s="248">
        <f>IF(N280="základní",J280,0)</f>
        <v>0</v>
      </c>
      <c r="BF280" s="248">
        <f>IF(N280="snížená",J280,0)</f>
        <v>0</v>
      </c>
      <c r="BG280" s="248">
        <f>IF(N280="zákl. přenesená",J280,0)</f>
        <v>0</v>
      </c>
      <c r="BH280" s="248">
        <f>IF(N280="sníž. přenesená",J280,0)</f>
        <v>0</v>
      </c>
      <c r="BI280" s="248">
        <f>IF(N280="nulová",J280,0)</f>
        <v>0</v>
      </c>
      <c r="BJ280" s="25" t="s">
        <v>24</v>
      </c>
      <c r="BK280" s="248">
        <f>ROUND(I280*H280,2)</f>
        <v>0</v>
      </c>
      <c r="BL280" s="25" t="s">
        <v>572</v>
      </c>
      <c r="BM280" s="25" t="s">
        <v>4179</v>
      </c>
    </row>
    <row r="281" s="1" customFormat="1" ht="25.5" customHeight="1">
      <c r="B281" s="47"/>
      <c r="C281" s="237" t="s">
        <v>1202</v>
      </c>
      <c r="D281" s="237" t="s">
        <v>230</v>
      </c>
      <c r="E281" s="238" t="s">
        <v>4180</v>
      </c>
      <c r="F281" s="239" t="s">
        <v>4181</v>
      </c>
      <c r="G281" s="240" t="s">
        <v>929</v>
      </c>
      <c r="H281" s="241">
        <v>4</v>
      </c>
      <c r="I281" s="242"/>
      <c r="J281" s="243">
        <f>ROUND(I281*H281,2)</f>
        <v>0</v>
      </c>
      <c r="K281" s="239" t="s">
        <v>3751</v>
      </c>
      <c r="L281" s="73"/>
      <c r="M281" s="244" t="s">
        <v>22</v>
      </c>
      <c r="N281" s="245" t="s">
        <v>50</v>
      </c>
      <c r="O281" s="48"/>
      <c r="P281" s="246">
        <f>O281*H281</f>
        <v>0</v>
      </c>
      <c r="Q281" s="246">
        <v>0</v>
      </c>
      <c r="R281" s="246">
        <f>Q281*H281</f>
        <v>0</v>
      </c>
      <c r="S281" s="246">
        <v>0</v>
      </c>
      <c r="T281" s="247">
        <f>S281*H281</f>
        <v>0</v>
      </c>
      <c r="AR281" s="25" t="s">
        <v>572</v>
      </c>
      <c r="AT281" s="25" t="s">
        <v>230</v>
      </c>
      <c r="AU281" s="25" t="s">
        <v>24</v>
      </c>
      <c r="AY281" s="25" t="s">
        <v>228</v>
      </c>
      <c r="BE281" s="248">
        <f>IF(N281="základní",J281,0)</f>
        <v>0</v>
      </c>
      <c r="BF281" s="248">
        <f>IF(N281="snížená",J281,0)</f>
        <v>0</v>
      </c>
      <c r="BG281" s="248">
        <f>IF(N281="zákl. přenesená",J281,0)</f>
        <v>0</v>
      </c>
      <c r="BH281" s="248">
        <f>IF(N281="sníž. přenesená",J281,0)</f>
        <v>0</v>
      </c>
      <c r="BI281" s="248">
        <f>IF(N281="nulová",J281,0)</f>
        <v>0</v>
      </c>
      <c r="BJ281" s="25" t="s">
        <v>24</v>
      </c>
      <c r="BK281" s="248">
        <f>ROUND(I281*H281,2)</f>
        <v>0</v>
      </c>
      <c r="BL281" s="25" t="s">
        <v>572</v>
      </c>
      <c r="BM281" s="25" t="s">
        <v>4182</v>
      </c>
    </row>
    <row r="282" s="1" customFormat="1" ht="25.5" customHeight="1">
      <c r="B282" s="47"/>
      <c r="C282" s="237" t="s">
        <v>1206</v>
      </c>
      <c r="D282" s="237" t="s">
        <v>230</v>
      </c>
      <c r="E282" s="238" t="s">
        <v>4183</v>
      </c>
      <c r="F282" s="239" t="s">
        <v>4184</v>
      </c>
      <c r="G282" s="240" t="s">
        <v>929</v>
      </c>
      <c r="H282" s="241">
        <v>1</v>
      </c>
      <c r="I282" s="242"/>
      <c r="J282" s="243">
        <f>ROUND(I282*H282,2)</f>
        <v>0</v>
      </c>
      <c r="K282" s="239" t="s">
        <v>3751</v>
      </c>
      <c r="L282" s="73"/>
      <c r="M282" s="244" t="s">
        <v>22</v>
      </c>
      <c r="N282" s="245" t="s">
        <v>50</v>
      </c>
      <c r="O282" s="48"/>
      <c r="P282" s="246">
        <f>O282*H282</f>
        <v>0</v>
      </c>
      <c r="Q282" s="246">
        <v>0</v>
      </c>
      <c r="R282" s="246">
        <f>Q282*H282</f>
        <v>0</v>
      </c>
      <c r="S282" s="246">
        <v>0</v>
      </c>
      <c r="T282" s="247">
        <f>S282*H282</f>
        <v>0</v>
      </c>
      <c r="AR282" s="25" t="s">
        <v>572</v>
      </c>
      <c r="AT282" s="25" t="s">
        <v>230</v>
      </c>
      <c r="AU282" s="25" t="s">
        <v>24</v>
      </c>
      <c r="AY282" s="25" t="s">
        <v>228</v>
      </c>
      <c r="BE282" s="248">
        <f>IF(N282="základní",J282,0)</f>
        <v>0</v>
      </c>
      <c r="BF282" s="248">
        <f>IF(N282="snížená",J282,0)</f>
        <v>0</v>
      </c>
      <c r="BG282" s="248">
        <f>IF(N282="zákl. přenesená",J282,0)</f>
        <v>0</v>
      </c>
      <c r="BH282" s="248">
        <f>IF(N282="sníž. přenesená",J282,0)</f>
        <v>0</v>
      </c>
      <c r="BI282" s="248">
        <f>IF(N282="nulová",J282,0)</f>
        <v>0</v>
      </c>
      <c r="BJ282" s="25" t="s">
        <v>24</v>
      </c>
      <c r="BK282" s="248">
        <f>ROUND(I282*H282,2)</f>
        <v>0</v>
      </c>
      <c r="BL282" s="25" t="s">
        <v>572</v>
      </c>
      <c r="BM282" s="25" t="s">
        <v>4185</v>
      </c>
    </row>
    <row r="283" s="1" customFormat="1" ht="25.5" customHeight="1">
      <c r="B283" s="47"/>
      <c r="C283" s="237" t="s">
        <v>1219</v>
      </c>
      <c r="D283" s="237" t="s">
        <v>230</v>
      </c>
      <c r="E283" s="238" t="s">
        <v>4186</v>
      </c>
      <c r="F283" s="239" t="s">
        <v>3897</v>
      </c>
      <c r="G283" s="240" t="s">
        <v>929</v>
      </c>
      <c r="H283" s="241">
        <v>4</v>
      </c>
      <c r="I283" s="242"/>
      <c r="J283" s="243">
        <f>ROUND(I283*H283,2)</f>
        <v>0</v>
      </c>
      <c r="K283" s="239" t="s">
        <v>3751</v>
      </c>
      <c r="L283" s="73"/>
      <c r="M283" s="244" t="s">
        <v>22</v>
      </c>
      <c r="N283" s="245" t="s">
        <v>50</v>
      </c>
      <c r="O283" s="48"/>
      <c r="P283" s="246">
        <f>O283*H283</f>
        <v>0</v>
      </c>
      <c r="Q283" s="246">
        <v>0</v>
      </c>
      <c r="R283" s="246">
        <f>Q283*H283</f>
        <v>0</v>
      </c>
      <c r="S283" s="246">
        <v>0</v>
      </c>
      <c r="T283" s="247">
        <f>S283*H283</f>
        <v>0</v>
      </c>
      <c r="AR283" s="25" t="s">
        <v>572</v>
      </c>
      <c r="AT283" s="25" t="s">
        <v>230</v>
      </c>
      <c r="AU283" s="25" t="s">
        <v>24</v>
      </c>
      <c r="AY283" s="25" t="s">
        <v>228</v>
      </c>
      <c r="BE283" s="248">
        <f>IF(N283="základní",J283,0)</f>
        <v>0</v>
      </c>
      <c r="BF283" s="248">
        <f>IF(N283="snížená",J283,0)</f>
        <v>0</v>
      </c>
      <c r="BG283" s="248">
        <f>IF(N283="zákl. přenesená",J283,0)</f>
        <v>0</v>
      </c>
      <c r="BH283" s="248">
        <f>IF(N283="sníž. přenesená",J283,0)</f>
        <v>0</v>
      </c>
      <c r="BI283" s="248">
        <f>IF(N283="nulová",J283,0)</f>
        <v>0</v>
      </c>
      <c r="BJ283" s="25" t="s">
        <v>24</v>
      </c>
      <c r="BK283" s="248">
        <f>ROUND(I283*H283,2)</f>
        <v>0</v>
      </c>
      <c r="BL283" s="25" t="s">
        <v>572</v>
      </c>
      <c r="BM283" s="25" t="s">
        <v>4187</v>
      </c>
    </row>
    <row r="284" s="1" customFormat="1" ht="38.25" customHeight="1">
      <c r="B284" s="47"/>
      <c r="C284" s="237" t="s">
        <v>1224</v>
      </c>
      <c r="D284" s="237" t="s">
        <v>230</v>
      </c>
      <c r="E284" s="238" t="s">
        <v>4188</v>
      </c>
      <c r="F284" s="239" t="s">
        <v>3823</v>
      </c>
      <c r="G284" s="240" t="s">
        <v>935</v>
      </c>
      <c r="H284" s="241">
        <v>12</v>
      </c>
      <c r="I284" s="242"/>
      <c r="J284" s="243">
        <f>ROUND(I284*H284,2)</f>
        <v>0</v>
      </c>
      <c r="K284" s="239" t="s">
        <v>3751</v>
      </c>
      <c r="L284" s="73"/>
      <c r="M284" s="244" t="s">
        <v>22</v>
      </c>
      <c r="N284" s="245" t="s">
        <v>50</v>
      </c>
      <c r="O284" s="48"/>
      <c r="P284" s="246">
        <f>O284*H284</f>
        <v>0</v>
      </c>
      <c r="Q284" s="246">
        <v>0</v>
      </c>
      <c r="R284" s="246">
        <f>Q284*H284</f>
        <v>0</v>
      </c>
      <c r="S284" s="246">
        <v>0</v>
      </c>
      <c r="T284" s="247">
        <f>S284*H284</f>
        <v>0</v>
      </c>
      <c r="AR284" s="25" t="s">
        <v>572</v>
      </c>
      <c r="AT284" s="25" t="s">
        <v>230</v>
      </c>
      <c r="AU284" s="25" t="s">
        <v>24</v>
      </c>
      <c r="AY284" s="25" t="s">
        <v>228</v>
      </c>
      <c r="BE284" s="248">
        <f>IF(N284="základní",J284,0)</f>
        <v>0</v>
      </c>
      <c r="BF284" s="248">
        <f>IF(N284="snížená",J284,0)</f>
        <v>0</v>
      </c>
      <c r="BG284" s="248">
        <f>IF(N284="zákl. přenesená",J284,0)</f>
        <v>0</v>
      </c>
      <c r="BH284" s="248">
        <f>IF(N284="sníž. přenesená",J284,0)</f>
        <v>0</v>
      </c>
      <c r="BI284" s="248">
        <f>IF(N284="nulová",J284,0)</f>
        <v>0</v>
      </c>
      <c r="BJ284" s="25" t="s">
        <v>24</v>
      </c>
      <c r="BK284" s="248">
        <f>ROUND(I284*H284,2)</f>
        <v>0</v>
      </c>
      <c r="BL284" s="25" t="s">
        <v>572</v>
      </c>
      <c r="BM284" s="25" t="s">
        <v>4189</v>
      </c>
    </row>
    <row r="285" s="1" customFormat="1" ht="25.5" customHeight="1">
      <c r="B285" s="47"/>
      <c r="C285" s="237" t="s">
        <v>1228</v>
      </c>
      <c r="D285" s="237" t="s">
        <v>230</v>
      </c>
      <c r="E285" s="238" t="s">
        <v>4190</v>
      </c>
      <c r="F285" s="239" t="s">
        <v>3832</v>
      </c>
      <c r="G285" s="240" t="s">
        <v>263</v>
      </c>
      <c r="H285" s="241">
        <v>172</v>
      </c>
      <c r="I285" s="242"/>
      <c r="J285" s="243">
        <f>ROUND(I285*H285,2)</f>
        <v>0</v>
      </c>
      <c r="K285" s="239" t="s">
        <v>3751</v>
      </c>
      <c r="L285" s="73"/>
      <c r="M285" s="244" t="s">
        <v>22</v>
      </c>
      <c r="N285" s="245" t="s">
        <v>50</v>
      </c>
      <c r="O285" s="48"/>
      <c r="P285" s="246">
        <f>O285*H285</f>
        <v>0</v>
      </c>
      <c r="Q285" s="246">
        <v>0</v>
      </c>
      <c r="R285" s="246">
        <f>Q285*H285</f>
        <v>0</v>
      </c>
      <c r="S285" s="246">
        <v>0</v>
      </c>
      <c r="T285" s="247">
        <f>S285*H285</f>
        <v>0</v>
      </c>
      <c r="AR285" s="25" t="s">
        <v>572</v>
      </c>
      <c r="AT285" s="25" t="s">
        <v>230</v>
      </c>
      <c r="AU285" s="25" t="s">
        <v>24</v>
      </c>
      <c r="AY285" s="25" t="s">
        <v>228</v>
      </c>
      <c r="BE285" s="248">
        <f>IF(N285="základní",J285,0)</f>
        <v>0</v>
      </c>
      <c r="BF285" s="248">
        <f>IF(N285="snížená",J285,0)</f>
        <v>0</v>
      </c>
      <c r="BG285" s="248">
        <f>IF(N285="zákl. přenesená",J285,0)</f>
        <v>0</v>
      </c>
      <c r="BH285" s="248">
        <f>IF(N285="sníž. přenesená",J285,0)</f>
        <v>0</v>
      </c>
      <c r="BI285" s="248">
        <f>IF(N285="nulová",J285,0)</f>
        <v>0</v>
      </c>
      <c r="BJ285" s="25" t="s">
        <v>24</v>
      </c>
      <c r="BK285" s="248">
        <f>ROUND(I285*H285,2)</f>
        <v>0</v>
      </c>
      <c r="BL285" s="25" t="s">
        <v>572</v>
      </c>
      <c r="BM285" s="25" t="s">
        <v>4191</v>
      </c>
    </row>
    <row r="286" s="1" customFormat="1" ht="25.5" customHeight="1">
      <c r="B286" s="47"/>
      <c r="C286" s="237" t="s">
        <v>1233</v>
      </c>
      <c r="D286" s="237" t="s">
        <v>230</v>
      </c>
      <c r="E286" s="238" t="s">
        <v>4192</v>
      </c>
      <c r="F286" s="239" t="s">
        <v>3838</v>
      </c>
      <c r="G286" s="240" t="s">
        <v>263</v>
      </c>
      <c r="H286" s="241">
        <v>105</v>
      </c>
      <c r="I286" s="242"/>
      <c r="J286" s="243">
        <f>ROUND(I286*H286,2)</f>
        <v>0</v>
      </c>
      <c r="K286" s="239" t="s">
        <v>3751</v>
      </c>
      <c r="L286" s="73"/>
      <c r="M286" s="244" t="s">
        <v>22</v>
      </c>
      <c r="N286" s="245" t="s">
        <v>50</v>
      </c>
      <c r="O286" s="48"/>
      <c r="P286" s="246">
        <f>O286*H286</f>
        <v>0</v>
      </c>
      <c r="Q286" s="246">
        <v>0</v>
      </c>
      <c r="R286" s="246">
        <f>Q286*H286</f>
        <v>0</v>
      </c>
      <c r="S286" s="246">
        <v>0</v>
      </c>
      <c r="T286" s="247">
        <f>S286*H286</f>
        <v>0</v>
      </c>
      <c r="AR286" s="25" t="s">
        <v>572</v>
      </c>
      <c r="AT286" s="25" t="s">
        <v>230</v>
      </c>
      <c r="AU286" s="25" t="s">
        <v>24</v>
      </c>
      <c r="AY286" s="25" t="s">
        <v>228</v>
      </c>
      <c r="BE286" s="248">
        <f>IF(N286="základní",J286,0)</f>
        <v>0</v>
      </c>
      <c r="BF286" s="248">
        <f>IF(N286="snížená",J286,0)</f>
        <v>0</v>
      </c>
      <c r="BG286" s="248">
        <f>IF(N286="zákl. přenesená",J286,0)</f>
        <v>0</v>
      </c>
      <c r="BH286" s="248">
        <f>IF(N286="sníž. přenesená",J286,0)</f>
        <v>0</v>
      </c>
      <c r="BI286" s="248">
        <f>IF(N286="nulová",J286,0)</f>
        <v>0</v>
      </c>
      <c r="BJ286" s="25" t="s">
        <v>24</v>
      </c>
      <c r="BK286" s="248">
        <f>ROUND(I286*H286,2)</f>
        <v>0</v>
      </c>
      <c r="BL286" s="25" t="s">
        <v>572</v>
      </c>
      <c r="BM286" s="25" t="s">
        <v>4193</v>
      </c>
    </row>
    <row r="287" s="1" customFormat="1" ht="25.5" customHeight="1">
      <c r="B287" s="47"/>
      <c r="C287" s="237" t="s">
        <v>1239</v>
      </c>
      <c r="D287" s="237" t="s">
        <v>230</v>
      </c>
      <c r="E287" s="238" t="s">
        <v>4194</v>
      </c>
      <c r="F287" s="239" t="s">
        <v>3841</v>
      </c>
      <c r="G287" s="240" t="s">
        <v>263</v>
      </c>
      <c r="H287" s="241">
        <v>24</v>
      </c>
      <c r="I287" s="242"/>
      <c r="J287" s="243">
        <f>ROUND(I287*H287,2)</f>
        <v>0</v>
      </c>
      <c r="K287" s="239" t="s">
        <v>3751</v>
      </c>
      <c r="L287" s="73"/>
      <c r="M287" s="244" t="s">
        <v>22</v>
      </c>
      <c r="N287" s="245" t="s">
        <v>50</v>
      </c>
      <c r="O287" s="48"/>
      <c r="P287" s="246">
        <f>O287*H287</f>
        <v>0</v>
      </c>
      <c r="Q287" s="246">
        <v>0</v>
      </c>
      <c r="R287" s="246">
        <f>Q287*H287</f>
        <v>0</v>
      </c>
      <c r="S287" s="246">
        <v>0</v>
      </c>
      <c r="T287" s="247">
        <f>S287*H287</f>
        <v>0</v>
      </c>
      <c r="AR287" s="25" t="s">
        <v>572</v>
      </c>
      <c r="AT287" s="25" t="s">
        <v>230</v>
      </c>
      <c r="AU287" s="25" t="s">
        <v>24</v>
      </c>
      <c r="AY287" s="25" t="s">
        <v>228</v>
      </c>
      <c r="BE287" s="248">
        <f>IF(N287="základní",J287,0)</f>
        <v>0</v>
      </c>
      <c r="BF287" s="248">
        <f>IF(N287="snížená",J287,0)</f>
        <v>0</v>
      </c>
      <c r="BG287" s="248">
        <f>IF(N287="zákl. přenesená",J287,0)</f>
        <v>0</v>
      </c>
      <c r="BH287" s="248">
        <f>IF(N287="sníž. přenesená",J287,0)</f>
        <v>0</v>
      </c>
      <c r="BI287" s="248">
        <f>IF(N287="nulová",J287,0)</f>
        <v>0</v>
      </c>
      <c r="BJ287" s="25" t="s">
        <v>24</v>
      </c>
      <c r="BK287" s="248">
        <f>ROUND(I287*H287,2)</f>
        <v>0</v>
      </c>
      <c r="BL287" s="25" t="s">
        <v>572</v>
      </c>
      <c r="BM287" s="25" t="s">
        <v>4195</v>
      </c>
    </row>
    <row r="288" s="1" customFormat="1" ht="16.5" customHeight="1">
      <c r="B288" s="47"/>
      <c r="C288" s="237" t="s">
        <v>1244</v>
      </c>
      <c r="D288" s="237" t="s">
        <v>230</v>
      </c>
      <c r="E288" s="238" t="s">
        <v>4196</v>
      </c>
      <c r="F288" s="239" t="s">
        <v>3847</v>
      </c>
      <c r="G288" s="240" t="s">
        <v>935</v>
      </c>
      <c r="H288" s="241">
        <v>8</v>
      </c>
      <c r="I288" s="242"/>
      <c r="J288" s="243">
        <f>ROUND(I288*H288,2)</f>
        <v>0</v>
      </c>
      <c r="K288" s="239" t="s">
        <v>3751</v>
      </c>
      <c r="L288" s="73"/>
      <c r="M288" s="244" t="s">
        <v>22</v>
      </c>
      <c r="N288" s="245" t="s">
        <v>50</v>
      </c>
      <c r="O288" s="48"/>
      <c r="P288" s="246">
        <f>O288*H288</f>
        <v>0</v>
      </c>
      <c r="Q288" s="246">
        <v>0</v>
      </c>
      <c r="R288" s="246">
        <f>Q288*H288</f>
        <v>0</v>
      </c>
      <c r="S288" s="246">
        <v>0</v>
      </c>
      <c r="T288" s="247">
        <f>S288*H288</f>
        <v>0</v>
      </c>
      <c r="AR288" s="25" t="s">
        <v>572</v>
      </c>
      <c r="AT288" s="25" t="s">
        <v>230</v>
      </c>
      <c r="AU288" s="25" t="s">
        <v>24</v>
      </c>
      <c r="AY288" s="25" t="s">
        <v>228</v>
      </c>
      <c r="BE288" s="248">
        <f>IF(N288="základní",J288,0)</f>
        <v>0</v>
      </c>
      <c r="BF288" s="248">
        <f>IF(N288="snížená",J288,0)</f>
        <v>0</v>
      </c>
      <c r="BG288" s="248">
        <f>IF(N288="zákl. přenesená",J288,0)</f>
        <v>0</v>
      </c>
      <c r="BH288" s="248">
        <f>IF(N288="sníž. přenesená",J288,0)</f>
        <v>0</v>
      </c>
      <c r="BI288" s="248">
        <f>IF(N288="nulová",J288,0)</f>
        <v>0</v>
      </c>
      <c r="BJ288" s="25" t="s">
        <v>24</v>
      </c>
      <c r="BK288" s="248">
        <f>ROUND(I288*H288,2)</f>
        <v>0</v>
      </c>
      <c r="BL288" s="25" t="s">
        <v>572</v>
      </c>
      <c r="BM288" s="25" t="s">
        <v>4197</v>
      </c>
    </row>
    <row r="289" s="11" customFormat="1" ht="37.44" customHeight="1">
      <c r="B289" s="221"/>
      <c r="C289" s="222"/>
      <c r="D289" s="223" t="s">
        <v>78</v>
      </c>
      <c r="E289" s="224" t="s">
        <v>260</v>
      </c>
      <c r="F289" s="224" t="s">
        <v>4198</v>
      </c>
      <c r="G289" s="222"/>
      <c r="H289" s="222"/>
      <c r="I289" s="225"/>
      <c r="J289" s="226">
        <f>BK289</f>
        <v>0</v>
      </c>
      <c r="K289" s="222"/>
      <c r="L289" s="227"/>
      <c r="M289" s="228"/>
      <c r="N289" s="229"/>
      <c r="O289" s="229"/>
      <c r="P289" s="230">
        <f>SUM(P290:P302)</f>
        <v>0</v>
      </c>
      <c r="Q289" s="229"/>
      <c r="R289" s="230">
        <f>SUM(R290:R302)</f>
        <v>0</v>
      </c>
      <c r="S289" s="229"/>
      <c r="T289" s="231">
        <f>SUM(T290:T302)</f>
        <v>0</v>
      </c>
      <c r="AR289" s="232" t="s">
        <v>101</v>
      </c>
      <c r="AT289" s="233" t="s">
        <v>78</v>
      </c>
      <c r="AU289" s="233" t="s">
        <v>79</v>
      </c>
      <c r="AY289" s="232" t="s">
        <v>228</v>
      </c>
      <c r="BK289" s="234">
        <f>SUM(BK290:BK302)</f>
        <v>0</v>
      </c>
    </row>
    <row r="290" s="1" customFormat="1" ht="51" customHeight="1">
      <c r="B290" s="47"/>
      <c r="C290" s="237" t="s">
        <v>1249</v>
      </c>
      <c r="D290" s="237" t="s">
        <v>230</v>
      </c>
      <c r="E290" s="238" t="s">
        <v>4199</v>
      </c>
      <c r="F290" s="239" t="s">
        <v>4200</v>
      </c>
      <c r="G290" s="240" t="s">
        <v>929</v>
      </c>
      <c r="H290" s="241">
        <v>1</v>
      </c>
      <c r="I290" s="242"/>
      <c r="J290" s="243">
        <f>ROUND(I290*H290,2)</f>
        <v>0</v>
      </c>
      <c r="K290" s="239" t="s">
        <v>3751</v>
      </c>
      <c r="L290" s="73"/>
      <c r="M290" s="244" t="s">
        <v>22</v>
      </c>
      <c r="N290" s="245" t="s">
        <v>50</v>
      </c>
      <c r="O290" s="48"/>
      <c r="P290" s="246">
        <f>O290*H290</f>
        <v>0</v>
      </c>
      <c r="Q290" s="246">
        <v>0</v>
      </c>
      <c r="R290" s="246">
        <f>Q290*H290</f>
        <v>0</v>
      </c>
      <c r="S290" s="246">
        <v>0</v>
      </c>
      <c r="T290" s="247">
        <f>S290*H290</f>
        <v>0</v>
      </c>
      <c r="AR290" s="25" t="s">
        <v>572</v>
      </c>
      <c r="AT290" s="25" t="s">
        <v>230</v>
      </c>
      <c r="AU290" s="25" t="s">
        <v>24</v>
      </c>
      <c r="AY290" s="25" t="s">
        <v>228</v>
      </c>
      <c r="BE290" s="248">
        <f>IF(N290="základní",J290,0)</f>
        <v>0</v>
      </c>
      <c r="BF290" s="248">
        <f>IF(N290="snížená",J290,0)</f>
        <v>0</v>
      </c>
      <c r="BG290" s="248">
        <f>IF(N290="zákl. přenesená",J290,0)</f>
        <v>0</v>
      </c>
      <c r="BH290" s="248">
        <f>IF(N290="sníž. přenesená",J290,0)</f>
        <v>0</v>
      </c>
      <c r="BI290" s="248">
        <f>IF(N290="nulová",J290,0)</f>
        <v>0</v>
      </c>
      <c r="BJ290" s="25" t="s">
        <v>24</v>
      </c>
      <c r="BK290" s="248">
        <f>ROUND(I290*H290,2)</f>
        <v>0</v>
      </c>
      <c r="BL290" s="25" t="s">
        <v>572</v>
      </c>
      <c r="BM290" s="25" t="s">
        <v>4201</v>
      </c>
    </row>
    <row r="291" s="1" customFormat="1" ht="16.5" customHeight="1">
      <c r="B291" s="47"/>
      <c r="C291" s="237" t="s">
        <v>1254</v>
      </c>
      <c r="D291" s="237" t="s">
        <v>230</v>
      </c>
      <c r="E291" s="238" t="s">
        <v>4202</v>
      </c>
      <c r="F291" s="239" t="s">
        <v>3854</v>
      </c>
      <c r="G291" s="240" t="s">
        <v>929</v>
      </c>
      <c r="H291" s="241">
        <v>1</v>
      </c>
      <c r="I291" s="242"/>
      <c r="J291" s="243">
        <f>ROUND(I291*H291,2)</f>
        <v>0</v>
      </c>
      <c r="K291" s="239" t="s">
        <v>3751</v>
      </c>
      <c r="L291" s="73"/>
      <c r="M291" s="244" t="s">
        <v>22</v>
      </c>
      <c r="N291" s="245" t="s">
        <v>50</v>
      </c>
      <c r="O291" s="48"/>
      <c r="P291" s="246">
        <f>O291*H291</f>
        <v>0</v>
      </c>
      <c r="Q291" s="246">
        <v>0</v>
      </c>
      <c r="R291" s="246">
        <f>Q291*H291</f>
        <v>0</v>
      </c>
      <c r="S291" s="246">
        <v>0</v>
      </c>
      <c r="T291" s="247">
        <f>S291*H291</f>
        <v>0</v>
      </c>
      <c r="AR291" s="25" t="s">
        <v>572</v>
      </c>
      <c r="AT291" s="25" t="s">
        <v>230</v>
      </c>
      <c r="AU291" s="25" t="s">
        <v>24</v>
      </c>
      <c r="AY291" s="25" t="s">
        <v>228</v>
      </c>
      <c r="BE291" s="248">
        <f>IF(N291="základní",J291,0)</f>
        <v>0</v>
      </c>
      <c r="BF291" s="248">
        <f>IF(N291="snížená",J291,0)</f>
        <v>0</v>
      </c>
      <c r="BG291" s="248">
        <f>IF(N291="zákl. přenesená",J291,0)</f>
        <v>0</v>
      </c>
      <c r="BH291" s="248">
        <f>IF(N291="sníž. přenesená",J291,0)</f>
        <v>0</v>
      </c>
      <c r="BI291" s="248">
        <f>IF(N291="nulová",J291,0)</f>
        <v>0</v>
      </c>
      <c r="BJ291" s="25" t="s">
        <v>24</v>
      </c>
      <c r="BK291" s="248">
        <f>ROUND(I291*H291,2)</f>
        <v>0</v>
      </c>
      <c r="BL291" s="25" t="s">
        <v>572</v>
      </c>
      <c r="BM291" s="25" t="s">
        <v>4203</v>
      </c>
    </row>
    <row r="292" s="1" customFormat="1" ht="38.25" customHeight="1">
      <c r="B292" s="47"/>
      <c r="C292" s="237" t="s">
        <v>1259</v>
      </c>
      <c r="D292" s="237" t="s">
        <v>230</v>
      </c>
      <c r="E292" s="238" t="s">
        <v>4204</v>
      </c>
      <c r="F292" s="239" t="s">
        <v>4205</v>
      </c>
      <c r="G292" s="240" t="s">
        <v>929</v>
      </c>
      <c r="H292" s="241">
        <v>2</v>
      </c>
      <c r="I292" s="242"/>
      <c r="J292" s="243">
        <f>ROUND(I292*H292,2)</f>
        <v>0</v>
      </c>
      <c r="K292" s="239" t="s">
        <v>3751</v>
      </c>
      <c r="L292" s="73"/>
      <c r="M292" s="244" t="s">
        <v>22</v>
      </c>
      <c r="N292" s="245" t="s">
        <v>50</v>
      </c>
      <c r="O292" s="48"/>
      <c r="P292" s="246">
        <f>O292*H292</f>
        <v>0</v>
      </c>
      <c r="Q292" s="246">
        <v>0</v>
      </c>
      <c r="R292" s="246">
        <f>Q292*H292</f>
        <v>0</v>
      </c>
      <c r="S292" s="246">
        <v>0</v>
      </c>
      <c r="T292" s="247">
        <f>S292*H292</f>
        <v>0</v>
      </c>
      <c r="AR292" s="25" t="s">
        <v>572</v>
      </c>
      <c r="AT292" s="25" t="s">
        <v>230</v>
      </c>
      <c r="AU292" s="25" t="s">
        <v>24</v>
      </c>
      <c r="AY292" s="25" t="s">
        <v>228</v>
      </c>
      <c r="BE292" s="248">
        <f>IF(N292="základní",J292,0)</f>
        <v>0</v>
      </c>
      <c r="BF292" s="248">
        <f>IF(N292="snížená",J292,0)</f>
        <v>0</v>
      </c>
      <c r="BG292" s="248">
        <f>IF(N292="zákl. přenesená",J292,0)</f>
        <v>0</v>
      </c>
      <c r="BH292" s="248">
        <f>IF(N292="sníž. přenesená",J292,0)</f>
        <v>0</v>
      </c>
      <c r="BI292" s="248">
        <f>IF(N292="nulová",J292,0)</f>
        <v>0</v>
      </c>
      <c r="BJ292" s="25" t="s">
        <v>24</v>
      </c>
      <c r="BK292" s="248">
        <f>ROUND(I292*H292,2)</f>
        <v>0</v>
      </c>
      <c r="BL292" s="25" t="s">
        <v>572</v>
      </c>
      <c r="BM292" s="25" t="s">
        <v>4206</v>
      </c>
    </row>
    <row r="293" s="1" customFormat="1" ht="38.25" customHeight="1">
      <c r="B293" s="47"/>
      <c r="C293" s="237" t="s">
        <v>1264</v>
      </c>
      <c r="D293" s="237" t="s">
        <v>230</v>
      </c>
      <c r="E293" s="238" t="s">
        <v>4207</v>
      </c>
      <c r="F293" s="239" t="s">
        <v>4208</v>
      </c>
      <c r="G293" s="240" t="s">
        <v>929</v>
      </c>
      <c r="H293" s="241">
        <v>8</v>
      </c>
      <c r="I293" s="242"/>
      <c r="J293" s="243">
        <f>ROUND(I293*H293,2)</f>
        <v>0</v>
      </c>
      <c r="K293" s="239" t="s">
        <v>3751</v>
      </c>
      <c r="L293" s="73"/>
      <c r="M293" s="244" t="s">
        <v>22</v>
      </c>
      <c r="N293" s="245" t="s">
        <v>50</v>
      </c>
      <c r="O293" s="48"/>
      <c r="P293" s="246">
        <f>O293*H293</f>
        <v>0</v>
      </c>
      <c r="Q293" s="246">
        <v>0</v>
      </c>
      <c r="R293" s="246">
        <f>Q293*H293</f>
        <v>0</v>
      </c>
      <c r="S293" s="246">
        <v>0</v>
      </c>
      <c r="T293" s="247">
        <f>S293*H293</f>
        <v>0</v>
      </c>
      <c r="AR293" s="25" t="s">
        <v>572</v>
      </c>
      <c r="AT293" s="25" t="s">
        <v>230</v>
      </c>
      <c r="AU293" s="25" t="s">
        <v>24</v>
      </c>
      <c r="AY293" s="25" t="s">
        <v>228</v>
      </c>
      <c r="BE293" s="248">
        <f>IF(N293="základní",J293,0)</f>
        <v>0</v>
      </c>
      <c r="BF293" s="248">
        <f>IF(N293="snížená",J293,0)</f>
        <v>0</v>
      </c>
      <c r="BG293" s="248">
        <f>IF(N293="zákl. přenesená",J293,0)</f>
        <v>0</v>
      </c>
      <c r="BH293" s="248">
        <f>IF(N293="sníž. přenesená",J293,0)</f>
        <v>0</v>
      </c>
      <c r="BI293" s="248">
        <f>IF(N293="nulová",J293,0)</f>
        <v>0</v>
      </c>
      <c r="BJ293" s="25" t="s">
        <v>24</v>
      </c>
      <c r="BK293" s="248">
        <f>ROUND(I293*H293,2)</f>
        <v>0</v>
      </c>
      <c r="BL293" s="25" t="s">
        <v>572</v>
      </c>
      <c r="BM293" s="25" t="s">
        <v>4209</v>
      </c>
    </row>
    <row r="294" s="1" customFormat="1" ht="25.5" customHeight="1">
      <c r="B294" s="47"/>
      <c r="C294" s="237" t="s">
        <v>1269</v>
      </c>
      <c r="D294" s="237" t="s">
        <v>230</v>
      </c>
      <c r="E294" s="238" t="s">
        <v>4210</v>
      </c>
      <c r="F294" s="239" t="s">
        <v>4211</v>
      </c>
      <c r="G294" s="240" t="s">
        <v>929</v>
      </c>
      <c r="H294" s="241">
        <v>1</v>
      </c>
      <c r="I294" s="242"/>
      <c r="J294" s="243">
        <f>ROUND(I294*H294,2)</f>
        <v>0</v>
      </c>
      <c r="K294" s="239" t="s">
        <v>3751</v>
      </c>
      <c r="L294" s="73"/>
      <c r="M294" s="244" t="s">
        <v>22</v>
      </c>
      <c r="N294" s="245" t="s">
        <v>50</v>
      </c>
      <c r="O294" s="48"/>
      <c r="P294" s="246">
        <f>O294*H294</f>
        <v>0</v>
      </c>
      <c r="Q294" s="246">
        <v>0</v>
      </c>
      <c r="R294" s="246">
        <f>Q294*H294</f>
        <v>0</v>
      </c>
      <c r="S294" s="246">
        <v>0</v>
      </c>
      <c r="T294" s="247">
        <f>S294*H294</f>
        <v>0</v>
      </c>
      <c r="AR294" s="25" t="s">
        <v>572</v>
      </c>
      <c r="AT294" s="25" t="s">
        <v>230</v>
      </c>
      <c r="AU294" s="25" t="s">
        <v>24</v>
      </c>
      <c r="AY294" s="25" t="s">
        <v>228</v>
      </c>
      <c r="BE294" s="248">
        <f>IF(N294="základní",J294,0)</f>
        <v>0</v>
      </c>
      <c r="BF294" s="248">
        <f>IF(N294="snížená",J294,0)</f>
        <v>0</v>
      </c>
      <c r="BG294" s="248">
        <f>IF(N294="zákl. přenesená",J294,0)</f>
        <v>0</v>
      </c>
      <c r="BH294" s="248">
        <f>IF(N294="sníž. přenesená",J294,0)</f>
        <v>0</v>
      </c>
      <c r="BI294" s="248">
        <f>IF(N294="nulová",J294,0)</f>
        <v>0</v>
      </c>
      <c r="BJ294" s="25" t="s">
        <v>24</v>
      </c>
      <c r="BK294" s="248">
        <f>ROUND(I294*H294,2)</f>
        <v>0</v>
      </c>
      <c r="BL294" s="25" t="s">
        <v>572</v>
      </c>
      <c r="BM294" s="25" t="s">
        <v>4212</v>
      </c>
    </row>
    <row r="295" s="1" customFormat="1" ht="25.5" customHeight="1">
      <c r="B295" s="47"/>
      <c r="C295" s="237" t="s">
        <v>1274</v>
      </c>
      <c r="D295" s="237" t="s">
        <v>230</v>
      </c>
      <c r="E295" s="238" t="s">
        <v>4213</v>
      </c>
      <c r="F295" s="239" t="s">
        <v>4214</v>
      </c>
      <c r="G295" s="240" t="s">
        <v>929</v>
      </c>
      <c r="H295" s="241">
        <v>1</v>
      </c>
      <c r="I295" s="242"/>
      <c r="J295" s="243">
        <f>ROUND(I295*H295,2)</f>
        <v>0</v>
      </c>
      <c r="K295" s="239" t="s">
        <v>3751</v>
      </c>
      <c r="L295" s="73"/>
      <c r="M295" s="244" t="s">
        <v>22</v>
      </c>
      <c r="N295" s="245" t="s">
        <v>50</v>
      </c>
      <c r="O295" s="48"/>
      <c r="P295" s="246">
        <f>O295*H295</f>
        <v>0</v>
      </c>
      <c r="Q295" s="246">
        <v>0</v>
      </c>
      <c r="R295" s="246">
        <f>Q295*H295</f>
        <v>0</v>
      </c>
      <c r="S295" s="246">
        <v>0</v>
      </c>
      <c r="T295" s="247">
        <f>S295*H295</f>
        <v>0</v>
      </c>
      <c r="AR295" s="25" t="s">
        <v>572</v>
      </c>
      <c r="AT295" s="25" t="s">
        <v>230</v>
      </c>
      <c r="AU295" s="25" t="s">
        <v>24</v>
      </c>
      <c r="AY295" s="25" t="s">
        <v>228</v>
      </c>
      <c r="BE295" s="248">
        <f>IF(N295="základní",J295,0)</f>
        <v>0</v>
      </c>
      <c r="BF295" s="248">
        <f>IF(N295="snížená",J295,0)</f>
        <v>0</v>
      </c>
      <c r="BG295" s="248">
        <f>IF(N295="zákl. přenesená",J295,0)</f>
        <v>0</v>
      </c>
      <c r="BH295" s="248">
        <f>IF(N295="sníž. přenesená",J295,0)</f>
        <v>0</v>
      </c>
      <c r="BI295" s="248">
        <f>IF(N295="nulová",J295,0)</f>
        <v>0</v>
      </c>
      <c r="BJ295" s="25" t="s">
        <v>24</v>
      </c>
      <c r="BK295" s="248">
        <f>ROUND(I295*H295,2)</f>
        <v>0</v>
      </c>
      <c r="BL295" s="25" t="s">
        <v>572</v>
      </c>
      <c r="BM295" s="25" t="s">
        <v>4215</v>
      </c>
    </row>
    <row r="296" s="1" customFormat="1" ht="16.5" customHeight="1">
      <c r="B296" s="47"/>
      <c r="C296" s="237" t="s">
        <v>1279</v>
      </c>
      <c r="D296" s="237" t="s">
        <v>230</v>
      </c>
      <c r="E296" s="238" t="s">
        <v>4216</v>
      </c>
      <c r="F296" s="239" t="s">
        <v>4217</v>
      </c>
      <c r="G296" s="240" t="s">
        <v>929</v>
      </c>
      <c r="H296" s="241">
        <v>2</v>
      </c>
      <c r="I296" s="242"/>
      <c r="J296" s="243">
        <f>ROUND(I296*H296,2)</f>
        <v>0</v>
      </c>
      <c r="K296" s="239" t="s">
        <v>3751</v>
      </c>
      <c r="L296" s="73"/>
      <c r="M296" s="244" t="s">
        <v>22</v>
      </c>
      <c r="N296" s="245" t="s">
        <v>50</v>
      </c>
      <c r="O296" s="48"/>
      <c r="P296" s="246">
        <f>O296*H296</f>
        <v>0</v>
      </c>
      <c r="Q296" s="246">
        <v>0</v>
      </c>
      <c r="R296" s="246">
        <f>Q296*H296</f>
        <v>0</v>
      </c>
      <c r="S296" s="246">
        <v>0</v>
      </c>
      <c r="T296" s="247">
        <f>S296*H296</f>
        <v>0</v>
      </c>
      <c r="AR296" s="25" t="s">
        <v>572</v>
      </c>
      <c r="AT296" s="25" t="s">
        <v>230</v>
      </c>
      <c r="AU296" s="25" t="s">
        <v>24</v>
      </c>
      <c r="AY296" s="25" t="s">
        <v>228</v>
      </c>
      <c r="BE296" s="248">
        <f>IF(N296="základní",J296,0)</f>
        <v>0</v>
      </c>
      <c r="BF296" s="248">
        <f>IF(N296="snížená",J296,0)</f>
        <v>0</v>
      </c>
      <c r="BG296" s="248">
        <f>IF(N296="zákl. přenesená",J296,0)</f>
        <v>0</v>
      </c>
      <c r="BH296" s="248">
        <f>IF(N296="sníž. přenesená",J296,0)</f>
        <v>0</v>
      </c>
      <c r="BI296" s="248">
        <f>IF(N296="nulová",J296,0)</f>
        <v>0</v>
      </c>
      <c r="BJ296" s="25" t="s">
        <v>24</v>
      </c>
      <c r="BK296" s="248">
        <f>ROUND(I296*H296,2)</f>
        <v>0</v>
      </c>
      <c r="BL296" s="25" t="s">
        <v>572</v>
      </c>
      <c r="BM296" s="25" t="s">
        <v>4218</v>
      </c>
    </row>
    <row r="297" s="1" customFormat="1" ht="25.5" customHeight="1">
      <c r="B297" s="47"/>
      <c r="C297" s="237" t="s">
        <v>1282</v>
      </c>
      <c r="D297" s="237" t="s">
        <v>230</v>
      </c>
      <c r="E297" s="238" t="s">
        <v>4219</v>
      </c>
      <c r="F297" s="239" t="s">
        <v>4220</v>
      </c>
      <c r="G297" s="240" t="s">
        <v>929</v>
      </c>
      <c r="H297" s="241">
        <v>4</v>
      </c>
      <c r="I297" s="242"/>
      <c r="J297" s="243">
        <f>ROUND(I297*H297,2)</f>
        <v>0</v>
      </c>
      <c r="K297" s="239" t="s">
        <v>3751</v>
      </c>
      <c r="L297" s="73"/>
      <c r="M297" s="244" t="s">
        <v>22</v>
      </c>
      <c r="N297" s="245" t="s">
        <v>50</v>
      </c>
      <c r="O297" s="48"/>
      <c r="P297" s="246">
        <f>O297*H297</f>
        <v>0</v>
      </c>
      <c r="Q297" s="246">
        <v>0</v>
      </c>
      <c r="R297" s="246">
        <f>Q297*H297</f>
        <v>0</v>
      </c>
      <c r="S297" s="246">
        <v>0</v>
      </c>
      <c r="T297" s="247">
        <f>S297*H297</f>
        <v>0</v>
      </c>
      <c r="AR297" s="25" t="s">
        <v>572</v>
      </c>
      <c r="AT297" s="25" t="s">
        <v>230</v>
      </c>
      <c r="AU297" s="25" t="s">
        <v>24</v>
      </c>
      <c r="AY297" s="25" t="s">
        <v>228</v>
      </c>
      <c r="BE297" s="248">
        <f>IF(N297="základní",J297,0)</f>
        <v>0</v>
      </c>
      <c r="BF297" s="248">
        <f>IF(N297="snížená",J297,0)</f>
        <v>0</v>
      </c>
      <c r="BG297" s="248">
        <f>IF(N297="zákl. přenesená",J297,0)</f>
        <v>0</v>
      </c>
      <c r="BH297" s="248">
        <f>IF(N297="sníž. přenesená",J297,0)</f>
        <v>0</v>
      </c>
      <c r="BI297" s="248">
        <f>IF(N297="nulová",J297,0)</f>
        <v>0</v>
      </c>
      <c r="BJ297" s="25" t="s">
        <v>24</v>
      </c>
      <c r="BK297" s="248">
        <f>ROUND(I297*H297,2)</f>
        <v>0</v>
      </c>
      <c r="BL297" s="25" t="s">
        <v>572</v>
      </c>
      <c r="BM297" s="25" t="s">
        <v>4221</v>
      </c>
    </row>
    <row r="298" s="1" customFormat="1" ht="25.5" customHeight="1">
      <c r="B298" s="47"/>
      <c r="C298" s="237" t="s">
        <v>1287</v>
      </c>
      <c r="D298" s="237" t="s">
        <v>230</v>
      </c>
      <c r="E298" s="238" t="s">
        <v>4222</v>
      </c>
      <c r="F298" s="239" t="s">
        <v>4223</v>
      </c>
      <c r="G298" s="240" t="s">
        <v>929</v>
      </c>
      <c r="H298" s="241">
        <v>2</v>
      </c>
      <c r="I298" s="242"/>
      <c r="J298" s="243">
        <f>ROUND(I298*H298,2)</f>
        <v>0</v>
      </c>
      <c r="K298" s="239" t="s">
        <v>3751</v>
      </c>
      <c r="L298" s="73"/>
      <c r="M298" s="244" t="s">
        <v>22</v>
      </c>
      <c r="N298" s="245" t="s">
        <v>50</v>
      </c>
      <c r="O298" s="48"/>
      <c r="P298" s="246">
        <f>O298*H298</f>
        <v>0</v>
      </c>
      <c r="Q298" s="246">
        <v>0</v>
      </c>
      <c r="R298" s="246">
        <f>Q298*H298</f>
        <v>0</v>
      </c>
      <c r="S298" s="246">
        <v>0</v>
      </c>
      <c r="T298" s="247">
        <f>S298*H298</f>
        <v>0</v>
      </c>
      <c r="AR298" s="25" t="s">
        <v>572</v>
      </c>
      <c r="AT298" s="25" t="s">
        <v>230</v>
      </c>
      <c r="AU298" s="25" t="s">
        <v>24</v>
      </c>
      <c r="AY298" s="25" t="s">
        <v>228</v>
      </c>
      <c r="BE298" s="248">
        <f>IF(N298="základní",J298,0)</f>
        <v>0</v>
      </c>
      <c r="BF298" s="248">
        <f>IF(N298="snížená",J298,0)</f>
        <v>0</v>
      </c>
      <c r="BG298" s="248">
        <f>IF(N298="zákl. přenesená",J298,0)</f>
        <v>0</v>
      </c>
      <c r="BH298" s="248">
        <f>IF(N298="sníž. přenesená",J298,0)</f>
        <v>0</v>
      </c>
      <c r="BI298" s="248">
        <f>IF(N298="nulová",J298,0)</f>
        <v>0</v>
      </c>
      <c r="BJ298" s="25" t="s">
        <v>24</v>
      </c>
      <c r="BK298" s="248">
        <f>ROUND(I298*H298,2)</f>
        <v>0</v>
      </c>
      <c r="BL298" s="25" t="s">
        <v>572</v>
      </c>
      <c r="BM298" s="25" t="s">
        <v>4224</v>
      </c>
    </row>
    <row r="299" s="1" customFormat="1" ht="25.5" customHeight="1">
      <c r="B299" s="47"/>
      <c r="C299" s="237" t="s">
        <v>1292</v>
      </c>
      <c r="D299" s="237" t="s">
        <v>230</v>
      </c>
      <c r="E299" s="238" t="s">
        <v>4225</v>
      </c>
      <c r="F299" s="239" t="s">
        <v>3832</v>
      </c>
      <c r="G299" s="240" t="s">
        <v>263</v>
      </c>
      <c r="H299" s="241">
        <v>198</v>
      </c>
      <c r="I299" s="242"/>
      <c r="J299" s="243">
        <f>ROUND(I299*H299,2)</f>
        <v>0</v>
      </c>
      <c r="K299" s="239" t="s">
        <v>3751</v>
      </c>
      <c r="L299" s="73"/>
      <c r="M299" s="244" t="s">
        <v>22</v>
      </c>
      <c r="N299" s="245" t="s">
        <v>50</v>
      </c>
      <c r="O299" s="48"/>
      <c r="P299" s="246">
        <f>O299*H299</f>
        <v>0</v>
      </c>
      <c r="Q299" s="246">
        <v>0</v>
      </c>
      <c r="R299" s="246">
        <f>Q299*H299</f>
        <v>0</v>
      </c>
      <c r="S299" s="246">
        <v>0</v>
      </c>
      <c r="T299" s="247">
        <f>S299*H299</f>
        <v>0</v>
      </c>
      <c r="AR299" s="25" t="s">
        <v>572</v>
      </c>
      <c r="AT299" s="25" t="s">
        <v>230</v>
      </c>
      <c r="AU299" s="25" t="s">
        <v>24</v>
      </c>
      <c r="AY299" s="25" t="s">
        <v>228</v>
      </c>
      <c r="BE299" s="248">
        <f>IF(N299="základní",J299,0)</f>
        <v>0</v>
      </c>
      <c r="BF299" s="248">
        <f>IF(N299="snížená",J299,0)</f>
        <v>0</v>
      </c>
      <c r="BG299" s="248">
        <f>IF(N299="zákl. přenesená",J299,0)</f>
        <v>0</v>
      </c>
      <c r="BH299" s="248">
        <f>IF(N299="sníž. přenesená",J299,0)</f>
        <v>0</v>
      </c>
      <c r="BI299" s="248">
        <f>IF(N299="nulová",J299,0)</f>
        <v>0</v>
      </c>
      <c r="BJ299" s="25" t="s">
        <v>24</v>
      </c>
      <c r="BK299" s="248">
        <f>ROUND(I299*H299,2)</f>
        <v>0</v>
      </c>
      <c r="BL299" s="25" t="s">
        <v>572</v>
      </c>
      <c r="BM299" s="25" t="s">
        <v>4226</v>
      </c>
    </row>
    <row r="300" s="1" customFormat="1" ht="25.5" customHeight="1">
      <c r="B300" s="47"/>
      <c r="C300" s="237" t="s">
        <v>1297</v>
      </c>
      <c r="D300" s="237" t="s">
        <v>230</v>
      </c>
      <c r="E300" s="238" t="s">
        <v>4227</v>
      </c>
      <c r="F300" s="239" t="s">
        <v>3838</v>
      </c>
      <c r="G300" s="240" t="s">
        <v>263</v>
      </c>
      <c r="H300" s="241">
        <v>78</v>
      </c>
      <c r="I300" s="242"/>
      <c r="J300" s="243">
        <f>ROUND(I300*H300,2)</f>
        <v>0</v>
      </c>
      <c r="K300" s="239" t="s">
        <v>3751</v>
      </c>
      <c r="L300" s="73"/>
      <c r="M300" s="244" t="s">
        <v>22</v>
      </c>
      <c r="N300" s="245" t="s">
        <v>50</v>
      </c>
      <c r="O300" s="48"/>
      <c r="P300" s="246">
        <f>O300*H300</f>
        <v>0</v>
      </c>
      <c r="Q300" s="246">
        <v>0</v>
      </c>
      <c r="R300" s="246">
        <f>Q300*H300</f>
        <v>0</v>
      </c>
      <c r="S300" s="246">
        <v>0</v>
      </c>
      <c r="T300" s="247">
        <f>S300*H300</f>
        <v>0</v>
      </c>
      <c r="AR300" s="25" t="s">
        <v>572</v>
      </c>
      <c r="AT300" s="25" t="s">
        <v>230</v>
      </c>
      <c r="AU300" s="25" t="s">
        <v>24</v>
      </c>
      <c r="AY300" s="25" t="s">
        <v>228</v>
      </c>
      <c r="BE300" s="248">
        <f>IF(N300="základní",J300,0)</f>
        <v>0</v>
      </c>
      <c r="BF300" s="248">
        <f>IF(N300="snížená",J300,0)</f>
        <v>0</v>
      </c>
      <c r="BG300" s="248">
        <f>IF(N300="zákl. přenesená",J300,0)</f>
        <v>0</v>
      </c>
      <c r="BH300" s="248">
        <f>IF(N300="sníž. přenesená",J300,0)</f>
        <v>0</v>
      </c>
      <c r="BI300" s="248">
        <f>IF(N300="nulová",J300,0)</f>
        <v>0</v>
      </c>
      <c r="BJ300" s="25" t="s">
        <v>24</v>
      </c>
      <c r="BK300" s="248">
        <f>ROUND(I300*H300,2)</f>
        <v>0</v>
      </c>
      <c r="BL300" s="25" t="s">
        <v>572</v>
      </c>
      <c r="BM300" s="25" t="s">
        <v>4228</v>
      </c>
    </row>
    <row r="301" s="1" customFormat="1" ht="25.5" customHeight="1">
      <c r="B301" s="47"/>
      <c r="C301" s="237" t="s">
        <v>1302</v>
      </c>
      <c r="D301" s="237" t="s">
        <v>230</v>
      </c>
      <c r="E301" s="238" t="s">
        <v>4229</v>
      </c>
      <c r="F301" s="239" t="s">
        <v>3841</v>
      </c>
      <c r="G301" s="240" t="s">
        <v>263</v>
      </c>
      <c r="H301" s="241">
        <v>102</v>
      </c>
      <c r="I301" s="242"/>
      <c r="J301" s="243">
        <f>ROUND(I301*H301,2)</f>
        <v>0</v>
      </c>
      <c r="K301" s="239" t="s">
        <v>3751</v>
      </c>
      <c r="L301" s="73"/>
      <c r="M301" s="244" t="s">
        <v>22</v>
      </c>
      <c r="N301" s="245" t="s">
        <v>50</v>
      </c>
      <c r="O301" s="48"/>
      <c r="P301" s="246">
        <f>O301*H301</f>
        <v>0</v>
      </c>
      <c r="Q301" s="246">
        <v>0</v>
      </c>
      <c r="R301" s="246">
        <f>Q301*H301</f>
        <v>0</v>
      </c>
      <c r="S301" s="246">
        <v>0</v>
      </c>
      <c r="T301" s="247">
        <f>S301*H301</f>
        <v>0</v>
      </c>
      <c r="AR301" s="25" t="s">
        <v>572</v>
      </c>
      <c r="AT301" s="25" t="s">
        <v>230</v>
      </c>
      <c r="AU301" s="25" t="s">
        <v>24</v>
      </c>
      <c r="AY301" s="25" t="s">
        <v>228</v>
      </c>
      <c r="BE301" s="248">
        <f>IF(N301="základní",J301,0)</f>
        <v>0</v>
      </c>
      <c r="BF301" s="248">
        <f>IF(N301="snížená",J301,0)</f>
        <v>0</v>
      </c>
      <c r="BG301" s="248">
        <f>IF(N301="zákl. přenesená",J301,0)</f>
        <v>0</v>
      </c>
      <c r="BH301" s="248">
        <f>IF(N301="sníž. přenesená",J301,0)</f>
        <v>0</v>
      </c>
      <c r="BI301" s="248">
        <f>IF(N301="nulová",J301,0)</f>
        <v>0</v>
      </c>
      <c r="BJ301" s="25" t="s">
        <v>24</v>
      </c>
      <c r="BK301" s="248">
        <f>ROUND(I301*H301,2)</f>
        <v>0</v>
      </c>
      <c r="BL301" s="25" t="s">
        <v>572</v>
      </c>
      <c r="BM301" s="25" t="s">
        <v>4230</v>
      </c>
    </row>
    <row r="302" s="1" customFormat="1" ht="16.5" customHeight="1">
      <c r="B302" s="47"/>
      <c r="C302" s="237" t="s">
        <v>1308</v>
      </c>
      <c r="D302" s="237" t="s">
        <v>230</v>
      </c>
      <c r="E302" s="238" t="s">
        <v>4231</v>
      </c>
      <c r="F302" s="239" t="s">
        <v>3847</v>
      </c>
      <c r="G302" s="240" t="s">
        <v>935</v>
      </c>
      <c r="H302" s="241">
        <v>8</v>
      </c>
      <c r="I302" s="242"/>
      <c r="J302" s="243">
        <f>ROUND(I302*H302,2)</f>
        <v>0</v>
      </c>
      <c r="K302" s="239" t="s">
        <v>3751</v>
      </c>
      <c r="L302" s="73"/>
      <c r="M302" s="244" t="s">
        <v>22</v>
      </c>
      <c r="N302" s="245" t="s">
        <v>50</v>
      </c>
      <c r="O302" s="48"/>
      <c r="P302" s="246">
        <f>O302*H302</f>
        <v>0</v>
      </c>
      <c r="Q302" s="246">
        <v>0</v>
      </c>
      <c r="R302" s="246">
        <f>Q302*H302</f>
        <v>0</v>
      </c>
      <c r="S302" s="246">
        <v>0</v>
      </c>
      <c r="T302" s="247">
        <f>S302*H302</f>
        <v>0</v>
      </c>
      <c r="AR302" s="25" t="s">
        <v>572</v>
      </c>
      <c r="AT302" s="25" t="s">
        <v>230</v>
      </c>
      <c r="AU302" s="25" t="s">
        <v>24</v>
      </c>
      <c r="AY302" s="25" t="s">
        <v>228</v>
      </c>
      <c r="BE302" s="248">
        <f>IF(N302="základní",J302,0)</f>
        <v>0</v>
      </c>
      <c r="BF302" s="248">
        <f>IF(N302="snížená",J302,0)</f>
        <v>0</v>
      </c>
      <c r="BG302" s="248">
        <f>IF(N302="zákl. přenesená",J302,0)</f>
        <v>0</v>
      </c>
      <c r="BH302" s="248">
        <f>IF(N302="sníž. přenesená",J302,0)</f>
        <v>0</v>
      </c>
      <c r="BI302" s="248">
        <f>IF(N302="nulová",J302,0)</f>
        <v>0</v>
      </c>
      <c r="BJ302" s="25" t="s">
        <v>24</v>
      </c>
      <c r="BK302" s="248">
        <f>ROUND(I302*H302,2)</f>
        <v>0</v>
      </c>
      <c r="BL302" s="25" t="s">
        <v>572</v>
      </c>
      <c r="BM302" s="25" t="s">
        <v>4232</v>
      </c>
    </row>
    <row r="303" s="11" customFormat="1" ht="37.44" customHeight="1">
      <c r="B303" s="221"/>
      <c r="C303" s="222"/>
      <c r="D303" s="223" t="s">
        <v>78</v>
      </c>
      <c r="E303" s="224" t="s">
        <v>266</v>
      </c>
      <c r="F303" s="224" t="s">
        <v>4233</v>
      </c>
      <c r="G303" s="222"/>
      <c r="H303" s="222"/>
      <c r="I303" s="225"/>
      <c r="J303" s="226">
        <f>BK303</f>
        <v>0</v>
      </c>
      <c r="K303" s="222"/>
      <c r="L303" s="227"/>
      <c r="M303" s="228"/>
      <c r="N303" s="229"/>
      <c r="O303" s="229"/>
      <c r="P303" s="230">
        <f>SUM(P304:P334)</f>
        <v>0</v>
      </c>
      <c r="Q303" s="229"/>
      <c r="R303" s="230">
        <f>SUM(R304:R334)</f>
        <v>0</v>
      </c>
      <c r="S303" s="229"/>
      <c r="T303" s="231">
        <f>SUM(T304:T334)</f>
        <v>0</v>
      </c>
      <c r="AR303" s="232" t="s">
        <v>101</v>
      </c>
      <c r="AT303" s="233" t="s">
        <v>78</v>
      </c>
      <c r="AU303" s="233" t="s">
        <v>79</v>
      </c>
      <c r="AY303" s="232" t="s">
        <v>228</v>
      </c>
      <c r="BK303" s="234">
        <f>SUM(BK304:BK334)</f>
        <v>0</v>
      </c>
    </row>
    <row r="304" s="1" customFormat="1" ht="51" customHeight="1">
      <c r="B304" s="47"/>
      <c r="C304" s="237" t="s">
        <v>1317</v>
      </c>
      <c r="D304" s="237" t="s">
        <v>230</v>
      </c>
      <c r="E304" s="238" t="s">
        <v>4234</v>
      </c>
      <c r="F304" s="239" t="s">
        <v>4235</v>
      </c>
      <c r="G304" s="240" t="s">
        <v>929</v>
      </c>
      <c r="H304" s="241">
        <v>1</v>
      </c>
      <c r="I304" s="242"/>
      <c r="J304" s="243">
        <f>ROUND(I304*H304,2)</f>
        <v>0</v>
      </c>
      <c r="K304" s="239" t="s">
        <v>3751</v>
      </c>
      <c r="L304" s="73"/>
      <c r="M304" s="244" t="s">
        <v>22</v>
      </c>
      <c r="N304" s="245" t="s">
        <v>50</v>
      </c>
      <c r="O304" s="48"/>
      <c r="P304" s="246">
        <f>O304*H304</f>
        <v>0</v>
      </c>
      <c r="Q304" s="246">
        <v>0</v>
      </c>
      <c r="R304" s="246">
        <f>Q304*H304</f>
        <v>0</v>
      </c>
      <c r="S304" s="246">
        <v>0</v>
      </c>
      <c r="T304" s="247">
        <f>S304*H304</f>
        <v>0</v>
      </c>
      <c r="AR304" s="25" t="s">
        <v>572</v>
      </c>
      <c r="AT304" s="25" t="s">
        <v>230</v>
      </c>
      <c r="AU304" s="25" t="s">
        <v>24</v>
      </c>
      <c r="AY304" s="25" t="s">
        <v>228</v>
      </c>
      <c r="BE304" s="248">
        <f>IF(N304="základní",J304,0)</f>
        <v>0</v>
      </c>
      <c r="BF304" s="248">
        <f>IF(N304="snížená",J304,0)</f>
        <v>0</v>
      </c>
      <c r="BG304" s="248">
        <f>IF(N304="zákl. přenesená",J304,0)</f>
        <v>0</v>
      </c>
      <c r="BH304" s="248">
        <f>IF(N304="sníž. přenesená",J304,0)</f>
        <v>0</v>
      </c>
      <c r="BI304" s="248">
        <f>IF(N304="nulová",J304,0)</f>
        <v>0</v>
      </c>
      <c r="BJ304" s="25" t="s">
        <v>24</v>
      </c>
      <c r="BK304" s="248">
        <f>ROUND(I304*H304,2)</f>
        <v>0</v>
      </c>
      <c r="BL304" s="25" t="s">
        <v>572</v>
      </c>
      <c r="BM304" s="25" t="s">
        <v>4236</v>
      </c>
    </row>
    <row r="305" s="1" customFormat="1" ht="16.5" customHeight="1">
      <c r="B305" s="47"/>
      <c r="C305" s="237" t="s">
        <v>1321</v>
      </c>
      <c r="D305" s="237" t="s">
        <v>230</v>
      </c>
      <c r="E305" s="238" t="s">
        <v>4237</v>
      </c>
      <c r="F305" s="239" t="s">
        <v>4080</v>
      </c>
      <c r="G305" s="240" t="s">
        <v>929</v>
      </c>
      <c r="H305" s="241">
        <v>1</v>
      </c>
      <c r="I305" s="242"/>
      <c r="J305" s="243">
        <f>ROUND(I305*H305,2)</f>
        <v>0</v>
      </c>
      <c r="K305" s="239" t="s">
        <v>3751</v>
      </c>
      <c r="L305" s="73"/>
      <c r="M305" s="244" t="s">
        <v>22</v>
      </c>
      <c r="N305" s="245" t="s">
        <v>50</v>
      </c>
      <c r="O305" s="48"/>
      <c r="P305" s="246">
        <f>O305*H305</f>
        <v>0</v>
      </c>
      <c r="Q305" s="246">
        <v>0</v>
      </c>
      <c r="R305" s="246">
        <f>Q305*H305</f>
        <v>0</v>
      </c>
      <c r="S305" s="246">
        <v>0</v>
      </c>
      <c r="T305" s="247">
        <f>S305*H305</f>
        <v>0</v>
      </c>
      <c r="AR305" s="25" t="s">
        <v>572</v>
      </c>
      <c r="AT305" s="25" t="s">
        <v>230</v>
      </c>
      <c r="AU305" s="25" t="s">
        <v>24</v>
      </c>
      <c r="AY305" s="25" t="s">
        <v>228</v>
      </c>
      <c r="BE305" s="248">
        <f>IF(N305="základní",J305,0)</f>
        <v>0</v>
      </c>
      <c r="BF305" s="248">
        <f>IF(N305="snížená",J305,0)</f>
        <v>0</v>
      </c>
      <c r="BG305" s="248">
        <f>IF(N305="zákl. přenesená",J305,0)</f>
        <v>0</v>
      </c>
      <c r="BH305" s="248">
        <f>IF(N305="sníž. přenesená",J305,0)</f>
        <v>0</v>
      </c>
      <c r="BI305" s="248">
        <f>IF(N305="nulová",J305,0)</f>
        <v>0</v>
      </c>
      <c r="BJ305" s="25" t="s">
        <v>24</v>
      </c>
      <c r="BK305" s="248">
        <f>ROUND(I305*H305,2)</f>
        <v>0</v>
      </c>
      <c r="BL305" s="25" t="s">
        <v>572</v>
      </c>
      <c r="BM305" s="25" t="s">
        <v>4238</v>
      </c>
    </row>
    <row r="306" s="1" customFormat="1" ht="38.25" customHeight="1">
      <c r="B306" s="47"/>
      <c r="C306" s="237" t="s">
        <v>1326</v>
      </c>
      <c r="D306" s="237" t="s">
        <v>230</v>
      </c>
      <c r="E306" s="238" t="s">
        <v>4239</v>
      </c>
      <c r="F306" s="239" t="s">
        <v>4240</v>
      </c>
      <c r="G306" s="240" t="s">
        <v>929</v>
      </c>
      <c r="H306" s="241">
        <v>2</v>
      </c>
      <c r="I306" s="242"/>
      <c r="J306" s="243">
        <f>ROUND(I306*H306,2)</f>
        <v>0</v>
      </c>
      <c r="K306" s="239" t="s">
        <v>3751</v>
      </c>
      <c r="L306" s="73"/>
      <c r="M306" s="244" t="s">
        <v>22</v>
      </c>
      <c r="N306" s="245" t="s">
        <v>50</v>
      </c>
      <c r="O306" s="48"/>
      <c r="P306" s="246">
        <f>O306*H306</f>
        <v>0</v>
      </c>
      <c r="Q306" s="246">
        <v>0</v>
      </c>
      <c r="R306" s="246">
        <f>Q306*H306</f>
        <v>0</v>
      </c>
      <c r="S306" s="246">
        <v>0</v>
      </c>
      <c r="T306" s="247">
        <f>S306*H306</f>
        <v>0</v>
      </c>
      <c r="AR306" s="25" t="s">
        <v>572</v>
      </c>
      <c r="AT306" s="25" t="s">
        <v>230</v>
      </c>
      <c r="AU306" s="25" t="s">
        <v>24</v>
      </c>
      <c r="AY306" s="25" t="s">
        <v>228</v>
      </c>
      <c r="BE306" s="248">
        <f>IF(N306="základní",J306,0)</f>
        <v>0</v>
      </c>
      <c r="BF306" s="248">
        <f>IF(N306="snížená",J306,0)</f>
        <v>0</v>
      </c>
      <c r="BG306" s="248">
        <f>IF(N306="zákl. přenesená",J306,0)</f>
        <v>0</v>
      </c>
      <c r="BH306" s="248">
        <f>IF(N306="sníž. přenesená",J306,0)</f>
        <v>0</v>
      </c>
      <c r="BI306" s="248">
        <f>IF(N306="nulová",J306,0)</f>
        <v>0</v>
      </c>
      <c r="BJ306" s="25" t="s">
        <v>24</v>
      </c>
      <c r="BK306" s="248">
        <f>ROUND(I306*H306,2)</f>
        <v>0</v>
      </c>
      <c r="BL306" s="25" t="s">
        <v>572</v>
      </c>
      <c r="BM306" s="25" t="s">
        <v>4241</v>
      </c>
    </row>
    <row r="307" s="1" customFormat="1" ht="38.25" customHeight="1">
      <c r="B307" s="47"/>
      <c r="C307" s="237" t="s">
        <v>1330</v>
      </c>
      <c r="D307" s="237" t="s">
        <v>230</v>
      </c>
      <c r="E307" s="238" t="s">
        <v>4242</v>
      </c>
      <c r="F307" s="239" t="s">
        <v>4091</v>
      </c>
      <c r="G307" s="240" t="s">
        <v>929</v>
      </c>
      <c r="H307" s="241">
        <v>1</v>
      </c>
      <c r="I307" s="242"/>
      <c r="J307" s="243">
        <f>ROUND(I307*H307,2)</f>
        <v>0</v>
      </c>
      <c r="K307" s="239" t="s">
        <v>3751</v>
      </c>
      <c r="L307" s="73"/>
      <c r="M307" s="244" t="s">
        <v>22</v>
      </c>
      <c r="N307" s="245" t="s">
        <v>50</v>
      </c>
      <c r="O307" s="48"/>
      <c r="P307" s="246">
        <f>O307*H307</f>
        <v>0</v>
      </c>
      <c r="Q307" s="246">
        <v>0</v>
      </c>
      <c r="R307" s="246">
        <f>Q307*H307</f>
        <v>0</v>
      </c>
      <c r="S307" s="246">
        <v>0</v>
      </c>
      <c r="T307" s="247">
        <f>S307*H307</f>
        <v>0</v>
      </c>
      <c r="AR307" s="25" t="s">
        <v>572</v>
      </c>
      <c r="AT307" s="25" t="s">
        <v>230</v>
      </c>
      <c r="AU307" s="25" t="s">
        <v>24</v>
      </c>
      <c r="AY307" s="25" t="s">
        <v>228</v>
      </c>
      <c r="BE307" s="248">
        <f>IF(N307="základní",J307,0)</f>
        <v>0</v>
      </c>
      <c r="BF307" s="248">
        <f>IF(N307="snížená",J307,0)</f>
        <v>0</v>
      </c>
      <c r="BG307" s="248">
        <f>IF(N307="zákl. přenesená",J307,0)</f>
        <v>0</v>
      </c>
      <c r="BH307" s="248">
        <f>IF(N307="sníž. přenesená",J307,0)</f>
        <v>0</v>
      </c>
      <c r="BI307" s="248">
        <f>IF(N307="nulová",J307,0)</f>
        <v>0</v>
      </c>
      <c r="BJ307" s="25" t="s">
        <v>24</v>
      </c>
      <c r="BK307" s="248">
        <f>ROUND(I307*H307,2)</f>
        <v>0</v>
      </c>
      <c r="BL307" s="25" t="s">
        <v>572</v>
      </c>
      <c r="BM307" s="25" t="s">
        <v>4243</v>
      </c>
    </row>
    <row r="308" s="1" customFormat="1" ht="51" customHeight="1">
      <c r="B308" s="47"/>
      <c r="C308" s="237" t="s">
        <v>1336</v>
      </c>
      <c r="D308" s="237" t="s">
        <v>230</v>
      </c>
      <c r="E308" s="238" t="s">
        <v>4244</v>
      </c>
      <c r="F308" s="239" t="s">
        <v>4245</v>
      </c>
      <c r="G308" s="240" t="s">
        <v>929</v>
      </c>
      <c r="H308" s="241">
        <v>10</v>
      </c>
      <c r="I308" s="242"/>
      <c r="J308" s="243">
        <f>ROUND(I308*H308,2)</f>
        <v>0</v>
      </c>
      <c r="K308" s="239" t="s">
        <v>3751</v>
      </c>
      <c r="L308" s="73"/>
      <c r="M308" s="244" t="s">
        <v>22</v>
      </c>
      <c r="N308" s="245" t="s">
        <v>50</v>
      </c>
      <c r="O308" s="48"/>
      <c r="P308" s="246">
        <f>O308*H308</f>
        <v>0</v>
      </c>
      <c r="Q308" s="246">
        <v>0</v>
      </c>
      <c r="R308" s="246">
        <f>Q308*H308</f>
        <v>0</v>
      </c>
      <c r="S308" s="246">
        <v>0</v>
      </c>
      <c r="T308" s="247">
        <f>S308*H308</f>
        <v>0</v>
      </c>
      <c r="AR308" s="25" t="s">
        <v>572</v>
      </c>
      <c r="AT308" s="25" t="s">
        <v>230</v>
      </c>
      <c r="AU308" s="25" t="s">
        <v>24</v>
      </c>
      <c r="AY308" s="25" t="s">
        <v>228</v>
      </c>
      <c r="BE308" s="248">
        <f>IF(N308="základní",J308,0)</f>
        <v>0</v>
      </c>
      <c r="BF308" s="248">
        <f>IF(N308="snížená",J308,0)</f>
        <v>0</v>
      </c>
      <c r="BG308" s="248">
        <f>IF(N308="zákl. přenesená",J308,0)</f>
        <v>0</v>
      </c>
      <c r="BH308" s="248">
        <f>IF(N308="sníž. přenesená",J308,0)</f>
        <v>0</v>
      </c>
      <c r="BI308" s="248">
        <f>IF(N308="nulová",J308,0)</f>
        <v>0</v>
      </c>
      <c r="BJ308" s="25" t="s">
        <v>24</v>
      </c>
      <c r="BK308" s="248">
        <f>ROUND(I308*H308,2)</f>
        <v>0</v>
      </c>
      <c r="BL308" s="25" t="s">
        <v>572</v>
      </c>
      <c r="BM308" s="25" t="s">
        <v>4246</v>
      </c>
    </row>
    <row r="309" s="1" customFormat="1" ht="25.5" customHeight="1">
      <c r="B309" s="47"/>
      <c r="C309" s="237" t="s">
        <v>1339</v>
      </c>
      <c r="D309" s="237" t="s">
        <v>230</v>
      </c>
      <c r="E309" s="238" t="s">
        <v>4247</v>
      </c>
      <c r="F309" s="239" t="s">
        <v>3766</v>
      </c>
      <c r="G309" s="240" t="s">
        <v>929</v>
      </c>
      <c r="H309" s="241">
        <v>28</v>
      </c>
      <c r="I309" s="242"/>
      <c r="J309" s="243">
        <f>ROUND(I309*H309,2)</f>
        <v>0</v>
      </c>
      <c r="K309" s="239" t="s">
        <v>3751</v>
      </c>
      <c r="L309" s="73"/>
      <c r="M309" s="244" t="s">
        <v>22</v>
      </c>
      <c r="N309" s="245" t="s">
        <v>50</v>
      </c>
      <c r="O309" s="48"/>
      <c r="P309" s="246">
        <f>O309*H309</f>
        <v>0</v>
      </c>
      <c r="Q309" s="246">
        <v>0</v>
      </c>
      <c r="R309" s="246">
        <f>Q309*H309</f>
        <v>0</v>
      </c>
      <c r="S309" s="246">
        <v>0</v>
      </c>
      <c r="T309" s="247">
        <f>S309*H309</f>
        <v>0</v>
      </c>
      <c r="AR309" s="25" t="s">
        <v>572</v>
      </c>
      <c r="AT309" s="25" t="s">
        <v>230</v>
      </c>
      <c r="AU309" s="25" t="s">
        <v>24</v>
      </c>
      <c r="AY309" s="25" t="s">
        <v>228</v>
      </c>
      <c r="BE309" s="248">
        <f>IF(N309="základní",J309,0)</f>
        <v>0</v>
      </c>
      <c r="BF309" s="248">
        <f>IF(N309="snížená",J309,0)</f>
        <v>0</v>
      </c>
      <c r="BG309" s="248">
        <f>IF(N309="zákl. přenesená",J309,0)</f>
        <v>0</v>
      </c>
      <c r="BH309" s="248">
        <f>IF(N309="sníž. přenesená",J309,0)</f>
        <v>0</v>
      </c>
      <c r="BI309" s="248">
        <f>IF(N309="nulová",J309,0)</f>
        <v>0</v>
      </c>
      <c r="BJ309" s="25" t="s">
        <v>24</v>
      </c>
      <c r="BK309" s="248">
        <f>ROUND(I309*H309,2)</f>
        <v>0</v>
      </c>
      <c r="BL309" s="25" t="s">
        <v>572</v>
      </c>
      <c r="BM309" s="25" t="s">
        <v>4248</v>
      </c>
    </row>
    <row r="310" s="1" customFormat="1" ht="25.5" customHeight="1">
      <c r="B310" s="47"/>
      <c r="C310" s="237" t="s">
        <v>1345</v>
      </c>
      <c r="D310" s="237" t="s">
        <v>230</v>
      </c>
      <c r="E310" s="238" t="s">
        <v>4249</v>
      </c>
      <c r="F310" s="239" t="s">
        <v>3870</v>
      </c>
      <c r="G310" s="240" t="s">
        <v>929</v>
      </c>
      <c r="H310" s="241">
        <v>1</v>
      </c>
      <c r="I310" s="242"/>
      <c r="J310" s="243">
        <f>ROUND(I310*H310,2)</f>
        <v>0</v>
      </c>
      <c r="K310" s="239" t="s">
        <v>3751</v>
      </c>
      <c r="L310" s="73"/>
      <c r="M310" s="244" t="s">
        <v>22</v>
      </c>
      <c r="N310" s="245" t="s">
        <v>50</v>
      </c>
      <c r="O310" s="48"/>
      <c r="P310" s="246">
        <f>O310*H310</f>
        <v>0</v>
      </c>
      <c r="Q310" s="246">
        <v>0</v>
      </c>
      <c r="R310" s="246">
        <f>Q310*H310</f>
        <v>0</v>
      </c>
      <c r="S310" s="246">
        <v>0</v>
      </c>
      <c r="T310" s="247">
        <f>S310*H310</f>
        <v>0</v>
      </c>
      <c r="AR310" s="25" t="s">
        <v>572</v>
      </c>
      <c r="AT310" s="25" t="s">
        <v>230</v>
      </c>
      <c r="AU310" s="25" t="s">
        <v>24</v>
      </c>
      <c r="AY310" s="25" t="s">
        <v>228</v>
      </c>
      <c r="BE310" s="248">
        <f>IF(N310="základní",J310,0)</f>
        <v>0</v>
      </c>
      <c r="BF310" s="248">
        <f>IF(N310="snížená",J310,0)</f>
        <v>0</v>
      </c>
      <c r="BG310" s="248">
        <f>IF(N310="zákl. přenesená",J310,0)</f>
        <v>0</v>
      </c>
      <c r="BH310" s="248">
        <f>IF(N310="sníž. přenesená",J310,0)</f>
        <v>0</v>
      </c>
      <c r="BI310" s="248">
        <f>IF(N310="nulová",J310,0)</f>
        <v>0</v>
      </c>
      <c r="BJ310" s="25" t="s">
        <v>24</v>
      </c>
      <c r="BK310" s="248">
        <f>ROUND(I310*H310,2)</f>
        <v>0</v>
      </c>
      <c r="BL310" s="25" t="s">
        <v>572</v>
      </c>
      <c r="BM310" s="25" t="s">
        <v>4250</v>
      </c>
    </row>
    <row r="311" s="1" customFormat="1" ht="25.5" customHeight="1">
      <c r="B311" s="47"/>
      <c r="C311" s="237" t="s">
        <v>1350</v>
      </c>
      <c r="D311" s="237" t="s">
        <v>230</v>
      </c>
      <c r="E311" s="238" t="s">
        <v>4251</v>
      </c>
      <c r="F311" s="239" t="s">
        <v>4252</v>
      </c>
      <c r="G311" s="240" t="s">
        <v>929</v>
      </c>
      <c r="H311" s="241">
        <v>1</v>
      </c>
      <c r="I311" s="242"/>
      <c r="J311" s="243">
        <f>ROUND(I311*H311,2)</f>
        <v>0</v>
      </c>
      <c r="K311" s="239" t="s">
        <v>3751</v>
      </c>
      <c r="L311" s="73"/>
      <c r="M311" s="244" t="s">
        <v>22</v>
      </c>
      <c r="N311" s="245" t="s">
        <v>50</v>
      </c>
      <c r="O311" s="48"/>
      <c r="P311" s="246">
        <f>O311*H311</f>
        <v>0</v>
      </c>
      <c r="Q311" s="246">
        <v>0</v>
      </c>
      <c r="R311" s="246">
        <f>Q311*H311</f>
        <v>0</v>
      </c>
      <c r="S311" s="246">
        <v>0</v>
      </c>
      <c r="T311" s="247">
        <f>S311*H311</f>
        <v>0</v>
      </c>
      <c r="AR311" s="25" t="s">
        <v>572</v>
      </c>
      <c r="AT311" s="25" t="s">
        <v>230</v>
      </c>
      <c r="AU311" s="25" t="s">
        <v>24</v>
      </c>
      <c r="AY311" s="25" t="s">
        <v>228</v>
      </c>
      <c r="BE311" s="248">
        <f>IF(N311="základní",J311,0)</f>
        <v>0</v>
      </c>
      <c r="BF311" s="248">
        <f>IF(N311="snížená",J311,0)</f>
        <v>0</v>
      </c>
      <c r="BG311" s="248">
        <f>IF(N311="zákl. přenesená",J311,0)</f>
        <v>0</v>
      </c>
      <c r="BH311" s="248">
        <f>IF(N311="sníž. přenesená",J311,0)</f>
        <v>0</v>
      </c>
      <c r="BI311" s="248">
        <f>IF(N311="nulová",J311,0)</f>
        <v>0</v>
      </c>
      <c r="BJ311" s="25" t="s">
        <v>24</v>
      </c>
      <c r="BK311" s="248">
        <f>ROUND(I311*H311,2)</f>
        <v>0</v>
      </c>
      <c r="BL311" s="25" t="s">
        <v>572</v>
      </c>
      <c r="BM311" s="25" t="s">
        <v>4253</v>
      </c>
    </row>
    <row r="312" s="1" customFormat="1" ht="16.5" customHeight="1">
      <c r="B312" s="47"/>
      <c r="C312" s="237" t="s">
        <v>1355</v>
      </c>
      <c r="D312" s="237" t="s">
        <v>230</v>
      </c>
      <c r="E312" s="238" t="s">
        <v>4254</v>
      </c>
      <c r="F312" s="239" t="s">
        <v>4217</v>
      </c>
      <c r="G312" s="240" t="s">
        <v>929</v>
      </c>
      <c r="H312" s="241">
        <v>1</v>
      </c>
      <c r="I312" s="242"/>
      <c r="J312" s="243">
        <f>ROUND(I312*H312,2)</f>
        <v>0</v>
      </c>
      <c r="K312" s="239" t="s">
        <v>3751</v>
      </c>
      <c r="L312" s="73"/>
      <c r="M312" s="244" t="s">
        <v>22</v>
      </c>
      <c r="N312" s="245" t="s">
        <v>50</v>
      </c>
      <c r="O312" s="48"/>
      <c r="P312" s="246">
        <f>O312*H312</f>
        <v>0</v>
      </c>
      <c r="Q312" s="246">
        <v>0</v>
      </c>
      <c r="R312" s="246">
        <f>Q312*H312</f>
        <v>0</v>
      </c>
      <c r="S312" s="246">
        <v>0</v>
      </c>
      <c r="T312" s="247">
        <f>S312*H312</f>
        <v>0</v>
      </c>
      <c r="AR312" s="25" t="s">
        <v>572</v>
      </c>
      <c r="AT312" s="25" t="s">
        <v>230</v>
      </c>
      <c r="AU312" s="25" t="s">
        <v>24</v>
      </c>
      <c r="AY312" s="25" t="s">
        <v>228</v>
      </c>
      <c r="BE312" s="248">
        <f>IF(N312="základní",J312,0)</f>
        <v>0</v>
      </c>
      <c r="BF312" s="248">
        <f>IF(N312="snížená",J312,0)</f>
        <v>0</v>
      </c>
      <c r="BG312" s="248">
        <f>IF(N312="zákl. přenesená",J312,0)</f>
        <v>0</v>
      </c>
      <c r="BH312" s="248">
        <f>IF(N312="sníž. přenesená",J312,0)</f>
        <v>0</v>
      </c>
      <c r="BI312" s="248">
        <f>IF(N312="nulová",J312,0)</f>
        <v>0</v>
      </c>
      <c r="BJ312" s="25" t="s">
        <v>24</v>
      </c>
      <c r="BK312" s="248">
        <f>ROUND(I312*H312,2)</f>
        <v>0</v>
      </c>
      <c r="BL312" s="25" t="s">
        <v>572</v>
      </c>
      <c r="BM312" s="25" t="s">
        <v>4255</v>
      </c>
    </row>
    <row r="313" s="1" customFormat="1" ht="16.5" customHeight="1">
      <c r="B313" s="47"/>
      <c r="C313" s="237" t="s">
        <v>1360</v>
      </c>
      <c r="D313" s="237" t="s">
        <v>230</v>
      </c>
      <c r="E313" s="238" t="s">
        <v>4256</v>
      </c>
      <c r="F313" s="239" t="s">
        <v>3876</v>
      </c>
      <c r="G313" s="240" t="s">
        <v>929</v>
      </c>
      <c r="H313" s="241">
        <v>1</v>
      </c>
      <c r="I313" s="242"/>
      <c r="J313" s="243">
        <f>ROUND(I313*H313,2)</f>
        <v>0</v>
      </c>
      <c r="K313" s="239" t="s">
        <v>3751</v>
      </c>
      <c r="L313" s="73"/>
      <c r="M313" s="244" t="s">
        <v>22</v>
      </c>
      <c r="N313" s="245" t="s">
        <v>50</v>
      </c>
      <c r="O313" s="48"/>
      <c r="P313" s="246">
        <f>O313*H313</f>
        <v>0</v>
      </c>
      <c r="Q313" s="246">
        <v>0</v>
      </c>
      <c r="R313" s="246">
        <f>Q313*H313</f>
        <v>0</v>
      </c>
      <c r="S313" s="246">
        <v>0</v>
      </c>
      <c r="T313" s="247">
        <f>S313*H313</f>
        <v>0</v>
      </c>
      <c r="AR313" s="25" t="s">
        <v>572</v>
      </c>
      <c r="AT313" s="25" t="s">
        <v>230</v>
      </c>
      <c r="AU313" s="25" t="s">
        <v>24</v>
      </c>
      <c r="AY313" s="25" t="s">
        <v>228</v>
      </c>
      <c r="BE313" s="248">
        <f>IF(N313="základní",J313,0)</f>
        <v>0</v>
      </c>
      <c r="BF313" s="248">
        <f>IF(N313="snížená",J313,0)</f>
        <v>0</v>
      </c>
      <c r="BG313" s="248">
        <f>IF(N313="zákl. přenesená",J313,0)</f>
        <v>0</v>
      </c>
      <c r="BH313" s="248">
        <f>IF(N313="sníž. přenesená",J313,0)</f>
        <v>0</v>
      </c>
      <c r="BI313" s="248">
        <f>IF(N313="nulová",J313,0)</f>
        <v>0</v>
      </c>
      <c r="BJ313" s="25" t="s">
        <v>24</v>
      </c>
      <c r="BK313" s="248">
        <f>ROUND(I313*H313,2)</f>
        <v>0</v>
      </c>
      <c r="BL313" s="25" t="s">
        <v>572</v>
      </c>
      <c r="BM313" s="25" t="s">
        <v>4257</v>
      </c>
    </row>
    <row r="314" s="1" customFormat="1" ht="38.25" customHeight="1">
      <c r="B314" s="47"/>
      <c r="C314" s="237" t="s">
        <v>1365</v>
      </c>
      <c r="D314" s="237" t="s">
        <v>230</v>
      </c>
      <c r="E314" s="238" t="s">
        <v>4258</v>
      </c>
      <c r="F314" s="239" t="s">
        <v>4259</v>
      </c>
      <c r="G314" s="240" t="s">
        <v>929</v>
      </c>
      <c r="H314" s="241">
        <v>1</v>
      </c>
      <c r="I314" s="242"/>
      <c r="J314" s="243">
        <f>ROUND(I314*H314,2)</f>
        <v>0</v>
      </c>
      <c r="K314" s="239" t="s">
        <v>3751</v>
      </c>
      <c r="L314" s="73"/>
      <c r="M314" s="244" t="s">
        <v>22</v>
      </c>
      <c r="N314" s="245" t="s">
        <v>50</v>
      </c>
      <c r="O314" s="48"/>
      <c r="P314" s="246">
        <f>O314*H314</f>
        <v>0</v>
      </c>
      <c r="Q314" s="246">
        <v>0</v>
      </c>
      <c r="R314" s="246">
        <f>Q314*H314</f>
        <v>0</v>
      </c>
      <c r="S314" s="246">
        <v>0</v>
      </c>
      <c r="T314" s="247">
        <f>S314*H314</f>
        <v>0</v>
      </c>
      <c r="AR314" s="25" t="s">
        <v>572</v>
      </c>
      <c r="AT314" s="25" t="s">
        <v>230</v>
      </c>
      <c r="AU314" s="25" t="s">
        <v>24</v>
      </c>
      <c r="AY314" s="25" t="s">
        <v>228</v>
      </c>
      <c r="BE314" s="248">
        <f>IF(N314="základní",J314,0)</f>
        <v>0</v>
      </c>
      <c r="BF314" s="248">
        <f>IF(N314="snížená",J314,0)</f>
        <v>0</v>
      </c>
      <c r="BG314" s="248">
        <f>IF(N314="zákl. přenesená",J314,0)</f>
        <v>0</v>
      </c>
      <c r="BH314" s="248">
        <f>IF(N314="sníž. přenesená",J314,0)</f>
        <v>0</v>
      </c>
      <c r="BI314" s="248">
        <f>IF(N314="nulová",J314,0)</f>
        <v>0</v>
      </c>
      <c r="BJ314" s="25" t="s">
        <v>24</v>
      </c>
      <c r="BK314" s="248">
        <f>ROUND(I314*H314,2)</f>
        <v>0</v>
      </c>
      <c r="BL314" s="25" t="s">
        <v>572</v>
      </c>
      <c r="BM314" s="25" t="s">
        <v>4260</v>
      </c>
    </row>
    <row r="315" s="1" customFormat="1" ht="38.25" customHeight="1">
      <c r="B315" s="47"/>
      <c r="C315" s="237" t="s">
        <v>1370</v>
      </c>
      <c r="D315" s="237" t="s">
        <v>230</v>
      </c>
      <c r="E315" s="238" t="s">
        <v>4261</v>
      </c>
      <c r="F315" s="239" t="s">
        <v>3781</v>
      </c>
      <c r="G315" s="240" t="s">
        <v>929</v>
      </c>
      <c r="H315" s="241">
        <v>33</v>
      </c>
      <c r="I315" s="242"/>
      <c r="J315" s="243">
        <f>ROUND(I315*H315,2)</f>
        <v>0</v>
      </c>
      <c r="K315" s="239" t="s">
        <v>3751</v>
      </c>
      <c r="L315" s="73"/>
      <c r="M315" s="244" t="s">
        <v>22</v>
      </c>
      <c r="N315" s="245" t="s">
        <v>50</v>
      </c>
      <c r="O315" s="48"/>
      <c r="P315" s="246">
        <f>O315*H315</f>
        <v>0</v>
      </c>
      <c r="Q315" s="246">
        <v>0</v>
      </c>
      <c r="R315" s="246">
        <f>Q315*H315</f>
        <v>0</v>
      </c>
      <c r="S315" s="246">
        <v>0</v>
      </c>
      <c r="T315" s="247">
        <f>S315*H315</f>
        <v>0</v>
      </c>
      <c r="AR315" s="25" t="s">
        <v>572</v>
      </c>
      <c r="AT315" s="25" t="s">
        <v>230</v>
      </c>
      <c r="AU315" s="25" t="s">
        <v>24</v>
      </c>
      <c r="AY315" s="25" t="s">
        <v>228</v>
      </c>
      <c r="BE315" s="248">
        <f>IF(N315="základní",J315,0)</f>
        <v>0</v>
      </c>
      <c r="BF315" s="248">
        <f>IF(N315="snížená",J315,0)</f>
        <v>0</v>
      </c>
      <c r="BG315" s="248">
        <f>IF(N315="zákl. přenesená",J315,0)</f>
        <v>0</v>
      </c>
      <c r="BH315" s="248">
        <f>IF(N315="sníž. přenesená",J315,0)</f>
        <v>0</v>
      </c>
      <c r="BI315" s="248">
        <f>IF(N315="nulová",J315,0)</f>
        <v>0</v>
      </c>
      <c r="BJ315" s="25" t="s">
        <v>24</v>
      </c>
      <c r="BK315" s="248">
        <f>ROUND(I315*H315,2)</f>
        <v>0</v>
      </c>
      <c r="BL315" s="25" t="s">
        <v>572</v>
      </c>
      <c r="BM315" s="25" t="s">
        <v>4262</v>
      </c>
    </row>
    <row r="316" s="1" customFormat="1" ht="38.25" customHeight="1">
      <c r="B316" s="47"/>
      <c r="C316" s="237" t="s">
        <v>1375</v>
      </c>
      <c r="D316" s="237" t="s">
        <v>230</v>
      </c>
      <c r="E316" s="238" t="s">
        <v>4263</v>
      </c>
      <c r="F316" s="239" t="s">
        <v>4264</v>
      </c>
      <c r="G316" s="240" t="s">
        <v>929</v>
      </c>
      <c r="H316" s="241">
        <v>1</v>
      </c>
      <c r="I316" s="242"/>
      <c r="J316" s="243">
        <f>ROUND(I316*H316,2)</f>
        <v>0</v>
      </c>
      <c r="K316" s="239" t="s">
        <v>3751</v>
      </c>
      <c r="L316" s="73"/>
      <c r="M316" s="244" t="s">
        <v>22</v>
      </c>
      <c r="N316" s="245" t="s">
        <v>50</v>
      </c>
      <c r="O316" s="48"/>
      <c r="P316" s="246">
        <f>O316*H316</f>
        <v>0</v>
      </c>
      <c r="Q316" s="246">
        <v>0</v>
      </c>
      <c r="R316" s="246">
        <f>Q316*H316</f>
        <v>0</v>
      </c>
      <c r="S316" s="246">
        <v>0</v>
      </c>
      <c r="T316" s="247">
        <f>S316*H316</f>
        <v>0</v>
      </c>
      <c r="AR316" s="25" t="s">
        <v>572</v>
      </c>
      <c r="AT316" s="25" t="s">
        <v>230</v>
      </c>
      <c r="AU316" s="25" t="s">
        <v>24</v>
      </c>
      <c r="AY316" s="25" t="s">
        <v>228</v>
      </c>
      <c r="BE316" s="248">
        <f>IF(N316="základní",J316,0)</f>
        <v>0</v>
      </c>
      <c r="BF316" s="248">
        <f>IF(N316="snížená",J316,0)</f>
        <v>0</v>
      </c>
      <c r="BG316" s="248">
        <f>IF(N316="zákl. přenesená",J316,0)</f>
        <v>0</v>
      </c>
      <c r="BH316" s="248">
        <f>IF(N316="sníž. přenesená",J316,0)</f>
        <v>0</v>
      </c>
      <c r="BI316" s="248">
        <f>IF(N316="nulová",J316,0)</f>
        <v>0</v>
      </c>
      <c r="BJ316" s="25" t="s">
        <v>24</v>
      </c>
      <c r="BK316" s="248">
        <f>ROUND(I316*H316,2)</f>
        <v>0</v>
      </c>
      <c r="BL316" s="25" t="s">
        <v>572</v>
      </c>
      <c r="BM316" s="25" t="s">
        <v>4265</v>
      </c>
    </row>
    <row r="317" s="1" customFormat="1" ht="16.5" customHeight="1">
      <c r="B317" s="47"/>
      <c r="C317" s="237" t="s">
        <v>1381</v>
      </c>
      <c r="D317" s="237" t="s">
        <v>230</v>
      </c>
      <c r="E317" s="238" t="s">
        <v>4266</v>
      </c>
      <c r="F317" s="239" t="s">
        <v>3790</v>
      </c>
      <c r="G317" s="240" t="s">
        <v>929</v>
      </c>
      <c r="H317" s="241">
        <v>14</v>
      </c>
      <c r="I317" s="242"/>
      <c r="J317" s="243">
        <f>ROUND(I317*H317,2)</f>
        <v>0</v>
      </c>
      <c r="K317" s="239" t="s">
        <v>3751</v>
      </c>
      <c r="L317" s="73"/>
      <c r="M317" s="244" t="s">
        <v>22</v>
      </c>
      <c r="N317" s="245" t="s">
        <v>50</v>
      </c>
      <c r="O317" s="48"/>
      <c r="P317" s="246">
        <f>O317*H317</f>
        <v>0</v>
      </c>
      <c r="Q317" s="246">
        <v>0</v>
      </c>
      <c r="R317" s="246">
        <f>Q317*H317</f>
        <v>0</v>
      </c>
      <c r="S317" s="246">
        <v>0</v>
      </c>
      <c r="T317" s="247">
        <f>S317*H317</f>
        <v>0</v>
      </c>
      <c r="AR317" s="25" t="s">
        <v>572</v>
      </c>
      <c r="AT317" s="25" t="s">
        <v>230</v>
      </c>
      <c r="AU317" s="25" t="s">
        <v>24</v>
      </c>
      <c r="AY317" s="25" t="s">
        <v>228</v>
      </c>
      <c r="BE317" s="248">
        <f>IF(N317="základní",J317,0)</f>
        <v>0</v>
      </c>
      <c r="BF317" s="248">
        <f>IF(N317="snížená",J317,0)</f>
        <v>0</v>
      </c>
      <c r="BG317" s="248">
        <f>IF(N317="zákl. přenesená",J317,0)</f>
        <v>0</v>
      </c>
      <c r="BH317" s="248">
        <f>IF(N317="sníž. přenesená",J317,0)</f>
        <v>0</v>
      </c>
      <c r="BI317" s="248">
        <f>IF(N317="nulová",J317,0)</f>
        <v>0</v>
      </c>
      <c r="BJ317" s="25" t="s">
        <v>24</v>
      </c>
      <c r="BK317" s="248">
        <f>ROUND(I317*H317,2)</f>
        <v>0</v>
      </c>
      <c r="BL317" s="25" t="s">
        <v>572</v>
      </c>
      <c r="BM317" s="25" t="s">
        <v>4267</v>
      </c>
    </row>
    <row r="318" s="1" customFormat="1" ht="25.5" customHeight="1">
      <c r="B318" s="47"/>
      <c r="C318" s="237" t="s">
        <v>1386</v>
      </c>
      <c r="D318" s="237" t="s">
        <v>230</v>
      </c>
      <c r="E318" s="238" t="s">
        <v>4268</v>
      </c>
      <c r="F318" s="239" t="s">
        <v>3793</v>
      </c>
      <c r="G318" s="240" t="s">
        <v>929</v>
      </c>
      <c r="H318" s="241">
        <v>1</v>
      </c>
      <c r="I318" s="242"/>
      <c r="J318" s="243">
        <f>ROUND(I318*H318,2)</f>
        <v>0</v>
      </c>
      <c r="K318" s="239" t="s">
        <v>3751</v>
      </c>
      <c r="L318" s="73"/>
      <c r="M318" s="244" t="s">
        <v>22</v>
      </c>
      <c r="N318" s="245" t="s">
        <v>50</v>
      </c>
      <c r="O318" s="48"/>
      <c r="P318" s="246">
        <f>O318*H318</f>
        <v>0</v>
      </c>
      <c r="Q318" s="246">
        <v>0</v>
      </c>
      <c r="R318" s="246">
        <f>Q318*H318</f>
        <v>0</v>
      </c>
      <c r="S318" s="246">
        <v>0</v>
      </c>
      <c r="T318" s="247">
        <f>S318*H318</f>
        <v>0</v>
      </c>
      <c r="AR318" s="25" t="s">
        <v>572</v>
      </c>
      <c r="AT318" s="25" t="s">
        <v>230</v>
      </c>
      <c r="AU318" s="25" t="s">
        <v>24</v>
      </c>
      <c r="AY318" s="25" t="s">
        <v>228</v>
      </c>
      <c r="BE318" s="248">
        <f>IF(N318="základní",J318,0)</f>
        <v>0</v>
      </c>
      <c r="BF318" s="248">
        <f>IF(N318="snížená",J318,0)</f>
        <v>0</v>
      </c>
      <c r="BG318" s="248">
        <f>IF(N318="zákl. přenesená",J318,0)</f>
        <v>0</v>
      </c>
      <c r="BH318" s="248">
        <f>IF(N318="sníž. přenesená",J318,0)</f>
        <v>0</v>
      </c>
      <c r="BI318" s="248">
        <f>IF(N318="nulová",J318,0)</f>
        <v>0</v>
      </c>
      <c r="BJ318" s="25" t="s">
        <v>24</v>
      </c>
      <c r="BK318" s="248">
        <f>ROUND(I318*H318,2)</f>
        <v>0</v>
      </c>
      <c r="BL318" s="25" t="s">
        <v>572</v>
      </c>
      <c r="BM318" s="25" t="s">
        <v>4269</v>
      </c>
    </row>
    <row r="319" s="1" customFormat="1" ht="25.5" customHeight="1">
      <c r="B319" s="47"/>
      <c r="C319" s="237" t="s">
        <v>1391</v>
      </c>
      <c r="D319" s="237" t="s">
        <v>230</v>
      </c>
      <c r="E319" s="238" t="s">
        <v>4270</v>
      </c>
      <c r="F319" s="239" t="s">
        <v>3799</v>
      </c>
      <c r="G319" s="240" t="s">
        <v>929</v>
      </c>
      <c r="H319" s="241">
        <v>1</v>
      </c>
      <c r="I319" s="242"/>
      <c r="J319" s="243">
        <f>ROUND(I319*H319,2)</f>
        <v>0</v>
      </c>
      <c r="K319" s="239" t="s">
        <v>3751</v>
      </c>
      <c r="L319" s="73"/>
      <c r="M319" s="244" t="s">
        <v>22</v>
      </c>
      <c r="N319" s="245" t="s">
        <v>50</v>
      </c>
      <c r="O319" s="48"/>
      <c r="P319" s="246">
        <f>O319*H319</f>
        <v>0</v>
      </c>
      <c r="Q319" s="246">
        <v>0</v>
      </c>
      <c r="R319" s="246">
        <f>Q319*H319</f>
        <v>0</v>
      </c>
      <c r="S319" s="246">
        <v>0</v>
      </c>
      <c r="T319" s="247">
        <f>S319*H319</f>
        <v>0</v>
      </c>
      <c r="AR319" s="25" t="s">
        <v>572</v>
      </c>
      <c r="AT319" s="25" t="s">
        <v>230</v>
      </c>
      <c r="AU319" s="25" t="s">
        <v>24</v>
      </c>
      <c r="AY319" s="25" t="s">
        <v>228</v>
      </c>
      <c r="BE319" s="248">
        <f>IF(N319="základní",J319,0)</f>
        <v>0</v>
      </c>
      <c r="BF319" s="248">
        <f>IF(N319="snížená",J319,0)</f>
        <v>0</v>
      </c>
      <c r="BG319" s="248">
        <f>IF(N319="zákl. přenesená",J319,0)</f>
        <v>0</v>
      </c>
      <c r="BH319" s="248">
        <f>IF(N319="sníž. přenesená",J319,0)</f>
        <v>0</v>
      </c>
      <c r="BI319" s="248">
        <f>IF(N319="nulová",J319,0)</f>
        <v>0</v>
      </c>
      <c r="BJ319" s="25" t="s">
        <v>24</v>
      </c>
      <c r="BK319" s="248">
        <f>ROUND(I319*H319,2)</f>
        <v>0</v>
      </c>
      <c r="BL319" s="25" t="s">
        <v>572</v>
      </c>
      <c r="BM319" s="25" t="s">
        <v>4271</v>
      </c>
    </row>
    <row r="320" s="1" customFormat="1" ht="25.5" customHeight="1">
      <c r="B320" s="47"/>
      <c r="C320" s="237" t="s">
        <v>1395</v>
      </c>
      <c r="D320" s="237" t="s">
        <v>230</v>
      </c>
      <c r="E320" s="238" t="s">
        <v>4272</v>
      </c>
      <c r="F320" s="239" t="s">
        <v>4120</v>
      </c>
      <c r="G320" s="240" t="s">
        <v>929</v>
      </c>
      <c r="H320" s="241">
        <v>1</v>
      </c>
      <c r="I320" s="242"/>
      <c r="J320" s="243">
        <f>ROUND(I320*H320,2)</f>
        <v>0</v>
      </c>
      <c r="K320" s="239" t="s">
        <v>3751</v>
      </c>
      <c r="L320" s="73"/>
      <c r="M320" s="244" t="s">
        <v>22</v>
      </c>
      <c r="N320" s="245" t="s">
        <v>50</v>
      </c>
      <c r="O320" s="48"/>
      <c r="P320" s="246">
        <f>O320*H320</f>
        <v>0</v>
      </c>
      <c r="Q320" s="246">
        <v>0</v>
      </c>
      <c r="R320" s="246">
        <f>Q320*H320</f>
        <v>0</v>
      </c>
      <c r="S320" s="246">
        <v>0</v>
      </c>
      <c r="T320" s="247">
        <f>S320*H320</f>
        <v>0</v>
      </c>
      <c r="AR320" s="25" t="s">
        <v>572</v>
      </c>
      <c r="AT320" s="25" t="s">
        <v>230</v>
      </c>
      <c r="AU320" s="25" t="s">
        <v>24</v>
      </c>
      <c r="AY320" s="25" t="s">
        <v>228</v>
      </c>
      <c r="BE320" s="248">
        <f>IF(N320="základní",J320,0)</f>
        <v>0</v>
      </c>
      <c r="BF320" s="248">
        <f>IF(N320="snížená",J320,0)</f>
        <v>0</v>
      </c>
      <c r="BG320" s="248">
        <f>IF(N320="zákl. přenesená",J320,0)</f>
        <v>0</v>
      </c>
      <c r="BH320" s="248">
        <f>IF(N320="sníž. přenesená",J320,0)</f>
        <v>0</v>
      </c>
      <c r="BI320" s="248">
        <f>IF(N320="nulová",J320,0)</f>
        <v>0</v>
      </c>
      <c r="BJ320" s="25" t="s">
        <v>24</v>
      </c>
      <c r="BK320" s="248">
        <f>ROUND(I320*H320,2)</f>
        <v>0</v>
      </c>
      <c r="BL320" s="25" t="s">
        <v>572</v>
      </c>
      <c r="BM320" s="25" t="s">
        <v>4273</v>
      </c>
    </row>
    <row r="321" s="1" customFormat="1" ht="25.5" customHeight="1">
      <c r="B321" s="47"/>
      <c r="C321" s="237" t="s">
        <v>1399</v>
      </c>
      <c r="D321" s="237" t="s">
        <v>230</v>
      </c>
      <c r="E321" s="238" t="s">
        <v>4274</v>
      </c>
      <c r="F321" s="239" t="s">
        <v>3805</v>
      </c>
      <c r="G321" s="240" t="s">
        <v>929</v>
      </c>
      <c r="H321" s="241">
        <v>2</v>
      </c>
      <c r="I321" s="242"/>
      <c r="J321" s="243">
        <f>ROUND(I321*H321,2)</f>
        <v>0</v>
      </c>
      <c r="K321" s="239" t="s">
        <v>3751</v>
      </c>
      <c r="L321" s="73"/>
      <c r="M321" s="244" t="s">
        <v>22</v>
      </c>
      <c r="N321" s="245" t="s">
        <v>50</v>
      </c>
      <c r="O321" s="48"/>
      <c r="P321" s="246">
        <f>O321*H321</f>
        <v>0</v>
      </c>
      <c r="Q321" s="246">
        <v>0</v>
      </c>
      <c r="R321" s="246">
        <f>Q321*H321</f>
        <v>0</v>
      </c>
      <c r="S321" s="246">
        <v>0</v>
      </c>
      <c r="T321" s="247">
        <f>S321*H321</f>
        <v>0</v>
      </c>
      <c r="AR321" s="25" t="s">
        <v>572</v>
      </c>
      <c r="AT321" s="25" t="s">
        <v>230</v>
      </c>
      <c r="AU321" s="25" t="s">
        <v>24</v>
      </c>
      <c r="AY321" s="25" t="s">
        <v>228</v>
      </c>
      <c r="BE321" s="248">
        <f>IF(N321="základní",J321,0)</f>
        <v>0</v>
      </c>
      <c r="BF321" s="248">
        <f>IF(N321="snížená",J321,0)</f>
        <v>0</v>
      </c>
      <c r="BG321" s="248">
        <f>IF(N321="zákl. přenesená",J321,0)</f>
        <v>0</v>
      </c>
      <c r="BH321" s="248">
        <f>IF(N321="sníž. přenesená",J321,0)</f>
        <v>0</v>
      </c>
      <c r="BI321" s="248">
        <f>IF(N321="nulová",J321,0)</f>
        <v>0</v>
      </c>
      <c r="BJ321" s="25" t="s">
        <v>24</v>
      </c>
      <c r="BK321" s="248">
        <f>ROUND(I321*H321,2)</f>
        <v>0</v>
      </c>
      <c r="BL321" s="25" t="s">
        <v>572</v>
      </c>
      <c r="BM321" s="25" t="s">
        <v>4275</v>
      </c>
    </row>
    <row r="322" s="1" customFormat="1" ht="25.5" customHeight="1">
      <c r="B322" s="47"/>
      <c r="C322" s="237" t="s">
        <v>1405</v>
      </c>
      <c r="D322" s="237" t="s">
        <v>230</v>
      </c>
      <c r="E322" s="238" t="s">
        <v>4276</v>
      </c>
      <c r="F322" s="239" t="s">
        <v>3897</v>
      </c>
      <c r="G322" s="240" t="s">
        <v>929</v>
      </c>
      <c r="H322" s="241">
        <v>3</v>
      </c>
      <c r="I322" s="242"/>
      <c r="J322" s="243">
        <f>ROUND(I322*H322,2)</f>
        <v>0</v>
      </c>
      <c r="K322" s="239" t="s">
        <v>3751</v>
      </c>
      <c r="L322" s="73"/>
      <c r="M322" s="244" t="s">
        <v>22</v>
      </c>
      <c r="N322" s="245" t="s">
        <v>50</v>
      </c>
      <c r="O322" s="48"/>
      <c r="P322" s="246">
        <f>O322*H322</f>
        <v>0</v>
      </c>
      <c r="Q322" s="246">
        <v>0</v>
      </c>
      <c r="R322" s="246">
        <f>Q322*H322</f>
        <v>0</v>
      </c>
      <c r="S322" s="246">
        <v>0</v>
      </c>
      <c r="T322" s="247">
        <f>S322*H322</f>
        <v>0</v>
      </c>
      <c r="AR322" s="25" t="s">
        <v>572</v>
      </c>
      <c r="AT322" s="25" t="s">
        <v>230</v>
      </c>
      <c r="AU322" s="25" t="s">
        <v>24</v>
      </c>
      <c r="AY322" s="25" t="s">
        <v>228</v>
      </c>
      <c r="BE322" s="248">
        <f>IF(N322="základní",J322,0)</f>
        <v>0</v>
      </c>
      <c r="BF322" s="248">
        <f>IF(N322="snížená",J322,0)</f>
        <v>0</v>
      </c>
      <c r="BG322" s="248">
        <f>IF(N322="zákl. přenesená",J322,0)</f>
        <v>0</v>
      </c>
      <c r="BH322" s="248">
        <f>IF(N322="sníž. přenesená",J322,0)</f>
        <v>0</v>
      </c>
      <c r="BI322" s="248">
        <f>IF(N322="nulová",J322,0)</f>
        <v>0</v>
      </c>
      <c r="BJ322" s="25" t="s">
        <v>24</v>
      </c>
      <c r="BK322" s="248">
        <f>ROUND(I322*H322,2)</f>
        <v>0</v>
      </c>
      <c r="BL322" s="25" t="s">
        <v>572</v>
      </c>
      <c r="BM322" s="25" t="s">
        <v>4277</v>
      </c>
    </row>
    <row r="323" s="1" customFormat="1" ht="16.5" customHeight="1">
      <c r="B323" s="47"/>
      <c r="C323" s="237" t="s">
        <v>1411</v>
      </c>
      <c r="D323" s="237" t="s">
        <v>230</v>
      </c>
      <c r="E323" s="238" t="s">
        <v>4278</v>
      </c>
      <c r="F323" s="239" t="s">
        <v>4032</v>
      </c>
      <c r="G323" s="240" t="s">
        <v>929</v>
      </c>
      <c r="H323" s="241">
        <v>13</v>
      </c>
      <c r="I323" s="242"/>
      <c r="J323" s="243">
        <f>ROUND(I323*H323,2)</f>
        <v>0</v>
      </c>
      <c r="K323" s="239" t="s">
        <v>3751</v>
      </c>
      <c r="L323" s="73"/>
      <c r="M323" s="244" t="s">
        <v>22</v>
      </c>
      <c r="N323" s="245" t="s">
        <v>50</v>
      </c>
      <c r="O323" s="48"/>
      <c r="P323" s="246">
        <f>O323*H323</f>
        <v>0</v>
      </c>
      <c r="Q323" s="246">
        <v>0</v>
      </c>
      <c r="R323" s="246">
        <f>Q323*H323</f>
        <v>0</v>
      </c>
      <c r="S323" s="246">
        <v>0</v>
      </c>
      <c r="T323" s="247">
        <f>S323*H323</f>
        <v>0</v>
      </c>
      <c r="AR323" s="25" t="s">
        <v>572</v>
      </c>
      <c r="AT323" s="25" t="s">
        <v>230</v>
      </c>
      <c r="AU323" s="25" t="s">
        <v>24</v>
      </c>
      <c r="AY323" s="25" t="s">
        <v>228</v>
      </c>
      <c r="BE323" s="248">
        <f>IF(N323="základní",J323,0)</f>
        <v>0</v>
      </c>
      <c r="BF323" s="248">
        <f>IF(N323="snížená",J323,0)</f>
        <v>0</v>
      </c>
      <c r="BG323" s="248">
        <f>IF(N323="zákl. přenesená",J323,0)</f>
        <v>0</v>
      </c>
      <c r="BH323" s="248">
        <f>IF(N323="sníž. přenesená",J323,0)</f>
        <v>0</v>
      </c>
      <c r="BI323" s="248">
        <f>IF(N323="nulová",J323,0)</f>
        <v>0</v>
      </c>
      <c r="BJ323" s="25" t="s">
        <v>24</v>
      </c>
      <c r="BK323" s="248">
        <f>ROUND(I323*H323,2)</f>
        <v>0</v>
      </c>
      <c r="BL323" s="25" t="s">
        <v>572</v>
      </c>
      <c r="BM323" s="25" t="s">
        <v>4279</v>
      </c>
    </row>
    <row r="324" s="1" customFormat="1" ht="16.5" customHeight="1">
      <c r="B324" s="47"/>
      <c r="C324" s="237" t="s">
        <v>1416</v>
      </c>
      <c r="D324" s="237" t="s">
        <v>230</v>
      </c>
      <c r="E324" s="238" t="s">
        <v>4280</v>
      </c>
      <c r="F324" s="239" t="s">
        <v>4047</v>
      </c>
      <c r="G324" s="240" t="s">
        <v>935</v>
      </c>
      <c r="H324" s="241">
        <v>1</v>
      </c>
      <c r="I324" s="242"/>
      <c r="J324" s="243">
        <f>ROUND(I324*H324,2)</f>
        <v>0</v>
      </c>
      <c r="K324" s="239" t="s">
        <v>3751</v>
      </c>
      <c r="L324" s="73"/>
      <c r="M324" s="244" t="s">
        <v>22</v>
      </c>
      <c r="N324" s="245" t="s">
        <v>50</v>
      </c>
      <c r="O324" s="48"/>
      <c r="P324" s="246">
        <f>O324*H324</f>
        <v>0</v>
      </c>
      <c r="Q324" s="246">
        <v>0</v>
      </c>
      <c r="R324" s="246">
        <f>Q324*H324</f>
        <v>0</v>
      </c>
      <c r="S324" s="246">
        <v>0</v>
      </c>
      <c r="T324" s="247">
        <f>S324*H324</f>
        <v>0</v>
      </c>
      <c r="AR324" s="25" t="s">
        <v>572</v>
      </c>
      <c r="AT324" s="25" t="s">
        <v>230</v>
      </c>
      <c r="AU324" s="25" t="s">
        <v>24</v>
      </c>
      <c r="AY324" s="25" t="s">
        <v>228</v>
      </c>
      <c r="BE324" s="248">
        <f>IF(N324="základní",J324,0)</f>
        <v>0</v>
      </c>
      <c r="BF324" s="248">
        <f>IF(N324="snížená",J324,0)</f>
        <v>0</v>
      </c>
      <c r="BG324" s="248">
        <f>IF(N324="zákl. přenesená",J324,0)</f>
        <v>0</v>
      </c>
      <c r="BH324" s="248">
        <f>IF(N324="sníž. přenesená",J324,0)</f>
        <v>0</v>
      </c>
      <c r="BI324" s="248">
        <f>IF(N324="nulová",J324,0)</f>
        <v>0</v>
      </c>
      <c r="BJ324" s="25" t="s">
        <v>24</v>
      </c>
      <c r="BK324" s="248">
        <f>ROUND(I324*H324,2)</f>
        <v>0</v>
      </c>
      <c r="BL324" s="25" t="s">
        <v>572</v>
      </c>
      <c r="BM324" s="25" t="s">
        <v>4281</v>
      </c>
    </row>
    <row r="325" s="1" customFormat="1" ht="16.5" customHeight="1">
      <c r="B325" s="47"/>
      <c r="C325" s="237" t="s">
        <v>1421</v>
      </c>
      <c r="D325" s="237" t="s">
        <v>230</v>
      </c>
      <c r="E325" s="238" t="s">
        <v>4282</v>
      </c>
      <c r="F325" s="239" t="s">
        <v>3811</v>
      </c>
      <c r="G325" s="240" t="s">
        <v>935</v>
      </c>
      <c r="H325" s="241">
        <v>28</v>
      </c>
      <c r="I325" s="242"/>
      <c r="J325" s="243">
        <f>ROUND(I325*H325,2)</f>
        <v>0</v>
      </c>
      <c r="K325" s="239" t="s">
        <v>3751</v>
      </c>
      <c r="L325" s="73"/>
      <c r="M325" s="244" t="s">
        <v>22</v>
      </c>
      <c r="N325" s="245" t="s">
        <v>50</v>
      </c>
      <c r="O325" s="48"/>
      <c r="P325" s="246">
        <f>O325*H325</f>
        <v>0</v>
      </c>
      <c r="Q325" s="246">
        <v>0</v>
      </c>
      <c r="R325" s="246">
        <f>Q325*H325</f>
        <v>0</v>
      </c>
      <c r="S325" s="246">
        <v>0</v>
      </c>
      <c r="T325" s="247">
        <f>S325*H325</f>
        <v>0</v>
      </c>
      <c r="AR325" s="25" t="s">
        <v>572</v>
      </c>
      <c r="AT325" s="25" t="s">
        <v>230</v>
      </c>
      <c r="AU325" s="25" t="s">
        <v>24</v>
      </c>
      <c r="AY325" s="25" t="s">
        <v>228</v>
      </c>
      <c r="BE325" s="248">
        <f>IF(N325="základní",J325,0)</f>
        <v>0</v>
      </c>
      <c r="BF325" s="248">
        <f>IF(N325="snížená",J325,0)</f>
        <v>0</v>
      </c>
      <c r="BG325" s="248">
        <f>IF(N325="zákl. přenesená",J325,0)</f>
        <v>0</v>
      </c>
      <c r="BH325" s="248">
        <f>IF(N325="sníž. přenesená",J325,0)</f>
        <v>0</v>
      </c>
      <c r="BI325" s="248">
        <f>IF(N325="nulová",J325,0)</f>
        <v>0</v>
      </c>
      <c r="BJ325" s="25" t="s">
        <v>24</v>
      </c>
      <c r="BK325" s="248">
        <f>ROUND(I325*H325,2)</f>
        <v>0</v>
      </c>
      <c r="BL325" s="25" t="s">
        <v>572</v>
      </c>
      <c r="BM325" s="25" t="s">
        <v>4283</v>
      </c>
    </row>
    <row r="326" s="1" customFormat="1" ht="16.5" customHeight="1">
      <c r="B326" s="47"/>
      <c r="C326" s="237" t="s">
        <v>1426</v>
      </c>
      <c r="D326" s="237" t="s">
        <v>230</v>
      </c>
      <c r="E326" s="238" t="s">
        <v>4284</v>
      </c>
      <c r="F326" s="239" t="s">
        <v>4050</v>
      </c>
      <c r="G326" s="240" t="s">
        <v>935</v>
      </c>
      <c r="H326" s="241">
        <v>1</v>
      </c>
      <c r="I326" s="242"/>
      <c r="J326" s="243">
        <f>ROUND(I326*H326,2)</f>
        <v>0</v>
      </c>
      <c r="K326" s="239" t="s">
        <v>3751</v>
      </c>
      <c r="L326" s="73"/>
      <c r="M326" s="244" t="s">
        <v>22</v>
      </c>
      <c r="N326" s="245" t="s">
        <v>50</v>
      </c>
      <c r="O326" s="48"/>
      <c r="P326" s="246">
        <f>O326*H326</f>
        <v>0</v>
      </c>
      <c r="Q326" s="246">
        <v>0</v>
      </c>
      <c r="R326" s="246">
        <f>Q326*H326</f>
        <v>0</v>
      </c>
      <c r="S326" s="246">
        <v>0</v>
      </c>
      <c r="T326" s="247">
        <f>S326*H326</f>
        <v>0</v>
      </c>
      <c r="AR326" s="25" t="s">
        <v>572</v>
      </c>
      <c r="AT326" s="25" t="s">
        <v>230</v>
      </c>
      <c r="AU326" s="25" t="s">
        <v>24</v>
      </c>
      <c r="AY326" s="25" t="s">
        <v>228</v>
      </c>
      <c r="BE326" s="248">
        <f>IF(N326="základní",J326,0)</f>
        <v>0</v>
      </c>
      <c r="BF326" s="248">
        <f>IF(N326="snížená",J326,0)</f>
        <v>0</v>
      </c>
      <c r="BG326" s="248">
        <f>IF(N326="zákl. přenesená",J326,0)</f>
        <v>0</v>
      </c>
      <c r="BH326" s="248">
        <f>IF(N326="sníž. přenesená",J326,0)</f>
        <v>0</v>
      </c>
      <c r="BI326" s="248">
        <f>IF(N326="nulová",J326,0)</f>
        <v>0</v>
      </c>
      <c r="BJ326" s="25" t="s">
        <v>24</v>
      </c>
      <c r="BK326" s="248">
        <f>ROUND(I326*H326,2)</f>
        <v>0</v>
      </c>
      <c r="BL326" s="25" t="s">
        <v>572</v>
      </c>
      <c r="BM326" s="25" t="s">
        <v>4285</v>
      </c>
    </row>
    <row r="327" s="1" customFormat="1" ht="38.25" customHeight="1">
      <c r="B327" s="47"/>
      <c r="C327" s="237" t="s">
        <v>1431</v>
      </c>
      <c r="D327" s="237" t="s">
        <v>230</v>
      </c>
      <c r="E327" s="238" t="s">
        <v>4286</v>
      </c>
      <c r="F327" s="239" t="s">
        <v>4055</v>
      </c>
      <c r="G327" s="240" t="s">
        <v>935</v>
      </c>
      <c r="H327" s="241">
        <v>2</v>
      </c>
      <c r="I327" s="242"/>
      <c r="J327" s="243">
        <f>ROUND(I327*H327,2)</f>
        <v>0</v>
      </c>
      <c r="K327" s="239" t="s">
        <v>3751</v>
      </c>
      <c r="L327" s="73"/>
      <c r="M327" s="244" t="s">
        <v>22</v>
      </c>
      <c r="N327" s="245" t="s">
        <v>50</v>
      </c>
      <c r="O327" s="48"/>
      <c r="P327" s="246">
        <f>O327*H327</f>
        <v>0</v>
      </c>
      <c r="Q327" s="246">
        <v>0</v>
      </c>
      <c r="R327" s="246">
        <f>Q327*H327</f>
        <v>0</v>
      </c>
      <c r="S327" s="246">
        <v>0</v>
      </c>
      <c r="T327" s="247">
        <f>S327*H327</f>
        <v>0</v>
      </c>
      <c r="AR327" s="25" t="s">
        <v>572</v>
      </c>
      <c r="AT327" s="25" t="s">
        <v>230</v>
      </c>
      <c r="AU327" s="25" t="s">
        <v>24</v>
      </c>
      <c r="AY327" s="25" t="s">
        <v>228</v>
      </c>
      <c r="BE327" s="248">
        <f>IF(N327="základní",J327,0)</f>
        <v>0</v>
      </c>
      <c r="BF327" s="248">
        <f>IF(N327="snížená",J327,0)</f>
        <v>0</v>
      </c>
      <c r="BG327" s="248">
        <f>IF(N327="zákl. přenesená",J327,0)</f>
        <v>0</v>
      </c>
      <c r="BH327" s="248">
        <f>IF(N327="sníž. přenesená",J327,0)</f>
        <v>0</v>
      </c>
      <c r="BI327" s="248">
        <f>IF(N327="nulová",J327,0)</f>
        <v>0</v>
      </c>
      <c r="BJ327" s="25" t="s">
        <v>24</v>
      </c>
      <c r="BK327" s="248">
        <f>ROUND(I327*H327,2)</f>
        <v>0</v>
      </c>
      <c r="BL327" s="25" t="s">
        <v>572</v>
      </c>
      <c r="BM327" s="25" t="s">
        <v>4287</v>
      </c>
    </row>
    <row r="328" s="1" customFormat="1" ht="38.25" customHeight="1">
      <c r="B328" s="47"/>
      <c r="C328" s="237" t="s">
        <v>1436</v>
      </c>
      <c r="D328" s="237" t="s">
        <v>230</v>
      </c>
      <c r="E328" s="238" t="s">
        <v>4288</v>
      </c>
      <c r="F328" s="239" t="s">
        <v>3820</v>
      </c>
      <c r="G328" s="240" t="s">
        <v>935</v>
      </c>
      <c r="H328" s="241">
        <v>72</v>
      </c>
      <c r="I328" s="242"/>
      <c r="J328" s="243">
        <f>ROUND(I328*H328,2)</f>
        <v>0</v>
      </c>
      <c r="K328" s="239" t="s">
        <v>3751</v>
      </c>
      <c r="L328" s="73"/>
      <c r="M328" s="244" t="s">
        <v>22</v>
      </c>
      <c r="N328" s="245" t="s">
        <v>50</v>
      </c>
      <c r="O328" s="48"/>
      <c r="P328" s="246">
        <f>O328*H328</f>
        <v>0</v>
      </c>
      <c r="Q328" s="246">
        <v>0</v>
      </c>
      <c r="R328" s="246">
        <f>Q328*H328</f>
        <v>0</v>
      </c>
      <c r="S328" s="246">
        <v>0</v>
      </c>
      <c r="T328" s="247">
        <f>S328*H328</f>
        <v>0</v>
      </c>
      <c r="AR328" s="25" t="s">
        <v>572</v>
      </c>
      <c r="AT328" s="25" t="s">
        <v>230</v>
      </c>
      <c r="AU328" s="25" t="s">
        <v>24</v>
      </c>
      <c r="AY328" s="25" t="s">
        <v>228</v>
      </c>
      <c r="BE328" s="248">
        <f>IF(N328="základní",J328,0)</f>
        <v>0</v>
      </c>
      <c r="BF328" s="248">
        <f>IF(N328="snížená",J328,0)</f>
        <v>0</v>
      </c>
      <c r="BG328" s="248">
        <f>IF(N328="zákl. přenesená",J328,0)</f>
        <v>0</v>
      </c>
      <c r="BH328" s="248">
        <f>IF(N328="sníž. přenesená",J328,0)</f>
        <v>0</v>
      </c>
      <c r="BI328" s="248">
        <f>IF(N328="nulová",J328,0)</f>
        <v>0</v>
      </c>
      <c r="BJ328" s="25" t="s">
        <v>24</v>
      </c>
      <c r="BK328" s="248">
        <f>ROUND(I328*H328,2)</f>
        <v>0</v>
      </c>
      <c r="BL328" s="25" t="s">
        <v>572</v>
      </c>
      <c r="BM328" s="25" t="s">
        <v>4289</v>
      </c>
    </row>
    <row r="329" s="1" customFormat="1" ht="38.25" customHeight="1">
      <c r="B329" s="47"/>
      <c r="C329" s="237" t="s">
        <v>1441</v>
      </c>
      <c r="D329" s="237" t="s">
        <v>230</v>
      </c>
      <c r="E329" s="238" t="s">
        <v>4290</v>
      </c>
      <c r="F329" s="239" t="s">
        <v>3823</v>
      </c>
      <c r="G329" s="240" t="s">
        <v>935</v>
      </c>
      <c r="H329" s="241">
        <v>3</v>
      </c>
      <c r="I329" s="242"/>
      <c r="J329" s="243">
        <f>ROUND(I329*H329,2)</f>
        <v>0</v>
      </c>
      <c r="K329" s="239" t="s">
        <v>3751</v>
      </c>
      <c r="L329" s="73"/>
      <c r="M329" s="244" t="s">
        <v>22</v>
      </c>
      <c r="N329" s="245" t="s">
        <v>50</v>
      </c>
      <c r="O329" s="48"/>
      <c r="P329" s="246">
        <f>O329*H329</f>
        <v>0</v>
      </c>
      <c r="Q329" s="246">
        <v>0</v>
      </c>
      <c r="R329" s="246">
        <f>Q329*H329</f>
        <v>0</v>
      </c>
      <c r="S329" s="246">
        <v>0</v>
      </c>
      <c r="T329" s="247">
        <f>S329*H329</f>
        <v>0</v>
      </c>
      <c r="AR329" s="25" t="s">
        <v>572</v>
      </c>
      <c r="AT329" s="25" t="s">
        <v>230</v>
      </c>
      <c r="AU329" s="25" t="s">
        <v>24</v>
      </c>
      <c r="AY329" s="25" t="s">
        <v>228</v>
      </c>
      <c r="BE329" s="248">
        <f>IF(N329="základní",J329,0)</f>
        <v>0</v>
      </c>
      <c r="BF329" s="248">
        <f>IF(N329="snížená",J329,0)</f>
        <v>0</v>
      </c>
      <c r="BG329" s="248">
        <f>IF(N329="zákl. přenesená",J329,0)</f>
        <v>0</v>
      </c>
      <c r="BH329" s="248">
        <f>IF(N329="sníž. přenesená",J329,0)</f>
        <v>0</v>
      </c>
      <c r="BI329" s="248">
        <f>IF(N329="nulová",J329,0)</f>
        <v>0</v>
      </c>
      <c r="BJ329" s="25" t="s">
        <v>24</v>
      </c>
      <c r="BK329" s="248">
        <f>ROUND(I329*H329,2)</f>
        <v>0</v>
      </c>
      <c r="BL329" s="25" t="s">
        <v>572</v>
      </c>
      <c r="BM329" s="25" t="s">
        <v>4291</v>
      </c>
    </row>
    <row r="330" s="1" customFormat="1" ht="38.25" customHeight="1">
      <c r="B330" s="47"/>
      <c r="C330" s="237" t="s">
        <v>1446</v>
      </c>
      <c r="D330" s="237" t="s">
        <v>230</v>
      </c>
      <c r="E330" s="238" t="s">
        <v>4292</v>
      </c>
      <c r="F330" s="239" t="s">
        <v>3908</v>
      </c>
      <c r="G330" s="240" t="s">
        <v>935</v>
      </c>
      <c r="H330" s="241">
        <v>3</v>
      </c>
      <c r="I330" s="242"/>
      <c r="J330" s="243">
        <f>ROUND(I330*H330,2)</f>
        <v>0</v>
      </c>
      <c r="K330" s="239" t="s">
        <v>3751</v>
      </c>
      <c r="L330" s="73"/>
      <c r="M330" s="244" t="s">
        <v>22</v>
      </c>
      <c r="N330" s="245" t="s">
        <v>50</v>
      </c>
      <c r="O330" s="48"/>
      <c r="P330" s="246">
        <f>O330*H330</f>
        <v>0</v>
      </c>
      <c r="Q330" s="246">
        <v>0</v>
      </c>
      <c r="R330" s="246">
        <f>Q330*H330</f>
        <v>0</v>
      </c>
      <c r="S330" s="246">
        <v>0</v>
      </c>
      <c r="T330" s="247">
        <f>S330*H330</f>
        <v>0</v>
      </c>
      <c r="AR330" s="25" t="s">
        <v>572</v>
      </c>
      <c r="AT330" s="25" t="s">
        <v>230</v>
      </c>
      <c r="AU330" s="25" t="s">
        <v>24</v>
      </c>
      <c r="AY330" s="25" t="s">
        <v>228</v>
      </c>
      <c r="BE330" s="248">
        <f>IF(N330="základní",J330,0)</f>
        <v>0</v>
      </c>
      <c r="BF330" s="248">
        <f>IF(N330="snížená",J330,0)</f>
        <v>0</v>
      </c>
      <c r="BG330" s="248">
        <f>IF(N330="zákl. přenesená",J330,0)</f>
        <v>0</v>
      </c>
      <c r="BH330" s="248">
        <f>IF(N330="sníž. přenesená",J330,0)</f>
        <v>0</v>
      </c>
      <c r="BI330" s="248">
        <f>IF(N330="nulová",J330,0)</f>
        <v>0</v>
      </c>
      <c r="BJ330" s="25" t="s">
        <v>24</v>
      </c>
      <c r="BK330" s="248">
        <f>ROUND(I330*H330,2)</f>
        <v>0</v>
      </c>
      <c r="BL330" s="25" t="s">
        <v>572</v>
      </c>
      <c r="BM330" s="25" t="s">
        <v>4293</v>
      </c>
    </row>
    <row r="331" s="1" customFormat="1" ht="38.25" customHeight="1">
      <c r="B331" s="47"/>
      <c r="C331" s="237" t="s">
        <v>1451</v>
      </c>
      <c r="D331" s="237" t="s">
        <v>230</v>
      </c>
      <c r="E331" s="238" t="s">
        <v>4294</v>
      </c>
      <c r="F331" s="239" t="s">
        <v>3826</v>
      </c>
      <c r="G331" s="240" t="s">
        <v>935</v>
      </c>
      <c r="H331" s="241">
        <v>3</v>
      </c>
      <c r="I331" s="242"/>
      <c r="J331" s="243">
        <f>ROUND(I331*H331,2)</f>
        <v>0</v>
      </c>
      <c r="K331" s="239" t="s">
        <v>3751</v>
      </c>
      <c r="L331" s="73"/>
      <c r="M331" s="244" t="s">
        <v>22</v>
      </c>
      <c r="N331" s="245" t="s">
        <v>50</v>
      </c>
      <c r="O331" s="48"/>
      <c r="P331" s="246">
        <f>O331*H331</f>
        <v>0</v>
      </c>
      <c r="Q331" s="246">
        <v>0</v>
      </c>
      <c r="R331" s="246">
        <f>Q331*H331</f>
        <v>0</v>
      </c>
      <c r="S331" s="246">
        <v>0</v>
      </c>
      <c r="T331" s="247">
        <f>S331*H331</f>
        <v>0</v>
      </c>
      <c r="AR331" s="25" t="s">
        <v>572</v>
      </c>
      <c r="AT331" s="25" t="s">
        <v>230</v>
      </c>
      <c r="AU331" s="25" t="s">
        <v>24</v>
      </c>
      <c r="AY331" s="25" t="s">
        <v>228</v>
      </c>
      <c r="BE331" s="248">
        <f>IF(N331="základní",J331,0)</f>
        <v>0</v>
      </c>
      <c r="BF331" s="248">
        <f>IF(N331="snížená",J331,0)</f>
        <v>0</v>
      </c>
      <c r="BG331" s="248">
        <f>IF(N331="zákl. přenesená",J331,0)</f>
        <v>0</v>
      </c>
      <c r="BH331" s="248">
        <f>IF(N331="sníž. přenesená",J331,0)</f>
        <v>0</v>
      </c>
      <c r="BI331" s="248">
        <f>IF(N331="nulová",J331,0)</f>
        <v>0</v>
      </c>
      <c r="BJ331" s="25" t="s">
        <v>24</v>
      </c>
      <c r="BK331" s="248">
        <f>ROUND(I331*H331,2)</f>
        <v>0</v>
      </c>
      <c r="BL331" s="25" t="s">
        <v>572</v>
      </c>
      <c r="BM331" s="25" t="s">
        <v>4295</v>
      </c>
    </row>
    <row r="332" s="1" customFormat="1" ht="25.5" customHeight="1">
      <c r="B332" s="47"/>
      <c r="C332" s="237" t="s">
        <v>1456</v>
      </c>
      <c r="D332" s="237" t="s">
        <v>230</v>
      </c>
      <c r="E332" s="238" t="s">
        <v>4296</v>
      </c>
      <c r="F332" s="239" t="s">
        <v>3832</v>
      </c>
      <c r="G332" s="240" t="s">
        <v>263</v>
      </c>
      <c r="H332" s="241">
        <v>160</v>
      </c>
      <c r="I332" s="242"/>
      <c r="J332" s="243">
        <f>ROUND(I332*H332,2)</f>
        <v>0</v>
      </c>
      <c r="K332" s="239" t="s">
        <v>3751</v>
      </c>
      <c r="L332" s="73"/>
      <c r="M332" s="244" t="s">
        <v>22</v>
      </c>
      <c r="N332" s="245" t="s">
        <v>50</v>
      </c>
      <c r="O332" s="48"/>
      <c r="P332" s="246">
        <f>O332*H332</f>
        <v>0</v>
      </c>
      <c r="Q332" s="246">
        <v>0</v>
      </c>
      <c r="R332" s="246">
        <f>Q332*H332</f>
        <v>0</v>
      </c>
      <c r="S332" s="246">
        <v>0</v>
      </c>
      <c r="T332" s="247">
        <f>S332*H332</f>
        <v>0</v>
      </c>
      <c r="AR332" s="25" t="s">
        <v>572</v>
      </c>
      <c r="AT332" s="25" t="s">
        <v>230</v>
      </c>
      <c r="AU332" s="25" t="s">
        <v>24</v>
      </c>
      <c r="AY332" s="25" t="s">
        <v>228</v>
      </c>
      <c r="BE332" s="248">
        <f>IF(N332="základní",J332,0)</f>
        <v>0</v>
      </c>
      <c r="BF332" s="248">
        <f>IF(N332="snížená",J332,0)</f>
        <v>0</v>
      </c>
      <c r="BG332" s="248">
        <f>IF(N332="zákl. přenesená",J332,0)</f>
        <v>0</v>
      </c>
      <c r="BH332" s="248">
        <f>IF(N332="sníž. přenesená",J332,0)</f>
        <v>0</v>
      </c>
      <c r="BI332" s="248">
        <f>IF(N332="nulová",J332,0)</f>
        <v>0</v>
      </c>
      <c r="BJ332" s="25" t="s">
        <v>24</v>
      </c>
      <c r="BK332" s="248">
        <f>ROUND(I332*H332,2)</f>
        <v>0</v>
      </c>
      <c r="BL332" s="25" t="s">
        <v>572</v>
      </c>
      <c r="BM332" s="25" t="s">
        <v>4297</v>
      </c>
    </row>
    <row r="333" s="1" customFormat="1" ht="25.5" customHeight="1">
      <c r="B333" s="47"/>
      <c r="C333" s="237" t="s">
        <v>1461</v>
      </c>
      <c r="D333" s="237" t="s">
        <v>230</v>
      </c>
      <c r="E333" s="238" t="s">
        <v>4298</v>
      </c>
      <c r="F333" s="239" t="s">
        <v>3838</v>
      </c>
      <c r="G333" s="240" t="s">
        <v>263</v>
      </c>
      <c r="H333" s="241">
        <v>110</v>
      </c>
      <c r="I333" s="242"/>
      <c r="J333" s="243">
        <f>ROUND(I333*H333,2)</f>
        <v>0</v>
      </c>
      <c r="K333" s="239" t="s">
        <v>3751</v>
      </c>
      <c r="L333" s="73"/>
      <c r="M333" s="244" t="s">
        <v>22</v>
      </c>
      <c r="N333" s="245" t="s">
        <v>50</v>
      </c>
      <c r="O333" s="48"/>
      <c r="P333" s="246">
        <f>O333*H333</f>
        <v>0</v>
      </c>
      <c r="Q333" s="246">
        <v>0</v>
      </c>
      <c r="R333" s="246">
        <f>Q333*H333</f>
        <v>0</v>
      </c>
      <c r="S333" s="246">
        <v>0</v>
      </c>
      <c r="T333" s="247">
        <f>S333*H333</f>
        <v>0</v>
      </c>
      <c r="AR333" s="25" t="s">
        <v>572</v>
      </c>
      <c r="AT333" s="25" t="s">
        <v>230</v>
      </c>
      <c r="AU333" s="25" t="s">
        <v>24</v>
      </c>
      <c r="AY333" s="25" t="s">
        <v>228</v>
      </c>
      <c r="BE333" s="248">
        <f>IF(N333="základní",J333,0)</f>
        <v>0</v>
      </c>
      <c r="BF333" s="248">
        <f>IF(N333="snížená",J333,0)</f>
        <v>0</v>
      </c>
      <c r="BG333" s="248">
        <f>IF(N333="zákl. přenesená",J333,0)</f>
        <v>0</v>
      </c>
      <c r="BH333" s="248">
        <f>IF(N333="sníž. přenesená",J333,0)</f>
        <v>0</v>
      </c>
      <c r="BI333" s="248">
        <f>IF(N333="nulová",J333,0)</f>
        <v>0</v>
      </c>
      <c r="BJ333" s="25" t="s">
        <v>24</v>
      </c>
      <c r="BK333" s="248">
        <f>ROUND(I333*H333,2)</f>
        <v>0</v>
      </c>
      <c r="BL333" s="25" t="s">
        <v>572</v>
      </c>
      <c r="BM333" s="25" t="s">
        <v>4299</v>
      </c>
    </row>
    <row r="334" s="1" customFormat="1" ht="16.5" customHeight="1">
      <c r="B334" s="47"/>
      <c r="C334" s="237" t="s">
        <v>1466</v>
      </c>
      <c r="D334" s="237" t="s">
        <v>230</v>
      </c>
      <c r="E334" s="238" t="s">
        <v>4300</v>
      </c>
      <c r="F334" s="239" t="s">
        <v>3847</v>
      </c>
      <c r="G334" s="240" t="s">
        <v>935</v>
      </c>
      <c r="H334" s="241">
        <v>5</v>
      </c>
      <c r="I334" s="242"/>
      <c r="J334" s="243">
        <f>ROUND(I334*H334,2)</f>
        <v>0</v>
      </c>
      <c r="K334" s="239" t="s">
        <v>3751</v>
      </c>
      <c r="L334" s="73"/>
      <c r="M334" s="244" t="s">
        <v>22</v>
      </c>
      <c r="N334" s="245" t="s">
        <v>50</v>
      </c>
      <c r="O334" s="48"/>
      <c r="P334" s="246">
        <f>O334*H334</f>
        <v>0</v>
      </c>
      <c r="Q334" s="246">
        <v>0</v>
      </c>
      <c r="R334" s="246">
        <f>Q334*H334</f>
        <v>0</v>
      </c>
      <c r="S334" s="246">
        <v>0</v>
      </c>
      <c r="T334" s="247">
        <f>S334*H334</f>
        <v>0</v>
      </c>
      <c r="AR334" s="25" t="s">
        <v>572</v>
      </c>
      <c r="AT334" s="25" t="s">
        <v>230</v>
      </c>
      <c r="AU334" s="25" t="s">
        <v>24</v>
      </c>
      <c r="AY334" s="25" t="s">
        <v>228</v>
      </c>
      <c r="BE334" s="248">
        <f>IF(N334="základní",J334,0)</f>
        <v>0</v>
      </c>
      <c r="BF334" s="248">
        <f>IF(N334="snížená",J334,0)</f>
        <v>0</v>
      </c>
      <c r="BG334" s="248">
        <f>IF(N334="zákl. přenesená",J334,0)</f>
        <v>0</v>
      </c>
      <c r="BH334" s="248">
        <f>IF(N334="sníž. přenesená",J334,0)</f>
        <v>0</v>
      </c>
      <c r="BI334" s="248">
        <f>IF(N334="nulová",J334,0)</f>
        <v>0</v>
      </c>
      <c r="BJ334" s="25" t="s">
        <v>24</v>
      </c>
      <c r="BK334" s="248">
        <f>ROUND(I334*H334,2)</f>
        <v>0</v>
      </c>
      <c r="BL334" s="25" t="s">
        <v>572</v>
      </c>
      <c r="BM334" s="25" t="s">
        <v>4301</v>
      </c>
    </row>
    <row r="335" s="11" customFormat="1" ht="37.44" customHeight="1">
      <c r="B335" s="221"/>
      <c r="C335" s="222"/>
      <c r="D335" s="223" t="s">
        <v>78</v>
      </c>
      <c r="E335" s="224" t="s">
        <v>271</v>
      </c>
      <c r="F335" s="224" t="s">
        <v>4302</v>
      </c>
      <c r="G335" s="222"/>
      <c r="H335" s="222"/>
      <c r="I335" s="225"/>
      <c r="J335" s="226">
        <f>BK335</f>
        <v>0</v>
      </c>
      <c r="K335" s="222"/>
      <c r="L335" s="227"/>
      <c r="M335" s="228"/>
      <c r="N335" s="229"/>
      <c r="O335" s="229"/>
      <c r="P335" s="230">
        <f>SUM(P336:P375)</f>
        <v>0</v>
      </c>
      <c r="Q335" s="229"/>
      <c r="R335" s="230">
        <f>SUM(R336:R375)</f>
        <v>0</v>
      </c>
      <c r="S335" s="229"/>
      <c r="T335" s="231">
        <f>SUM(T336:T375)</f>
        <v>0</v>
      </c>
      <c r="AR335" s="232" t="s">
        <v>101</v>
      </c>
      <c r="AT335" s="233" t="s">
        <v>78</v>
      </c>
      <c r="AU335" s="233" t="s">
        <v>79</v>
      </c>
      <c r="AY335" s="232" t="s">
        <v>228</v>
      </c>
      <c r="BK335" s="234">
        <f>SUM(BK336:BK375)</f>
        <v>0</v>
      </c>
    </row>
    <row r="336" s="1" customFormat="1" ht="51" customHeight="1">
      <c r="B336" s="47"/>
      <c r="C336" s="237" t="s">
        <v>1471</v>
      </c>
      <c r="D336" s="237" t="s">
        <v>230</v>
      </c>
      <c r="E336" s="238" t="s">
        <v>4303</v>
      </c>
      <c r="F336" s="239" t="s">
        <v>4304</v>
      </c>
      <c r="G336" s="240" t="s">
        <v>929</v>
      </c>
      <c r="H336" s="241">
        <v>1</v>
      </c>
      <c r="I336" s="242"/>
      <c r="J336" s="243">
        <f>ROUND(I336*H336,2)</f>
        <v>0</v>
      </c>
      <c r="K336" s="239" t="s">
        <v>3751</v>
      </c>
      <c r="L336" s="73"/>
      <c r="M336" s="244" t="s">
        <v>22</v>
      </c>
      <c r="N336" s="245" t="s">
        <v>50</v>
      </c>
      <c r="O336" s="48"/>
      <c r="P336" s="246">
        <f>O336*H336</f>
        <v>0</v>
      </c>
      <c r="Q336" s="246">
        <v>0</v>
      </c>
      <c r="R336" s="246">
        <f>Q336*H336</f>
        <v>0</v>
      </c>
      <c r="S336" s="246">
        <v>0</v>
      </c>
      <c r="T336" s="247">
        <f>S336*H336</f>
        <v>0</v>
      </c>
      <c r="AR336" s="25" t="s">
        <v>572</v>
      </c>
      <c r="AT336" s="25" t="s">
        <v>230</v>
      </c>
      <c r="AU336" s="25" t="s">
        <v>24</v>
      </c>
      <c r="AY336" s="25" t="s">
        <v>228</v>
      </c>
      <c r="BE336" s="248">
        <f>IF(N336="základní",J336,0)</f>
        <v>0</v>
      </c>
      <c r="BF336" s="248">
        <f>IF(N336="snížená",J336,0)</f>
        <v>0</v>
      </c>
      <c r="BG336" s="248">
        <f>IF(N336="zákl. přenesená",J336,0)</f>
        <v>0</v>
      </c>
      <c r="BH336" s="248">
        <f>IF(N336="sníž. přenesená",J336,0)</f>
        <v>0</v>
      </c>
      <c r="BI336" s="248">
        <f>IF(N336="nulová",J336,0)</f>
        <v>0</v>
      </c>
      <c r="BJ336" s="25" t="s">
        <v>24</v>
      </c>
      <c r="BK336" s="248">
        <f>ROUND(I336*H336,2)</f>
        <v>0</v>
      </c>
      <c r="BL336" s="25" t="s">
        <v>572</v>
      </c>
      <c r="BM336" s="25" t="s">
        <v>4305</v>
      </c>
    </row>
    <row r="337" s="1" customFormat="1" ht="16.5" customHeight="1">
      <c r="B337" s="47"/>
      <c r="C337" s="237" t="s">
        <v>1476</v>
      </c>
      <c r="D337" s="237" t="s">
        <v>230</v>
      </c>
      <c r="E337" s="238" t="s">
        <v>4306</v>
      </c>
      <c r="F337" s="239" t="s">
        <v>4307</v>
      </c>
      <c r="G337" s="240" t="s">
        <v>929</v>
      </c>
      <c r="H337" s="241">
        <v>1</v>
      </c>
      <c r="I337" s="242"/>
      <c r="J337" s="243">
        <f>ROUND(I337*H337,2)</f>
        <v>0</v>
      </c>
      <c r="K337" s="239" t="s">
        <v>3751</v>
      </c>
      <c r="L337" s="73"/>
      <c r="M337" s="244" t="s">
        <v>22</v>
      </c>
      <c r="N337" s="245" t="s">
        <v>50</v>
      </c>
      <c r="O337" s="48"/>
      <c r="P337" s="246">
        <f>O337*H337</f>
        <v>0</v>
      </c>
      <c r="Q337" s="246">
        <v>0</v>
      </c>
      <c r="R337" s="246">
        <f>Q337*H337</f>
        <v>0</v>
      </c>
      <c r="S337" s="246">
        <v>0</v>
      </c>
      <c r="T337" s="247">
        <f>S337*H337</f>
        <v>0</v>
      </c>
      <c r="AR337" s="25" t="s">
        <v>572</v>
      </c>
      <c r="AT337" s="25" t="s">
        <v>230</v>
      </c>
      <c r="AU337" s="25" t="s">
        <v>24</v>
      </c>
      <c r="AY337" s="25" t="s">
        <v>228</v>
      </c>
      <c r="BE337" s="248">
        <f>IF(N337="základní",J337,0)</f>
        <v>0</v>
      </c>
      <c r="BF337" s="248">
        <f>IF(N337="snížená",J337,0)</f>
        <v>0</v>
      </c>
      <c r="BG337" s="248">
        <f>IF(N337="zákl. přenesená",J337,0)</f>
        <v>0</v>
      </c>
      <c r="BH337" s="248">
        <f>IF(N337="sníž. přenesená",J337,0)</f>
        <v>0</v>
      </c>
      <c r="BI337" s="248">
        <f>IF(N337="nulová",J337,0)</f>
        <v>0</v>
      </c>
      <c r="BJ337" s="25" t="s">
        <v>24</v>
      </c>
      <c r="BK337" s="248">
        <f>ROUND(I337*H337,2)</f>
        <v>0</v>
      </c>
      <c r="BL337" s="25" t="s">
        <v>572</v>
      </c>
      <c r="BM337" s="25" t="s">
        <v>4308</v>
      </c>
    </row>
    <row r="338" s="1" customFormat="1" ht="38.25" customHeight="1">
      <c r="B338" s="47"/>
      <c r="C338" s="237" t="s">
        <v>1481</v>
      </c>
      <c r="D338" s="237" t="s">
        <v>230</v>
      </c>
      <c r="E338" s="238" t="s">
        <v>4309</v>
      </c>
      <c r="F338" s="239" t="s">
        <v>4310</v>
      </c>
      <c r="G338" s="240" t="s">
        <v>929</v>
      </c>
      <c r="H338" s="241">
        <v>2</v>
      </c>
      <c r="I338" s="242"/>
      <c r="J338" s="243">
        <f>ROUND(I338*H338,2)</f>
        <v>0</v>
      </c>
      <c r="K338" s="239" t="s">
        <v>3751</v>
      </c>
      <c r="L338" s="73"/>
      <c r="M338" s="244" t="s">
        <v>22</v>
      </c>
      <c r="N338" s="245" t="s">
        <v>50</v>
      </c>
      <c r="O338" s="48"/>
      <c r="P338" s="246">
        <f>O338*H338</f>
        <v>0</v>
      </c>
      <c r="Q338" s="246">
        <v>0</v>
      </c>
      <c r="R338" s="246">
        <f>Q338*H338</f>
        <v>0</v>
      </c>
      <c r="S338" s="246">
        <v>0</v>
      </c>
      <c r="T338" s="247">
        <f>S338*H338</f>
        <v>0</v>
      </c>
      <c r="AR338" s="25" t="s">
        <v>572</v>
      </c>
      <c r="AT338" s="25" t="s">
        <v>230</v>
      </c>
      <c r="AU338" s="25" t="s">
        <v>24</v>
      </c>
      <c r="AY338" s="25" t="s">
        <v>228</v>
      </c>
      <c r="BE338" s="248">
        <f>IF(N338="základní",J338,0)</f>
        <v>0</v>
      </c>
      <c r="BF338" s="248">
        <f>IF(N338="snížená",J338,0)</f>
        <v>0</v>
      </c>
      <c r="BG338" s="248">
        <f>IF(N338="zákl. přenesená",J338,0)</f>
        <v>0</v>
      </c>
      <c r="BH338" s="248">
        <f>IF(N338="sníž. přenesená",J338,0)</f>
        <v>0</v>
      </c>
      <c r="BI338" s="248">
        <f>IF(N338="nulová",J338,0)</f>
        <v>0</v>
      </c>
      <c r="BJ338" s="25" t="s">
        <v>24</v>
      </c>
      <c r="BK338" s="248">
        <f>ROUND(I338*H338,2)</f>
        <v>0</v>
      </c>
      <c r="BL338" s="25" t="s">
        <v>572</v>
      </c>
      <c r="BM338" s="25" t="s">
        <v>4311</v>
      </c>
    </row>
    <row r="339" s="1" customFormat="1" ht="38.25" customHeight="1">
      <c r="B339" s="47"/>
      <c r="C339" s="237" t="s">
        <v>1486</v>
      </c>
      <c r="D339" s="237" t="s">
        <v>230</v>
      </c>
      <c r="E339" s="238" t="s">
        <v>4312</v>
      </c>
      <c r="F339" s="239" t="s">
        <v>3757</v>
      </c>
      <c r="G339" s="240" t="s">
        <v>929</v>
      </c>
      <c r="H339" s="241">
        <v>10</v>
      </c>
      <c r="I339" s="242"/>
      <c r="J339" s="243">
        <f>ROUND(I339*H339,2)</f>
        <v>0</v>
      </c>
      <c r="K339" s="239" t="s">
        <v>3751</v>
      </c>
      <c r="L339" s="73"/>
      <c r="M339" s="244" t="s">
        <v>22</v>
      </c>
      <c r="N339" s="245" t="s">
        <v>50</v>
      </c>
      <c r="O339" s="48"/>
      <c r="P339" s="246">
        <f>O339*H339</f>
        <v>0</v>
      </c>
      <c r="Q339" s="246">
        <v>0</v>
      </c>
      <c r="R339" s="246">
        <f>Q339*H339</f>
        <v>0</v>
      </c>
      <c r="S339" s="246">
        <v>0</v>
      </c>
      <c r="T339" s="247">
        <f>S339*H339</f>
        <v>0</v>
      </c>
      <c r="AR339" s="25" t="s">
        <v>572</v>
      </c>
      <c r="AT339" s="25" t="s">
        <v>230</v>
      </c>
      <c r="AU339" s="25" t="s">
        <v>24</v>
      </c>
      <c r="AY339" s="25" t="s">
        <v>228</v>
      </c>
      <c r="BE339" s="248">
        <f>IF(N339="základní",J339,0)</f>
        <v>0</v>
      </c>
      <c r="BF339" s="248">
        <f>IF(N339="snížená",J339,0)</f>
        <v>0</v>
      </c>
      <c r="BG339" s="248">
        <f>IF(N339="zákl. přenesená",J339,0)</f>
        <v>0</v>
      </c>
      <c r="BH339" s="248">
        <f>IF(N339="sníž. přenesená",J339,0)</f>
        <v>0</v>
      </c>
      <c r="BI339" s="248">
        <f>IF(N339="nulová",J339,0)</f>
        <v>0</v>
      </c>
      <c r="BJ339" s="25" t="s">
        <v>24</v>
      </c>
      <c r="BK339" s="248">
        <f>ROUND(I339*H339,2)</f>
        <v>0</v>
      </c>
      <c r="BL339" s="25" t="s">
        <v>572</v>
      </c>
      <c r="BM339" s="25" t="s">
        <v>4313</v>
      </c>
    </row>
    <row r="340" s="1" customFormat="1" ht="25.5" customHeight="1">
      <c r="B340" s="47"/>
      <c r="C340" s="237" t="s">
        <v>1491</v>
      </c>
      <c r="D340" s="237" t="s">
        <v>230</v>
      </c>
      <c r="E340" s="238" t="s">
        <v>4314</v>
      </c>
      <c r="F340" s="239" t="s">
        <v>3766</v>
      </c>
      <c r="G340" s="240" t="s">
        <v>929</v>
      </c>
      <c r="H340" s="241">
        <v>9</v>
      </c>
      <c r="I340" s="242"/>
      <c r="J340" s="243">
        <f>ROUND(I340*H340,2)</f>
        <v>0</v>
      </c>
      <c r="K340" s="239" t="s">
        <v>3751</v>
      </c>
      <c r="L340" s="73"/>
      <c r="M340" s="244" t="s">
        <v>22</v>
      </c>
      <c r="N340" s="245" t="s">
        <v>50</v>
      </c>
      <c r="O340" s="48"/>
      <c r="P340" s="246">
        <f>O340*H340</f>
        <v>0</v>
      </c>
      <c r="Q340" s="246">
        <v>0</v>
      </c>
      <c r="R340" s="246">
        <f>Q340*H340</f>
        <v>0</v>
      </c>
      <c r="S340" s="246">
        <v>0</v>
      </c>
      <c r="T340" s="247">
        <f>S340*H340</f>
        <v>0</v>
      </c>
      <c r="AR340" s="25" t="s">
        <v>572</v>
      </c>
      <c r="AT340" s="25" t="s">
        <v>230</v>
      </c>
      <c r="AU340" s="25" t="s">
        <v>24</v>
      </c>
      <c r="AY340" s="25" t="s">
        <v>228</v>
      </c>
      <c r="BE340" s="248">
        <f>IF(N340="základní",J340,0)</f>
        <v>0</v>
      </c>
      <c r="BF340" s="248">
        <f>IF(N340="snížená",J340,0)</f>
        <v>0</v>
      </c>
      <c r="BG340" s="248">
        <f>IF(N340="zákl. přenesená",J340,0)</f>
        <v>0</v>
      </c>
      <c r="BH340" s="248">
        <f>IF(N340="sníž. přenesená",J340,0)</f>
        <v>0</v>
      </c>
      <c r="BI340" s="248">
        <f>IF(N340="nulová",J340,0)</f>
        <v>0</v>
      </c>
      <c r="BJ340" s="25" t="s">
        <v>24</v>
      </c>
      <c r="BK340" s="248">
        <f>ROUND(I340*H340,2)</f>
        <v>0</v>
      </c>
      <c r="BL340" s="25" t="s">
        <v>572</v>
      </c>
      <c r="BM340" s="25" t="s">
        <v>4315</v>
      </c>
    </row>
    <row r="341" s="1" customFormat="1" ht="25.5" customHeight="1">
      <c r="B341" s="47"/>
      <c r="C341" s="237" t="s">
        <v>1496</v>
      </c>
      <c r="D341" s="237" t="s">
        <v>230</v>
      </c>
      <c r="E341" s="238" t="s">
        <v>4316</v>
      </c>
      <c r="F341" s="239" t="s">
        <v>3769</v>
      </c>
      <c r="G341" s="240" t="s">
        <v>929</v>
      </c>
      <c r="H341" s="241">
        <v>2</v>
      </c>
      <c r="I341" s="242"/>
      <c r="J341" s="243">
        <f>ROUND(I341*H341,2)</f>
        <v>0</v>
      </c>
      <c r="K341" s="239" t="s">
        <v>3751</v>
      </c>
      <c r="L341" s="73"/>
      <c r="M341" s="244" t="s">
        <v>22</v>
      </c>
      <c r="N341" s="245" t="s">
        <v>50</v>
      </c>
      <c r="O341" s="48"/>
      <c r="P341" s="246">
        <f>O341*H341</f>
        <v>0</v>
      </c>
      <c r="Q341" s="246">
        <v>0</v>
      </c>
      <c r="R341" s="246">
        <f>Q341*H341</f>
        <v>0</v>
      </c>
      <c r="S341" s="246">
        <v>0</v>
      </c>
      <c r="T341" s="247">
        <f>S341*H341</f>
        <v>0</v>
      </c>
      <c r="AR341" s="25" t="s">
        <v>572</v>
      </c>
      <c r="AT341" s="25" t="s">
        <v>230</v>
      </c>
      <c r="AU341" s="25" t="s">
        <v>24</v>
      </c>
      <c r="AY341" s="25" t="s">
        <v>228</v>
      </c>
      <c r="BE341" s="248">
        <f>IF(N341="základní",J341,0)</f>
        <v>0</v>
      </c>
      <c r="BF341" s="248">
        <f>IF(N341="snížená",J341,0)</f>
        <v>0</v>
      </c>
      <c r="BG341" s="248">
        <f>IF(N341="zákl. přenesená",J341,0)</f>
        <v>0</v>
      </c>
      <c r="BH341" s="248">
        <f>IF(N341="sníž. přenesená",J341,0)</f>
        <v>0</v>
      </c>
      <c r="BI341" s="248">
        <f>IF(N341="nulová",J341,0)</f>
        <v>0</v>
      </c>
      <c r="BJ341" s="25" t="s">
        <v>24</v>
      </c>
      <c r="BK341" s="248">
        <f>ROUND(I341*H341,2)</f>
        <v>0</v>
      </c>
      <c r="BL341" s="25" t="s">
        <v>572</v>
      </c>
      <c r="BM341" s="25" t="s">
        <v>4317</v>
      </c>
    </row>
    <row r="342" s="1" customFormat="1" ht="25.5" customHeight="1">
      <c r="B342" s="47"/>
      <c r="C342" s="237" t="s">
        <v>1501</v>
      </c>
      <c r="D342" s="237" t="s">
        <v>230</v>
      </c>
      <c r="E342" s="238" t="s">
        <v>4318</v>
      </c>
      <c r="F342" s="239" t="s">
        <v>4319</v>
      </c>
      <c r="G342" s="240" t="s">
        <v>935</v>
      </c>
      <c r="H342" s="241">
        <v>2</v>
      </c>
      <c r="I342" s="242"/>
      <c r="J342" s="243">
        <f>ROUND(I342*H342,2)</f>
        <v>0</v>
      </c>
      <c r="K342" s="239" t="s">
        <v>3751</v>
      </c>
      <c r="L342" s="73"/>
      <c r="M342" s="244" t="s">
        <v>22</v>
      </c>
      <c r="N342" s="245" t="s">
        <v>50</v>
      </c>
      <c r="O342" s="48"/>
      <c r="P342" s="246">
        <f>O342*H342</f>
        <v>0</v>
      </c>
      <c r="Q342" s="246">
        <v>0</v>
      </c>
      <c r="R342" s="246">
        <f>Q342*H342</f>
        <v>0</v>
      </c>
      <c r="S342" s="246">
        <v>0</v>
      </c>
      <c r="T342" s="247">
        <f>S342*H342</f>
        <v>0</v>
      </c>
      <c r="AR342" s="25" t="s">
        <v>572</v>
      </c>
      <c r="AT342" s="25" t="s">
        <v>230</v>
      </c>
      <c r="AU342" s="25" t="s">
        <v>24</v>
      </c>
      <c r="AY342" s="25" t="s">
        <v>228</v>
      </c>
      <c r="BE342" s="248">
        <f>IF(N342="základní",J342,0)</f>
        <v>0</v>
      </c>
      <c r="BF342" s="248">
        <f>IF(N342="snížená",J342,0)</f>
        <v>0</v>
      </c>
      <c r="BG342" s="248">
        <f>IF(N342="zákl. přenesená",J342,0)</f>
        <v>0</v>
      </c>
      <c r="BH342" s="248">
        <f>IF(N342="sníž. přenesená",J342,0)</f>
        <v>0</v>
      </c>
      <c r="BI342" s="248">
        <f>IF(N342="nulová",J342,0)</f>
        <v>0</v>
      </c>
      <c r="BJ342" s="25" t="s">
        <v>24</v>
      </c>
      <c r="BK342" s="248">
        <f>ROUND(I342*H342,2)</f>
        <v>0</v>
      </c>
      <c r="BL342" s="25" t="s">
        <v>572</v>
      </c>
      <c r="BM342" s="25" t="s">
        <v>4320</v>
      </c>
    </row>
    <row r="343" s="1" customFormat="1" ht="25.5" customHeight="1">
      <c r="B343" s="47"/>
      <c r="C343" s="237" t="s">
        <v>1506</v>
      </c>
      <c r="D343" s="237" t="s">
        <v>230</v>
      </c>
      <c r="E343" s="238" t="s">
        <v>4321</v>
      </c>
      <c r="F343" s="239" t="s">
        <v>4322</v>
      </c>
      <c r="G343" s="240" t="s">
        <v>935</v>
      </c>
      <c r="H343" s="241">
        <v>12</v>
      </c>
      <c r="I343" s="242"/>
      <c r="J343" s="243">
        <f>ROUND(I343*H343,2)</f>
        <v>0</v>
      </c>
      <c r="K343" s="239" t="s">
        <v>3751</v>
      </c>
      <c r="L343" s="73"/>
      <c r="M343" s="244" t="s">
        <v>22</v>
      </c>
      <c r="N343" s="245" t="s">
        <v>50</v>
      </c>
      <c r="O343" s="48"/>
      <c r="P343" s="246">
        <f>O343*H343</f>
        <v>0</v>
      </c>
      <c r="Q343" s="246">
        <v>0</v>
      </c>
      <c r="R343" s="246">
        <f>Q343*H343</f>
        <v>0</v>
      </c>
      <c r="S343" s="246">
        <v>0</v>
      </c>
      <c r="T343" s="247">
        <f>S343*H343</f>
        <v>0</v>
      </c>
      <c r="AR343" s="25" t="s">
        <v>572</v>
      </c>
      <c r="AT343" s="25" t="s">
        <v>230</v>
      </c>
      <c r="AU343" s="25" t="s">
        <v>24</v>
      </c>
      <c r="AY343" s="25" t="s">
        <v>228</v>
      </c>
      <c r="BE343" s="248">
        <f>IF(N343="základní",J343,0)</f>
        <v>0</v>
      </c>
      <c r="BF343" s="248">
        <f>IF(N343="snížená",J343,0)</f>
        <v>0</v>
      </c>
      <c r="BG343" s="248">
        <f>IF(N343="zákl. přenesená",J343,0)</f>
        <v>0</v>
      </c>
      <c r="BH343" s="248">
        <f>IF(N343="sníž. přenesená",J343,0)</f>
        <v>0</v>
      </c>
      <c r="BI343" s="248">
        <f>IF(N343="nulová",J343,0)</f>
        <v>0</v>
      </c>
      <c r="BJ343" s="25" t="s">
        <v>24</v>
      </c>
      <c r="BK343" s="248">
        <f>ROUND(I343*H343,2)</f>
        <v>0</v>
      </c>
      <c r="BL343" s="25" t="s">
        <v>572</v>
      </c>
      <c r="BM343" s="25" t="s">
        <v>4323</v>
      </c>
    </row>
    <row r="344" s="1" customFormat="1" ht="25.5" customHeight="1">
      <c r="B344" s="47"/>
      <c r="C344" s="237" t="s">
        <v>1511</v>
      </c>
      <c r="D344" s="237" t="s">
        <v>230</v>
      </c>
      <c r="E344" s="238" t="s">
        <v>4324</v>
      </c>
      <c r="F344" s="239" t="s">
        <v>4325</v>
      </c>
      <c r="G344" s="240" t="s">
        <v>935</v>
      </c>
      <c r="H344" s="241">
        <v>6</v>
      </c>
      <c r="I344" s="242"/>
      <c r="J344" s="243">
        <f>ROUND(I344*H344,2)</f>
        <v>0</v>
      </c>
      <c r="K344" s="239" t="s">
        <v>3751</v>
      </c>
      <c r="L344" s="73"/>
      <c r="M344" s="244" t="s">
        <v>22</v>
      </c>
      <c r="N344" s="245" t="s">
        <v>50</v>
      </c>
      <c r="O344" s="48"/>
      <c r="P344" s="246">
        <f>O344*H344</f>
        <v>0</v>
      </c>
      <c r="Q344" s="246">
        <v>0</v>
      </c>
      <c r="R344" s="246">
        <f>Q344*H344</f>
        <v>0</v>
      </c>
      <c r="S344" s="246">
        <v>0</v>
      </c>
      <c r="T344" s="247">
        <f>S344*H344</f>
        <v>0</v>
      </c>
      <c r="AR344" s="25" t="s">
        <v>572</v>
      </c>
      <c r="AT344" s="25" t="s">
        <v>230</v>
      </c>
      <c r="AU344" s="25" t="s">
        <v>24</v>
      </c>
      <c r="AY344" s="25" t="s">
        <v>228</v>
      </c>
      <c r="BE344" s="248">
        <f>IF(N344="základní",J344,0)</f>
        <v>0</v>
      </c>
      <c r="BF344" s="248">
        <f>IF(N344="snížená",J344,0)</f>
        <v>0</v>
      </c>
      <c r="BG344" s="248">
        <f>IF(N344="zákl. přenesená",J344,0)</f>
        <v>0</v>
      </c>
      <c r="BH344" s="248">
        <f>IF(N344="sníž. přenesená",J344,0)</f>
        <v>0</v>
      </c>
      <c r="BI344" s="248">
        <f>IF(N344="nulová",J344,0)</f>
        <v>0</v>
      </c>
      <c r="BJ344" s="25" t="s">
        <v>24</v>
      </c>
      <c r="BK344" s="248">
        <f>ROUND(I344*H344,2)</f>
        <v>0</v>
      </c>
      <c r="BL344" s="25" t="s">
        <v>572</v>
      </c>
      <c r="BM344" s="25" t="s">
        <v>4326</v>
      </c>
    </row>
    <row r="345" s="1" customFormat="1" ht="25.5" customHeight="1">
      <c r="B345" s="47"/>
      <c r="C345" s="237" t="s">
        <v>1516</v>
      </c>
      <c r="D345" s="237" t="s">
        <v>230</v>
      </c>
      <c r="E345" s="238" t="s">
        <v>4327</v>
      </c>
      <c r="F345" s="239" t="s">
        <v>4328</v>
      </c>
      <c r="G345" s="240" t="s">
        <v>935</v>
      </c>
      <c r="H345" s="241">
        <v>5</v>
      </c>
      <c r="I345" s="242"/>
      <c r="J345" s="243">
        <f>ROUND(I345*H345,2)</f>
        <v>0</v>
      </c>
      <c r="K345" s="239" t="s">
        <v>3751</v>
      </c>
      <c r="L345" s="73"/>
      <c r="M345" s="244" t="s">
        <v>22</v>
      </c>
      <c r="N345" s="245" t="s">
        <v>50</v>
      </c>
      <c r="O345" s="48"/>
      <c r="P345" s="246">
        <f>O345*H345</f>
        <v>0</v>
      </c>
      <c r="Q345" s="246">
        <v>0</v>
      </c>
      <c r="R345" s="246">
        <f>Q345*H345</f>
        <v>0</v>
      </c>
      <c r="S345" s="246">
        <v>0</v>
      </c>
      <c r="T345" s="247">
        <f>S345*H345</f>
        <v>0</v>
      </c>
      <c r="AR345" s="25" t="s">
        <v>572</v>
      </c>
      <c r="AT345" s="25" t="s">
        <v>230</v>
      </c>
      <c r="AU345" s="25" t="s">
        <v>24</v>
      </c>
      <c r="AY345" s="25" t="s">
        <v>228</v>
      </c>
      <c r="BE345" s="248">
        <f>IF(N345="základní",J345,0)</f>
        <v>0</v>
      </c>
      <c r="BF345" s="248">
        <f>IF(N345="snížená",J345,0)</f>
        <v>0</v>
      </c>
      <c r="BG345" s="248">
        <f>IF(N345="zákl. přenesená",J345,0)</f>
        <v>0</v>
      </c>
      <c r="BH345" s="248">
        <f>IF(N345="sníž. přenesená",J345,0)</f>
        <v>0</v>
      </c>
      <c r="BI345" s="248">
        <f>IF(N345="nulová",J345,0)</f>
        <v>0</v>
      </c>
      <c r="BJ345" s="25" t="s">
        <v>24</v>
      </c>
      <c r="BK345" s="248">
        <f>ROUND(I345*H345,2)</f>
        <v>0</v>
      </c>
      <c r="BL345" s="25" t="s">
        <v>572</v>
      </c>
      <c r="BM345" s="25" t="s">
        <v>4329</v>
      </c>
    </row>
    <row r="346" s="1" customFormat="1" ht="25.5" customHeight="1">
      <c r="B346" s="47"/>
      <c r="C346" s="237" t="s">
        <v>1521</v>
      </c>
      <c r="D346" s="237" t="s">
        <v>230</v>
      </c>
      <c r="E346" s="238" t="s">
        <v>4330</v>
      </c>
      <c r="F346" s="239" t="s">
        <v>4331</v>
      </c>
      <c r="G346" s="240" t="s">
        <v>935</v>
      </c>
      <c r="H346" s="241">
        <v>3</v>
      </c>
      <c r="I346" s="242"/>
      <c r="J346" s="243">
        <f>ROUND(I346*H346,2)</f>
        <v>0</v>
      </c>
      <c r="K346" s="239" t="s">
        <v>3751</v>
      </c>
      <c r="L346" s="73"/>
      <c r="M346" s="244" t="s">
        <v>22</v>
      </c>
      <c r="N346" s="245" t="s">
        <v>50</v>
      </c>
      <c r="O346" s="48"/>
      <c r="P346" s="246">
        <f>O346*H346</f>
        <v>0</v>
      </c>
      <c r="Q346" s="246">
        <v>0</v>
      </c>
      <c r="R346" s="246">
        <f>Q346*H346</f>
        <v>0</v>
      </c>
      <c r="S346" s="246">
        <v>0</v>
      </c>
      <c r="T346" s="247">
        <f>S346*H346</f>
        <v>0</v>
      </c>
      <c r="AR346" s="25" t="s">
        <v>572</v>
      </c>
      <c r="AT346" s="25" t="s">
        <v>230</v>
      </c>
      <c r="AU346" s="25" t="s">
        <v>24</v>
      </c>
      <c r="AY346" s="25" t="s">
        <v>228</v>
      </c>
      <c r="BE346" s="248">
        <f>IF(N346="základní",J346,0)</f>
        <v>0</v>
      </c>
      <c r="BF346" s="248">
        <f>IF(N346="snížená",J346,0)</f>
        <v>0</v>
      </c>
      <c r="BG346" s="248">
        <f>IF(N346="zákl. přenesená",J346,0)</f>
        <v>0</v>
      </c>
      <c r="BH346" s="248">
        <f>IF(N346="sníž. přenesená",J346,0)</f>
        <v>0</v>
      </c>
      <c r="BI346" s="248">
        <f>IF(N346="nulová",J346,0)</f>
        <v>0</v>
      </c>
      <c r="BJ346" s="25" t="s">
        <v>24</v>
      </c>
      <c r="BK346" s="248">
        <f>ROUND(I346*H346,2)</f>
        <v>0</v>
      </c>
      <c r="BL346" s="25" t="s">
        <v>572</v>
      </c>
      <c r="BM346" s="25" t="s">
        <v>4332</v>
      </c>
    </row>
    <row r="347" s="1" customFormat="1" ht="16.5" customHeight="1">
      <c r="B347" s="47"/>
      <c r="C347" s="237" t="s">
        <v>1526</v>
      </c>
      <c r="D347" s="237" t="s">
        <v>230</v>
      </c>
      <c r="E347" s="238" t="s">
        <v>4333</v>
      </c>
      <c r="F347" s="239" t="s">
        <v>4334</v>
      </c>
      <c r="G347" s="240" t="s">
        <v>929</v>
      </c>
      <c r="H347" s="241">
        <v>2</v>
      </c>
      <c r="I347" s="242"/>
      <c r="J347" s="243">
        <f>ROUND(I347*H347,2)</f>
        <v>0</v>
      </c>
      <c r="K347" s="239" t="s">
        <v>3751</v>
      </c>
      <c r="L347" s="73"/>
      <c r="M347" s="244" t="s">
        <v>22</v>
      </c>
      <c r="N347" s="245" t="s">
        <v>50</v>
      </c>
      <c r="O347" s="48"/>
      <c r="P347" s="246">
        <f>O347*H347</f>
        <v>0</v>
      </c>
      <c r="Q347" s="246">
        <v>0</v>
      </c>
      <c r="R347" s="246">
        <f>Q347*H347</f>
        <v>0</v>
      </c>
      <c r="S347" s="246">
        <v>0</v>
      </c>
      <c r="T347" s="247">
        <f>S347*H347</f>
        <v>0</v>
      </c>
      <c r="AR347" s="25" t="s">
        <v>572</v>
      </c>
      <c r="AT347" s="25" t="s">
        <v>230</v>
      </c>
      <c r="AU347" s="25" t="s">
        <v>24</v>
      </c>
      <c r="AY347" s="25" t="s">
        <v>228</v>
      </c>
      <c r="BE347" s="248">
        <f>IF(N347="základní",J347,0)</f>
        <v>0</v>
      </c>
      <c r="BF347" s="248">
        <f>IF(N347="snížená",J347,0)</f>
        <v>0</v>
      </c>
      <c r="BG347" s="248">
        <f>IF(N347="zákl. přenesená",J347,0)</f>
        <v>0</v>
      </c>
      <c r="BH347" s="248">
        <f>IF(N347="sníž. přenesená",J347,0)</f>
        <v>0</v>
      </c>
      <c r="BI347" s="248">
        <f>IF(N347="nulová",J347,0)</f>
        <v>0</v>
      </c>
      <c r="BJ347" s="25" t="s">
        <v>24</v>
      </c>
      <c r="BK347" s="248">
        <f>ROUND(I347*H347,2)</f>
        <v>0</v>
      </c>
      <c r="BL347" s="25" t="s">
        <v>572</v>
      </c>
      <c r="BM347" s="25" t="s">
        <v>4335</v>
      </c>
    </row>
    <row r="348" s="1" customFormat="1" ht="38.25" customHeight="1">
      <c r="B348" s="47"/>
      <c r="C348" s="237" t="s">
        <v>1531</v>
      </c>
      <c r="D348" s="237" t="s">
        <v>230</v>
      </c>
      <c r="E348" s="238" t="s">
        <v>4336</v>
      </c>
      <c r="F348" s="239" t="s">
        <v>4259</v>
      </c>
      <c r="G348" s="240" t="s">
        <v>929</v>
      </c>
      <c r="H348" s="241">
        <v>2</v>
      </c>
      <c r="I348" s="242"/>
      <c r="J348" s="243">
        <f>ROUND(I348*H348,2)</f>
        <v>0</v>
      </c>
      <c r="K348" s="239" t="s">
        <v>3751</v>
      </c>
      <c r="L348" s="73"/>
      <c r="M348" s="244" t="s">
        <v>22</v>
      </c>
      <c r="N348" s="245" t="s">
        <v>50</v>
      </c>
      <c r="O348" s="48"/>
      <c r="P348" s="246">
        <f>O348*H348</f>
        <v>0</v>
      </c>
      <c r="Q348" s="246">
        <v>0</v>
      </c>
      <c r="R348" s="246">
        <f>Q348*H348</f>
        <v>0</v>
      </c>
      <c r="S348" s="246">
        <v>0</v>
      </c>
      <c r="T348" s="247">
        <f>S348*H348</f>
        <v>0</v>
      </c>
      <c r="AR348" s="25" t="s">
        <v>572</v>
      </c>
      <c r="AT348" s="25" t="s">
        <v>230</v>
      </c>
      <c r="AU348" s="25" t="s">
        <v>24</v>
      </c>
      <c r="AY348" s="25" t="s">
        <v>228</v>
      </c>
      <c r="BE348" s="248">
        <f>IF(N348="základní",J348,0)</f>
        <v>0</v>
      </c>
      <c r="BF348" s="248">
        <f>IF(N348="snížená",J348,0)</f>
        <v>0</v>
      </c>
      <c r="BG348" s="248">
        <f>IF(N348="zákl. přenesená",J348,0)</f>
        <v>0</v>
      </c>
      <c r="BH348" s="248">
        <f>IF(N348="sníž. přenesená",J348,0)</f>
        <v>0</v>
      </c>
      <c r="BI348" s="248">
        <f>IF(N348="nulová",J348,0)</f>
        <v>0</v>
      </c>
      <c r="BJ348" s="25" t="s">
        <v>24</v>
      </c>
      <c r="BK348" s="248">
        <f>ROUND(I348*H348,2)</f>
        <v>0</v>
      </c>
      <c r="BL348" s="25" t="s">
        <v>572</v>
      </c>
      <c r="BM348" s="25" t="s">
        <v>4337</v>
      </c>
    </row>
    <row r="349" s="1" customFormat="1" ht="38.25" customHeight="1">
      <c r="B349" s="47"/>
      <c r="C349" s="237" t="s">
        <v>1536</v>
      </c>
      <c r="D349" s="237" t="s">
        <v>230</v>
      </c>
      <c r="E349" s="238" t="s">
        <v>4338</v>
      </c>
      <c r="F349" s="239" t="s">
        <v>3781</v>
      </c>
      <c r="G349" s="240" t="s">
        <v>929</v>
      </c>
      <c r="H349" s="241">
        <v>17</v>
      </c>
      <c r="I349" s="242"/>
      <c r="J349" s="243">
        <f>ROUND(I349*H349,2)</f>
        <v>0</v>
      </c>
      <c r="K349" s="239" t="s">
        <v>3751</v>
      </c>
      <c r="L349" s="73"/>
      <c r="M349" s="244" t="s">
        <v>22</v>
      </c>
      <c r="N349" s="245" t="s">
        <v>50</v>
      </c>
      <c r="O349" s="48"/>
      <c r="P349" s="246">
        <f>O349*H349</f>
        <v>0</v>
      </c>
      <c r="Q349" s="246">
        <v>0</v>
      </c>
      <c r="R349" s="246">
        <f>Q349*H349</f>
        <v>0</v>
      </c>
      <c r="S349" s="246">
        <v>0</v>
      </c>
      <c r="T349" s="247">
        <f>S349*H349</f>
        <v>0</v>
      </c>
      <c r="AR349" s="25" t="s">
        <v>572</v>
      </c>
      <c r="AT349" s="25" t="s">
        <v>230</v>
      </c>
      <c r="AU349" s="25" t="s">
        <v>24</v>
      </c>
      <c r="AY349" s="25" t="s">
        <v>228</v>
      </c>
      <c r="BE349" s="248">
        <f>IF(N349="základní",J349,0)</f>
        <v>0</v>
      </c>
      <c r="BF349" s="248">
        <f>IF(N349="snížená",J349,0)</f>
        <v>0</v>
      </c>
      <c r="BG349" s="248">
        <f>IF(N349="zákl. přenesená",J349,0)</f>
        <v>0</v>
      </c>
      <c r="BH349" s="248">
        <f>IF(N349="sníž. přenesená",J349,0)</f>
        <v>0</v>
      </c>
      <c r="BI349" s="248">
        <f>IF(N349="nulová",J349,0)</f>
        <v>0</v>
      </c>
      <c r="BJ349" s="25" t="s">
        <v>24</v>
      </c>
      <c r="BK349" s="248">
        <f>ROUND(I349*H349,2)</f>
        <v>0</v>
      </c>
      <c r="BL349" s="25" t="s">
        <v>572</v>
      </c>
      <c r="BM349" s="25" t="s">
        <v>4339</v>
      </c>
    </row>
    <row r="350" s="1" customFormat="1" ht="38.25" customHeight="1">
      <c r="B350" s="47"/>
      <c r="C350" s="237" t="s">
        <v>1541</v>
      </c>
      <c r="D350" s="237" t="s">
        <v>230</v>
      </c>
      <c r="E350" s="238" t="s">
        <v>4340</v>
      </c>
      <c r="F350" s="239" t="s">
        <v>3881</v>
      </c>
      <c r="G350" s="240" t="s">
        <v>929</v>
      </c>
      <c r="H350" s="241">
        <v>5</v>
      </c>
      <c r="I350" s="242"/>
      <c r="J350" s="243">
        <f>ROUND(I350*H350,2)</f>
        <v>0</v>
      </c>
      <c r="K350" s="239" t="s">
        <v>3751</v>
      </c>
      <c r="L350" s="73"/>
      <c r="M350" s="244" t="s">
        <v>22</v>
      </c>
      <c r="N350" s="245" t="s">
        <v>50</v>
      </c>
      <c r="O350" s="48"/>
      <c r="P350" s="246">
        <f>O350*H350</f>
        <v>0</v>
      </c>
      <c r="Q350" s="246">
        <v>0</v>
      </c>
      <c r="R350" s="246">
        <f>Q350*H350</f>
        <v>0</v>
      </c>
      <c r="S350" s="246">
        <v>0</v>
      </c>
      <c r="T350" s="247">
        <f>S350*H350</f>
        <v>0</v>
      </c>
      <c r="AR350" s="25" t="s">
        <v>572</v>
      </c>
      <c r="AT350" s="25" t="s">
        <v>230</v>
      </c>
      <c r="AU350" s="25" t="s">
        <v>24</v>
      </c>
      <c r="AY350" s="25" t="s">
        <v>228</v>
      </c>
      <c r="BE350" s="248">
        <f>IF(N350="základní",J350,0)</f>
        <v>0</v>
      </c>
      <c r="BF350" s="248">
        <f>IF(N350="snížená",J350,0)</f>
        <v>0</v>
      </c>
      <c r="BG350" s="248">
        <f>IF(N350="zákl. přenesená",J350,0)</f>
        <v>0</v>
      </c>
      <c r="BH350" s="248">
        <f>IF(N350="sníž. přenesená",J350,0)</f>
        <v>0</v>
      </c>
      <c r="BI350" s="248">
        <f>IF(N350="nulová",J350,0)</f>
        <v>0</v>
      </c>
      <c r="BJ350" s="25" t="s">
        <v>24</v>
      </c>
      <c r="BK350" s="248">
        <f>ROUND(I350*H350,2)</f>
        <v>0</v>
      </c>
      <c r="BL350" s="25" t="s">
        <v>572</v>
      </c>
      <c r="BM350" s="25" t="s">
        <v>4341</v>
      </c>
    </row>
    <row r="351" s="1" customFormat="1" ht="38.25" customHeight="1">
      <c r="B351" s="47"/>
      <c r="C351" s="237" t="s">
        <v>1546</v>
      </c>
      <c r="D351" s="237" t="s">
        <v>230</v>
      </c>
      <c r="E351" s="238" t="s">
        <v>4342</v>
      </c>
      <c r="F351" s="239" t="s">
        <v>3784</v>
      </c>
      <c r="G351" s="240" t="s">
        <v>929</v>
      </c>
      <c r="H351" s="241">
        <v>10</v>
      </c>
      <c r="I351" s="242"/>
      <c r="J351" s="243">
        <f>ROUND(I351*H351,2)</f>
        <v>0</v>
      </c>
      <c r="K351" s="239" t="s">
        <v>3751</v>
      </c>
      <c r="L351" s="73"/>
      <c r="M351" s="244" t="s">
        <v>22</v>
      </c>
      <c r="N351" s="245" t="s">
        <v>50</v>
      </c>
      <c r="O351" s="48"/>
      <c r="P351" s="246">
        <f>O351*H351</f>
        <v>0</v>
      </c>
      <c r="Q351" s="246">
        <v>0</v>
      </c>
      <c r="R351" s="246">
        <f>Q351*H351</f>
        <v>0</v>
      </c>
      <c r="S351" s="246">
        <v>0</v>
      </c>
      <c r="T351" s="247">
        <f>S351*H351</f>
        <v>0</v>
      </c>
      <c r="AR351" s="25" t="s">
        <v>572</v>
      </c>
      <c r="AT351" s="25" t="s">
        <v>230</v>
      </c>
      <c r="AU351" s="25" t="s">
        <v>24</v>
      </c>
      <c r="AY351" s="25" t="s">
        <v>228</v>
      </c>
      <c r="BE351" s="248">
        <f>IF(N351="základní",J351,0)</f>
        <v>0</v>
      </c>
      <c r="BF351" s="248">
        <f>IF(N351="snížená",J351,0)</f>
        <v>0</v>
      </c>
      <c r="BG351" s="248">
        <f>IF(N351="zákl. přenesená",J351,0)</f>
        <v>0</v>
      </c>
      <c r="BH351" s="248">
        <f>IF(N351="sníž. přenesená",J351,0)</f>
        <v>0</v>
      </c>
      <c r="BI351" s="248">
        <f>IF(N351="nulová",J351,0)</f>
        <v>0</v>
      </c>
      <c r="BJ351" s="25" t="s">
        <v>24</v>
      </c>
      <c r="BK351" s="248">
        <f>ROUND(I351*H351,2)</f>
        <v>0</v>
      </c>
      <c r="BL351" s="25" t="s">
        <v>572</v>
      </c>
      <c r="BM351" s="25" t="s">
        <v>4343</v>
      </c>
    </row>
    <row r="352" s="1" customFormat="1" ht="38.25" customHeight="1">
      <c r="B352" s="47"/>
      <c r="C352" s="237" t="s">
        <v>1551</v>
      </c>
      <c r="D352" s="237" t="s">
        <v>230</v>
      </c>
      <c r="E352" s="238" t="s">
        <v>4344</v>
      </c>
      <c r="F352" s="239" t="s">
        <v>4264</v>
      </c>
      <c r="G352" s="240" t="s">
        <v>929</v>
      </c>
      <c r="H352" s="241">
        <v>1</v>
      </c>
      <c r="I352" s="242"/>
      <c r="J352" s="243">
        <f>ROUND(I352*H352,2)</f>
        <v>0</v>
      </c>
      <c r="K352" s="239" t="s">
        <v>3751</v>
      </c>
      <c r="L352" s="73"/>
      <c r="M352" s="244" t="s">
        <v>22</v>
      </c>
      <c r="N352" s="245" t="s">
        <v>50</v>
      </c>
      <c r="O352" s="48"/>
      <c r="P352" s="246">
        <f>O352*H352</f>
        <v>0</v>
      </c>
      <c r="Q352" s="246">
        <v>0</v>
      </c>
      <c r="R352" s="246">
        <f>Q352*H352</f>
        <v>0</v>
      </c>
      <c r="S352" s="246">
        <v>0</v>
      </c>
      <c r="T352" s="247">
        <f>S352*H352</f>
        <v>0</v>
      </c>
      <c r="AR352" s="25" t="s">
        <v>572</v>
      </c>
      <c r="AT352" s="25" t="s">
        <v>230</v>
      </c>
      <c r="AU352" s="25" t="s">
        <v>24</v>
      </c>
      <c r="AY352" s="25" t="s">
        <v>228</v>
      </c>
      <c r="BE352" s="248">
        <f>IF(N352="základní",J352,0)</f>
        <v>0</v>
      </c>
      <c r="BF352" s="248">
        <f>IF(N352="snížená",J352,0)</f>
        <v>0</v>
      </c>
      <c r="BG352" s="248">
        <f>IF(N352="zákl. přenesená",J352,0)</f>
        <v>0</v>
      </c>
      <c r="BH352" s="248">
        <f>IF(N352="sníž. přenesená",J352,0)</f>
        <v>0</v>
      </c>
      <c r="BI352" s="248">
        <f>IF(N352="nulová",J352,0)</f>
        <v>0</v>
      </c>
      <c r="BJ352" s="25" t="s">
        <v>24</v>
      </c>
      <c r="BK352" s="248">
        <f>ROUND(I352*H352,2)</f>
        <v>0</v>
      </c>
      <c r="BL352" s="25" t="s">
        <v>572</v>
      </c>
      <c r="BM352" s="25" t="s">
        <v>4345</v>
      </c>
    </row>
    <row r="353" s="1" customFormat="1" ht="38.25" customHeight="1">
      <c r="B353" s="47"/>
      <c r="C353" s="237" t="s">
        <v>1556</v>
      </c>
      <c r="D353" s="237" t="s">
        <v>230</v>
      </c>
      <c r="E353" s="238" t="s">
        <v>4346</v>
      </c>
      <c r="F353" s="239" t="s">
        <v>4347</v>
      </c>
      <c r="G353" s="240" t="s">
        <v>929</v>
      </c>
      <c r="H353" s="241">
        <v>1</v>
      </c>
      <c r="I353" s="242"/>
      <c r="J353" s="243">
        <f>ROUND(I353*H353,2)</f>
        <v>0</v>
      </c>
      <c r="K353" s="239" t="s">
        <v>3751</v>
      </c>
      <c r="L353" s="73"/>
      <c r="M353" s="244" t="s">
        <v>22</v>
      </c>
      <c r="N353" s="245" t="s">
        <v>50</v>
      </c>
      <c r="O353" s="48"/>
      <c r="P353" s="246">
        <f>O353*H353</f>
        <v>0</v>
      </c>
      <c r="Q353" s="246">
        <v>0</v>
      </c>
      <c r="R353" s="246">
        <f>Q353*H353</f>
        <v>0</v>
      </c>
      <c r="S353" s="246">
        <v>0</v>
      </c>
      <c r="T353" s="247">
        <f>S353*H353</f>
        <v>0</v>
      </c>
      <c r="AR353" s="25" t="s">
        <v>572</v>
      </c>
      <c r="AT353" s="25" t="s">
        <v>230</v>
      </c>
      <c r="AU353" s="25" t="s">
        <v>24</v>
      </c>
      <c r="AY353" s="25" t="s">
        <v>228</v>
      </c>
      <c r="BE353" s="248">
        <f>IF(N353="základní",J353,0)</f>
        <v>0</v>
      </c>
      <c r="BF353" s="248">
        <f>IF(N353="snížená",J353,0)</f>
        <v>0</v>
      </c>
      <c r="BG353" s="248">
        <f>IF(N353="zákl. přenesená",J353,0)</f>
        <v>0</v>
      </c>
      <c r="BH353" s="248">
        <f>IF(N353="sníž. přenesená",J353,0)</f>
        <v>0</v>
      </c>
      <c r="BI353" s="248">
        <f>IF(N353="nulová",J353,0)</f>
        <v>0</v>
      </c>
      <c r="BJ353" s="25" t="s">
        <v>24</v>
      </c>
      <c r="BK353" s="248">
        <f>ROUND(I353*H353,2)</f>
        <v>0</v>
      </c>
      <c r="BL353" s="25" t="s">
        <v>572</v>
      </c>
      <c r="BM353" s="25" t="s">
        <v>4348</v>
      </c>
    </row>
    <row r="354" s="1" customFormat="1" ht="38.25" customHeight="1">
      <c r="B354" s="47"/>
      <c r="C354" s="237" t="s">
        <v>1561</v>
      </c>
      <c r="D354" s="237" t="s">
        <v>230</v>
      </c>
      <c r="E354" s="238" t="s">
        <v>4349</v>
      </c>
      <c r="F354" s="239" t="s">
        <v>3787</v>
      </c>
      <c r="G354" s="240" t="s">
        <v>929</v>
      </c>
      <c r="H354" s="241">
        <v>1</v>
      </c>
      <c r="I354" s="242"/>
      <c r="J354" s="243">
        <f>ROUND(I354*H354,2)</f>
        <v>0</v>
      </c>
      <c r="K354" s="239" t="s">
        <v>3751</v>
      </c>
      <c r="L354" s="73"/>
      <c r="M354" s="244" t="s">
        <v>22</v>
      </c>
      <c r="N354" s="245" t="s">
        <v>50</v>
      </c>
      <c r="O354" s="48"/>
      <c r="P354" s="246">
        <f>O354*H354</f>
        <v>0</v>
      </c>
      <c r="Q354" s="246">
        <v>0</v>
      </c>
      <c r="R354" s="246">
        <f>Q354*H354</f>
        <v>0</v>
      </c>
      <c r="S354" s="246">
        <v>0</v>
      </c>
      <c r="T354" s="247">
        <f>S354*H354</f>
        <v>0</v>
      </c>
      <c r="AR354" s="25" t="s">
        <v>572</v>
      </c>
      <c r="AT354" s="25" t="s">
        <v>230</v>
      </c>
      <c r="AU354" s="25" t="s">
        <v>24</v>
      </c>
      <c r="AY354" s="25" t="s">
        <v>228</v>
      </c>
      <c r="BE354" s="248">
        <f>IF(N354="základní",J354,0)</f>
        <v>0</v>
      </c>
      <c r="BF354" s="248">
        <f>IF(N354="snížená",J354,0)</f>
        <v>0</v>
      </c>
      <c r="BG354" s="248">
        <f>IF(N354="zákl. přenesená",J354,0)</f>
        <v>0</v>
      </c>
      <c r="BH354" s="248">
        <f>IF(N354="sníž. přenesená",J354,0)</f>
        <v>0</v>
      </c>
      <c r="BI354" s="248">
        <f>IF(N354="nulová",J354,0)</f>
        <v>0</v>
      </c>
      <c r="BJ354" s="25" t="s">
        <v>24</v>
      </c>
      <c r="BK354" s="248">
        <f>ROUND(I354*H354,2)</f>
        <v>0</v>
      </c>
      <c r="BL354" s="25" t="s">
        <v>572</v>
      </c>
      <c r="BM354" s="25" t="s">
        <v>4350</v>
      </c>
    </row>
    <row r="355" s="1" customFormat="1" ht="16.5" customHeight="1">
      <c r="B355" s="47"/>
      <c r="C355" s="237" t="s">
        <v>1566</v>
      </c>
      <c r="D355" s="237" t="s">
        <v>230</v>
      </c>
      <c r="E355" s="238" t="s">
        <v>4351</v>
      </c>
      <c r="F355" s="239" t="s">
        <v>3790</v>
      </c>
      <c r="G355" s="240" t="s">
        <v>929</v>
      </c>
      <c r="H355" s="241">
        <v>10</v>
      </c>
      <c r="I355" s="242"/>
      <c r="J355" s="243">
        <f>ROUND(I355*H355,2)</f>
        <v>0</v>
      </c>
      <c r="K355" s="239" t="s">
        <v>3751</v>
      </c>
      <c r="L355" s="73"/>
      <c r="M355" s="244" t="s">
        <v>22</v>
      </c>
      <c r="N355" s="245" t="s">
        <v>50</v>
      </c>
      <c r="O355" s="48"/>
      <c r="P355" s="246">
        <f>O355*H355</f>
        <v>0</v>
      </c>
      <c r="Q355" s="246">
        <v>0</v>
      </c>
      <c r="R355" s="246">
        <f>Q355*H355</f>
        <v>0</v>
      </c>
      <c r="S355" s="246">
        <v>0</v>
      </c>
      <c r="T355" s="247">
        <f>S355*H355</f>
        <v>0</v>
      </c>
      <c r="AR355" s="25" t="s">
        <v>572</v>
      </c>
      <c r="AT355" s="25" t="s">
        <v>230</v>
      </c>
      <c r="AU355" s="25" t="s">
        <v>24</v>
      </c>
      <c r="AY355" s="25" t="s">
        <v>228</v>
      </c>
      <c r="BE355" s="248">
        <f>IF(N355="základní",J355,0)</f>
        <v>0</v>
      </c>
      <c r="BF355" s="248">
        <f>IF(N355="snížená",J355,0)</f>
        <v>0</v>
      </c>
      <c r="BG355" s="248">
        <f>IF(N355="zákl. přenesená",J355,0)</f>
        <v>0</v>
      </c>
      <c r="BH355" s="248">
        <f>IF(N355="sníž. přenesená",J355,0)</f>
        <v>0</v>
      </c>
      <c r="BI355" s="248">
        <f>IF(N355="nulová",J355,0)</f>
        <v>0</v>
      </c>
      <c r="BJ355" s="25" t="s">
        <v>24</v>
      </c>
      <c r="BK355" s="248">
        <f>ROUND(I355*H355,2)</f>
        <v>0</v>
      </c>
      <c r="BL355" s="25" t="s">
        <v>572</v>
      </c>
      <c r="BM355" s="25" t="s">
        <v>4352</v>
      </c>
    </row>
    <row r="356" s="1" customFormat="1" ht="25.5" customHeight="1">
      <c r="B356" s="47"/>
      <c r="C356" s="237" t="s">
        <v>1571</v>
      </c>
      <c r="D356" s="237" t="s">
        <v>230</v>
      </c>
      <c r="E356" s="238" t="s">
        <v>4353</v>
      </c>
      <c r="F356" s="239" t="s">
        <v>3793</v>
      </c>
      <c r="G356" s="240" t="s">
        <v>929</v>
      </c>
      <c r="H356" s="241">
        <v>12</v>
      </c>
      <c r="I356" s="242"/>
      <c r="J356" s="243">
        <f>ROUND(I356*H356,2)</f>
        <v>0</v>
      </c>
      <c r="K356" s="239" t="s">
        <v>3751</v>
      </c>
      <c r="L356" s="73"/>
      <c r="M356" s="244" t="s">
        <v>22</v>
      </c>
      <c r="N356" s="245" t="s">
        <v>50</v>
      </c>
      <c r="O356" s="48"/>
      <c r="P356" s="246">
        <f>O356*H356</f>
        <v>0</v>
      </c>
      <c r="Q356" s="246">
        <v>0</v>
      </c>
      <c r="R356" s="246">
        <f>Q356*H356</f>
        <v>0</v>
      </c>
      <c r="S356" s="246">
        <v>0</v>
      </c>
      <c r="T356" s="247">
        <f>S356*H356</f>
        <v>0</v>
      </c>
      <c r="AR356" s="25" t="s">
        <v>572</v>
      </c>
      <c r="AT356" s="25" t="s">
        <v>230</v>
      </c>
      <c r="AU356" s="25" t="s">
        <v>24</v>
      </c>
      <c r="AY356" s="25" t="s">
        <v>228</v>
      </c>
      <c r="BE356" s="248">
        <f>IF(N356="základní",J356,0)</f>
        <v>0</v>
      </c>
      <c r="BF356" s="248">
        <f>IF(N356="snížená",J356,0)</f>
        <v>0</v>
      </c>
      <c r="BG356" s="248">
        <f>IF(N356="zákl. přenesená",J356,0)</f>
        <v>0</v>
      </c>
      <c r="BH356" s="248">
        <f>IF(N356="sníž. přenesená",J356,0)</f>
        <v>0</v>
      </c>
      <c r="BI356" s="248">
        <f>IF(N356="nulová",J356,0)</f>
        <v>0</v>
      </c>
      <c r="BJ356" s="25" t="s">
        <v>24</v>
      </c>
      <c r="BK356" s="248">
        <f>ROUND(I356*H356,2)</f>
        <v>0</v>
      </c>
      <c r="BL356" s="25" t="s">
        <v>572</v>
      </c>
      <c r="BM356" s="25" t="s">
        <v>4354</v>
      </c>
    </row>
    <row r="357" s="1" customFormat="1" ht="16.5" customHeight="1">
      <c r="B357" s="47"/>
      <c r="C357" s="237" t="s">
        <v>1576</v>
      </c>
      <c r="D357" s="237" t="s">
        <v>230</v>
      </c>
      <c r="E357" s="238" t="s">
        <v>4355</v>
      </c>
      <c r="F357" s="239" t="s">
        <v>3796</v>
      </c>
      <c r="G357" s="240" t="s">
        <v>929</v>
      </c>
      <c r="H357" s="241">
        <v>1</v>
      </c>
      <c r="I357" s="242"/>
      <c r="J357" s="243">
        <f>ROUND(I357*H357,2)</f>
        <v>0</v>
      </c>
      <c r="K357" s="239" t="s">
        <v>3751</v>
      </c>
      <c r="L357" s="73"/>
      <c r="M357" s="244" t="s">
        <v>22</v>
      </c>
      <c r="N357" s="245" t="s">
        <v>50</v>
      </c>
      <c r="O357" s="48"/>
      <c r="P357" s="246">
        <f>O357*H357</f>
        <v>0</v>
      </c>
      <c r="Q357" s="246">
        <v>0</v>
      </c>
      <c r="R357" s="246">
        <f>Q357*H357</f>
        <v>0</v>
      </c>
      <c r="S357" s="246">
        <v>0</v>
      </c>
      <c r="T357" s="247">
        <f>S357*H357</f>
        <v>0</v>
      </c>
      <c r="AR357" s="25" t="s">
        <v>572</v>
      </c>
      <c r="AT357" s="25" t="s">
        <v>230</v>
      </c>
      <c r="AU357" s="25" t="s">
        <v>24</v>
      </c>
      <c r="AY357" s="25" t="s">
        <v>228</v>
      </c>
      <c r="BE357" s="248">
        <f>IF(N357="základní",J357,0)</f>
        <v>0</v>
      </c>
      <c r="BF357" s="248">
        <f>IF(N357="snížená",J357,0)</f>
        <v>0</v>
      </c>
      <c r="BG357" s="248">
        <f>IF(N357="zákl. přenesená",J357,0)</f>
        <v>0</v>
      </c>
      <c r="BH357" s="248">
        <f>IF(N357="sníž. přenesená",J357,0)</f>
        <v>0</v>
      </c>
      <c r="BI357" s="248">
        <f>IF(N357="nulová",J357,0)</f>
        <v>0</v>
      </c>
      <c r="BJ357" s="25" t="s">
        <v>24</v>
      </c>
      <c r="BK357" s="248">
        <f>ROUND(I357*H357,2)</f>
        <v>0</v>
      </c>
      <c r="BL357" s="25" t="s">
        <v>572</v>
      </c>
      <c r="BM357" s="25" t="s">
        <v>4356</v>
      </c>
    </row>
    <row r="358" s="1" customFormat="1" ht="25.5" customHeight="1">
      <c r="B358" s="47"/>
      <c r="C358" s="237" t="s">
        <v>1581</v>
      </c>
      <c r="D358" s="237" t="s">
        <v>230</v>
      </c>
      <c r="E358" s="238" t="s">
        <v>4357</v>
      </c>
      <c r="F358" s="239" t="s">
        <v>3799</v>
      </c>
      <c r="G358" s="240" t="s">
        <v>929</v>
      </c>
      <c r="H358" s="241">
        <v>1</v>
      </c>
      <c r="I358" s="242"/>
      <c r="J358" s="243">
        <f>ROUND(I358*H358,2)</f>
        <v>0</v>
      </c>
      <c r="K358" s="239" t="s">
        <v>3751</v>
      </c>
      <c r="L358" s="73"/>
      <c r="M358" s="244" t="s">
        <v>22</v>
      </c>
      <c r="N358" s="245" t="s">
        <v>50</v>
      </c>
      <c r="O358" s="48"/>
      <c r="P358" s="246">
        <f>O358*H358</f>
        <v>0</v>
      </c>
      <c r="Q358" s="246">
        <v>0</v>
      </c>
      <c r="R358" s="246">
        <f>Q358*H358</f>
        <v>0</v>
      </c>
      <c r="S358" s="246">
        <v>0</v>
      </c>
      <c r="T358" s="247">
        <f>S358*H358</f>
        <v>0</v>
      </c>
      <c r="AR358" s="25" t="s">
        <v>572</v>
      </c>
      <c r="AT358" s="25" t="s">
        <v>230</v>
      </c>
      <c r="AU358" s="25" t="s">
        <v>24</v>
      </c>
      <c r="AY358" s="25" t="s">
        <v>228</v>
      </c>
      <c r="BE358" s="248">
        <f>IF(N358="základní",J358,0)</f>
        <v>0</v>
      </c>
      <c r="BF358" s="248">
        <f>IF(N358="snížená",J358,0)</f>
        <v>0</v>
      </c>
      <c r="BG358" s="248">
        <f>IF(N358="zákl. přenesená",J358,0)</f>
        <v>0</v>
      </c>
      <c r="BH358" s="248">
        <f>IF(N358="sníž. přenesená",J358,0)</f>
        <v>0</v>
      </c>
      <c r="BI358" s="248">
        <f>IF(N358="nulová",J358,0)</f>
        <v>0</v>
      </c>
      <c r="BJ358" s="25" t="s">
        <v>24</v>
      </c>
      <c r="BK358" s="248">
        <f>ROUND(I358*H358,2)</f>
        <v>0</v>
      </c>
      <c r="BL358" s="25" t="s">
        <v>572</v>
      </c>
      <c r="BM358" s="25" t="s">
        <v>4358</v>
      </c>
    </row>
    <row r="359" s="1" customFormat="1" ht="25.5" customHeight="1">
      <c r="B359" s="47"/>
      <c r="C359" s="237" t="s">
        <v>1586</v>
      </c>
      <c r="D359" s="237" t="s">
        <v>230</v>
      </c>
      <c r="E359" s="238" t="s">
        <v>4359</v>
      </c>
      <c r="F359" s="239" t="s">
        <v>4360</v>
      </c>
      <c r="G359" s="240" t="s">
        <v>929</v>
      </c>
      <c r="H359" s="241">
        <v>4</v>
      </c>
      <c r="I359" s="242"/>
      <c r="J359" s="243">
        <f>ROUND(I359*H359,2)</f>
        <v>0</v>
      </c>
      <c r="K359" s="239" t="s">
        <v>3751</v>
      </c>
      <c r="L359" s="73"/>
      <c r="M359" s="244" t="s">
        <v>22</v>
      </c>
      <c r="N359" s="245" t="s">
        <v>50</v>
      </c>
      <c r="O359" s="48"/>
      <c r="P359" s="246">
        <f>O359*H359</f>
        <v>0</v>
      </c>
      <c r="Q359" s="246">
        <v>0</v>
      </c>
      <c r="R359" s="246">
        <f>Q359*H359</f>
        <v>0</v>
      </c>
      <c r="S359" s="246">
        <v>0</v>
      </c>
      <c r="T359" s="247">
        <f>S359*H359</f>
        <v>0</v>
      </c>
      <c r="AR359" s="25" t="s">
        <v>572</v>
      </c>
      <c r="AT359" s="25" t="s">
        <v>230</v>
      </c>
      <c r="AU359" s="25" t="s">
        <v>24</v>
      </c>
      <c r="AY359" s="25" t="s">
        <v>228</v>
      </c>
      <c r="BE359" s="248">
        <f>IF(N359="základní",J359,0)</f>
        <v>0</v>
      </c>
      <c r="BF359" s="248">
        <f>IF(N359="snížená",J359,0)</f>
        <v>0</v>
      </c>
      <c r="BG359" s="248">
        <f>IF(N359="zákl. přenesená",J359,0)</f>
        <v>0</v>
      </c>
      <c r="BH359" s="248">
        <f>IF(N359="sníž. přenesená",J359,0)</f>
        <v>0</v>
      </c>
      <c r="BI359" s="248">
        <f>IF(N359="nulová",J359,0)</f>
        <v>0</v>
      </c>
      <c r="BJ359" s="25" t="s">
        <v>24</v>
      </c>
      <c r="BK359" s="248">
        <f>ROUND(I359*H359,2)</f>
        <v>0</v>
      </c>
      <c r="BL359" s="25" t="s">
        <v>572</v>
      </c>
      <c r="BM359" s="25" t="s">
        <v>4361</v>
      </c>
    </row>
    <row r="360" s="1" customFormat="1" ht="16.5" customHeight="1">
      <c r="B360" s="47"/>
      <c r="C360" s="237" t="s">
        <v>1591</v>
      </c>
      <c r="D360" s="237" t="s">
        <v>230</v>
      </c>
      <c r="E360" s="238" t="s">
        <v>4362</v>
      </c>
      <c r="F360" s="239" t="s">
        <v>4363</v>
      </c>
      <c r="G360" s="240" t="s">
        <v>929</v>
      </c>
      <c r="H360" s="241">
        <v>8</v>
      </c>
      <c r="I360" s="242"/>
      <c r="J360" s="243">
        <f>ROUND(I360*H360,2)</f>
        <v>0</v>
      </c>
      <c r="K360" s="239" t="s">
        <v>3751</v>
      </c>
      <c r="L360" s="73"/>
      <c r="M360" s="244" t="s">
        <v>22</v>
      </c>
      <c r="N360" s="245" t="s">
        <v>50</v>
      </c>
      <c r="O360" s="48"/>
      <c r="P360" s="246">
        <f>O360*H360</f>
        <v>0</v>
      </c>
      <c r="Q360" s="246">
        <v>0</v>
      </c>
      <c r="R360" s="246">
        <f>Q360*H360</f>
        <v>0</v>
      </c>
      <c r="S360" s="246">
        <v>0</v>
      </c>
      <c r="T360" s="247">
        <f>S360*H360</f>
        <v>0</v>
      </c>
      <c r="AR360" s="25" t="s">
        <v>572</v>
      </c>
      <c r="AT360" s="25" t="s">
        <v>230</v>
      </c>
      <c r="AU360" s="25" t="s">
        <v>24</v>
      </c>
      <c r="AY360" s="25" t="s">
        <v>228</v>
      </c>
      <c r="BE360" s="248">
        <f>IF(N360="základní",J360,0)</f>
        <v>0</v>
      </c>
      <c r="BF360" s="248">
        <f>IF(N360="snížená",J360,0)</f>
        <v>0</v>
      </c>
      <c r="BG360" s="248">
        <f>IF(N360="zákl. přenesená",J360,0)</f>
        <v>0</v>
      </c>
      <c r="BH360" s="248">
        <f>IF(N360="sníž. přenesená",J360,0)</f>
        <v>0</v>
      </c>
      <c r="BI360" s="248">
        <f>IF(N360="nulová",J360,0)</f>
        <v>0</v>
      </c>
      <c r="BJ360" s="25" t="s">
        <v>24</v>
      </c>
      <c r="BK360" s="248">
        <f>ROUND(I360*H360,2)</f>
        <v>0</v>
      </c>
      <c r="BL360" s="25" t="s">
        <v>572</v>
      </c>
      <c r="BM360" s="25" t="s">
        <v>4364</v>
      </c>
    </row>
    <row r="361" s="1" customFormat="1" ht="25.5" customHeight="1">
      <c r="B361" s="47"/>
      <c r="C361" s="237" t="s">
        <v>1596</v>
      </c>
      <c r="D361" s="237" t="s">
        <v>230</v>
      </c>
      <c r="E361" s="238" t="s">
        <v>4365</v>
      </c>
      <c r="F361" s="239" t="s">
        <v>4120</v>
      </c>
      <c r="G361" s="240" t="s">
        <v>929</v>
      </c>
      <c r="H361" s="241">
        <v>1</v>
      </c>
      <c r="I361" s="242"/>
      <c r="J361" s="243">
        <f>ROUND(I361*H361,2)</f>
        <v>0</v>
      </c>
      <c r="K361" s="239" t="s">
        <v>3751</v>
      </c>
      <c r="L361" s="73"/>
      <c r="M361" s="244" t="s">
        <v>22</v>
      </c>
      <c r="N361" s="245" t="s">
        <v>50</v>
      </c>
      <c r="O361" s="48"/>
      <c r="P361" s="246">
        <f>O361*H361</f>
        <v>0</v>
      </c>
      <c r="Q361" s="246">
        <v>0</v>
      </c>
      <c r="R361" s="246">
        <f>Q361*H361</f>
        <v>0</v>
      </c>
      <c r="S361" s="246">
        <v>0</v>
      </c>
      <c r="T361" s="247">
        <f>S361*H361</f>
        <v>0</v>
      </c>
      <c r="AR361" s="25" t="s">
        <v>572</v>
      </c>
      <c r="AT361" s="25" t="s">
        <v>230</v>
      </c>
      <c r="AU361" s="25" t="s">
        <v>24</v>
      </c>
      <c r="AY361" s="25" t="s">
        <v>228</v>
      </c>
      <c r="BE361" s="248">
        <f>IF(N361="základní",J361,0)</f>
        <v>0</v>
      </c>
      <c r="BF361" s="248">
        <f>IF(N361="snížená",J361,0)</f>
        <v>0</v>
      </c>
      <c r="BG361" s="248">
        <f>IF(N361="zákl. přenesená",J361,0)</f>
        <v>0</v>
      </c>
      <c r="BH361" s="248">
        <f>IF(N361="sníž. přenesená",J361,0)</f>
        <v>0</v>
      </c>
      <c r="BI361" s="248">
        <f>IF(N361="nulová",J361,0)</f>
        <v>0</v>
      </c>
      <c r="BJ361" s="25" t="s">
        <v>24</v>
      </c>
      <c r="BK361" s="248">
        <f>ROUND(I361*H361,2)</f>
        <v>0</v>
      </c>
      <c r="BL361" s="25" t="s">
        <v>572</v>
      </c>
      <c r="BM361" s="25" t="s">
        <v>4366</v>
      </c>
    </row>
    <row r="362" s="1" customFormat="1" ht="25.5" customHeight="1">
      <c r="B362" s="47"/>
      <c r="C362" s="237" t="s">
        <v>1601</v>
      </c>
      <c r="D362" s="237" t="s">
        <v>230</v>
      </c>
      <c r="E362" s="238" t="s">
        <v>4367</v>
      </c>
      <c r="F362" s="239" t="s">
        <v>3897</v>
      </c>
      <c r="G362" s="240" t="s">
        <v>929</v>
      </c>
      <c r="H362" s="241">
        <v>3</v>
      </c>
      <c r="I362" s="242"/>
      <c r="J362" s="243">
        <f>ROUND(I362*H362,2)</f>
        <v>0</v>
      </c>
      <c r="K362" s="239" t="s">
        <v>3751</v>
      </c>
      <c r="L362" s="73"/>
      <c r="M362" s="244" t="s">
        <v>22</v>
      </c>
      <c r="N362" s="245" t="s">
        <v>50</v>
      </c>
      <c r="O362" s="48"/>
      <c r="P362" s="246">
        <f>O362*H362</f>
        <v>0</v>
      </c>
      <c r="Q362" s="246">
        <v>0</v>
      </c>
      <c r="R362" s="246">
        <f>Q362*H362</f>
        <v>0</v>
      </c>
      <c r="S362" s="246">
        <v>0</v>
      </c>
      <c r="T362" s="247">
        <f>S362*H362</f>
        <v>0</v>
      </c>
      <c r="AR362" s="25" t="s">
        <v>572</v>
      </c>
      <c r="AT362" s="25" t="s">
        <v>230</v>
      </c>
      <c r="AU362" s="25" t="s">
        <v>24</v>
      </c>
      <c r="AY362" s="25" t="s">
        <v>228</v>
      </c>
      <c r="BE362" s="248">
        <f>IF(N362="základní",J362,0)</f>
        <v>0</v>
      </c>
      <c r="BF362" s="248">
        <f>IF(N362="snížená",J362,0)</f>
        <v>0</v>
      </c>
      <c r="BG362" s="248">
        <f>IF(N362="zákl. přenesená",J362,0)</f>
        <v>0</v>
      </c>
      <c r="BH362" s="248">
        <f>IF(N362="sníž. přenesená",J362,0)</f>
        <v>0</v>
      </c>
      <c r="BI362" s="248">
        <f>IF(N362="nulová",J362,0)</f>
        <v>0</v>
      </c>
      <c r="BJ362" s="25" t="s">
        <v>24</v>
      </c>
      <c r="BK362" s="248">
        <f>ROUND(I362*H362,2)</f>
        <v>0</v>
      </c>
      <c r="BL362" s="25" t="s">
        <v>572</v>
      </c>
      <c r="BM362" s="25" t="s">
        <v>4368</v>
      </c>
    </row>
    <row r="363" s="1" customFormat="1" ht="16.5" customHeight="1">
      <c r="B363" s="47"/>
      <c r="C363" s="237" t="s">
        <v>1606</v>
      </c>
      <c r="D363" s="237" t="s">
        <v>230</v>
      </c>
      <c r="E363" s="238" t="s">
        <v>4369</v>
      </c>
      <c r="F363" s="239" t="s">
        <v>4047</v>
      </c>
      <c r="G363" s="240" t="s">
        <v>935</v>
      </c>
      <c r="H363" s="241">
        <v>2</v>
      </c>
      <c r="I363" s="242"/>
      <c r="J363" s="243">
        <f>ROUND(I363*H363,2)</f>
        <v>0</v>
      </c>
      <c r="K363" s="239" t="s">
        <v>3751</v>
      </c>
      <c r="L363" s="73"/>
      <c r="M363" s="244" t="s">
        <v>22</v>
      </c>
      <c r="N363" s="245" t="s">
        <v>50</v>
      </c>
      <c r="O363" s="48"/>
      <c r="P363" s="246">
        <f>O363*H363</f>
        <v>0</v>
      </c>
      <c r="Q363" s="246">
        <v>0</v>
      </c>
      <c r="R363" s="246">
        <f>Q363*H363</f>
        <v>0</v>
      </c>
      <c r="S363" s="246">
        <v>0</v>
      </c>
      <c r="T363" s="247">
        <f>S363*H363</f>
        <v>0</v>
      </c>
      <c r="AR363" s="25" t="s">
        <v>572</v>
      </c>
      <c r="AT363" s="25" t="s">
        <v>230</v>
      </c>
      <c r="AU363" s="25" t="s">
        <v>24</v>
      </c>
      <c r="AY363" s="25" t="s">
        <v>228</v>
      </c>
      <c r="BE363" s="248">
        <f>IF(N363="základní",J363,0)</f>
        <v>0</v>
      </c>
      <c r="BF363" s="248">
        <f>IF(N363="snížená",J363,0)</f>
        <v>0</v>
      </c>
      <c r="BG363" s="248">
        <f>IF(N363="zákl. přenesená",J363,0)</f>
        <v>0</v>
      </c>
      <c r="BH363" s="248">
        <f>IF(N363="sníž. přenesená",J363,0)</f>
        <v>0</v>
      </c>
      <c r="BI363" s="248">
        <f>IF(N363="nulová",J363,0)</f>
        <v>0</v>
      </c>
      <c r="BJ363" s="25" t="s">
        <v>24</v>
      </c>
      <c r="BK363" s="248">
        <f>ROUND(I363*H363,2)</f>
        <v>0</v>
      </c>
      <c r="BL363" s="25" t="s">
        <v>572</v>
      </c>
      <c r="BM363" s="25" t="s">
        <v>4370</v>
      </c>
    </row>
    <row r="364" s="1" customFormat="1" ht="16.5" customHeight="1">
      <c r="B364" s="47"/>
      <c r="C364" s="237" t="s">
        <v>1611</v>
      </c>
      <c r="D364" s="237" t="s">
        <v>230</v>
      </c>
      <c r="E364" s="238" t="s">
        <v>4371</v>
      </c>
      <c r="F364" s="239" t="s">
        <v>3811</v>
      </c>
      <c r="G364" s="240" t="s">
        <v>935</v>
      </c>
      <c r="H364" s="241">
        <v>17</v>
      </c>
      <c r="I364" s="242"/>
      <c r="J364" s="243">
        <f>ROUND(I364*H364,2)</f>
        <v>0</v>
      </c>
      <c r="K364" s="239" t="s">
        <v>3751</v>
      </c>
      <c r="L364" s="73"/>
      <c r="M364" s="244" t="s">
        <v>22</v>
      </c>
      <c r="N364" s="245" t="s">
        <v>50</v>
      </c>
      <c r="O364" s="48"/>
      <c r="P364" s="246">
        <f>O364*H364</f>
        <v>0</v>
      </c>
      <c r="Q364" s="246">
        <v>0</v>
      </c>
      <c r="R364" s="246">
        <f>Q364*H364</f>
        <v>0</v>
      </c>
      <c r="S364" s="246">
        <v>0</v>
      </c>
      <c r="T364" s="247">
        <f>S364*H364</f>
        <v>0</v>
      </c>
      <c r="AR364" s="25" t="s">
        <v>572</v>
      </c>
      <c r="AT364" s="25" t="s">
        <v>230</v>
      </c>
      <c r="AU364" s="25" t="s">
        <v>24</v>
      </c>
      <c r="AY364" s="25" t="s">
        <v>228</v>
      </c>
      <c r="BE364" s="248">
        <f>IF(N364="základní",J364,0)</f>
        <v>0</v>
      </c>
      <c r="BF364" s="248">
        <f>IF(N364="snížená",J364,0)</f>
        <v>0</v>
      </c>
      <c r="BG364" s="248">
        <f>IF(N364="zákl. přenesená",J364,0)</f>
        <v>0</v>
      </c>
      <c r="BH364" s="248">
        <f>IF(N364="sníž. přenesená",J364,0)</f>
        <v>0</v>
      </c>
      <c r="BI364" s="248">
        <f>IF(N364="nulová",J364,0)</f>
        <v>0</v>
      </c>
      <c r="BJ364" s="25" t="s">
        <v>24</v>
      </c>
      <c r="BK364" s="248">
        <f>ROUND(I364*H364,2)</f>
        <v>0</v>
      </c>
      <c r="BL364" s="25" t="s">
        <v>572</v>
      </c>
      <c r="BM364" s="25" t="s">
        <v>4372</v>
      </c>
    </row>
    <row r="365" s="1" customFormat="1" ht="16.5" customHeight="1">
      <c r="B365" s="47"/>
      <c r="C365" s="237" t="s">
        <v>1616</v>
      </c>
      <c r="D365" s="237" t="s">
        <v>230</v>
      </c>
      <c r="E365" s="238" t="s">
        <v>4373</v>
      </c>
      <c r="F365" s="239" t="s">
        <v>3814</v>
      </c>
      <c r="G365" s="240" t="s">
        <v>935</v>
      </c>
      <c r="H365" s="241">
        <v>11</v>
      </c>
      <c r="I365" s="242"/>
      <c r="J365" s="243">
        <f>ROUND(I365*H365,2)</f>
        <v>0</v>
      </c>
      <c r="K365" s="239" t="s">
        <v>3751</v>
      </c>
      <c r="L365" s="73"/>
      <c r="M365" s="244" t="s">
        <v>22</v>
      </c>
      <c r="N365" s="245" t="s">
        <v>50</v>
      </c>
      <c r="O365" s="48"/>
      <c r="P365" s="246">
        <f>O365*H365</f>
        <v>0</v>
      </c>
      <c r="Q365" s="246">
        <v>0</v>
      </c>
      <c r="R365" s="246">
        <f>Q365*H365</f>
        <v>0</v>
      </c>
      <c r="S365" s="246">
        <v>0</v>
      </c>
      <c r="T365" s="247">
        <f>S365*H365</f>
        <v>0</v>
      </c>
      <c r="AR365" s="25" t="s">
        <v>572</v>
      </c>
      <c r="AT365" s="25" t="s">
        <v>230</v>
      </c>
      <c r="AU365" s="25" t="s">
        <v>24</v>
      </c>
      <c r="AY365" s="25" t="s">
        <v>228</v>
      </c>
      <c r="BE365" s="248">
        <f>IF(N365="základní",J365,0)</f>
        <v>0</v>
      </c>
      <c r="BF365" s="248">
        <f>IF(N365="snížená",J365,0)</f>
        <v>0</v>
      </c>
      <c r="BG365" s="248">
        <f>IF(N365="zákl. přenesená",J365,0)</f>
        <v>0</v>
      </c>
      <c r="BH365" s="248">
        <f>IF(N365="sníž. přenesená",J365,0)</f>
        <v>0</v>
      </c>
      <c r="BI365" s="248">
        <f>IF(N365="nulová",J365,0)</f>
        <v>0</v>
      </c>
      <c r="BJ365" s="25" t="s">
        <v>24</v>
      </c>
      <c r="BK365" s="248">
        <f>ROUND(I365*H365,2)</f>
        <v>0</v>
      </c>
      <c r="BL365" s="25" t="s">
        <v>572</v>
      </c>
      <c r="BM365" s="25" t="s">
        <v>4374</v>
      </c>
    </row>
    <row r="366" s="1" customFormat="1" ht="16.5" customHeight="1">
      <c r="B366" s="47"/>
      <c r="C366" s="237" t="s">
        <v>1621</v>
      </c>
      <c r="D366" s="237" t="s">
        <v>230</v>
      </c>
      <c r="E366" s="238" t="s">
        <v>4375</v>
      </c>
      <c r="F366" s="239" t="s">
        <v>4050</v>
      </c>
      <c r="G366" s="240" t="s">
        <v>935</v>
      </c>
      <c r="H366" s="241">
        <v>2</v>
      </c>
      <c r="I366" s="242"/>
      <c r="J366" s="243">
        <f>ROUND(I366*H366,2)</f>
        <v>0</v>
      </c>
      <c r="K366" s="239" t="s">
        <v>3751</v>
      </c>
      <c r="L366" s="73"/>
      <c r="M366" s="244" t="s">
        <v>22</v>
      </c>
      <c r="N366" s="245" t="s">
        <v>50</v>
      </c>
      <c r="O366" s="48"/>
      <c r="P366" s="246">
        <f>O366*H366</f>
        <v>0</v>
      </c>
      <c r="Q366" s="246">
        <v>0</v>
      </c>
      <c r="R366" s="246">
        <f>Q366*H366</f>
        <v>0</v>
      </c>
      <c r="S366" s="246">
        <v>0</v>
      </c>
      <c r="T366" s="247">
        <f>S366*H366</f>
        <v>0</v>
      </c>
      <c r="AR366" s="25" t="s">
        <v>572</v>
      </c>
      <c r="AT366" s="25" t="s">
        <v>230</v>
      </c>
      <c r="AU366" s="25" t="s">
        <v>24</v>
      </c>
      <c r="AY366" s="25" t="s">
        <v>228</v>
      </c>
      <c r="BE366" s="248">
        <f>IF(N366="základní",J366,0)</f>
        <v>0</v>
      </c>
      <c r="BF366" s="248">
        <f>IF(N366="snížená",J366,0)</f>
        <v>0</v>
      </c>
      <c r="BG366" s="248">
        <f>IF(N366="zákl. přenesená",J366,0)</f>
        <v>0</v>
      </c>
      <c r="BH366" s="248">
        <f>IF(N366="sníž. přenesená",J366,0)</f>
        <v>0</v>
      </c>
      <c r="BI366" s="248">
        <f>IF(N366="nulová",J366,0)</f>
        <v>0</v>
      </c>
      <c r="BJ366" s="25" t="s">
        <v>24</v>
      </c>
      <c r="BK366" s="248">
        <f>ROUND(I366*H366,2)</f>
        <v>0</v>
      </c>
      <c r="BL366" s="25" t="s">
        <v>572</v>
      </c>
      <c r="BM366" s="25" t="s">
        <v>4376</v>
      </c>
    </row>
    <row r="367" s="1" customFormat="1" ht="38.25" customHeight="1">
      <c r="B367" s="47"/>
      <c r="C367" s="237" t="s">
        <v>1626</v>
      </c>
      <c r="D367" s="237" t="s">
        <v>230</v>
      </c>
      <c r="E367" s="238" t="s">
        <v>4377</v>
      </c>
      <c r="F367" s="239" t="s">
        <v>4055</v>
      </c>
      <c r="G367" s="240" t="s">
        <v>935</v>
      </c>
      <c r="H367" s="241">
        <v>3</v>
      </c>
      <c r="I367" s="242"/>
      <c r="J367" s="243">
        <f>ROUND(I367*H367,2)</f>
        <v>0</v>
      </c>
      <c r="K367" s="239" t="s">
        <v>3751</v>
      </c>
      <c r="L367" s="73"/>
      <c r="M367" s="244" t="s">
        <v>22</v>
      </c>
      <c r="N367" s="245" t="s">
        <v>50</v>
      </c>
      <c r="O367" s="48"/>
      <c r="P367" s="246">
        <f>O367*H367</f>
        <v>0</v>
      </c>
      <c r="Q367" s="246">
        <v>0</v>
      </c>
      <c r="R367" s="246">
        <f>Q367*H367</f>
        <v>0</v>
      </c>
      <c r="S367" s="246">
        <v>0</v>
      </c>
      <c r="T367" s="247">
        <f>S367*H367</f>
        <v>0</v>
      </c>
      <c r="AR367" s="25" t="s">
        <v>572</v>
      </c>
      <c r="AT367" s="25" t="s">
        <v>230</v>
      </c>
      <c r="AU367" s="25" t="s">
        <v>24</v>
      </c>
      <c r="AY367" s="25" t="s">
        <v>228</v>
      </c>
      <c r="BE367" s="248">
        <f>IF(N367="základní",J367,0)</f>
        <v>0</v>
      </c>
      <c r="BF367" s="248">
        <f>IF(N367="snížená",J367,0)</f>
        <v>0</v>
      </c>
      <c r="BG367" s="248">
        <f>IF(N367="zákl. přenesená",J367,0)</f>
        <v>0</v>
      </c>
      <c r="BH367" s="248">
        <f>IF(N367="sníž. přenesená",J367,0)</f>
        <v>0</v>
      </c>
      <c r="BI367" s="248">
        <f>IF(N367="nulová",J367,0)</f>
        <v>0</v>
      </c>
      <c r="BJ367" s="25" t="s">
        <v>24</v>
      </c>
      <c r="BK367" s="248">
        <f>ROUND(I367*H367,2)</f>
        <v>0</v>
      </c>
      <c r="BL367" s="25" t="s">
        <v>572</v>
      </c>
      <c r="BM367" s="25" t="s">
        <v>4378</v>
      </c>
    </row>
    <row r="368" s="1" customFormat="1" ht="38.25" customHeight="1">
      <c r="B368" s="47"/>
      <c r="C368" s="237" t="s">
        <v>1631</v>
      </c>
      <c r="D368" s="237" t="s">
        <v>230</v>
      </c>
      <c r="E368" s="238" t="s">
        <v>4379</v>
      </c>
      <c r="F368" s="239" t="s">
        <v>3820</v>
      </c>
      <c r="G368" s="240" t="s">
        <v>935</v>
      </c>
      <c r="H368" s="241">
        <v>18</v>
      </c>
      <c r="I368" s="242"/>
      <c r="J368" s="243">
        <f>ROUND(I368*H368,2)</f>
        <v>0</v>
      </c>
      <c r="K368" s="239" t="s">
        <v>3751</v>
      </c>
      <c r="L368" s="73"/>
      <c r="M368" s="244" t="s">
        <v>22</v>
      </c>
      <c r="N368" s="245" t="s">
        <v>50</v>
      </c>
      <c r="O368" s="48"/>
      <c r="P368" s="246">
        <f>O368*H368</f>
        <v>0</v>
      </c>
      <c r="Q368" s="246">
        <v>0</v>
      </c>
      <c r="R368" s="246">
        <f>Q368*H368</f>
        <v>0</v>
      </c>
      <c r="S368" s="246">
        <v>0</v>
      </c>
      <c r="T368" s="247">
        <f>S368*H368</f>
        <v>0</v>
      </c>
      <c r="AR368" s="25" t="s">
        <v>572</v>
      </c>
      <c r="AT368" s="25" t="s">
        <v>230</v>
      </c>
      <c r="AU368" s="25" t="s">
        <v>24</v>
      </c>
      <c r="AY368" s="25" t="s">
        <v>228</v>
      </c>
      <c r="BE368" s="248">
        <f>IF(N368="základní",J368,0)</f>
        <v>0</v>
      </c>
      <c r="BF368" s="248">
        <f>IF(N368="snížená",J368,0)</f>
        <v>0</v>
      </c>
      <c r="BG368" s="248">
        <f>IF(N368="zákl. přenesená",J368,0)</f>
        <v>0</v>
      </c>
      <c r="BH368" s="248">
        <f>IF(N368="sníž. přenesená",J368,0)</f>
        <v>0</v>
      </c>
      <c r="BI368" s="248">
        <f>IF(N368="nulová",J368,0)</f>
        <v>0</v>
      </c>
      <c r="BJ368" s="25" t="s">
        <v>24</v>
      </c>
      <c r="BK368" s="248">
        <f>ROUND(I368*H368,2)</f>
        <v>0</v>
      </c>
      <c r="BL368" s="25" t="s">
        <v>572</v>
      </c>
      <c r="BM368" s="25" t="s">
        <v>4380</v>
      </c>
    </row>
    <row r="369" s="1" customFormat="1" ht="38.25" customHeight="1">
      <c r="B369" s="47"/>
      <c r="C369" s="237" t="s">
        <v>1636</v>
      </c>
      <c r="D369" s="237" t="s">
        <v>230</v>
      </c>
      <c r="E369" s="238" t="s">
        <v>4381</v>
      </c>
      <c r="F369" s="239" t="s">
        <v>3823</v>
      </c>
      <c r="G369" s="240" t="s">
        <v>935</v>
      </c>
      <c r="H369" s="241">
        <v>15</v>
      </c>
      <c r="I369" s="242"/>
      <c r="J369" s="243">
        <f>ROUND(I369*H369,2)</f>
        <v>0</v>
      </c>
      <c r="K369" s="239" t="s">
        <v>3751</v>
      </c>
      <c r="L369" s="73"/>
      <c r="M369" s="244" t="s">
        <v>22</v>
      </c>
      <c r="N369" s="245" t="s">
        <v>50</v>
      </c>
      <c r="O369" s="48"/>
      <c r="P369" s="246">
        <f>O369*H369</f>
        <v>0</v>
      </c>
      <c r="Q369" s="246">
        <v>0</v>
      </c>
      <c r="R369" s="246">
        <f>Q369*H369</f>
        <v>0</v>
      </c>
      <c r="S369" s="246">
        <v>0</v>
      </c>
      <c r="T369" s="247">
        <f>S369*H369</f>
        <v>0</v>
      </c>
      <c r="AR369" s="25" t="s">
        <v>572</v>
      </c>
      <c r="AT369" s="25" t="s">
        <v>230</v>
      </c>
      <c r="AU369" s="25" t="s">
        <v>24</v>
      </c>
      <c r="AY369" s="25" t="s">
        <v>228</v>
      </c>
      <c r="BE369" s="248">
        <f>IF(N369="základní",J369,0)</f>
        <v>0</v>
      </c>
      <c r="BF369" s="248">
        <f>IF(N369="snížená",J369,0)</f>
        <v>0</v>
      </c>
      <c r="BG369" s="248">
        <f>IF(N369="zákl. přenesená",J369,0)</f>
        <v>0</v>
      </c>
      <c r="BH369" s="248">
        <f>IF(N369="sníž. přenesená",J369,0)</f>
        <v>0</v>
      </c>
      <c r="BI369" s="248">
        <f>IF(N369="nulová",J369,0)</f>
        <v>0</v>
      </c>
      <c r="BJ369" s="25" t="s">
        <v>24</v>
      </c>
      <c r="BK369" s="248">
        <f>ROUND(I369*H369,2)</f>
        <v>0</v>
      </c>
      <c r="BL369" s="25" t="s">
        <v>572</v>
      </c>
      <c r="BM369" s="25" t="s">
        <v>4382</v>
      </c>
    </row>
    <row r="370" s="1" customFormat="1" ht="38.25" customHeight="1">
      <c r="B370" s="47"/>
      <c r="C370" s="237" t="s">
        <v>1641</v>
      </c>
      <c r="D370" s="237" t="s">
        <v>230</v>
      </c>
      <c r="E370" s="238" t="s">
        <v>4383</v>
      </c>
      <c r="F370" s="239" t="s">
        <v>3826</v>
      </c>
      <c r="G370" s="240" t="s">
        <v>935</v>
      </c>
      <c r="H370" s="241">
        <v>1</v>
      </c>
      <c r="I370" s="242"/>
      <c r="J370" s="243">
        <f>ROUND(I370*H370,2)</f>
        <v>0</v>
      </c>
      <c r="K370" s="239" t="s">
        <v>3751</v>
      </c>
      <c r="L370" s="73"/>
      <c r="M370" s="244" t="s">
        <v>22</v>
      </c>
      <c r="N370" s="245" t="s">
        <v>50</v>
      </c>
      <c r="O370" s="48"/>
      <c r="P370" s="246">
        <f>O370*H370</f>
        <v>0</v>
      </c>
      <c r="Q370" s="246">
        <v>0</v>
      </c>
      <c r="R370" s="246">
        <f>Q370*H370</f>
        <v>0</v>
      </c>
      <c r="S370" s="246">
        <v>0</v>
      </c>
      <c r="T370" s="247">
        <f>S370*H370</f>
        <v>0</v>
      </c>
      <c r="AR370" s="25" t="s">
        <v>572</v>
      </c>
      <c r="AT370" s="25" t="s">
        <v>230</v>
      </c>
      <c r="AU370" s="25" t="s">
        <v>24</v>
      </c>
      <c r="AY370" s="25" t="s">
        <v>228</v>
      </c>
      <c r="BE370" s="248">
        <f>IF(N370="základní",J370,0)</f>
        <v>0</v>
      </c>
      <c r="BF370" s="248">
        <f>IF(N370="snížená",J370,0)</f>
        <v>0</v>
      </c>
      <c r="BG370" s="248">
        <f>IF(N370="zákl. přenesená",J370,0)</f>
        <v>0</v>
      </c>
      <c r="BH370" s="248">
        <f>IF(N370="sníž. přenesená",J370,0)</f>
        <v>0</v>
      </c>
      <c r="BI370" s="248">
        <f>IF(N370="nulová",J370,0)</f>
        <v>0</v>
      </c>
      <c r="BJ370" s="25" t="s">
        <v>24</v>
      </c>
      <c r="BK370" s="248">
        <f>ROUND(I370*H370,2)</f>
        <v>0</v>
      </c>
      <c r="BL370" s="25" t="s">
        <v>572</v>
      </c>
      <c r="BM370" s="25" t="s">
        <v>4384</v>
      </c>
    </row>
    <row r="371" s="1" customFormat="1" ht="38.25" customHeight="1">
      <c r="B371" s="47"/>
      <c r="C371" s="237" t="s">
        <v>1646</v>
      </c>
      <c r="D371" s="237" t="s">
        <v>230</v>
      </c>
      <c r="E371" s="238" t="s">
        <v>4385</v>
      </c>
      <c r="F371" s="239" t="s">
        <v>3829</v>
      </c>
      <c r="G371" s="240" t="s">
        <v>935</v>
      </c>
      <c r="H371" s="241">
        <v>1</v>
      </c>
      <c r="I371" s="242"/>
      <c r="J371" s="243">
        <f>ROUND(I371*H371,2)</f>
        <v>0</v>
      </c>
      <c r="K371" s="239" t="s">
        <v>3751</v>
      </c>
      <c r="L371" s="73"/>
      <c r="M371" s="244" t="s">
        <v>22</v>
      </c>
      <c r="N371" s="245" t="s">
        <v>50</v>
      </c>
      <c r="O371" s="48"/>
      <c r="P371" s="246">
        <f>O371*H371</f>
        <v>0</v>
      </c>
      <c r="Q371" s="246">
        <v>0</v>
      </c>
      <c r="R371" s="246">
        <f>Q371*H371</f>
        <v>0</v>
      </c>
      <c r="S371" s="246">
        <v>0</v>
      </c>
      <c r="T371" s="247">
        <f>S371*H371</f>
        <v>0</v>
      </c>
      <c r="AR371" s="25" t="s">
        <v>572</v>
      </c>
      <c r="AT371" s="25" t="s">
        <v>230</v>
      </c>
      <c r="AU371" s="25" t="s">
        <v>24</v>
      </c>
      <c r="AY371" s="25" t="s">
        <v>228</v>
      </c>
      <c r="BE371" s="248">
        <f>IF(N371="základní",J371,0)</f>
        <v>0</v>
      </c>
      <c r="BF371" s="248">
        <f>IF(N371="snížená",J371,0)</f>
        <v>0</v>
      </c>
      <c r="BG371" s="248">
        <f>IF(N371="zákl. přenesená",J371,0)</f>
        <v>0</v>
      </c>
      <c r="BH371" s="248">
        <f>IF(N371="sníž. přenesená",J371,0)</f>
        <v>0</v>
      </c>
      <c r="BI371" s="248">
        <f>IF(N371="nulová",J371,0)</f>
        <v>0</v>
      </c>
      <c r="BJ371" s="25" t="s">
        <v>24</v>
      </c>
      <c r="BK371" s="248">
        <f>ROUND(I371*H371,2)</f>
        <v>0</v>
      </c>
      <c r="BL371" s="25" t="s">
        <v>572</v>
      </c>
      <c r="BM371" s="25" t="s">
        <v>4386</v>
      </c>
    </row>
    <row r="372" s="1" customFormat="1" ht="25.5" customHeight="1">
      <c r="B372" s="47"/>
      <c r="C372" s="237" t="s">
        <v>1651</v>
      </c>
      <c r="D372" s="237" t="s">
        <v>230</v>
      </c>
      <c r="E372" s="238" t="s">
        <v>4387</v>
      </c>
      <c r="F372" s="239" t="s">
        <v>3832</v>
      </c>
      <c r="G372" s="240" t="s">
        <v>263</v>
      </c>
      <c r="H372" s="241">
        <v>196</v>
      </c>
      <c r="I372" s="242"/>
      <c r="J372" s="243">
        <f>ROUND(I372*H372,2)</f>
        <v>0</v>
      </c>
      <c r="K372" s="239" t="s">
        <v>3751</v>
      </c>
      <c r="L372" s="73"/>
      <c r="M372" s="244" t="s">
        <v>22</v>
      </c>
      <c r="N372" s="245" t="s">
        <v>50</v>
      </c>
      <c r="O372" s="48"/>
      <c r="P372" s="246">
        <f>O372*H372</f>
        <v>0</v>
      </c>
      <c r="Q372" s="246">
        <v>0</v>
      </c>
      <c r="R372" s="246">
        <f>Q372*H372</f>
        <v>0</v>
      </c>
      <c r="S372" s="246">
        <v>0</v>
      </c>
      <c r="T372" s="247">
        <f>S372*H372</f>
        <v>0</v>
      </c>
      <c r="AR372" s="25" t="s">
        <v>572</v>
      </c>
      <c r="AT372" s="25" t="s">
        <v>230</v>
      </c>
      <c r="AU372" s="25" t="s">
        <v>24</v>
      </c>
      <c r="AY372" s="25" t="s">
        <v>228</v>
      </c>
      <c r="BE372" s="248">
        <f>IF(N372="základní",J372,0)</f>
        <v>0</v>
      </c>
      <c r="BF372" s="248">
        <f>IF(N372="snížená",J372,0)</f>
        <v>0</v>
      </c>
      <c r="BG372" s="248">
        <f>IF(N372="zákl. přenesená",J372,0)</f>
        <v>0</v>
      </c>
      <c r="BH372" s="248">
        <f>IF(N372="sníž. přenesená",J372,0)</f>
        <v>0</v>
      </c>
      <c r="BI372" s="248">
        <f>IF(N372="nulová",J372,0)</f>
        <v>0</v>
      </c>
      <c r="BJ372" s="25" t="s">
        <v>24</v>
      </c>
      <c r="BK372" s="248">
        <f>ROUND(I372*H372,2)</f>
        <v>0</v>
      </c>
      <c r="BL372" s="25" t="s">
        <v>572</v>
      </c>
      <c r="BM372" s="25" t="s">
        <v>4388</v>
      </c>
    </row>
    <row r="373" s="1" customFormat="1" ht="25.5" customHeight="1">
      <c r="B373" s="47"/>
      <c r="C373" s="237" t="s">
        <v>1656</v>
      </c>
      <c r="D373" s="237" t="s">
        <v>230</v>
      </c>
      <c r="E373" s="238" t="s">
        <v>4389</v>
      </c>
      <c r="F373" s="239" t="s">
        <v>3838</v>
      </c>
      <c r="G373" s="240" t="s">
        <v>263</v>
      </c>
      <c r="H373" s="241">
        <v>114</v>
      </c>
      <c r="I373" s="242"/>
      <c r="J373" s="243">
        <f>ROUND(I373*H373,2)</f>
        <v>0</v>
      </c>
      <c r="K373" s="239" t="s">
        <v>3751</v>
      </c>
      <c r="L373" s="73"/>
      <c r="M373" s="244" t="s">
        <v>22</v>
      </c>
      <c r="N373" s="245" t="s">
        <v>50</v>
      </c>
      <c r="O373" s="48"/>
      <c r="P373" s="246">
        <f>O373*H373</f>
        <v>0</v>
      </c>
      <c r="Q373" s="246">
        <v>0</v>
      </c>
      <c r="R373" s="246">
        <f>Q373*H373</f>
        <v>0</v>
      </c>
      <c r="S373" s="246">
        <v>0</v>
      </c>
      <c r="T373" s="247">
        <f>S373*H373</f>
        <v>0</v>
      </c>
      <c r="AR373" s="25" t="s">
        <v>572</v>
      </c>
      <c r="AT373" s="25" t="s">
        <v>230</v>
      </c>
      <c r="AU373" s="25" t="s">
        <v>24</v>
      </c>
      <c r="AY373" s="25" t="s">
        <v>228</v>
      </c>
      <c r="BE373" s="248">
        <f>IF(N373="základní",J373,0)</f>
        <v>0</v>
      </c>
      <c r="BF373" s="248">
        <f>IF(N373="snížená",J373,0)</f>
        <v>0</v>
      </c>
      <c r="BG373" s="248">
        <f>IF(N373="zákl. přenesená",J373,0)</f>
        <v>0</v>
      </c>
      <c r="BH373" s="248">
        <f>IF(N373="sníž. přenesená",J373,0)</f>
        <v>0</v>
      </c>
      <c r="BI373" s="248">
        <f>IF(N373="nulová",J373,0)</f>
        <v>0</v>
      </c>
      <c r="BJ373" s="25" t="s">
        <v>24</v>
      </c>
      <c r="BK373" s="248">
        <f>ROUND(I373*H373,2)</f>
        <v>0</v>
      </c>
      <c r="BL373" s="25" t="s">
        <v>572</v>
      </c>
      <c r="BM373" s="25" t="s">
        <v>4390</v>
      </c>
    </row>
    <row r="374" s="1" customFormat="1" ht="25.5" customHeight="1">
      <c r="B374" s="47"/>
      <c r="C374" s="237" t="s">
        <v>1661</v>
      </c>
      <c r="D374" s="237" t="s">
        <v>230</v>
      </c>
      <c r="E374" s="238" t="s">
        <v>4391</v>
      </c>
      <c r="F374" s="239" t="s">
        <v>3841</v>
      </c>
      <c r="G374" s="240" t="s">
        <v>263</v>
      </c>
      <c r="H374" s="241">
        <v>5</v>
      </c>
      <c r="I374" s="242"/>
      <c r="J374" s="243">
        <f>ROUND(I374*H374,2)</f>
        <v>0</v>
      </c>
      <c r="K374" s="239" t="s">
        <v>3751</v>
      </c>
      <c r="L374" s="73"/>
      <c r="M374" s="244" t="s">
        <v>22</v>
      </c>
      <c r="N374" s="245" t="s">
        <v>50</v>
      </c>
      <c r="O374" s="48"/>
      <c r="P374" s="246">
        <f>O374*H374</f>
        <v>0</v>
      </c>
      <c r="Q374" s="246">
        <v>0</v>
      </c>
      <c r="R374" s="246">
        <f>Q374*H374</f>
        <v>0</v>
      </c>
      <c r="S374" s="246">
        <v>0</v>
      </c>
      <c r="T374" s="247">
        <f>S374*H374</f>
        <v>0</v>
      </c>
      <c r="AR374" s="25" t="s">
        <v>572</v>
      </c>
      <c r="AT374" s="25" t="s">
        <v>230</v>
      </c>
      <c r="AU374" s="25" t="s">
        <v>24</v>
      </c>
      <c r="AY374" s="25" t="s">
        <v>228</v>
      </c>
      <c r="BE374" s="248">
        <f>IF(N374="základní",J374,0)</f>
        <v>0</v>
      </c>
      <c r="BF374" s="248">
        <f>IF(N374="snížená",J374,0)</f>
        <v>0</v>
      </c>
      <c r="BG374" s="248">
        <f>IF(N374="zákl. přenesená",J374,0)</f>
        <v>0</v>
      </c>
      <c r="BH374" s="248">
        <f>IF(N374="sníž. přenesená",J374,0)</f>
        <v>0</v>
      </c>
      <c r="BI374" s="248">
        <f>IF(N374="nulová",J374,0)</f>
        <v>0</v>
      </c>
      <c r="BJ374" s="25" t="s">
        <v>24</v>
      </c>
      <c r="BK374" s="248">
        <f>ROUND(I374*H374,2)</f>
        <v>0</v>
      </c>
      <c r="BL374" s="25" t="s">
        <v>572</v>
      </c>
      <c r="BM374" s="25" t="s">
        <v>4392</v>
      </c>
    </row>
    <row r="375" s="1" customFormat="1" ht="16.5" customHeight="1">
      <c r="B375" s="47"/>
      <c r="C375" s="237" t="s">
        <v>1666</v>
      </c>
      <c r="D375" s="237" t="s">
        <v>230</v>
      </c>
      <c r="E375" s="238" t="s">
        <v>4393</v>
      </c>
      <c r="F375" s="239" t="s">
        <v>3847</v>
      </c>
      <c r="G375" s="240" t="s">
        <v>935</v>
      </c>
      <c r="H375" s="241">
        <v>8</v>
      </c>
      <c r="I375" s="242"/>
      <c r="J375" s="243">
        <f>ROUND(I375*H375,2)</f>
        <v>0</v>
      </c>
      <c r="K375" s="239" t="s">
        <v>3751</v>
      </c>
      <c r="L375" s="73"/>
      <c r="M375" s="244" t="s">
        <v>22</v>
      </c>
      <c r="N375" s="245" t="s">
        <v>50</v>
      </c>
      <c r="O375" s="48"/>
      <c r="P375" s="246">
        <f>O375*H375</f>
        <v>0</v>
      </c>
      <c r="Q375" s="246">
        <v>0</v>
      </c>
      <c r="R375" s="246">
        <f>Q375*H375</f>
        <v>0</v>
      </c>
      <c r="S375" s="246">
        <v>0</v>
      </c>
      <c r="T375" s="247">
        <f>S375*H375</f>
        <v>0</v>
      </c>
      <c r="AR375" s="25" t="s">
        <v>572</v>
      </c>
      <c r="AT375" s="25" t="s">
        <v>230</v>
      </c>
      <c r="AU375" s="25" t="s">
        <v>24</v>
      </c>
      <c r="AY375" s="25" t="s">
        <v>228</v>
      </c>
      <c r="BE375" s="248">
        <f>IF(N375="základní",J375,0)</f>
        <v>0</v>
      </c>
      <c r="BF375" s="248">
        <f>IF(N375="snížená",J375,0)</f>
        <v>0</v>
      </c>
      <c r="BG375" s="248">
        <f>IF(N375="zákl. přenesená",J375,0)</f>
        <v>0</v>
      </c>
      <c r="BH375" s="248">
        <f>IF(N375="sníž. přenesená",J375,0)</f>
        <v>0</v>
      </c>
      <c r="BI375" s="248">
        <f>IF(N375="nulová",J375,0)</f>
        <v>0</v>
      </c>
      <c r="BJ375" s="25" t="s">
        <v>24</v>
      </c>
      <c r="BK375" s="248">
        <f>ROUND(I375*H375,2)</f>
        <v>0</v>
      </c>
      <c r="BL375" s="25" t="s">
        <v>572</v>
      </c>
      <c r="BM375" s="25" t="s">
        <v>4394</v>
      </c>
    </row>
    <row r="376" s="11" customFormat="1" ht="37.44" customHeight="1">
      <c r="B376" s="221"/>
      <c r="C376" s="222"/>
      <c r="D376" s="223" t="s">
        <v>78</v>
      </c>
      <c r="E376" s="224" t="s">
        <v>29</v>
      </c>
      <c r="F376" s="224" t="s">
        <v>4395</v>
      </c>
      <c r="G376" s="222"/>
      <c r="H376" s="222"/>
      <c r="I376" s="225"/>
      <c r="J376" s="226">
        <f>BK376</f>
        <v>0</v>
      </c>
      <c r="K376" s="222"/>
      <c r="L376" s="227"/>
      <c r="M376" s="228"/>
      <c r="N376" s="229"/>
      <c r="O376" s="229"/>
      <c r="P376" s="230">
        <f>SUM(P377:P392)</f>
        <v>0</v>
      </c>
      <c r="Q376" s="229"/>
      <c r="R376" s="230">
        <f>SUM(R377:R392)</f>
        <v>0</v>
      </c>
      <c r="S376" s="229"/>
      <c r="T376" s="231">
        <f>SUM(T377:T392)</f>
        <v>0</v>
      </c>
      <c r="AR376" s="232" t="s">
        <v>101</v>
      </c>
      <c r="AT376" s="233" t="s">
        <v>78</v>
      </c>
      <c r="AU376" s="233" t="s">
        <v>79</v>
      </c>
      <c r="AY376" s="232" t="s">
        <v>228</v>
      </c>
      <c r="BK376" s="234">
        <f>SUM(BK377:BK392)</f>
        <v>0</v>
      </c>
    </row>
    <row r="377" s="1" customFormat="1" ht="51" customHeight="1">
      <c r="B377" s="47"/>
      <c r="C377" s="237" t="s">
        <v>1671</v>
      </c>
      <c r="D377" s="237" t="s">
        <v>230</v>
      </c>
      <c r="E377" s="238" t="s">
        <v>4396</v>
      </c>
      <c r="F377" s="239" t="s">
        <v>4397</v>
      </c>
      <c r="G377" s="240" t="s">
        <v>929</v>
      </c>
      <c r="H377" s="241">
        <v>1</v>
      </c>
      <c r="I377" s="242"/>
      <c r="J377" s="243">
        <f>ROUND(I377*H377,2)</f>
        <v>0</v>
      </c>
      <c r="K377" s="239" t="s">
        <v>3751</v>
      </c>
      <c r="L377" s="73"/>
      <c r="M377" s="244" t="s">
        <v>22</v>
      </c>
      <c r="N377" s="245" t="s">
        <v>50</v>
      </c>
      <c r="O377" s="48"/>
      <c r="P377" s="246">
        <f>O377*H377</f>
        <v>0</v>
      </c>
      <c r="Q377" s="246">
        <v>0</v>
      </c>
      <c r="R377" s="246">
        <f>Q377*H377</f>
        <v>0</v>
      </c>
      <c r="S377" s="246">
        <v>0</v>
      </c>
      <c r="T377" s="247">
        <f>S377*H377</f>
        <v>0</v>
      </c>
      <c r="AR377" s="25" t="s">
        <v>572</v>
      </c>
      <c r="AT377" s="25" t="s">
        <v>230</v>
      </c>
      <c r="AU377" s="25" t="s">
        <v>24</v>
      </c>
      <c r="AY377" s="25" t="s">
        <v>228</v>
      </c>
      <c r="BE377" s="248">
        <f>IF(N377="základní",J377,0)</f>
        <v>0</v>
      </c>
      <c r="BF377" s="248">
        <f>IF(N377="snížená",J377,0)</f>
        <v>0</v>
      </c>
      <c r="BG377" s="248">
        <f>IF(N377="zákl. přenesená",J377,0)</f>
        <v>0</v>
      </c>
      <c r="BH377" s="248">
        <f>IF(N377="sníž. přenesená",J377,0)</f>
        <v>0</v>
      </c>
      <c r="BI377" s="248">
        <f>IF(N377="nulová",J377,0)</f>
        <v>0</v>
      </c>
      <c r="BJ377" s="25" t="s">
        <v>24</v>
      </c>
      <c r="BK377" s="248">
        <f>ROUND(I377*H377,2)</f>
        <v>0</v>
      </c>
      <c r="BL377" s="25" t="s">
        <v>572</v>
      </c>
      <c r="BM377" s="25" t="s">
        <v>4398</v>
      </c>
    </row>
    <row r="378" s="1" customFormat="1" ht="16.5" customHeight="1">
      <c r="B378" s="47"/>
      <c r="C378" s="237" t="s">
        <v>1676</v>
      </c>
      <c r="D378" s="237" t="s">
        <v>230</v>
      </c>
      <c r="E378" s="238" t="s">
        <v>4399</v>
      </c>
      <c r="F378" s="239" t="s">
        <v>3854</v>
      </c>
      <c r="G378" s="240" t="s">
        <v>929</v>
      </c>
      <c r="H378" s="241">
        <v>1</v>
      </c>
      <c r="I378" s="242"/>
      <c r="J378" s="243">
        <f>ROUND(I378*H378,2)</f>
        <v>0</v>
      </c>
      <c r="K378" s="239" t="s">
        <v>3751</v>
      </c>
      <c r="L378" s="73"/>
      <c r="M378" s="244" t="s">
        <v>22</v>
      </c>
      <c r="N378" s="245" t="s">
        <v>50</v>
      </c>
      <c r="O378" s="48"/>
      <c r="P378" s="246">
        <f>O378*H378</f>
        <v>0</v>
      </c>
      <c r="Q378" s="246">
        <v>0</v>
      </c>
      <c r="R378" s="246">
        <f>Q378*H378</f>
        <v>0</v>
      </c>
      <c r="S378" s="246">
        <v>0</v>
      </c>
      <c r="T378" s="247">
        <f>S378*H378</f>
        <v>0</v>
      </c>
      <c r="AR378" s="25" t="s">
        <v>572</v>
      </c>
      <c r="AT378" s="25" t="s">
        <v>230</v>
      </c>
      <c r="AU378" s="25" t="s">
        <v>24</v>
      </c>
      <c r="AY378" s="25" t="s">
        <v>228</v>
      </c>
      <c r="BE378" s="248">
        <f>IF(N378="základní",J378,0)</f>
        <v>0</v>
      </c>
      <c r="BF378" s="248">
        <f>IF(N378="snížená",J378,0)</f>
        <v>0</v>
      </c>
      <c r="BG378" s="248">
        <f>IF(N378="zákl. přenesená",J378,0)</f>
        <v>0</v>
      </c>
      <c r="BH378" s="248">
        <f>IF(N378="sníž. přenesená",J378,0)</f>
        <v>0</v>
      </c>
      <c r="BI378" s="248">
        <f>IF(N378="nulová",J378,0)</f>
        <v>0</v>
      </c>
      <c r="BJ378" s="25" t="s">
        <v>24</v>
      </c>
      <c r="BK378" s="248">
        <f>ROUND(I378*H378,2)</f>
        <v>0</v>
      </c>
      <c r="BL378" s="25" t="s">
        <v>572</v>
      </c>
      <c r="BM378" s="25" t="s">
        <v>4400</v>
      </c>
    </row>
    <row r="379" s="1" customFormat="1" ht="38.25" customHeight="1">
      <c r="B379" s="47"/>
      <c r="C379" s="237" t="s">
        <v>1682</v>
      </c>
      <c r="D379" s="237" t="s">
        <v>230</v>
      </c>
      <c r="E379" s="238" t="s">
        <v>4401</v>
      </c>
      <c r="F379" s="239" t="s">
        <v>4402</v>
      </c>
      <c r="G379" s="240" t="s">
        <v>929</v>
      </c>
      <c r="H379" s="241">
        <v>2</v>
      </c>
      <c r="I379" s="242"/>
      <c r="J379" s="243">
        <f>ROUND(I379*H379,2)</f>
        <v>0</v>
      </c>
      <c r="K379" s="239" t="s">
        <v>3751</v>
      </c>
      <c r="L379" s="73"/>
      <c r="M379" s="244" t="s">
        <v>22</v>
      </c>
      <c r="N379" s="245" t="s">
        <v>50</v>
      </c>
      <c r="O379" s="48"/>
      <c r="P379" s="246">
        <f>O379*H379</f>
        <v>0</v>
      </c>
      <c r="Q379" s="246">
        <v>0</v>
      </c>
      <c r="R379" s="246">
        <f>Q379*H379</f>
        <v>0</v>
      </c>
      <c r="S379" s="246">
        <v>0</v>
      </c>
      <c r="T379" s="247">
        <f>S379*H379</f>
        <v>0</v>
      </c>
      <c r="AR379" s="25" t="s">
        <v>572</v>
      </c>
      <c r="AT379" s="25" t="s">
        <v>230</v>
      </c>
      <c r="AU379" s="25" t="s">
        <v>24</v>
      </c>
      <c r="AY379" s="25" t="s">
        <v>228</v>
      </c>
      <c r="BE379" s="248">
        <f>IF(N379="základní",J379,0)</f>
        <v>0</v>
      </c>
      <c r="BF379" s="248">
        <f>IF(N379="snížená",J379,0)</f>
        <v>0</v>
      </c>
      <c r="BG379" s="248">
        <f>IF(N379="zákl. přenesená",J379,0)</f>
        <v>0</v>
      </c>
      <c r="BH379" s="248">
        <f>IF(N379="sníž. přenesená",J379,0)</f>
        <v>0</v>
      </c>
      <c r="BI379" s="248">
        <f>IF(N379="nulová",J379,0)</f>
        <v>0</v>
      </c>
      <c r="BJ379" s="25" t="s">
        <v>24</v>
      </c>
      <c r="BK379" s="248">
        <f>ROUND(I379*H379,2)</f>
        <v>0</v>
      </c>
      <c r="BL379" s="25" t="s">
        <v>572</v>
      </c>
      <c r="BM379" s="25" t="s">
        <v>4403</v>
      </c>
    </row>
    <row r="380" s="1" customFormat="1" ht="38.25" customHeight="1">
      <c r="B380" s="47"/>
      <c r="C380" s="237" t="s">
        <v>1687</v>
      </c>
      <c r="D380" s="237" t="s">
        <v>230</v>
      </c>
      <c r="E380" s="238" t="s">
        <v>4404</v>
      </c>
      <c r="F380" s="239" t="s">
        <v>3860</v>
      </c>
      <c r="G380" s="240" t="s">
        <v>929</v>
      </c>
      <c r="H380" s="241">
        <v>6</v>
      </c>
      <c r="I380" s="242"/>
      <c r="J380" s="243">
        <f>ROUND(I380*H380,2)</f>
        <v>0</v>
      </c>
      <c r="K380" s="239" t="s">
        <v>3751</v>
      </c>
      <c r="L380" s="73"/>
      <c r="M380" s="244" t="s">
        <v>22</v>
      </c>
      <c r="N380" s="245" t="s">
        <v>50</v>
      </c>
      <c r="O380" s="48"/>
      <c r="P380" s="246">
        <f>O380*H380</f>
        <v>0</v>
      </c>
      <c r="Q380" s="246">
        <v>0</v>
      </c>
      <c r="R380" s="246">
        <f>Q380*H380</f>
        <v>0</v>
      </c>
      <c r="S380" s="246">
        <v>0</v>
      </c>
      <c r="T380" s="247">
        <f>S380*H380</f>
        <v>0</v>
      </c>
      <c r="AR380" s="25" t="s">
        <v>572</v>
      </c>
      <c r="AT380" s="25" t="s">
        <v>230</v>
      </c>
      <c r="AU380" s="25" t="s">
        <v>24</v>
      </c>
      <c r="AY380" s="25" t="s">
        <v>228</v>
      </c>
      <c r="BE380" s="248">
        <f>IF(N380="základní",J380,0)</f>
        <v>0</v>
      </c>
      <c r="BF380" s="248">
        <f>IF(N380="snížená",J380,0)</f>
        <v>0</v>
      </c>
      <c r="BG380" s="248">
        <f>IF(N380="zákl. přenesená",J380,0)</f>
        <v>0</v>
      </c>
      <c r="BH380" s="248">
        <f>IF(N380="sníž. přenesená",J380,0)</f>
        <v>0</v>
      </c>
      <c r="BI380" s="248">
        <f>IF(N380="nulová",J380,0)</f>
        <v>0</v>
      </c>
      <c r="BJ380" s="25" t="s">
        <v>24</v>
      </c>
      <c r="BK380" s="248">
        <f>ROUND(I380*H380,2)</f>
        <v>0</v>
      </c>
      <c r="BL380" s="25" t="s">
        <v>572</v>
      </c>
      <c r="BM380" s="25" t="s">
        <v>4405</v>
      </c>
    </row>
    <row r="381" s="1" customFormat="1" ht="16.5" customHeight="1">
      <c r="B381" s="47"/>
      <c r="C381" s="237" t="s">
        <v>1692</v>
      </c>
      <c r="D381" s="237" t="s">
        <v>230</v>
      </c>
      <c r="E381" s="238" t="s">
        <v>4406</v>
      </c>
      <c r="F381" s="239" t="s">
        <v>4407</v>
      </c>
      <c r="G381" s="240" t="s">
        <v>929</v>
      </c>
      <c r="H381" s="241">
        <v>1</v>
      </c>
      <c r="I381" s="242"/>
      <c r="J381" s="243">
        <f>ROUND(I381*H381,2)</f>
        <v>0</v>
      </c>
      <c r="K381" s="239" t="s">
        <v>3751</v>
      </c>
      <c r="L381" s="73"/>
      <c r="M381" s="244" t="s">
        <v>22</v>
      </c>
      <c r="N381" s="245" t="s">
        <v>50</v>
      </c>
      <c r="O381" s="48"/>
      <c r="P381" s="246">
        <f>O381*H381</f>
        <v>0</v>
      </c>
      <c r="Q381" s="246">
        <v>0</v>
      </c>
      <c r="R381" s="246">
        <f>Q381*H381</f>
        <v>0</v>
      </c>
      <c r="S381" s="246">
        <v>0</v>
      </c>
      <c r="T381" s="247">
        <f>S381*H381</f>
        <v>0</v>
      </c>
      <c r="AR381" s="25" t="s">
        <v>572</v>
      </c>
      <c r="AT381" s="25" t="s">
        <v>230</v>
      </c>
      <c r="AU381" s="25" t="s">
        <v>24</v>
      </c>
      <c r="AY381" s="25" t="s">
        <v>228</v>
      </c>
      <c r="BE381" s="248">
        <f>IF(N381="základní",J381,0)</f>
        <v>0</v>
      </c>
      <c r="BF381" s="248">
        <f>IF(N381="snížená",J381,0)</f>
        <v>0</v>
      </c>
      <c r="BG381" s="248">
        <f>IF(N381="zákl. přenesená",J381,0)</f>
        <v>0</v>
      </c>
      <c r="BH381" s="248">
        <f>IF(N381="sníž. přenesená",J381,0)</f>
        <v>0</v>
      </c>
      <c r="BI381" s="248">
        <f>IF(N381="nulová",J381,0)</f>
        <v>0</v>
      </c>
      <c r="BJ381" s="25" t="s">
        <v>24</v>
      </c>
      <c r="BK381" s="248">
        <f>ROUND(I381*H381,2)</f>
        <v>0</v>
      </c>
      <c r="BL381" s="25" t="s">
        <v>572</v>
      </c>
      <c r="BM381" s="25" t="s">
        <v>4408</v>
      </c>
    </row>
    <row r="382" s="1" customFormat="1" ht="16.5" customHeight="1">
      <c r="B382" s="47"/>
      <c r="C382" s="237" t="s">
        <v>1696</v>
      </c>
      <c r="D382" s="237" t="s">
        <v>230</v>
      </c>
      <c r="E382" s="238" t="s">
        <v>4409</v>
      </c>
      <c r="F382" s="239" t="s">
        <v>3876</v>
      </c>
      <c r="G382" s="240" t="s">
        <v>929</v>
      </c>
      <c r="H382" s="241">
        <v>1</v>
      </c>
      <c r="I382" s="242"/>
      <c r="J382" s="243">
        <f>ROUND(I382*H382,2)</f>
        <v>0</v>
      </c>
      <c r="K382" s="239" t="s">
        <v>3751</v>
      </c>
      <c r="L382" s="73"/>
      <c r="M382" s="244" t="s">
        <v>22</v>
      </c>
      <c r="N382" s="245" t="s">
        <v>50</v>
      </c>
      <c r="O382" s="48"/>
      <c r="P382" s="246">
        <f>O382*H382</f>
        <v>0</v>
      </c>
      <c r="Q382" s="246">
        <v>0</v>
      </c>
      <c r="R382" s="246">
        <f>Q382*H382</f>
        <v>0</v>
      </c>
      <c r="S382" s="246">
        <v>0</v>
      </c>
      <c r="T382" s="247">
        <f>S382*H382</f>
        <v>0</v>
      </c>
      <c r="AR382" s="25" t="s">
        <v>572</v>
      </c>
      <c r="AT382" s="25" t="s">
        <v>230</v>
      </c>
      <c r="AU382" s="25" t="s">
        <v>24</v>
      </c>
      <c r="AY382" s="25" t="s">
        <v>228</v>
      </c>
      <c r="BE382" s="248">
        <f>IF(N382="základní",J382,0)</f>
        <v>0</v>
      </c>
      <c r="BF382" s="248">
        <f>IF(N382="snížená",J382,0)</f>
        <v>0</v>
      </c>
      <c r="BG382" s="248">
        <f>IF(N382="zákl. přenesená",J382,0)</f>
        <v>0</v>
      </c>
      <c r="BH382" s="248">
        <f>IF(N382="sníž. přenesená",J382,0)</f>
        <v>0</v>
      </c>
      <c r="BI382" s="248">
        <f>IF(N382="nulová",J382,0)</f>
        <v>0</v>
      </c>
      <c r="BJ382" s="25" t="s">
        <v>24</v>
      </c>
      <c r="BK382" s="248">
        <f>ROUND(I382*H382,2)</f>
        <v>0</v>
      </c>
      <c r="BL382" s="25" t="s">
        <v>572</v>
      </c>
      <c r="BM382" s="25" t="s">
        <v>4410</v>
      </c>
    </row>
    <row r="383" s="1" customFormat="1" ht="25.5" customHeight="1">
      <c r="B383" s="47"/>
      <c r="C383" s="237" t="s">
        <v>1703</v>
      </c>
      <c r="D383" s="237" t="s">
        <v>230</v>
      </c>
      <c r="E383" s="238" t="s">
        <v>4411</v>
      </c>
      <c r="F383" s="239" t="s">
        <v>4412</v>
      </c>
      <c r="G383" s="240" t="s">
        <v>929</v>
      </c>
      <c r="H383" s="241">
        <v>1</v>
      </c>
      <c r="I383" s="242"/>
      <c r="J383" s="243">
        <f>ROUND(I383*H383,2)</f>
        <v>0</v>
      </c>
      <c r="K383" s="239" t="s">
        <v>3751</v>
      </c>
      <c r="L383" s="73"/>
      <c r="M383" s="244" t="s">
        <v>22</v>
      </c>
      <c r="N383" s="245" t="s">
        <v>50</v>
      </c>
      <c r="O383" s="48"/>
      <c r="P383" s="246">
        <f>O383*H383</f>
        <v>0</v>
      </c>
      <c r="Q383" s="246">
        <v>0</v>
      </c>
      <c r="R383" s="246">
        <f>Q383*H383</f>
        <v>0</v>
      </c>
      <c r="S383" s="246">
        <v>0</v>
      </c>
      <c r="T383" s="247">
        <f>S383*H383</f>
        <v>0</v>
      </c>
      <c r="AR383" s="25" t="s">
        <v>572</v>
      </c>
      <c r="AT383" s="25" t="s">
        <v>230</v>
      </c>
      <c r="AU383" s="25" t="s">
        <v>24</v>
      </c>
      <c r="AY383" s="25" t="s">
        <v>228</v>
      </c>
      <c r="BE383" s="248">
        <f>IF(N383="základní",J383,0)</f>
        <v>0</v>
      </c>
      <c r="BF383" s="248">
        <f>IF(N383="snížená",J383,0)</f>
        <v>0</v>
      </c>
      <c r="BG383" s="248">
        <f>IF(N383="zákl. přenesená",J383,0)</f>
        <v>0</v>
      </c>
      <c r="BH383" s="248">
        <f>IF(N383="sníž. přenesená",J383,0)</f>
        <v>0</v>
      </c>
      <c r="BI383" s="248">
        <f>IF(N383="nulová",J383,0)</f>
        <v>0</v>
      </c>
      <c r="BJ383" s="25" t="s">
        <v>24</v>
      </c>
      <c r="BK383" s="248">
        <f>ROUND(I383*H383,2)</f>
        <v>0</v>
      </c>
      <c r="BL383" s="25" t="s">
        <v>572</v>
      </c>
      <c r="BM383" s="25" t="s">
        <v>4413</v>
      </c>
    </row>
    <row r="384" s="1" customFormat="1" ht="25.5" customHeight="1">
      <c r="B384" s="47"/>
      <c r="C384" s="237" t="s">
        <v>1712</v>
      </c>
      <c r="D384" s="237" t="s">
        <v>230</v>
      </c>
      <c r="E384" s="238" t="s">
        <v>4414</v>
      </c>
      <c r="F384" s="239" t="s">
        <v>4415</v>
      </c>
      <c r="G384" s="240" t="s">
        <v>929</v>
      </c>
      <c r="H384" s="241">
        <v>1</v>
      </c>
      <c r="I384" s="242"/>
      <c r="J384" s="243">
        <f>ROUND(I384*H384,2)</f>
        <v>0</v>
      </c>
      <c r="K384" s="239" t="s">
        <v>3751</v>
      </c>
      <c r="L384" s="73"/>
      <c r="M384" s="244" t="s">
        <v>22</v>
      </c>
      <c r="N384" s="245" t="s">
        <v>50</v>
      </c>
      <c r="O384" s="48"/>
      <c r="P384" s="246">
        <f>O384*H384</f>
        <v>0</v>
      </c>
      <c r="Q384" s="246">
        <v>0</v>
      </c>
      <c r="R384" s="246">
        <f>Q384*H384</f>
        <v>0</v>
      </c>
      <c r="S384" s="246">
        <v>0</v>
      </c>
      <c r="T384" s="247">
        <f>S384*H384</f>
        <v>0</v>
      </c>
      <c r="AR384" s="25" t="s">
        <v>572</v>
      </c>
      <c r="AT384" s="25" t="s">
        <v>230</v>
      </c>
      <c r="AU384" s="25" t="s">
        <v>24</v>
      </c>
      <c r="AY384" s="25" t="s">
        <v>228</v>
      </c>
      <c r="BE384" s="248">
        <f>IF(N384="základní",J384,0)</f>
        <v>0</v>
      </c>
      <c r="BF384" s="248">
        <f>IF(N384="snížená",J384,0)</f>
        <v>0</v>
      </c>
      <c r="BG384" s="248">
        <f>IF(N384="zákl. přenesená",J384,0)</f>
        <v>0</v>
      </c>
      <c r="BH384" s="248">
        <f>IF(N384="sníž. přenesená",J384,0)</f>
        <v>0</v>
      </c>
      <c r="BI384" s="248">
        <f>IF(N384="nulová",J384,0)</f>
        <v>0</v>
      </c>
      <c r="BJ384" s="25" t="s">
        <v>24</v>
      </c>
      <c r="BK384" s="248">
        <f>ROUND(I384*H384,2)</f>
        <v>0</v>
      </c>
      <c r="BL384" s="25" t="s">
        <v>572</v>
      </c>
      <c r="BM384" s="25" t="s">
        <v>4416</v>
      </c>
    </row>
    <row r="385" s="1" customFormat="1" ht="25.5" customHeight="1">
      <c r="B385" s="47"/>
      <c r="C385" s="237" t="s">
        <v>1720</v>
      </c>
      <c r="D385" s="237" t="s">
        <v>230</v>
      </c>
      <c r="E385" s="238" t="s">
        <v>4417</v>
      </c>
      <c r="F385" s="239" t="s">
        <v>4220</v>
      </c>
      <c r="G385" s="240" t="s">
        <v>929</v>
      </c>
      <c r="H385" s="241">
        <v>2</v>
      </c>
      <c r="I385" s="242"/>
      <c r="J385" s="243">
        <f>ROUND(I385*H385,2)</f>
        <v>0</v>
      </c>
      <c r="K385" s="239" t="s">
        <v>3751</v>
      </c>
      <c r="L385" s="73"/>
      <c r="M385" s="244" t="s">
        <v>22</v>
      </c>
      <c r="N385" s="245" t="s">
        <v>50</v>
      </c>
      <c r="O385" s="48"/>
      <c r="P385" s="246">
        <f>O385*H385</f>
        <v>0</v>
      </c>
      <c r="Q385" s="246">
        <v>0</v>
      </c>
      <c r="R385" s="246">
        <f>Q385*H385</f>
        <v>0</v>
      </c>
      <c r="S385" s="246">
        <v>0</v>
      </c>
      <c r="T385" s="247">
        <f>S385*H385</f>
        <v>0</v>
      </c>
      <c r="AR385" s="25" t="s">
        <v>572</v>
      </c>
      <c r="AT385" s="25" t="s">
        <v>230</v>
      </c>
      <c r="AU385" s="25" t="s">
        <v>24</v>
      </c>
      <c r="AY385" s="25" t="s">
        <v>228</v>
      </c>
      <c r="BE385" s="248">
        <f>IF(N385="základní",J385,0)</f>
        <v>0</v>
      </c>
      <c r="BF385" s="248">
        <f>IF(N385="snížená",J385,0)</f>
        <v>0</v>
      </c>
      <c r="BG385" s="248">
        <f>IF(N385="zákl. přenesená",J385,0)</f>
        <v>0</v>
      </c>
      <c r="BH385" s="248">
        <f>IF(N385="sníž. přenesená",J385,0)</f>
        <v>0</v>
      </c>
      <c r="BI385" s="248">
        <f>IF(N385="nulová",J385,0)</f>
        <v>0</v>
      </c>
      <c r="BJ385" s="25" t="s">
        <v>24</v>
      </c>
      <c r="BK385" s="248">
        <f>ROUND(I385*H385,2)</f>
        <v>0</v>
      </c>
      <c r="BL385" s="25" t="s">
        <v>572</v>
      </c>
      <c r="BM385" s="25" t="s">
        <v>4418</v>
      </c>
    </row>
    <row r="386" s="1" customFormat="1" ht="25.5" customHeight="1">
      <c r="B386" s="47"/>
      <c r="C386" s="237" t="s">
        <v>1725</v>
      </c>
      <c r="D386" s="237" t="s">
        <v>230</v>
      </c>
      <c r="E386" s="238" t="s">
        <v>4419</v>
      </c>
      <c r="F386" s="239" t="s">
        <v>4223</v>
      </c>
      <c r="G386" s="240" t="s">
        <v>929</v>
      </c>
      <c r="H386" s="241">
        <v>2</v>
      </c>
      <c r="I386" s="242"/>
      <c r="J386" s="243">
        <f>ROUND(I386*H386,2)</f>
        <v>0</v>
      </c>
      <c r="K386" s="239" t="s">
        <v>3751</v>
      </c>
      <c r="L386" s="73"/>
      <c r="M386" s="244" t="s">
        <v>22</v>
      </c>
      <c r="N386" s="245" t="s">
        <v>50</v>
      </c>
      <c r="O386" s="48"/>
      <c r="P386" s="246">
        <f>O386*H386</f>
        <v>0</v>
      </c>
      <c r="Q386" s="246">
        <v>0</v>
      </c>
      <c r="R386" s="246">
        <f>Q386*H386</f>
        <v>0</v>
      </c>
      <c r="S386" s="246">
        <v>0</v>
      </c>
      <c r="T386" s="247">
        <f>S386*H386</f>
        <v>0</v>
      </c>
      <c r="AR386" s="25" t="s">
        <v>572</v>
      </c>
      <c r="AT386" s="25" t="s">
        <v>230</v>
      </c>
      <c r="AU386" s="25" t="s">
        <v>24</v>
      </c>
      <c r="AY386" s="25" t="s">
        <v>228</v>
      </c>
      <c r="BE386" s="248">
        <f>IF(N386="základní",J386,0)</f>
        <v>0</v>
      </c>
      <c r="BF386" s="248">
        <f>IF(N386="snížená",J386,0)</f>
        <v>0</v>
      </c>
      <c r="BG386" s="248">
        <f>IF(N386="zákl. přenesená",J386,0)</f>
        <v>0</v>
      </c>
      <c r="BH386" s="248">
        <f>IF(N386="sníž. přenesená",J386,0)</f>
        <v>0</v>
      </c>
      <c r="BI386" s="248">
        <f>IF(N386="nulová",J386,0)</f>
        <v>0</v>
      </c>
      <c r="BJ386" s="25" t="s">
        <v>24</v>
      </c>
      <c r="BK386" s="248">
        <f>ROUND(I386*H386,2)</f>
        <v>0</v>
      </c>
      <c r="BL386" s="25" t="s">
        <v>572</v>
      </c>
      <c r="BM386" s="25" t="s">
        <v>4420</v>
      </c>
    </row>
    <row r="387" s="1" customFormat="1" ht="25.5" customHeight="1">
      <c r="B387" s="47"/>
      <c r="C387" s="237" t="s">
        <v>1732</v>
      </c>
      <c r="D387" s="237" t="s">
        <v>230</v>
      </c>
      <c r="E387" s="238" t="s">
        <v>4421</v>
      </c>
      <c r="F387" s="239" t="s">
        <v>4422</v>
      </c>
      <c r="G387" s="240" t="s">
        <v>929</v>
      </c>
      <c r="H387" s="241">
        <v>2</v>
      </c>
      <c r="I387" s="242"/>
      <c r="J387" s="243">
        <f>ROUND(I387*H387,2)</f>
        <v>0</v>
      </c>
      <c r="K387" s="239" t="s">
        <v>3751</v>
      </c>
      <c r="L387" s="73"/>
      <c r="M387" s="244" t="s">
        <v>22</v>
      </c>
      <c r="N387" s="245" t="s">
        <v>50</v>
      </c>
      <c r="O387" s="48"/>
      <c r="P387" s="246">
        <f>O387*H387</f>
        <v>0</v>
      </c>
      <c r="Q387" s="246">
        <v>0</v>
      </c>
      <c r="R387" s="246">
        <f>Q387*H387</f>
        <v>0</v>
      </c>
      <c r="S387" s="246">
        <v>0</v>
      </c>
      <c r="T387" s="247">
        <f>S387*H387</f>
        <v>0</v>
      </c>
      <c r="AR387" s="25" t="s">
        <v>572</v>
      </c>
      <c r="AT387" s="25" t="s">
        <v>230</v>
      </c>
      <c r="AU387" s="25" t="s">
        <v>24</v>
      </c>
      <c r="AY387" s="25" t="s">
        <v>228</v>
      </c>
      <c r="BE387" s="248">
        <f>IF(N387="základní",J387,0)</f>
        <v>0</v>
      </c>
      <c r="BF387" s="248">
        <f>IF(N387="snížená",J387,0)</f>
        <v>0</v>
      </c>
      <c r="BG387" s="248">
        <f>IF(N387="zákl. přenesená",J387,0)</f>
        <v>0</v>
      </c>
      <c r="BH387" s="248">
        <f>IF(N387="sníž. přenesená",J387,0)</f>
        <v>0</v>
      </c>
      <c r="BI387" s="248">
        <f>IF(N387="nulová",J387,0)</f>
        <v>0</v>
      </c>
      <c r="BJ387" s="25" t="s">
        <v>24</v>
      </c>
      <c r="BK387" s="248">
        <f>ROUND(I387*H387,2)</f>
        <v>0</v>
      </c>
      <c r="BL387" s="25" t="s">
        <v>572</v>
      </c>
      <c r="BM387" s="25" t="s">
        <v>4423</v>
      </c>
    </row>
    <row r="388" s="1" customFormat="1" ht="25.5" customHeight="1">
      <c r="B388" s="47"/>
      <c r="C388" s="237" t="s">
        <v>1737</v>
      </c>
      <c r="D388" s="237" t="s">
        <v>230</v>
      </c>
      <c r="E388" s="238" t="s">
        <v>4424</v>
      </c>
      <c r="F388" s="239" t="s">
        <v>4425</v>
      </c>
      <c r="G388" s="240" t="s">
        <v>929</v>
      </c>
      <c r="H388" s="241">
        <v>2</v>
      </c>
      <c r="I388" s="242"/>
      <c r="J388" s="243">
        <f>ROUND(I388*H388,2)</f>
        <v>0</v>
      </c>
      <c r="K388" s="239" t="s">
        <v>3751</v>
      </c>
      <c r="L388" s="73"/>
      <c r="M388" s="244" t="s">
        <v>22</v>
      </c>
      <c r="N388" s="245" t="s">
        <v>50</v>
      </c>
      <c r="O388" s="48"/>
      <c r="P388" s="246">
        <f>O388*H388</f>
        <v>0</v>
      </c>
      <c r="Q388" s="246">
        <v>0</v>
      </c>
      <c r="R388" s="246">
        <f>Q388*H388</f>
        <v>0</v>
      </c>
      <c r="S388" s="246">
        <v>0</v>
      </c>
      <c r="T388" s="247">
        <f>S388*H388</f>
        <v>0</v>
      </c>
      <c r="AR388" s="25" t="s">
        <v>572</v>
      </c>
      <c r="AT388" s="25" t="s">
        <v>230</v>
      </c>
      <c r="AU388" s="25" t="s">
        <v>24</v>
      </c>
      <c r="AY388" s="25" t="s">
        <v>228</v>
      </c>
      <c r="BE388" s="248">
        <f>IF(N388="základní",J388,0)</f>
        <v>0</v>
      </c>
      <c r="BF388" s="248">
        <f>IF(N388="snížená",J388,0)</f>
        <v>0</v>
      </c>
      <c r="BG388" s="248">
        <f>IF(N388="zákl. přenesená",J388,0)</f>
        <v>0</v>
      </c>
      <c r="BH388" s="248">
        <f>IF(N388="sníž. přenesená",J388,0)</f>
        <v>0</v>
      </c>
      <c r="BI388" s="248">
        <f>IF(N388="nulová",J388,0)</f>
        <v>0</v>
      </c>
      <c r="BJ388" s="25" t="s">
        <v>24</v>
      </c>
      <c r="BK388" s="248">
        <f>ROUND(I388*H388,2)</f>
        <v>0</v>
      </c>
      <c r="BL388" s="25" t="s">
        <v>572</v>
      </c>
      <c r="BM388" s="25" t="s">
        <v>4426</v>
      </c>
    </row>
    <row r="389" s="1" customFormat="1" ht="25.5" customHeight="1">
      <c r="B389" s="47"/>
      <c r="C389" s="237" t="s">
        <v>1742</v>
      </c>
      <c r="D389" s="237" t="s">
        <v>230</v>
      </c>
      <c r="E389" s="238" t="s">
        <v>4427</v>
      </c>
      <c r="F389" s="239" t="s">
        <v>3832</v>
      </c>
      <c r="G389" s="240" t="s">
        <v>263</v>
      </c>
      <c r="H389" s="241">
        <v>196</v>
      </c>
      <c r="I389" s="242"/>
      <c r="J389" s="243">
        <f>ROUND(I389*H389,2)</f>
        <v>0</v>
      </c>
      <c r="K389" s="239" t="s">
        <v>3751</v>
      </c>
      <c r="L389" s="73"/>
      <c r="M389" s="244" t="s">
        <v>22</v>
      </c>
      <c r="N389" s="245" t="s">
        <v>50</v>
      </c>
      <c r="O389" s="48"/>
      <c r="P389" s="246">
        <f>O389*H389</f>
        <v>0</v>
      </c>
      <c r="Q389" s="246">
        <v>0</v>
      </c>
      <c r="R389" s="246">
        <f>Q389*H389</f>
        <v>0</v>
      </c>
      <c r="S389" s="246">
        <v>0</v>
      </c>
      <c r="T389" s="247">
        <f>S389*H389</f>
        <v>0</v>
      </c>
      <c r="AR389" s="25" t="s">
        <v>572</v>
      </c>
      <c r="AT389" s="25" t="s">
        <v>230</v>
      </c>
      <c r="AU389" s="25" t="s">
        <v>24</v>
      </c>
      <c r="AY389" s="25" t="s">
        <v>228</v>
      </c>
      <c r="BE389" s="248">
        <f>IF(N389="základní",J389,0)</f>
        <v>0</v>
      </c>
      <c r="BF389" s="248">
        <f>IF(N389="snížená",J389,0)</f>
        <v>0</v>
      </c>
      <c r="BG389" s="248">
        <f>IF(N389="zákl. přenesená",J389,0)</f>
        <v>0</v>
      </c>
      <c r="BH389" s="248">
        <f>IF(N389="sníž. přenesená",J389,0)</f>
        <v>0</v>
      </c>
      <c r="BI389" s="248">
        <f>IF(N389="nulová",J389,0)</f>
        <v>0</v>
      </c>
      <c r="BJ389" s="25" t="s">
        <v>24</v>
      </c>
      <c r="BK389" s="248">
        <f>ROUND(I389*H389,2)</f>
        <v>0</v>
      </c>
      <c r="BL389" s="25" t="s">
        <v>572</v>
      </c>
      <c r="BM389" s="25" t="s">
        <v>4428</v>
      </c>
    </row>
    <row r="390" s="1" customFormat="1" ht="25.5" customHeight="1">
      <c r="B390" s="47"/>
      <c r="C390" s="237" t="s">
        <v>1747</v>
      </c>
      <c r="D390" s="237" t="s">
        <v>230</v>
      </c>
      <c r="E390" s="238" t="s">
        <v>4429</v>
      </c>
      <c r="F390" s="239" t="s">
        <v>3838</v>
      </c>
      <c r="G390" s="240" t="s">
        <v>263</v>
      </c>
      <c r="H390" s="241">
        <v>62</v>
      </c>
      <c r="I390" s="242"/>
      <c r="J390" s="243">
        <f>ROUND(I390*H390,2)</f>
        <v>0</v>
      </c>
      <c r="K390" s="239" t="s">
        <v>3751</v>
      </c>
      <c r="L390" s="73"/>
      <c r="M390" s="244" t="s">
        <v>22</v>
      </c>
      <c r="N390" s="245" t="s">
        <v>50</v>
      </c>
      <c r="O390" s="48"/>
      <c r="P390" s="246">
        <f>O390*H390</f>
        <v>0</v>
      </c>
      <c r="Q390" s="246">
        <v>0</v>
      </c>
      <c r="R390" s="246">
        <f>Q390*H390</f>
        <v>0</v>
      </c>
      <c r="S390" s="246">
        <v>0</v>
      </c>
      <c r="T390" s="247">
        <f>S390*H390</f>
        <v>0</v>
      </c>
      <c r="AR390" s="25" t="s">
        <v>572</v>
      </c>
      <c r="AT390" s="25" t="s">
        <v>230</v>
      </c>
      <c r="AU390" s="25" t="s">
        <v>24</v>
      </c>
      <c r="AY390" s="25" t="s">
        <v>228</v>
      </c>
      <c r="BE390" s="248">
        <f>IF(N390="základní",J390,0)</f>
        <v>0</v>
      </c>
      <c r="BF390" s="248">
        <f>IF(N390="snížená",J390,0)</f>
        <v>0</v>
      </c>
      <c r="BG390" s="248">
        <f>IF(N390="zákl. přenesená",J390,0)</f>
        <v>0</v>
      </c>
      <c r="BH390" s="248">
        <f>IF(N390="sníž. přenesená",J390,0)</f>
        <v>0</v>
      </c>
      <c r="BI390" s="248">
        <f>IF(N390="nulová",J390,0)</f>
        <v>0</v>
      </c>
      <c r="BJ390" s="25" t="s">
        <v>24</v>
      </c>
      <c r="BK390" s="248">
        <f>ROUND(I390*H390,2)</f>
        <v>0</v>
      </c>
      <c r="BL390" s="25" t="s">
        <v>572</v>
      </c>
      <c r="BM390" s="25" t="s">
        <v>4430</v>
      </c>
    </row>
    <row r="391" s="1" customFormat="1" ht="25.5" customHeight="1">
      <c r="B391" s="47"/>
      <c r="C391" s="237" t="s">
        <v>1752</v>
      </c>
      <c r="D391" s="237" t="s">
        <v>230</v>
      </c>
      <c r="E391" s="238" t="s">
        <v>4431</v>
      </c>
      <c r="F391" s="239" t="s">
        <v>3841</v>
      </c>
      <c r="G391" s="240" t="s">
        <v>263</v>
      </c>
      <c r="H391" s="241">
        <v>120</v>
      </c>
      <c r="I391" s="242"/>
      <c r="J391" s="243">
        <f>ROUND(I391*H391,2)</f>
        <v>0</v>
      </c>
      <c r="K391" s="239" t="s">
        <v>3751</v>
      </c>
      <c r="L391" s="73"/>
      <c r="M391" s="244" t="s">
        <v>22</v>
      </c>
      <c r="N391" s="245" t="s">
        <v>50</v>
      </c>
      <c r="O391" s="48"/>
      <c r="P391" s="246">
        <f>O391*H391</f>
        <v>0</v>
      </c>
      <c r="Q391" s="246">
        <v>0</v>
      </c>
      <c r="R391" s="246">
        <f>Q391*H391</f>
        <v>0</v>
      </c>
      <c r="S391" s="246">
        <v>0</v>
      </c>
      <c r="T391" s="247">
        <f>S391*H391</f>
        <v>0</v>
      </c>
      <c r="AR391" s="25" t="s">
        <v>572</v>
      </c>
      <c r="AT391" s="25" t="s">
        <v>230</v>
      </c>
      <c r="AU391" s="25" t="s">
        <v>24</v>
      </c>
      <c r="AY391" s="25" t="s">
        <v>228</v>
      </c>
      <c r="BE391" s="248">
        <f>IF(N391="základní",J391,0)</f>
        <v>0</v>
      </c>
      <c r="BF391" s="248">
        <f>IF(N391="snížená",J391,0)</f>
        <v>0</v>
      </c>
      <c r="BG391" s="248">
        <f>IF(N391="zákl. přenesená",J391,0)</f>
        <v>0</v>
      </c>
      <c r="BH391" s="248">
        <f>IF(N391="sníž. přenesená",J391,0)</f>
        <v>0</v>
      </c>
      <c r="BI391" s="248">
        <f>IF(N391="nulová",J391,0)</f>
        <v>0</v>
      </c>
      <c r="BJ391" s="25" t="s">
        <v>24</v>
      </c>
      <c r="BK391" s="248">
        <f>ROUND(I391*H391,2)</f>
        <v>0</v>
      </c>
      <c r="BL391" s="25" t="s">
        <v>572</v>
      </c>
      <c r="BM391" s="25" t="s">
        <v>4432</v>
      </c>
    </row>
    <row r="392" s="1" customFormat="1" ht="16.5" customHeight="1">
      <c r="B392" s="47"/>
      <c r="C392" s="237" t="s">
        <v>1757</v>
      </c>
      <c r="D392" s="237" t="s">
        <v>230</v>
      </c>
      <c r="E392" s="238" t="s">
        <v>4433</v>
      </c>
      <c r="F392" s="239" t="s">
        <v>3847</v>
      </c>
      <c r="G392" s="240" t="s">
        <v>935</v>
      </c>
      <c r="H392" s="241">
        <v>8</v>
      </c>
      <c r="I392" s="242"/>
      <c r="J392" s="243">
        <f>ROUND(I392*H392,2)</f>
        <v>0</v>
      </c>
      <c r="K392" s="239" t="s">
        <v>3751</v>
      </c>
      <c r="L392" s="73"/>
      <c r="M392" s="244" t="s">
        <v>22</v>
      </c>
      <c r="N392" s="245" t="s">
        <v>50</v>
      </c>
      <c r="O392" s="48"/>
      <c r="P392" s="246">
        <f>O392*H392</f>
        <v>0</v>
      </c>
      <c r="Q392" s="246">
        <v>0</v>
      </c>
      <c r="R392" s="246">
        <f>Q392*H392</f>
        <v>0</v>
      </c>
      <c r="S392" s="246">
        <v>0</v>
      </c>
      <c r="T392" s="247">
        <f>S392*H392</f>
        <v>0</v>
      </c>
      <c r="AR392" s="25" t="s">
        <v>572</v>
      </c>
      <c r="AT392" s="25" t="s">
        <v>230</v>
      </c>
      <c r="AU392" s="25" t="s">
        <v>24</v>
      </c>
      <c r="AY392" s="25" t="s">
        <v>228</v>
      </c>
      <c r="BE392" s="248">
        <f>IF(N392="základní",J392,0)</f>
        <v>0</v>
      </c>
      <c r="BF392" s="248">
        <f>IF(N392="snížená",J392,0)</f>
        <v>0</v>
      </c>
      <c r="BG392" s="248">
        <f>IF(N392="zákl. přenesená",J392,0)</f>
        <v>0</v>
      </c>
      <c r="BH392" s="248">
        <f>IF(N392="sníž. přenesená",J392,0)</f>
        <v>0</v>
      </c>
      <c r="BI392" s="248">
        <f>IF(N392="nulová",J392,0)</f>
        <v>0</v>
      </c>
      <c r="BJ392" s="25" t="s">
        <v>24</v>
      </c>
      <c r="BK392" s="248">
        <f>ROUND(I392*H392,2)</f>
        <v>0</v>
      </c>
      <c r="BL392" s="25" t="s">
        <v>572</v>
      </c>
      <c r="BM392" s="25" t="s">
        <v>4434</v>
      </c>
    </row>
    <row r="393" s="11" customFormat="1" ht="37.44" customHeight="1">
      <c r="B393" s="221"/>
      <c r="C393" s="222"/>
      <c r="D393" s="223" t="s">
        <v>78</v>
      </c>
      <c r="E393" s="224" t="s">
        <v>279</v>
      </c>
      <c r="F393" s="224" t="s">
        <v>4435</v>
      </c>
      <c r="G393" s="222"/>
      <c r="H393" s="222"/>
      <c r="I393" s="225"/>
      <c r="J393" s="226">
        <f>BK393</f>
        <v>0</v>
      </c>
      <c r="K393" s="222"/>
      <c r="L393" s="227"/>
      <c r="M393" s="228"/>
      <c r="N393" s="229"/>
      <c r="O393" s="229"/>
      <c r="P393" s="230">
        <f>SUM(P394:P395)</f>
        <v>0</v>
      </c>
      <c r="Q393" s="229"/>
      <c r="R393" s="230">
        <f>SUM(R394:R395)</f>
        <v>0</v>
      </c>
      <c r="S393" s="229"/>
      <c r="T393" s="231">
        <f>SUM(T394:T395)</f>
        <v>0</v>
      </c>
      <c r="AR393" s="232" t="s">
        <v>101</v>
      </c>
      <c r="AT393" s="233" t="s">
        <v>78</v>
      </c>
      <c r="AU393" s="233" t="s">
        <v>79</v>
      </c>
      <c r="AY393" s="232" t="s">
        <v>228</v>
      </c>
      <c r="BK393" s="234">
        <f>SUM(BK394:BK395)</f>
        <v>0</v>
      </c>
    </row>
    <row r="394" s="1" customFormat="1" ht="51" customHeight="1">
      <c r="B394" s="47"/>
      <c r="C394" s="237" t="s">
        <v>1762</v>
      </c>
      <c r="D394" s="237" t="s">
        <v>230</v>
      </c>
      <c r="E394" s="238" t="s">
        <v>4436</v>
      </c>
      <c r="F394" s="239" t="s">
        <v>4437</v>
      </c>
      <c r="G394" s="240" t="s">
        <v>929</v>
      </c>
      <c r="H394" s="241">
        <v>1</v>
      </c>
      <c r="I394" s="242"/>
      <c r="J394" s="243">
        <f>ROUND(I394*H394,2)</f>
        <v>0</v>
      </c>
      <c r="K394" s="239" t="s">
        <v>3751</v>
      </c>
      <c r="L394" s="73"/>
      <c r="M394" s="244" t="s">
        <v>22</v>
      </c>
      <c r="N394" s="245" t="s">
        <v>50</v>
      </c>
      <c r="O394" s="48"/>
      <c r="P394" s="246">
        <f>O394*H394</f>
        <v>0</v>
      </c>
      <c r="Q394" s="246">
        <v>0</v>
      </c>
      <c r="R394" s="246">
        <f>Q394*H394</f>
        <v>0</v>
      </c>
      <c r="S394" s="246">
        <v>0</v>
      </c>
      <c r="T394" s="247">
        <f>S394*H394</f>
        <v>0</v>
      </c>
      <c r="AR394" s="25" t="s">
        <v>572</v>
      </c>
      <c r="AT394" s="25" t="s">
        <v>230</v>
      </c>
      <c r="AU394" s="25" t="s">
        <v>24</v>
      </c>
      <c r="AY394" s="25" t="s">
        <v>228</v>
      </c>
      <c r="BE394" s="248">
        <f>IF(N394="základní",J394,0)</f>
        <v>0</v>
      </c>
      <c r="BF394" s="248">
        <f>IF(N394="snížená",J394,0)</f>
        <v>0</v>
      </c>
      <c r="BG394" s="248">
        <f>IF(N394="zákl. přenesená",J394,0)</f>
        <v>0</v>
      </c>
      <c r="BH394" s="248">
        <f>IF(N394="sníž. přenesená",J394,0)</f>
        <v>0</v>
      </c>
      <c r="BI394" s="248">
        <f>IF(N394="nulová",J394,0)</f>
        <v>0</v>
      </c>
      <c r="BJ394" s="25" t="s">
        <v>24</v>
      </c>
      <c r="BK394" s="248">
        <f>ROUND(I394*H394,2)</f>
        <v>0</v>
      </c>
      <c r="BL394" s="25" t="s">
        <v>572</v>
      </c>
      <c r="BM394" s="25" t="s">
        <v>4438</v>
      </c>
    </row>
    <row r="395" s="1" customFormat="1" ht="51" customHeight="1">
      <c r="B395" s="47"/>
      <c r="C395" s="237" t="s">
        <v>1767</v>
      </c>
      <c r="D395" s="237" t="s">
        <v>230</v>
      </c>
      <c r="E395" s="238" t="s">
        <v>4439</v>
      </c>
      <c r="F395" s="239" t="s">
        <v>4437</v>
      </c>
      <c r="G395" s="240" t="s">
        <v>929</v>
      </c>
      <c r="H395" s="241">
        <v>1</v>
      </c>
      <c r="I395" s="242"/>
      <c r="J395" s="243">
        <f>ROUND(I395*H395,2)</f>
        <v>0</v>
      </c>
      <c r="K395" s="239" t="s">
        <v>3751</v>
      </c>
      <c r="L395" s="73"/>
      <c r="M395" s="244" t="s">
        <v>22</v>
      </c>
      <c r="N395" s="245" t="s">
        <v>50</v>
      </c>
      <c r="O395" s="48"/>
      <c r="P395" s="246">
        <f>O395*H395</f>
        <v>0</v>
      </c>
      <c r="Q395" s="246">
        <v>0</v>
      </c>
      <c r="R395" s="246">
        <f>Q395*H395</f>
        <v>0</v>
      </c>
      <c r="S395" s="246">
        <v>0</v>
      </c>
      <c r="T395" s="247">
        <f>S395*H395</f>
        <v>0</v>
      </c>
      <c r="AR395" s="25" t="s">
        <v>572</v>
      </c>
      <c r="AT395" s="25" t="s">
        <v>230</v>
      </c>
      <c r="AU395" s="25" t="s">
        <v>24</v>
      </c>
      <c r="AY395" s="25" t="s">
        <v>228</v>
      </c>
      <c r="BE395" s="248">
        <f>IF(N395="základní",J395,0)</f>
        <v>0</v>
      </c>
      <c r="BF395" s="248">
        <f>IF(N395="snížená",J395,0)</f>
        <v>0</v>
      </c>
      <c r="BG395" s="248">
        <f>IF(N395="zákl. přenesená",J395,0)</f>
        <v>0</v>
      </c>
      <c r="BH395" s="248">
        <f>IF(N395="sníž. přenesená",J395,0)</f>
        <v>0</v>
      </c>
      <c r="BI395" s="248">
        <f>IF(N395="nulová",J395,0)</f>
        <v>0</v>
      </c>
      <c r="BJ395" s="25" t="s">
        <v>24</v>
      </c>
      <c r="BK395" s="248">
        <f>ROUND(I395*H395,2)</f>
        <v>0</v>
      </c>
      <c r="BL395" s="25" t="s">
        <v>572</v>
      </c>
      <c r="BM395" s="25" t="s">
        <v>4440</v>
      </c>
    </row>
    <row r="396" s="11" customFormat="1" ht="37.44" customHeight="1">
      <c r="B396" s="221"/>
      <c r="C396" s="222"/>
      <c r="D396" s="223" t="s">
        <v>78</v>
      </c>
      <c r="E396" s="224" t="s">
        <v>284</v>
      </c>
      <c r="F396" s="224" t="s">
        <v>4441</v>
      </c>
      <c r="G396" s="222"/>
      <c r="H396" s="222"/>
      <c r="I396" s="225"/>
      <c r="J396" s="226">
        <f>BK396</f>
        <v>0</v>
      </c>
      <c r="K396" s="222"/>
      <c r="L396" s="227"/>
      <c r="M396" s="228"/>
      <c r="N396" s="229"/>
      <c r="O396" s="229"/>
      <c r="P396" s="230">
        <f>SUM(P397:P435)</f>
        <v>0</v>
      </c>
      <c r="Q396" s="229"/>
      <c r="R396" s="230">
        <f>SUM(R397:R435)</f>
        <v>0</v>
      </c>
      <c r="S396" s="229"/>
      <c r="T396" s="231">
        <f>SUM(T397:T435)</f>
        <v>0</v>
      </c>
      <c r="AR396" s="232" t="s">
        <v>101</v>
      </c>
      <c r="AT396" s="233" t="s">
        <v>78</v>
      </c>
      <c r="AU396" s="233" t="s">
        <v>79</v>
      </c>
      <c r="AY396" s="232" t="s">
        <v>228</v>
      </c>
      <c r="BK396" s="234">
        <f>SUM(BK397:BK435)</f>
        <v>0</v>
      </c>
    </row>
    <row r="397" s="1" customFormat="1" ht="51" customHeight="1">
      <c r="B397" s="47"/>
      <c r="C397" s="237" t="s">
        <v>1772</v>
      </c>
      <c r="D397" s="237" t="s">
        <v>230</v>
      </c>
      <c r="E397" s="238" t="s">
        <v>4442</v>
      </c>
      <c r="F397" s="239" t="s">
        <v>4443</v>
      </c>
      <c r="G397" s="240" t="s">
        <v>929</v>
      </c>
      <c r="H397" s="241">
        <v>1</v>
      </c>
      <c r="I397" s="242"/>
      <c r="J397" s="243">
        <f>ROUND(I397*H397,2)</f>
        <v>0</v>
      </c>
      <c r="K397" s="239" t="s">
        <v>3751</v>
      </c>
      <c r="L397" s="73"/>
      <c r="M397" s="244" t="s">
        <v>22</v>
      </c>
      <c r="N397" s="245" t="s">
        <v>50</v>
      </c>
      <c r="O397" s="48"/>
      <c r="P397" s="246">
        <f>O397*H397</f>
        <v>0</v>
      </c>
      <c r="Q397" s="246">
        <v>0</v>
      </c>
      <c r="R397" s="246">
        <f>Q397*H397</f>
        <v>0</v>
      </c>
      <c r="S397" s="246">
        <v>0</v>
      </c>
      <c r="T397" s="247">
        <f>S397*H397</f>
        <v>0</v>
      </c>
      <c r="AR397" s="25" t="s">
        <v>572</v>
      </c>
      <c r="AT397" s="25" t="s">
        <v>230</v>
      </c>
      <c r="AU397" s="25" t="s">
        <v>24</v>
      </c>
      <c r="AY397" s="25" t="s">
        <v>228</v>
      </c>
      <c r="BE397" s="248">
        <f>IF(N397="základní",J397,0)</f>
        <v>0</v>
      </c>
      <c r="BF397" s="248">
        <f>IF(N397="snížená",J397,0)</f>
        <v>0</v>
      </c>
      <c r="BG397" s="248">
        <f>IF(N397="zákl. přenesená",J397,0)</f>
        <v>0</v>
      </c>
      <c r="BH397" s="248">
        <f>IF(N397="sníž. přenesená",J397,0)</f>
        <v>0</v>
      </c>
      <c r="BI397" s="248">
        <f>IF(N397="nulová",J397,0)</f>
        <v>0</v>
      </c>
      <c r="BJ397" s="25" t="s">
        <v>24</v>
      </c>
      <c r="BK397" s="248">
        <f>ROUND(I397*H397,2)</f>
        <v>0</v>
      </c>
      <c r="BL397" s="25" t="s">
        <v>572</v>
      </c>
      <c r="BM397" s="25" t="s">
        <v>4444</v>
      </c>
    </row>
    <row r="398" s="1" customFormat="1" ht="51" customHeight="1">
      <c r="B398" s="47"/>
      <c r="C398" s="237" t="s">
        <v>1777</v>
      </c>
      <c r="D398" s="237" t="s">
        <v>230</v>
      </c>
      <c r="E398" s="238" t="s">
        <v>4445</v>
      </c>
      <c r="F398" s="239" t="s">
        <v>4446</v>
      </c>
      <c r="G398" s="240" t="s">
        <v>929</v>
      </c>
      <c r="H398" s="241">
        <v>1</v>
      </c>
      <c r="I398" s="242"/>
      <c r="J398" s="243">
        <f>ROUND(I398*H398,2)</f>
        <v>0</v>
      </c>
      <c r="K398" s="239" t="s">
        <v>3751</v>
      </c>
      <c r="L398" s="73"/>
      <c r="M398" s="244" t="s">
        <v>22</v>
      </c>
      <c r="N398" s="245" t="s">
        <v>50</v>
      </c>
      <c r="O398" s="48"/>
      <c r="P398" s="246">
        <f>O398*H398</f>
        <v>0</v>
      </c>
      <c r="Q398" s="246">
        <v>0</v>
      </c>
      <c r="R398" s="246">
        <f>Q398*H398</f>
        <v>0</v>
      </c>
      <c r="S398" s="246">
        <v>0</v>
      </c>
      <c r="T398" s="247">
        <f>S398*H398</f>
        <v>0</v>
      </c>
      <c r="AR398" s="25" t="s">
        <v>572</v>
      </c>
      <c r="AT398" s="25" t="s">
        <v>230</v>
      </c>
      <c r="AU398" s="25" t="s">
        <v>24</v>
      </c>
      <c r="AY398" s="25" t="s">
        <v>228</v>
      </c>
      <c r="BE398" s="248">
        <f>IF(N398="základní",J398,0)</f>
        <v>0</v>
      </c>
      <c r="BF398" s="248">
        <f>IF(N398="snížená",J398,0)</f>
        <v>0</v>
      </c>
      <c r="BG398" s="248">
        <f>IF(N398="zákl. přenesená",J398,0)</f>
        <v>0</v>
      </c>
      <c r="BH398" s="248">
        <f>IF(N398="sníž. přenesená",J398,0)</f>
        <v>0</v>
      </c>
      <c r="BI398" s="248">
        <f>IF(N398="nulová",J398,0)</f>
        <v>0</v>
      </c>
      <c r="BJ398" s="25" t="s">
        <v>24</v>
      </c>
      <c r="BK398" s="248">
        <f>ROUND(I398*H398,2)</f>
        <v>0</v>
      </c>
      <c r="BL398" s="25" t="s">
        <v>572</v>
      </c>
      <c r="BM398" s="25" t="s">
        <v>4447</v>
      </c>
    </row>
    <row r="399" s="1" customFormat="1" ht="51" customHeight="1">
      <c r="B399" s="47"/>
      <c r="C399" s="237" t="s">
        <v>1782</v>
      </c>
      <c r="D399" s="237" t="s">
        <v>230</v>
      </c>
      <c r="E399" s="238" t="s">
        <v>4448</v>
      </c>
      <c r="F399" s="239" t="s">
        <v>4449</v>
      </c>
      <c r="G399" s="240" t="s">
        <v>929</v>
      </c>
      <c r="H399" s="241">
        <v>1</v>
      </c>
      <c r="I399" s="242"/>
      <c r="J399" s="243">
        <f>ROUND(I399*H399,2)</f>
        <v>0</v>
      </c>
      <c r="K399" s="239" t="s">
        <v>3751</v>
      </c>
      <c r="L399" s="73"/>
      <c r="M399" s="244" t="s">
        <v>22</v>
      </c>
      <c r="N399" s="245" t="s">
        <v>50</v>
      </c>
      <c r="O399" s="48"/>
      <c r="P399" s="246">
        <f>O399*H399</f>
        <v>0</v>
      </c>
      <c r="Q399" s="246">
        <v>0</v>
      </c>
      <c r="R399" s="246">
        <f>Q399*H399</f>
        <v>0</v>
      </c>
      <c r="S399" s="246">
        <v>0</v>
      </c>
      <c r="T399" s="247">
        <f>S399*H399</f>
        <v>0</v>
      </c>
      <c r="AR399" s="25" t="s">
        <v>572</v>
      </c>
      <c r="AT399" s="25" t="s">
        <v>230</v>
      </c>
      <c r="AU399" s="25" t="s">
        <v>24</v>
      </c>
      <c r="AY399" s="25" t="s">
        <v>228</v>
      </c>
      <c r="BE399" s="248">
        <f>IF(N399="základní",J399,0)</f>
        <v>0</v>
      </c>
      <c r="BF399" s="248">
        <f>IF(N399="snížená",J399,0)</f>
        <v>0</v>
      </c>
      <c r="BG399" s="248">
        <f>IF(N399="zákl. přenesená",J399,0)</f>
        <v>0</v>
      </c>
      <c r="BH399" s="248">
        <f>IF(N399="sníž. přenesená",J399,0)</f>
        <v>0</v>
      </c>
      <c r="BI399" s="248">
        <f>IF(N399="nulová",J399,0)</f>
        <v>0</v>
      </c>
      <c r="BJ399" s="25" t="s">
        <v>24</v>
      </c>
      <c r="BK399" s="248">
        <f>ROUND(I399*H399,2)</f>
        <v>0</v>
      </c>
      <c r="BL399" s="25" t="s">
        <v>572</v>
      </c>
      <c r="BM399" s="25" t="s">
        <v>4450</v>
      </c>
    </row>
    <row r="400" s="1" customFormat="1" ht="51" customHeight="1">
      <c r="B400" s="47"/>
      <c r="C400" s="237" t="s">
        <v>1790</v>
      </c>
      <c r="D400" s="237" t="s">
        <v>230</v>
      </c>
      <c r="E400" s="238" t="s">
        <v>4451</v>
      </c>
      <c r="F400" s="239" t="s">
        <v>4452</v>
      </c>
      <c r="G400" s="240" t="s">
        <v>929</v>
      </c>
      <c r="H400" s="241">
        <v>1</v>
      </c>
      <c r="I400" s="242"/>
      <c r="J400" s="243">
        <f>ROUND(I400*H400,2)</f>
        <v>0</v>
      </c>
      <c r="K400" s="239" t="s">
        <v>3751</v>
      </c>
      <c r="L400" s="73"/>
      <c r="M400" s="244" t="s">
        <v>22</v>
      </c>
      <c r="N400" s="245" t="s">
        <v>50</v>
      </c>
      <c r="O400" s="48"/>
      <c r="P400" s="246">
        <f>O400*H400</f>
        <v>0</v>
      </c>
      <c r="Q400" s="246">
        <v>0</v>
      </c>
      <c r="R400" s="246">
        <f>Q400*H400</f>
        <v>0</v>
      </c>
      <c r="S400" s="246">
        <v>0</v>
      </c>
      <c r="T400" s="247">
        <f>S400*H400</f>
        <v>0</v>
      </c>
      <c r="AR400" s="25" t="s">
        <v>572</v>
      </c>
      <c r="AT400" s="25" t="s">
        <v>230</v>
      </c>
      <c r="AU400" s="25" t="s">
        <v>24</v>
      </c>
      <c r="AY400" s="25" t="s">
        <v>228</v>
      </c>
      <c r="BE400" s="248">
        <f>IF(N400="základní",J400,0)</f>
        <v>0</v>
      </c>
      <c r="BF400" s="248">
        <f>IF(N400="snížená",J400,0)</f>
        <v>0</v>
      </c>
      <c r="BG400" s="248">
        <f>IF(N400="zákl. přenesená",J400,0)</f>
        <v>0</v>
      </c>
      <c r="BH400" s="248">
        <f>IF(N400="sníž. přenesená",J400,0)</f>
        <v>0</v>
      </c>
      <c r="BI400" s="248">
        <f>IF(N400="nulová",J400,0)</f>
        <v>0</v>
      </c>
      <c r="BJ400" s="25" t="s">
        <v>24</v>
      </c>
      <c r="BK400" s="248">
        <f>ROUND(I400*H400,2)</f>
        <v>0</v>
      </c>
      <c r="BL400" s="25" t="s">
        <v>572</v>
      </c>
      <c r="BM400" s="25" t="s">
        <v>4453</v>
      </c>
    </row>
    <row r="401" s="1" customFormat="1" ht="51" customHeight="1">
      <c r="B401" s="47"/>
      <c r="C401" s="237" t="s">
        <v>1795</v>
      </c>
      <c r="D401" s="237" t="s">
        <v>230</v>
      </c>
      <c r="E401" s="238" t="s">
        <v>4454</v>
      </c>
      <c r="F401" s="239" t="s">
        <v>4455</v>
      </c>
      <c r="G401" s="240" t="s">
        <v>929</v>
      </c>
      <c r="H401" s="241">
        <v>1</v>
      </c>
      <c r="I401" s="242"/>
      <c r="J401" s="243">
        <f>ROUND(I401*H401,2)</f>
        <v>0</v>
      </c>
      <c r="K401" s="239" t="s">
        <v>3751</v>
      </c>
      <c r="L401" s="73"/>
      <c r="M401" s="244" t="s">
        <v>22</v>
      </c>
      <c r="N401" s="245" t="s">
        <v>50</v>
      </c>
      <c r="O401" s="48"/>
      <c r="P401" s="246">
        <f>O401*H401</f>
        <v>0</v>
      </c>
      <c r="Q401" s="246">
        <v>0</v>
      </c>
      <c r="R401" s="246">
        <f>Q401*H401</f>
        <v>0</v>
      </c>
      <c r="S401" s="246">
        <v>0</v>
      </c>
      <c r="T401" s="247">
        <f>S401*H401</f>
        <v>0</v>
      </c>
      <c r="AR401" s="25" t="s">
        <v>572</v>
      </c>
      <c r="AT401" s="25" t="s">
        <v>230</v>
      </c>
      <c r="AU401" s="25" t="s">
        <v>24</v>
      </c>
      <c r="AY401" s="25" t="s">
        <v>228</v>
      </c>
      <c r="BE401" s="248">
        <f>IF(N401="základní",J401,0)</f>
        <v>0</v>
      </c>
      <c r="BF401" s="248">
        <f>IF(N401="snížená",J401,0)</f>
        <v>0</v>
      </c>
      <c r="BG401" s="248">
        <f>IF(N401="zákl. přenesená",J401,0)</f>
        <v>0</v>
      </c>
      <c r="BH401" s="248">
        <f>IF(N401="sníž. přenesená",J401,0)</f>
        <v>0</v>
      </c>
      <c r="BI401" s="248">
        <f>IF(N401="nulová",J401,0)</f>
        <v>0</v>
      </c>
      <c r="BJ401" s="25" t="s">
        <v>24</v>
      </c>
      <c r="BK401" s="248">
        <f>ROUND(I401*H401,2)</f>
        <v>0</v>
      </c>
      <c r="BL401" s="25" t="s">
        <v>572</v>
      </c>
      <c r="BM401" s="25" t="s">
        <v>4456</v>
      </c>
    </row>
    <row r="402" s="1" customFormat="1" ht="51" customHeight="1">
      <c r="B402" s="47"/>
      <c r="C402" s="237" t="s">
        <v>1800</v>
      </c>
      <c r="D402" s="237" t="s">
        <v>230</v>
      </c>
      <c r="E402" s="238" t="s">
        <v>4457</v>
      </c>
      <c r="F402" s="239" t="s">
        <v>4458</v>
      </c>
      <c r="G402" s="240" t="s">
        <v>929</v>
      </c>
      <c r="H402" s="241">
        <v>1</v>
      </c>
      <c r="I402" s="242"/>
      <c r="J402" s="243">
        <f>ROUND(I402*H402,2)</f>
        <v>0</v>
      </c>
      <c r="K402" s="239" t="s">
        <v>3751</v>
      </c>
      <c r="L402" s="73"/>
      <c r="M402" s="244" t="s">
        <v>22</v>
      </c>
      <c r="N402" s="245" t="s">
        <v>50</v>
      </c>
      <c r="O402" s="48"/>
      <c r="P402" s="246">
        <f>O402*H402</f>
        <v>0</v>
      </c>
      <c r="Q402" s="246">
        <v>0</v>
      </c>
      <c r="R402" s="246">
        <f>Q402*H402</f>
        <v>0</v>
      </c>
      <c r="S402" s="246">
        <v>0</v>
      </c>
      <c r="T402" s="247">
        <f>S402*H402</f>
        <v>0</v>
      </c>
      <c r="AR402" s="25" t="s">
        <v>572</v>
      </c>
      <c r="AT402" s="25" t="s">
        <v>230</v>
      </c>
      <c r="AU402" s="25" t="s">
        <v>24</v>
      </c>
      <c r="AY402" s="25" t="s">
        <v>228</v>
      </c>
      <c r="BE402" s="248">
        <f>IF(N402="základní",J402,0)</f>
        <v>0</v>
      </c>
      <c r="BF402" s="248">
        <f>IF(N402="snížená",J402,0)</f>
        <v>0</v>
      </c>
      <c r="BG402" s="248">
        <f>IF(N402="zákl. přenesená",J402,0)</f>
        <v>0</v>
      </c>
      <c r="BH402" s="248">
        <f>IF(N402="sníž. přenesená",J402,0)</f>
        <v>0</v>
      </c>
      <c r="BI402" s="248">
        <f>IF(N402="nulová",J402,0)</f>
        <v>0</v>
      </c>
      <c r="BJ402" s="25" t="s">
        <v>24</v>
      </c>
      <c r="BK402" s="248">
        <f>ROUND(I402*H402,2)</f>
        <v>0</v>
      </c>
      <c r="BL402" s="25" t="s">
        <v>572</v>
      </c>
      <c r="BM402" s="25" t="s">
        <v>4459</v>
      </c>
    </row>
    <row r="403" s="1" customFormat="1" ht="51" customHeight="1">
      <c r="B403" s="47"/>
      <c r="C403" s="237" t="s">
        <v>1806</v>
      </c>
      <c r="D403" s="237" t="s">
        <v>230</v>
      </c>
      <c r="E403" s="238" t="s">
        <v>4460</v>
      </c>
      <c r="F403" s="239" t="s">
        <v>4461</v>
      </c>
      <c r="G403" s="240" t="s">
        <v>929</v>
      </c>
      <c r="H403" s="241">
        <v>1</v>
      </c>
      <c r="I403" s="242"/>
      <c r="J403" s="243">
        <f>ROUND(I403*H403,2)</f>
        <v>0</v>
      </c>
      <c r="K403" s="239" t="s">
        <v>3751</v>
      </c>
      <c r="L403" s="73"/>
      <c r="M403" s="244" t="s">
        <v>22</v>
      </c>
      <c r="N403" s="245" t="s">
        <v>50</v>
      </c>
      <c r="O403" s="48"/>
      <c r="P403" s="246">
        <f>O403*H403</f>
        <v>0</v>
      </c>
      <c r="Q403" s="246">
        <v>0</v>
      </c>
      <c r="R403" s="246">
        <f>Q403*H403</f>
        <v>0</v>
      </c>
      <c r="S403" s="246">
        <v>0</v>
      </c>
      <c r="T403" s="247">
        <f>S403*H403</f>
        <v>0</v>
      </c>
      <c r="AR403" s="25" t="s">
        <v>572</v>
      </c>
      <c r="AT403" s="25" t="s">
        <v>230</v>
      </c>
      <c r="AU403" s="25" t="s">
        <v>24</v>
      </c>
      <c r="AY403" s="25" t="s">
        <v>228</v>
      </c>
      <c r="BE403" s="248">
        <f>IF(N403="základní",J403,0)</f>
        <v>0</v>
      </c>
      <c r="BF403" s="248">
        <f>IF(N403="snížená",J403,0)</f>
        <v>0</v>
      </c>
      <c r="BG403" s="248">
        <f>IF(N403="zákl. přenesená",J403,0)</f>
        <v>0</v>
      </c>
      <c r="BH403" s="248">
        <f>IF(N403="sníž. přenesená",J403,0)</f>
        <v>0</v>
      </c>
      <c r="BI403" s="248">
        <f>IF(N403="nulová",J403,0)</f>
        <v>0</v>
      </c>
      <c r="BJ403" s="25" t="s">
        <v>24</v>
      </c>
      <c r="BK403" s="248">
        <f>ROUND(I403*H403,2)</f>
        <v>0</v>
      </c>
      <c r="BL403" s="25" t="s">
        <v>572</v>
      </c>
      <c r="BM403" s="25" t="s">
        <v>4462</v>
      </c>
    </row>
    <row r="404" s="1" customFormat="1" ht="38.25" customHeight="1">
      <c r="B404" s="47"/>
      <c r="C404" s="237" t="s">
        <v>1812</v>
      </c>
      <c r="D404" s="237" t="s">
        <v>230</v>
      </c>
      <c r="E404" s="238" t="s">
        <v>4463</v>
      </c>
      <c r="F404" s="239" t="s">
        <v>4464</v>
      </c>
      <c r="G404" s="240" t="s">
        <v>929</v>
      </c>
      <c r="H404" s="241">
        <v>3</v>
      </c>
      <c r="I404" s="242"/>
      <c r="J404" s="243">
        <f>ROUND(I404*H404,2)</f>
        <v>0</v>
      </c>
      <c r="K404" s="239" t="s">
        <v>3751</v>
      </c>
      <c r="L404" s="73"/>
      <c r="M404" s="244" t="s">
        <v>22</v>
      </c>
      <c r="N404" s="245" t="s">
        <v>50</v>
      </c>
      <c r="O404" s="48"/>
      <c r="P404" s="246">
        <f>O404*H404</f>
        <v>0</v>
      </c>
      <c r="Q404" s="246">
        <v>0</v>
      </c>
      <c r="R404" s="246">
        <f>Q404*H404</f>
        <v>0</v>
      </c>
      <c r="S404" s="246">
        <v>0</v>
      </c>
      <c r="T404" s="247">
        <f>S404*H404</f>
        <v>0</v>
      </c>
      <c r="AR404" s="25" t="s">
        <v>572</v>
      </c>
      <c r="AT404" s="25" t="s">
        <v>230</v>
      </c>
      <c r="AU404" s="25" t="s">
        <v>24</v>
      </c>
      <c r="AY404" s="25" t="s">
        <v>228</v>
      </c>
      <c r="BE404" s="248">
        <f>IF(N404="základní",J404,0)</f>
        <v>0</v>
      </c>
      <c r="BF404" s="248">
        <f>IF(N404="snížená",J404,0)</f>
        <v>0</v>
      </c>
      <c r="BG404" s="248">
        <f>IF(N404="zákl. přenesená",J404,0)</f>
        <v>0</v>
      </c>
      <c r="BH404" s="248">
        <f>IF(N404="sníž. přenesená",J404,0)</f>
        <v>0</v>
      </c>
      <c r="BI404" s="248">
        <f>IF(N404="nulová",J404,0)</f>
        <v>0</v>
      </c>
      <c r="BJ404" s="25" t="s">
        <v>24</v>
      </c>
      <c r="BK404" s="248">
        <f>ROUND(I404*H404,2)</f>
        <v>0</v>
      </c>
      <c r="BL404" s="25" t="s">
        <v>572</v>
      </c>
      <c r="BM404" s="25" t="s">
        <v>4465</v>
      </c>
    </row>
    <row r="405" s="1" customFormat="1" ht="25.5" customHeight="1">
      <c r="B405" s="47"/>
      <c r="C405" s="237" t="s">
        <v>1817</v>
      </c>
      <c r="D405" s="237" t="s">
        <v>230</v>
      </c>
      <c r="E405" s="238" t="s">
        <v>4466</v>
      </c>
      <c r="F405" s="239" t="s">
        <v>4467</v>
      </c>
      <c r="G405" s="240" t="s">
        <v>929</v>
      </c>
      <c r="H405" s="241">
        <v>1</v>
      </c>
      <c r="I405" s="242"/>
      <c r="J405" s="243">
        <f>ROUND(I405*H405,2)</f>
        <v>0</v>
      </c>
      <c r="K405" s="239" t="s">
        <v>3751</v>
      </c>
      <c r="L405" s="73"/>
      <c r="M405" s="244" t="s">
        <v>22</v>
      </c>
      <c r="N405" s="245" t="s">
        <v>50</v>
      </c>
      <c r="O405" s="48"/>
      <c r="P405" s="246">
        <f>O405*H405</f>
        <v>0</v>
      </c>
      <c r="Q405" s="246">
        <v>0</v>
      </c>
      <c r="R405" s="246">
        <f>Q405*H405</f>
        <v>0</v>
      </c>
      <c r="S405" s="246">
        <v>0</v>
      </c>
      <c r="T405" s="247">
        <f>S405*H405</f>
        <v>0</v>
      </c>
      <c r="AR405" s="25" t="s">
        <v>572</v>
      </c>
      <c r="AT405" s="25" t="s">
        <v>230</v>
      </c>
      <c r="AU405" s="25" t="s">
        <v>24</v>
      </c>
      <c r="AY405" s="25" t="s">
        <v>228</v>
      </c>
      <c r="BE405" s="248">
        <f>IF(N405="základní",J405,0)</f>
        <v>0</v>
      </c>
      <c r="BF405" s="248">
        <f>IF(N405="snížená",J405,0)</f>
        <v>0</v>
      </c>
      <c r="BG405" s="248">
        <f>IF(N405="zákl. přenesená",J405,0)</f>
        <v>0</v>
      </c>
      <c r="BH405" s="248">
        <f>IF(N405="sníž. přenesená",J405,0)</f>
        <v>0</v>
      </c>
      <c r="BI405" s="248">
        <f>IF(N405="nulová",J405,0)</f>
        <v>0</v>
      </c>
      <c r="BJ405" s="25" t="s">
        <v>24</v>
      </c>
      <c r="BK405" s="248">
        <f>ROUND(I405*H405,2)</f>
        <v>0</v>
      </c>
      <c r="BL405" s="25" t="s">
        <v>572</v>
      </c>
      <c r="BM405" s="25" t="s">
        <v>4468</v>
      </c>
    </row>
    <row r="406" s="1" customFormat="1" ht="25.5" customHeight="1">
      <c r="B406" s="47"/>
      <c r="C406" s="237" t="s">
        <v>1822</v>
      </c>
      <c r="D406" s="237" t="s">
        <v>230</v>
      </c>
      <c r="E406" s="238" t="s">
        <v>4469</v>
      </c>
      <c r="F406" s="239" t="s">
        <v>3769</v>
      </c>
      <c r="G406" s="240" t="s">
        <v>929</v>
      </c>
      <c r="H406" s="241">
        <v>1</v>
      </c>
      <c r="I406" s="242"/>
      <c r="J406" s="243">
        <f>ROUND(I406*H406,2)</f>
        <v>0</v>
      </c>
      <c r="K406" s="239" t="s">
        <v>3751</v>
      </c>
      <c r="L406" s="73"/>
      <c r="M406" s="244" t="s">
        <v>22</v>
      </c>
      <c r="N406" s="245" t="s">
        <v>50</v>
      </c>
      <c r="O406" s="48"/>
      <c r="P406" s="246">
        <f>O406*H406</f>
        <v>0</v>
      </c>
      <c r="Q406" s="246">
        <v>0</v>
      </c>
      <c r="R406" s="246">
        <f>Q406*H406</f>
        <v>0</v>
      </c>
      <c r="S406" s="246">
        <v>0</v>
      </c>
      <c r="T406" s="247">
        <f>S406*H406</f>
        <v>0</v>
      </c>
      <c r="AR406" s="25" t="s">
        <v>572</v>
      </c>
      <c r="AT406" s="25" t="s">
        <v>230</v>
      </c>
      <c r="AU406" s="25" t="s">
        <v>24</v>
      </c>
      <c r="AY406" s="25" t="s">
        <v>228</v>
      </c>
      <c r="BE406" s="248">
        <f>IF(N406="základní",J406,0)</f>
        <v>0</v>
      </c>
      <c r="BF406" s="248">
        <f>IF(N406="snížená",J406,0)</f>
        <v>0</v>
      </c>
      <c r="BG406" s="248">
        <f>IF(N406="zákl. přenesená",J406,0)</f>
        <v>0</v>
      </c>
      <c r="BH406" s="248">
        <f>IF(N406="sníž. přenesená",J406,0)</f>
        <v>0</v>
      </c>
      <c r="BI406" s="248">
        <f>IF(N406="nulová",J406,0)</f>
        <v>0</v>
      </c>
      <c r="BJ406" s="25" t="s">
        <v>24</v>
      </c>
      <c r="BK406" s="248">
        <f>ROUND(I406*H406,2)</f>
        <v>0</v>
      </c>
      <c r="BL406" s="25" t="s">
        <v>572</v>
      </c>
      <c r="BM406" s="25" t="s">
        <v>4470</v>
      </c>
    </row>
    <row r="407" s="1" customFormat="1" ht="25.5" customHeight="1">
      <c r="B407" s="47"/>
      <c r="C407" s="237" t="s">
        <v>1827</v>
      </c>
      <c r="D407" s="237" t="s">
        <v>230</v>
      </c>
      <c r="E407" s="238" t="s">
        <v>4471</v>
      </c>
      <c r="F407" s="239" t="s">
        <v>4472</v>
      </c>
      <c r="G407" s="240" t="s">
        <v>929</v>
      </c>
      <c r="H407" s="241">
        <v>11</v>
      </c>
      <c r="I407" s="242"/>
      <c r="J407" s="243">
        <f>ROUND(I407*H407,2)</f>
        <v>0</v>
      </c>
      <c r="K407" s="239" t="s">
        <v>3751</v>
      </c>
      <c r="L407" s="73"/>
      <c r="M407" s="244" t="s">
        <v>22</v>
      </c>
      <c r="N407" s="245" t="s">
        <v>50</v>
      </c>
      <c r="O407" s="48"/>
      <c r="P407" s="246">
        <f>O407*H407</f>
        <v>0</v>
      </c>
      <c r="Q407" s="246">
        <v>0</v>
      </c>
      <c r="R407" s="246">
        <f>Q407*H407</f>
        <v>0</v>
      </c>
      <c r="S407" s="246">
        <v>0</v>
      </c>
      <c r="T407" s="247">
        <f>S407*H407</f>
        <v>0</v>
      </c>
      <c r="AR407" s="25" t="s">
        <v>572</v>
      </c>
      <c r="AT407" s="25" t="s">
        <v>230</v>
      </c>
      <c r="AU407" s="25" t="s">
        <v>24</v>
      </c>
      <c r="AY407" s="25" t="s">
        <v>228</v>
      </c>
      <c r="BE407" s="248">
        <f>IF(N407="základní",J407,0)</f>
        <v>0</v>
      </c>
      <c r="BF407" s="248">
        <f>IF(N407="snížená",J407,0)</f>
        <v>0</v>
      </c>
      <c r="BG407" s="248">
        <f>IF(N407="zákl. přenesená",J407,0)</f>
        <v>0</v>
      </c>
      <c r="BH407" s="248">
        <f>IF(N407="sníž. přenesená",J407,0)</f>
        <v>0</v>
      </c>
      <c r="BI407" s="248">
        <f>IF(N407="nulová",J407,0)</f>
        <v>0</v>
      </c>
      <c r="BJ407" s="25" t="s">
        <v>24</v>
      </c>
      <c r="BK407" s="248">
        <f>ROUND(I407*H407,2)</f>
        <v>0</v>
      </c>
      <c r="BL407" s="25" t="s">
        <v>572</v>
      </c>
      <c r="BM407" s="25" t="s">
        <v>4473</v>
      </c>
    </row>
    <row r="408" s="1" customFormat="1" ht="25.5" customHeight="1">
      <c r="B408" s="47"/>
      <c r="C408" s="237" t="s">
        <v>1832</v>
      </c>
      <c r="D408" s="237" t="s">
        <v>230</v>
      </c>
      <c r="E408" s="238" t="s">
        <v>4474</v>
      </c>
      <c r="F408" s="239" t="s">
        <v>4475</v>
      </c>
      <c r="G408" s="240" t="s">
        <v>929</v>
      </c>
      <c r="H408" s="241">
        <v>4</v>
      </c>
      <c r="I408" s="242"/>
      <c r="J408" s="243">
        <f>ROUND(I408*H408,2)</f>
        <v>0</v>
      </c>
      <c r="K408" s="239" t="s">
        <v>3751</v>
      </c>
      <c r="L408" s="73"/>
      <c r="M408" s="244" t="s">
        <v>22</v>
      </c>
      <c r="N408" s="245" t="s">
        <v>50</v>
      </c>
      <c r="O408" s="48"/>
      <c r="P408" s="246">
        <f>O408*H408</f>
        <v>0</v>
      </c>
      <c r="Q408" s="246">
        <v>0</v>
      </c>
      <c r="R408" s="246">
        <f>Q408*H408</f>
        <v>0</v>
      </c>
      <c r="S408" s="246">
        <v>0</v>
      </c>
      <c r="T408" s="247">
        <f>S408*H408</f>
        <v>0</v>
      </c>
      <c r="AR408" s="25" t="s">
        <v>572</v>
      </c>
      <c r="AT408" s="25" t="s">
        <v>230</v>
      </c>
      <c r="AU408" s="25" t="s">
        <v>24</v>
      </c>
      <c r="AY408" s="25" t="s">
        <v>228</v>
      </c>
      <c r="BE408" s="248">
        <f>IF(N408="základní",J408,0)</f>
        <v>0</v>
      </c>
      <c r="BF408" s="248">
        <f>IF(N408="snížená",J408,0)</f>
        <v>0</v>
      </c>
      <c r="BG408" s="248">
        <f>IF(N408="zákl. přenesená",J408,0)</f>
        <v>0</v>
      </c>
      <c r="BH408" s="248">
        <f>IF(N408="sníž. přenesená",J408,0)</f>
        <v>0</v>
      </c>
      <c r="BI408" s="248">
        <f>IF(N408="nulová",J408,0)</f>
        <v>0</v>
      </c>
      <c r="BJ408" s="25" t="s">
        <v>24</v>
      </c>
      <c r="BK408" s="248">
        <f>ROUND(I408*H408,2)</f>
        <v>0</v>
      </c>
      <c r="BL408" s="25" t="s">
        <v>572</v>
      </c>
      <c r="BM408" s="25" t="s">
        <v>4476</v>
      </c>
    </row>
    <row r="409" s="1" customFormat="1" ht="25.5" customHeight="1">
      <c r="B409" s="47"/>
      <c r="C409" s="237" t="s">
        <v>1837</v>
      </c>
      <c r="D409" s="237" t="s">
        <v>230</v>
      </c>
      <c r="E409" s="238" t="s">
        <v>4477</v>
      </c>
      <c r="F409" s="239" t="s">
        <v>4478</v>
      </c>
      <c r="G409" s="240" t="s">
        <v>929</v>
      </c>
      <c r="H409" s="241">
        <v>1</v>
      </c>
      <c r="I409" s="242"/>
      <c r="J409" s="243">
        <f>ROUND(I409*H409,2)</f>
        <v>0</v>
      </c>
      <c r="K409" s="239" t="s">
        <v>3751</v>
      </c>
      <c r="L409" s="73"/>
      <c r="M409" s="244" t="s">
        <v>22</v>
      </c>
      <c r="N409" s="245" t="s">
        <v>50</v>
      </c>
      <c r="O409" s="48"/>
      <c r="P409" s="246">
        <f>O409*H409</f>
        <v>0</v>
      </c>
      <c r="Q409" s="246">
        <v>0</v>
      </c>
      <c r="R409" s="246">
        <f>Q409*H409</f>
        <v>0</v>
      </c>
      <c r="S409" s="246">
        <v>0</v>
      </c>
      <c r="T409" s="247">
        <f>S409*H409</f>
        <v>0</v>
      </c>
      <c r="AR409" s="25" t="s">
        <v>572</v>
      </c>
      <c r="AT409" s="25" t="s">
        <v>230</v>
      </c>
      <c r="AU409" s="25" t="s">
        <v>24</v>
      </c>
      <c r="AY409" s="25" t="s">
        <v>228</v>
      </c>
      <c r="BE409" s="248">
        <f>IF(N409="základní",J409,0)</f>
        <v>0</v>
      </c>
      <c r="BF409" s="248">
        <f>IF(N409="snížená",J409,0)</f>
        <v>0</v>
      </c>
      <c r="BG409" s="248">
        <f>IF(N409="zákl. přenesená",J409,0)</f>
        <v>0</v>
      </c>
      <c r="BH409" s="248">
        <f>IF(N409="sníž. přenesená",J409,0)</f>
        <v>0</v>
      </c>
      <c r="BI409" s="248">
        <f>IF(N409="nulová",J409,0)</f>
        <v>0</v>
      </c>
      <c r="BJ409" s="25" t="s">
        <v>24</v>
      </c>
      <c r="BK409" s="248">
        <f>ROUND(I409*H409,2)</f>
        <v>0</v>
      </c>
      <c r="BL409" s="25" t="s">
        <v>572</v>
      </c>
      <c r="BM409" s="25" t="s">
        <v>4479</v>
      </c>
    </row>
    <row r="410" s="1" customFormat="1" ht="25.5" customHeight="1">
      <c r="B410" s="47"/>
      <c r="C410" s="237" t="s">
        <v>1842</v>
      </c>
      <c r="D410" s="237" t="s">
        <v>230</v>
      </c>
      <c r="E410" s="238" t="s">
        <v>4480</v>
      </c>
      <c r="F410" s="239" t="s">
        <v>4481</v>
      </c>
      <c r="G410" s="240" t="s">
        <v>929</v>
      </c>
      <c r="H410" s="241">
        <v>1</v>
      </c>
      <c r="I410" s="242"/>
      <c r="J410" s="243">
        <f>ROUND(I410*H410,2)</f>
        <v>0</v>
      </c>
      <c r="K410" s="239" t="s">
        <v>3751</v>
      </c>
      <c r="L410" s="73"/>
      <c r="M410" s="244" t="s">
        <v>22</v>
      </c>
      <c r="N410" s="245" t="s">
        <v>50</v>
      </c>
      <c r="O410" s="48"/>
      <c r="P410" s="246">
        <f>O410*H410</f>
        <v>0</v>
      </c>
      <c r="Q410" s="246">
        <v>0</v>
      </c>
      <c r="R410" s="246">
        <f>Q410*H410</f>
        <v>0</v>
      </c>
      <c r="S410" s="246">
        <v>0</v>
      </c>
      <c r="T410" s="247">
        <f>S410*H410</f>
        <v>0</v>
      </c>
      <c r="AR410" s="25" t="s">
        <v>572</v>
      </c>
      <c r="AT410" s="25" t="s">
        <v>230</v>
      </c>
      <c r="AU410" s="25" t="s">
        <v>24</v>
      </c>
      <c r="AY410" s="25" t="s">
        <v>228</v>
      </c>
      <c r="BE410" s="248">
        <f>IF(N410="základní",J410,0)</f>
        <v>0</v>
      </c>
      <c r="BF410" s="248">
        <f>IF(N410="snížená",J410,0)</f>
        <v>0</v>
      </c>
      <c r="BG410" s="248">
        <f>IF(N410="zákl. přenesená",J410,0)</f>
        <v>0</v>
      </c>
      <c r="BH410" s="248">
        <f>IF(N410="sníž. přenesená",J410,0)</f>
        <v>0</v>
      </c>
      <c r="BI410" s="248">
        <f>IF(N410="nulová",J410,0)</f>
        <v>0</v>
      </c>
      <c r="BJ410" s="25" t="s">
        <v>24</v>
      </c>
      <c r="BK410" s="248">
        <f>ROUND(I410*H410,2)</f>
        <v>0</v>
      </c>
      <c r="BL410" s="25" t="s">
        <v>572</v>
      </c>
      <c r="BM410" s="25" t="s">
        <v>4482</v>
      </c>
    </row>
    <row r="411" s="1" customFormat="1" ht="16.5" customHeight="1">
      <c r="B411" s="47"/>
      <c r="C411" s="237" t="s">
        <v>1847</v>
      </c>
      <c r="D411" s="237" t="s">
        <v>230</v>
      </c>
      <c r="E411" s="238" t="s">
        <v>4483</v>
      </c>
      <c r="F411" s="239" t="s">
        <v>4484</v>
      </c>
      <c r="G411" s="240" t="s">
        <v>929</v>
      </c>
      <c r="H411" s="241">
        <v>1</v>
      </c>
      <c r="I411" s="242"/>
      <c r="J411" s="243">
        <f>ROUND(I411*H411,2)</f>
        <v>0</v>
      </c>
      <c r="K411" s="239" t="s">
        <v>3751</v>
      </c>
      <c r="L411" s="73"/>
      <c r="M411" s="244" t="s">
        <v>22</v>
      </c>
      <c r="N411" s="245" t="s">
        <v>50</v>
      </c>
      <c r="O411" s="48"/>
      <c r="P411" s="246">
        <f>O411*H411</f>
        <v>0</v>
      </c>
      <c r="Q411" s="246">
        <v>0</v>
      </c>
      <c r="R411" s="246">
        <f>Q411*H411</f>
        <v>0</v>
      </c>
      <c r="S411" s="246">
        <v>0</v>
      </c>
      <c r="T411" s="247">
        <f>S411*H411</f>
        <v>0</v>
      </c>
      <c r="AR411" s="25" t="s">
        <v>572</v>
      </c>
      <c r="AT411" s="25" t="s">
        <v>230</v>
      </c>
      <c r="AU411" s="25" t="s">
        <v>24</v>
      </c>
      <c r="AY411" s="25" t="s">
        <v>228</v>
      </c>
      <c r="BE411" s="248">
        <f>IF(N411="základní",J411,0)</f>
        <v>0</v>
      </c>
      <c r="BF411" s="248">
        <f>IF(N411="snížená",J411,0)</f>
        <v>0</v>
      </c>
      <c r="BG411" s="248">
        <f>IF(N411="zákl. přenesená",J411,0)</f>
        <v>0</v>
      </c>
      <c r="BH411" s="248">
        <f>IF(N411="sníž. přenesená",J411,0)</f>
        <v>0</v>
      </c>
      <c r="BI411" s="248">
        <f>IF(N411="nulová",J411,0)</f>
        <v>0</v>
      </c>
      <c r="BJ411" s="25" t="s">
        <v>24</v>
      </c>
      <c r="BK411" s="248">
        <f>ROUND(I411*H411,2)</f>
        <v>0</v>
      </c>
      <c r="BL411" s="25" t="s">
        <v>572</v>
      </c>
      <c r="BM411" s="25" t="s">
        <v>4485</v>
      </c>
    </row>
    <row r="412" s="1" customFormat="1" ht="25.5" customHeight="1">
      <c r="B412" s="47"/>
      <c r="C412" s="237" t="s">
        <v>1852</v>
      </c>
      <c r="D412" s="237" t="s">
        <v>230</v>
      </c>
      <c r="E412" s="238" t="s">
        <v>4486</v>
      </c>
      <c r="F412" s="239" t="s">
        <v>4487</v>
      </c>
      <c r="G412" s="240" t="s">
        <v>929</v>
      </c>
      <c r="H412" s="241">
        <v>2</v>
      </c>
      <c r="I412" s="242"/>
      <c r="J412" s="243">
        <f>ROUND(I412*H412,2)</f>
        <v>0</v>
      </c>
      <c r="K412" s="239" t="s">
        <v>3751</v>
      </c>
      <c r="L412" s="73"/>
      <c r="M412" s="244" t="s">
        <v>22</v>
      </c>
      <c r="N412" s="245" t="s">
        <v>50</v>
      </c>
      <c r="O412" s="48"/>
      <c r="P412" s="246">
        <f>O412*H412</f>
        <v>0</v>
      </c>
      <c r="Q412" s="246">
        <v>0</v>
      </c>
      <c r="R412" s="246">
        <f>Q412*H412</f>
        <v>0</v>
      </c>
      <c r="S412" s="246">
        <v>0</v>
      </c>
      <c r="T412" s="247">
        <f>S412*H412</f>
        <v>0</v>
      </c>
      <c r="AR412" s="25" t="s">
        <v>572</v>
      </c>
      <c r="AT412" s="25" t="s">
        <v>230</v>
      </c>
      <c r="AU412" s="25" t="s">
        <v>24</v>
      </c>
      <c r="AY412" s="25" t="s">
        <v>228</v>
      </c>
      <c r="BE412" s="248">
        <f>IF(N412="základní",J412,0)</f>
        <v>0</v>
      </c>
      <c r="BF412" s="248">
        <f>IF(N412="snížená",J412,0)</f>
        <v>0</v>
      </c>
      <c r="BG412" s="248">
        <f>IF(N412="zákl. přenesená",J412,0)</f>
        <v>0</v>
      </c>
      <c r="BH412" s="248">
        <f>IF(N412="sníž. přenesená",J412,0)</f>
        <v>0</v>
      </c>
      <c r="BI412" s="248">
        <f>IF(N412="nulová",J412,0)</f>
        <v>0</v>
      </c>
      <c r="BJ412" s="25" t="s">
        <v>24</v>
      </c>
      <c r="BK412" s="248">
        <f>ROUND(I412*H412,2)</f>
        <v>0</v>
      </c>
      <c r="BL412" s="25" t="s">
        <v>572</v>
      </c>
      <c r="BM412" s="25" t="s">
        <v>4488</v>
      </c>
    </row>
    <row r="413" s="1" customFormat="1" ht="25.5" customHeight="1">
      <c r="B413" s="47"/>
      <c r="C413" s="237" t="s">
        <v>1859</v>
      </c>
      <c r="D413" s="237" t="s">
        <v>230</v>
      </c>
      <c r="E413" s="238" t="s">
        <v>4489</v>
      </c>
      <c r="F413" s="239" t="s">
        <v>4490</v>
      </c>
      <c r="G413" s="240" t="s">
        <v>929</v>
      </c>
      <c r="H413" s="241">
        <v>1</v>
      </c>
      <c r="I413" s="242"/>
      <c r="J413" s="243">
        <f>ROUND(I413*H413,2)</f>
        <v>0</v>
      </c>
      <c r="K413" s="239" t="s">
        <v>3751</v>
      </c>
      <c r="L413" s="73"/>
      <c r="M413" s="244" t="s">
        <v>22</v>
      </c>
      <c r="N413" s="245" t="s">
        <v>50</v>
      </c>
      <c r="O413" s="48"/>
      <c r="P413" s="246">
        <f>O413*H413</f>
        <v>0</v>
      </c>
      <c r="Q413" s="246">
        <v>0</v>
      </c>
      <c r="R413" s="246">
        <f>Q413*H413</f>
        <v>0</v>
      </c>
      <c r="S413" s="246">
        <v>0</v>
      </c>
      <c r="T413" s="247">
        <f>S413*H413</f>
        <v>0</v>
      </c>
      <c r="AR413" s="25" t="s">
        <v>572</v>
      </c>
      <c r="AT413" s="25" t="s">
        <v>230</v>
      </c>
      <c r="AU413" s="25" t="s">
        <v>24</v>
      </c>
      <c r="AY413" s="25" t="s">
        <v>228</v>
      </c>
      <c r="BE413" s="248">
        <f>IF(N413="základní",J413,0)</f>
        <v>0</v>
      </c>
      <c r="BF413" s="248">
        <f>IF(N413="snížená",J413,0)</f>
        <v>0</v>
      </c>
      <c r="BG413" s="248">
        <f>IF(N413="zákl. přenesená",J413,0)</f>
        <v>0</v>
      </c>
      <c r="BH413" s="248">
        <f>IF(N413="sníž. přenesená",J413,0)</f>
        <v>0</v>
      </c>
      <c r="BI413" s="248">
        <f>IF(N413="nulová",J413,0)</f>
        <v>0</v>
      </c>
      <c r="BJ413" s="25" t="s">
        <v>24</v>
      </c>
      <c r="BK413" s="248">
        <f>ROUND(I413*H413,2)</f>
        <v>0</v>
      </c>
      <c r="BL413" s="25" t="s">
        <v>572</v>
      </c>
      <c r="BM413" s="25" t="s">
        <v>4491</v>
      </c>
    </row>
    <row r="414" s="1" customFormat="1" ht="25.5" customHeight="1">
      <c r="B414" s="47"/>
      <c r="C414" s="237" t="s">
        <v>1864</v>
      </c>
      <c r="D414" s="237" t="s">
        <v>230</v>
      </c>
      <c r="E414" s="238" t="s">
        <v>4492</v>
      </c>
      <c r="F414" s="239" t="s">
        <v>4493</v>
      </c>
      <c r="G414" s="240" t="s">
        <v>929</v>
      </c>
      <c r="H414" s="241">
        <v>1</v>
      </c>
      <c r="I414" s="242"/>
      <c r="J414" s="243">
        <f>ROUND(I414*H414,2)</f>
        <v>0</v>
      </c>
      <c r="K414" s="239" t="s">
        <v>3751</v>
      </c>
      <c r="L414" s="73"/>
      <c r="M414" s="244" t="s">
        <v>22</v>
      </c>
      <c r="N414" s="245" t="s">
        <v>50</v>
      </c>
      <c r="O414" s="48"/>
      <c r="P414" s="246">
        <f>O414*H414</f>
        <v>0</v>
      </c>
      <c r="Q414" s="246">
        <v>0</v>
      </c>
      <c r="R414" s="246">
        <f>Q414*H414</f>
        <v>0</v>
      </c>
      <c r="S414" s="246">
        <v>0</v>
      </c>
      <c r="T414" s="247">
        <f>S414*H414</f>
        <v>0</v>
      </c>
      <c r="AR414" s="25" t="s">
        <v>572</v>
      </c>
      <c r="AT414" s="25" t="s">
        <v>230</v>
      </c>
      <c r="AU414" s="25" t="s">
        <v>24</v>
      </c>
      <c r="AY414" s="25" t="s">
        <v>228</v>
      </c>
      <c r="BE414" s="248">
        <f>IF(N414="základní",J414,0)</f>
        <v>0</v>
      </c>
      <c r="BF414" s="248">
        <f>IF(N414="snížená",J414,0)</f>
        <v>0</v>
      </c>
      <c r="BG414" s="248">
        <f>IF(N414="zákl. přenesená",J414,0)</f>
        <v>0</v>
      </c>
      <c r="BH414" s="248">
        <f>IF(N414="sníž. přenesená",J414,0)</f>
        <v>0</v>
      </c>
      <c r="BI414" s="248">
        <f>IF(N414="nulová",J414,0)</f>
        <v>0</v>
      </c>
      <c r="BJ414" s="25" t="s">
        <v>24</v>
      </c>
      <c r="BK414" s="248">
        <f>ROUND(I414*H414,2)</f>
        <v>0</v>
      </c>
      <c r="BL414" s="25" t="s">
        <v>572</v>
      </c>
      <c r="BM414" s="25" t="s">
        <v>4494</v>
      </c>
    </row>
    <row r="415" s="1" customFormat="1" ht="25.5" customHeight="1">
      <c r="B415" s="47"/>
      <c r="C415" s="237" t="s">
        <v>1871</v>
      </c>
      <c r="D415" s="237" t="s">
        <v>230</v>
      </c>
      <c r="E415" s="238" t="s">
        <v>4495</v>
      </c>
      <c r="F415" s="239" t="s">
        <v>4496</v>
      </c>
      <c r="G415" s="240" t="s">
        <v>929</v>
      </c>
      <c r="H415" s="241">
        <v>1</v>
      </c>
      <c r="I415" s="242"/>
      <c r="J415" s="243">
        <f>ROUND(I415*H415,2)</f>
        <v>0</v>
      </c>
      <c r="K415" s="239" t="s">
        <v>3751</v>
      </c>
      <c r="L415" s="73"/>
      <c r="M415" s="244" t="s">
        <v>22</v>
      </c>
      <c r="N415" s="245" t="s">
        <v>50</v>
      </c>
      <c r="O415" s="48"/>
      <c r="P415" s="246">
        <f>O415*H415</f>
        <v>0</v>
      </c>
      <c r="Q415" s="246">
        <v>0</v>
      </c>
      <c r="R415" s="246">
        <f>Q415*H415</f>
        <v>0</v>
      </c>
      <c r="S415" s="246">
        <v>0</v>
      </c>
      <c r="T415" s="247">
        <f>S415*H415</f>
        <v>0</v>
      </c>
      <c r="AR415" s="25" t="s">
        <v>572</v>
      </c>
      <c r="AT415" s="25" t="s">
        <v>230</v>
      </c>
      <c r="AU415" s="25" t="s">
        <v>24</v>
      </c>
      <c r="AY415" s="25" t="s">
        <v>228</v>
      </c>
      <c r="BE415" s="248">
        <f>IF(N415="základní",J415,0)</f>
        <v>0</v>
      </c>
      <c r="BF415" s="248">
        <f>IF(N415="snížená",J415,0)</f>
        <v>0</v>
      </c>
      <c r="BG415" s="248">
        <f>IF(N415="zákl. přenesená",J415,0)</f>
        <v>0</v>
      </c>
      <c r="BH415" s="248">
        <f>IF(N415="sníž. přenesená",J415,0)</f>
        <v>0</v>
      </c>
      <c r="BI415" s="248">
        <f>IF(N415="nulová",J415,0)</f>
        <v>0</v>
      </c>
      <c r="BJ415" s="25" t="s">
        <v>24</v>
      </c>
      <c r="BK415" s="248">
        <f>ROUND(I415*H415,2)</f>
        <v>0</v>
      </c>
      <c r="BL415" s="25" t="s">
        <v>572</v>
      </c>
      <c r="BM415" s="25" t="s">
        <v>4497</v>
      </c>
    </row>
    <row r="416" s="1" customFormat="1" ht="25.5" customHeight="1">
      <c r="B416" s="47"/>
      <c r="C416" s="237" t="s">
        <v>1876</v>
      </c>
      <c r="D416" s="237" t="s">
        <v>230</v>
      </c>
      <c r="E416" s="238" t="s">
        <v>4498</v>
      </c>
      <c r="F416" s="239" t="s">
        <v>3799</v>
      </c>
      <c r="G416" s="240" t="s">
        <v>929</v>
      </c>
      <c r="H416" s="241">
        <v>1</v>
      </c>
      <c r="I416" s="242"/>
      <c r="J416" s="243">
        <f>ROUND(I416*H416,2)</f>
        <v>0</v>
      </c>
      <c r="K416" s="239" t="s">
        <v>3751</v>
      </c>
      <c r="L416" s="73"/>
      <c r="M416" s="244" t="s">
        <v>22</v>
      </c>
      <c r="N416" s="245" t="s">
        <v>50</v>
      </c>
      <c r="O416" s="48"/>
      <c r="P416" s="246">
        <f>O416*H416</f>
        <v>0</v>
      </c>
      <c r="Q416" s="246">
        <v>0</v>
      </c>
      <c r="R416" s="246">
        <f>Q416*H416</f>
        <v>0</v>
      </c>
      <c r="S416" s="246">
        <v>0</v>
      </c>
      <c r="T416" s="247">
        <f>S416*H416</f>
        <v>0</v>
      </c>
      <c r="AR416" s="25" t="s">
        <v>572</v>
      </c>
      <c r="AT416" s="25" t="s">
        <v>230</v>
      </c>
      <c r="AU416" s="25" t="s">
        <v>24</v>
      </c>
      <c r="AY416" s="25" t="s">
        <v>228</v>
      </c>
      <c r="BE416" s="248">
        <f>IF(N416="základní",J416,0)</f>
        <v>0</v>
      </c>
      <c r="BF416" s="248">
        <f>IF(N416="snížená",J416,0)</f>
        <v>0</v>
      </c>
      <c r="BG416" s="248">
        <f>IF(N416="zákl. přenesená",J416,0)</f>
        <v>0</v>
      </c>
      <c r="BH416" s="248">
        <f>IF(N416="sníž. přenesená",J416,0)</f>
        <v>0</v>
      </c>
      <c r="BI416" s="248">
        <f>IF(N416="nulová",J416,0)</f>
        <v>0</v>
      </c>
      <c r="BJ416" s="25" t="s">
        <v>24</v>
      </c>
      <c r="BK416" s="248">
        <f>ROUND(I416*H416,2)</f>
        <v>0</v>
      </c>
      <c r="BL416" s="25" t="s">
        <v>572</v>
      </c>
      <c r="BM416" s="25" t="s">
        <v>4499</v>
      </c>
    </row>
    <row r="417" s="1" customFormat="1" ht="25.5" customHeight="1">
      <c r="B417" s="47"/>
      <c r="C417" s="237" t="s">
        <v>1882</v>
      </c>
      <c r="D417" s="237" t="s">
        <v>230</v>
      </c>
      <c r="E417" s="238" t="s">
        <v>4500</v>
      </c>
      <c r="F417" s="239" t="s">
        <v>4038</v>
      </c>
      <c r="G417" s="240" t="s">
        <v>929</v>
      </c>
      <c r="H417" s="241">
        <v>10</v>
      </c>
      <c r="I417" s="242"/>
      <c r="J417" s="243">
        <f>ROUND(I417*H417,2)</f>
        <v>0</v>
      </c>
      <c r="K417" s="239" t="s">
        <v>3751</v>
      </c>
      <c r="L417" s="73"/>
      <c r="M417" s="244" t="s">
        <v>22</v>
      </c>
      <c r="N417" s="245" t="s">
        <v>50</v>
      </c>
      <c r="O417" s="48"/>
      <c r="P417" s="246">
        <f>O417*H417</f>
        <v>0</v>
      </c>
      <c r="Q417" s="246">
        <v>0</v>
      </c>
      <c r="R417" s="246">
        <f>Q417*H417</f>
        <v>0</v>
      </c>
      <c r="S417" s="246">
        <v>0</v>
      </c>
      <c r="T417" s="247">
        <f>S417*H417</f>
        <v>0</v>
      </c>
      <c r="AR417" s="25" t="s">
        <v>572</v>
      </c>
      <c r="AT417" s="25" t="s">
        <v>230</v>
      </c>
      <c r="AU417" s="25" t="s">
        <v>24</v>
      </c>
      <c r="AY417" s="25" t="s">
        <v>228</v>
      </c>
      <c r="BE417" s="248">
        <f>IF(N417="základní",J417,0)</f>
        <v>0</v>
      </c>
      <c r="BF417" s="248">
        <f>IF(N417="snížená",J417,0)</f>
        <v>0</v>
      </c>
      <c r="BG417" s="248">
        <f>IF(N417="zákl. přenesená",J417,0)</f>
        <v>0</v>
      </c>
      <c r="BH417" s="248">
        <f>IF(N417="sníž. přenesená",J417,0)</f>
        <v>0</v>
      </c>
      <c r="BI417" s="248">
        <f>IF(N417="nulová",J417,0)</f>
        <v>0</v>
      </c>
      <c r="BJ417" s="25" t="s">
        <v>24</v>
      </c>
      <c r="BK417" s="248">
        <f>ROUND(I417*H417,2)</f>
        <v>0</v>
      </c>
      <c r="BL417" s="25" t="s">
        <v>572</v>
      </c>
      <c r="BM417" s="25" t="s">
        <v>4501</v>
      </c>
    </row>
    <row r="418" s="1" customFormat="1" ht="16.5" customHeight="1">
      <c r="B418" s="47"/>
      <c r="C418" s="237" t="s">
        <v>1887</v>
      </c>
      <c r="D418" s="237" t="s">
        <v>230</v>
      </c>
      <c r="E418" s="238" t="s">
        <v>4502</v>
      </c>
      <c r="F418" s="239" t="s">
        <v>4029</v>
      </c>
      <c r="G418" s="240" t="s">
        <v>929</v>
      </c>
      <c r="H418" s="241">
        <v>28</v>
      </c>
      <c r="I418" s="242"/>
      <c r="J418" s="243">
        <f>ROUND(I418*H418,2)</f>
        <v>0</v>
      </c>
      <c r="K418" s="239" t="s">
        <v>3751</v>
      </c>
      <c r="L418" s="73"/>
      <c r="M418" s="244" t="s">
        <v>22</v>
      </c>
      <c r="N418" s="245" t="s">
        <v>50</v>
      </c>
      <c r="O418" s="48"/>
      <c r="P418" s="246">
        <f>O418*H418</f>
        <v>0</v>
      </c>
      <c r="Q418" s="246">
        <v>0</v>
      </c>
      <c r="R418" s="246">
        <f>Q418*H418</f>
        <v>0</v>
      </c>
      <c r="S418" s="246">
        <v>0</v>
      </c>
      <c r="T418" s="247">
        <f>S418*H418</f>
        <v>0</v>
      </c>
      <c r="AR418" s="25" t="s">
        <v>572</v>
      </c>
      <c r="AT418" s="25" t="s">
        <v>230</v>
      </c>
      <c r="AU418" s="25" t="s">
        <v>24</v>
      </c>
      <c r="AY418" s="25" t="s">
        <v>228</v>
      </c>
      <c r="BE418" s="248">
        <f>IF(N418="základní",J418,0)</f>
        <v>0</v>
      </c>
      <c r="BF418" s="248">
        <f>IF(N418="snížená",J418,0)</f>
        <v>0</v>
      </c>
      <c r="BG418" s="248">
        <f>IF(N418="zákl. přenesená",J418,0)</f>
        <v>0</v>
      </c>
      <c r="BH418" s="248">
        <f>IF(N418="sníž. přenesená",J418,0)</f>
        <v>0</v>
      </c>
      <c r="BI418" s="248">
        <f>IF(N418="nulová",J418,0)</f>
        <v>0</v>
      </c>
      <c r="BJ418" s="25" t="s">
        <v>24</v>
      </c>
      <c r="BK418" s="248">
        <f>ROUND(I418*H418,2)</f>
        <v>0</v>
      </c>
      <c r="BL418" s="25" t="s">
        <v>572</v>
      </c>
      <c r="BM418" s="25" t="s">
        <v>4503</v>
      </c>
    </row>
    <row r="419" s="1" customFormat="1" ht="16.5" customHeight="1">
      <c r="B419" s="47"/>
      <c r="C419" s="237" t="s">
        <v>1892</v>
      </c>
      <c r="D419" s="237" t="s">
        <v>230</v>
      </c>
      <c r="E419" s="238" t="s">
        <v>4504</v>
      </c>
      <c r="F419" s="239" t="s">
        <v>4505</v>
      </c>
      <c r="G419" s="240" t="s">
        <v>929</v>
      </c>
      <c r="H419" s="241">
        <v>7</v>
      </c>
      <c r="I419" s="242"/>
      <c r="J419" s="243">
        <f>ROUND(I419*H419,2)</f>
        <v>0</v>
      </c>
      <c r="K419" s="239" t="s">
        <v>3751</v>
      </c>
      <c r="L419" s="73"/>
      <c r="M419" s="244" t="s">
        <v>22</v>
      </c>
      <c r="N419" s="245" t="s">
        <v>50</v>
      </c>
      <c r="O419" s="48"/>
      <c r="P419" s="246">
        <f>O419*H419</f>
        <v>0</v>
      </c>
      <c r="Q419" s="246">
        <v>0</v>
      </c>
      <c r="R419" s="246">
        <f>Q419*H419</f>
        <v>0</v>
      </c>
      <c r="S419" s="246">
        <v>0</v>
      </c>
      <c r="T419" s="247">
        <f>S419*H419</f>
        <v>0</v>
      </c>
      <c r="AR419" s="25" t="s">
        <v>572</v>
      </c>
      <c r="AT419" s="25" t="s">
        <v>230</v>
      </c>
      <c r="AU419" s="25" t="s">
        <v>24</v>
      </c>
      <c r="AY419" s="25" t="s">
        <v>228</v>
      </c>
      <c r="BE419" s="248">
        <f>IF(N419="základní",J419,0)</f>
        <v>0</v>
      </c>
      <c r="BF419" s="248">
        <f>IF(N419="snížená",J419,0)</f>
        <v>0</v>
      </c>
      <c r="BG419" s="248">
        <f>IF(N419="zákl. přenesená",J419,0)</f>
        <v>0</v>
      </c>
      <c r="BH419" s="248">
        <f>IF(N419="sníž. přenesená",J419,0)</f>
        <v>0</v>
      </c>
      <c r="BI419" s="248">
        <f>IF(N419="nulová",J419,0)</f>
        <v>0</v>
      </c>
      <c r="BJ419" s="25" t="s">
        <v>24</v>
      </c>
      <c r="BK419" s="248">
        <f>ROUND(I419*H419,2)</f>
        <v>0</v>
      </c>
      <c r="BL419" s="25" t="s">
        <v>572</v>
      </c>
      <c r="BM419" s="25" t="s">
        <v>4506</v>
      </c>
    </row>
    <row r="420" s="1" customFormat="1" ht="16.5" customHeight="1">
      <c r="B420" s="47"/>
      <c r="C420" s="237" t="s">
        <v>1897</v>
      </c>
      <c r="D420" s="237" t="s">
        <v>230</v>
      </c>
      <c r="E420" s="238" t="s">
        <v>4507</v>
      </c>
      <c r="F420" s="239" t="s">
        <v>4032</v>
      </c>
      <c r="G420" s="240" t="s">
        <v>929</v>
      </c>
      <c r="H420" s="241">
        <v>2</v>
      </c>
      <c r="I420" s="242"/>
      <c r="J420" s="243">
        <f>ROUND(I420*H420,2)</f>
        <v>0</v>
      </c>
      <c r="K420" s="239" t="s">
        <v>3751</v>
      </c>
      <c r="L420" s="73"/>
      <c r="M420" s="244" t="s">
        <v>22</v>
      </c>
      <c r="N420" s="245" t="s">
        <v>50</v>
      </c>
      <c r="O420" s="48"/>
      <c r="P420" s="246">
        <f>O420*H420</f>
        <v>0</v>
      </c>
      <c r="Q420" s="246">
        <v>0</v>
      </c>
      <c r="R420" s="246">
        <f>Q420*H420</f>
        <v>0</v>
      </c>
      <c r="S420" s="246">
        <v>0</v>
      </c>
      <c r="T420" s="247">
        <f>S420*H420</f>
        <v>0</v>
      </c>
      <c r="AR420" s="25" t="s">
        <v>572</v>
      </c>
      <c r="AT420" s="25" t="s">
        <v>230</v>
      </c>
      <c r="AU420" s="25" t="s">
        <v>24</v>
      </c>
      <c r="AY420" s="25" t="s">
        <v>228</v>
      </c>
      <c r="BE420" s="248">
        <f>IF(N420="základní",J420,0)</f>
        <v>0</v>
      </c>
      <c r="BF420" s="248">
        <f>IF(N420="snížená",J420,0)</f>
        <v>0</v>
      </c>
      <c r="BG420" s="248">
        <f>IF(N420="zákl. přenesená",J420,0)</f>
        <v>0</v>
      </c>
      <c r="BH420" s="248">
        <f>IF(N420="sníž. přenesená",J420,0)</f>
        <v>0</v>
      </c>
      <c r="BI420" s="248">
        <f>IF(N420="nulová",J420,0)</f>
        <v>0</v>
      </c>
      <c r="BJ420" s="25" t="s">
        <v>24</v>
      </c>
      <c r="BK420" s="248">
        <f>ROUND(I420*H420,2)</f>
        <v>0</v>
      </c>
      <c r="BL420" s="25" t="s">
        <v>572</v>
      </c>
      <c r="BM420" s="25" t="s">
        <v>4508</v>
      </c>
    </row>
    <row r="421" s="1" customFormat="1" ht="16.5" customHeight="1">
      <c r="B421" s="47"/>
      <c r="C421" s="237" t="s">
        <v>1902</v>
      </c>
      <c r="D421" s="237" t="s">
        <v>230</v>
      </c>
      <c r="E421" s="238" t="s">
        <v>4509</v>
      </c>
      <c r="F421" s="239" t="s">
        <v>4510</v>
      </c>
      <c r="G421" s="240" t="s">
        <v>929</v>
      </c>
      <c r="H421" s="241">
        <v>4</v>
      </c>
      <c r="I421" s="242"/>
      <c r="J421" s="243">
        <f>ROUND(I421*H421,2)</f>
        <v>0</v>
      </c>
      <c r="K421" s="239" t="s">
        <v>3751</v>
      </c>
      <c r="L421" s="73"/>
      <c r="M421" s="244" t="s">
        <v>22</v>
      </c>
      <c r="N421" s="245" t="s">
        <v>50</v>
      </c>
      <c r="O421" s="48"/>
      <c r="P421" s="246">
        <f>O421*H421</f>
        <v>0</v>
      </c>
      <c r="Q421" s="246">
        <v>0</v>
      </c>
      <c r="R421" s="246">
        <f>Q421*H421</f>
        <v>0</v>
      </c>
      <c r="S421" s="246">
        <v>0</v>
      </c>
      <c r="T421" s="247">
        <f>S421*H421</f>
        <v>0</v>
      </c>
      <c r="AR421" s="25" t="s">
        <v>572</v>
      </c>
      <c r="AT421" s="25" t="s">
        <v>230</v>
      </c>
      <c r="AU421" s="25" t="s">
        <v>24</v>
      </c>
      <c r="AY421" s="25" t="s">
        <v>228</v>
      </c>
      <c r="BE421" s="248">
        <f>IF(N421="základní",J421,0)</f>
        <v>0</v>
      </c>
      <c r="BF421" s="248">
        <f>IF(N421="snížená",J421,0)</f>
        <v>0</v>
      </c>
      <c r="BG421" s="248">
        <f>IF(N421="zákl. přenesená",J421,0)</f>
        <v>0</v>
      </c>
      <c r="BH421" s="248">
        <f>IF(N421="sníž. přenesená",J421,0)</f>
        <v>0</v>
      </c>
      <c r="BI421" s="248">
        <f>IF(N421="nulová",J421,0)</f>
        <v>0</v>
      </c>
      <c r="BJ421" s="25" t="s">
        <v>24</v>
      </c>
      <c r="BK421" s="248">
        <f>ROUND(I421*H421,2)</f>
        <v>0</v>
      </c>
      <c r="BL421" s="25" t="s">
        <v>572</v>
      </c>
      <c r="BM421" s="25" t="s">
        <v>4511</v>
      </c>
    </row>
    <row r="422" s="1" customFormat="1" ht="16.5" customHeight="1">
      <c r="B422" s="47"/>
      <c r="C422" s="237" t="s">
        <v>1907</v>
      </c>
      <c r="D422" s="237" t="s">
        <v>230</v>
      </c>
      <c r="E422" s="238" t="s">
        <v>4512</v>
      </c>
      <c r="F422" s="239" t="s">
        <v>4513</v>
      </c>
      <c r="G422" s="240" t="s">
        <v>929</v>
      </c>
      <c r="H422" s="241">
        <v>2</v>
      </c>
      <c r="I422" s="242"/>
      <c r="J422" s="243">
        <f>ROUND(I422*H422,2)</f>
        <v>0</v>
      </c>
      <c r="K422" s="239" t="s">
        <v>3751</v>
      </c>
      <c r="L422" s="73"/>
      <c r="M422" s="244" t="s">
        <v>22</v>
      </c>
      <c r="N422" s="245" t="s">
        <v>50</v>
      </c>
      <c r="O422" s="48"/>
      <c r="P422" s="246">
        <f>O422*H422</f>
        <v>0</v>
      </c>
      <c r="Q422" s="246">
        <v>0</v>
      </c>
      <c r="R422" s="246">
        <f>Q422*H422</f>
        <v>0</v>
      </c>
      <c r="S422" s="246">
        <v>0</v>
      </c>
      <c r="T422" s="247">
        <f>S422*H422</f>
        <v>0</v>
      </c>
      <c r="AR422" s="25" t="s">
        <v>572</v>
      </c>
      <c r="AT422" s="25" t="s">
        <v>230</v>
      </c>
      <c r="AU422" s="25" t="s">
        <v>24</v>
      </c>
      <c r="AY422" s="25" t="s">
        <v>228</v>
      </c>
      <c r="BE422" s="248">
        <f>IF(N422="základní",J422,0)</f>
        <v>0</v>
      </c>
      <c r="BF422" s="248">
        <f>IF(N422="snížená",J422,0)</f>
        <v>0</v>
      </c>
      <c r="BG422" s="248">
        <f>IF(N422="zákl. přenesená",J422,0)</f>
        <v>0</v>
      </c>
      <c r="BH422" s="248">
        <f>IF(N422="sníž. přenesená",J422,0)</f>
        <v>0</v>
      </c>
      <c r="BI422" s="248">
        <f>IF(N422="nulová",J422,0)</f>
        <v>0</v>
      </c>
      <c r="BJ422" s="25" t="s">
        <v>24</v>
      </c>
      <c r="BK422" s="248">
        <f>ROUND(I422*H422,2)</f>
        <v>0</v>
      </c>
      <c r="BL422" s="25" t="s">
        <v>572</v>
      </c>
      <c r="BM422" s="25" t="s">
        <v>4514</v>
      </c>
    </row>
    <row r="423" s="1" customFormat="1" ht="16.5" customHeight="1">
      <c r="B423" s="47"/>
      <c r="C423" s="237" t="s">
        <v>1919</v>
      </c>
      <c r="D423" s="237" t="s">
        <v>230</v>
      </c>
      <c r="E423" s="238" t="s">
        <v>4515</v>
      </c>
      <c r="F423" s="239" t="s">
        <v>4516</v>
      </c>
      <c r="G423" s="240" t="s">
        <v>929</v>
      </c>
      <c r="H423" s="241">
        <v>4</v>
      </c>
      <c r="I423" s="242"/>
      <c r="J423" s="243">
        <f>ROUND(I423*H423,2)</f>
        <v>0</v>
      </c>
      <c r="K423" s="239" t="s">
        <v>3751</v>
      </c>
      <c r="L423" s="73"/>
      <c r="M423" s="244" t="s">
        <v>22</v>
      </c>
      <c r="N423" s="245" t="s">
        <v>50</v>
      </c>
      <c r="O423" s="48"/>
      <c r="P423" s="246">
        <f>O423*H423</f>
        <v>0</v>
      </c>
      <c r="Q423" s="246">
        <v>0</v>
      </c>
      <c r="R423" s="246">
        <f>Q423*H423</f>
        <v>0</v>
      </c>
      <c r="S423" s="246">
        <v>0</v>
      </c>
      <c r="T423" s="247">
        <f>S423*H423</f>
        <v>0</v>
      </c>
      <c r="AR423" s="25" t="s">
        <v>572</v>
      </c>
      <c r="AT423" s="25" t="s">
        <v>230</v>
      </c>
      <c r="AU423" s="25" t="s">
        <v>24</v>
      </c>
      <c r="AY423" s="25" t="s">
        <v>228</v>
      </c>
      <c r="BE423" s="248">
        <f>IF(N423="základní",J423,0)</f>
        <v>0</v>
      </c>
      <c r="BF423" s="248">
        <f>IF(N423="snížená",J423,0)</f>
        <v>0</v>
      </c>
      <c r="BG423" s="248">
        <f>IF(N423="zákl. přenesená",J423,0)</f>
        <v>0</v>
      </c>
      <c r="BH423" s="248">
        <f>IF(N423="sníž. přenesená",J423,0)</f>
        <v>0</v>
      </c>
      <c r="BI423" s="248">
        <f>IF(N423="nulová",J423,0)</f>
        <v>0</v>
      </c>
      <c r="BJ423" s="25" t="s">
        <v>24</v>
      </c>
      <c r="BK423" s="248">
        <f>ROUND(I423*H423,2)</f>
        <v>0</v>
      </c>
      <c r="BL423" s="25" t="s">
        <v>572</v>
      </c>
      <c r="BM423" s="25" t="s">
        <v>4517</v>
      </c>
    </row>
    <row r="424" s="1" customFormat="1" ht="16.5" customHeight="1">
      <c r="B424" s="47"/>
      <c r="C424" s="237" t="s">
        <v>1925</v>
      </c>
      <c r="D424" s="237" t="s">
        <v>230</v>
      </c>
      <c r="E424" s="238" t="s">
        <v>4518</v>
      </c>
      <c r="F424" s="239" t="s">
        <v>4519</v>
      </c>
      <c r="G424" s="240" t="s">
        <v>929</v>
      </c>
      <c r="H424" s="241">
        <v>2</v>
      </c>
      <c r="I424" s="242"/>
      <c r="J424" s="243">
        <f>ROUND(I424*H424,2)</f>
        <v>0</v>
      </c>
      <c r="K424" s="239" t="s">
        <v>3751</v>
      </c>
      <c r="L424" s="73"/>
      <c r="M424" s="244" t="s">
        <v>22</v>
      </c>
      <c r="N424" s="245" t="s">
        <v>50</v>
      </c>
      <c r="O424" s="48"/>
      <c r="P424" s="246">
        <f>O424*H424</f>
        <v>0</v>
      </c>
      <c r="Q424" s="246">
        <v>0</v>
      </c>
      <c r="R424" s="246">
        <f>Q424*H424</f>
        <v>0</v>
      </c>
      <c r="S424" s="246">
        <v>0</v>
      </c>
      <c r="T424" s="247">
        <f>S424*H424</f>
        <v>0</v>
      </c>
      <c r="AR424" s="25" t="s">
        <v>572</v>
      </c>
      <c r="AT424" s="25" t="s">
        <v>230</v>
      </c>
      <c r="AU424" s="25" t="s">
        <v>24</v>
      </c>
      <c r="AY424" s="25" t="s">
        <v>228</v>
      </c>
      <c r="BE424" s="248">
        <f>IF(N424="základní",J424,0)</f>
        <v>0</v>
      </c>
      <c r="BF424" s="248">
        <f>IF(N424="snížená",J424,0)</f>
        <v>0</v>
      </c>
      <c r="BG424" s="248">
        <f>IF(N424="zákl. přenesená",J424,0)</f>
        <v>0</v>
      </c>
      <c r="BH424" s="248">
        <f>IF(N424="sníž. přenesená",J424,0)</f>
        <v>0</v>
      </c>
      <c r="BI424" s="248">
        <f>IF(N424="nulová",J424,0)</f>
        <v>0</v>
      </c>
      <c r="BJ424" s="25" t="s">
        <v>24</v>
      </c>
      <c r="BK424" s="248">
        <f>ROUND(I424*H424,2)</f>
        <v>0</v>
      </c>
      <c r="BL424" s="25" t="s">
        <v>572</v>
      </c>
      <c r="BM424" s="25" t="s">
        <v>4520</v>
      </c>
    </row>
    <row r="425" s="1" customFormat="1" ht="38.25" customHeight="1">
      <c r="B425" s="47"/>
      <c r="C425" s="237" t="s">
        <v>1932</v>
      </c>
      <c r="D425" s="237" t="s">
        <v>230</v>
      </c>
      <c r="E425" s="238" t="s">
        <v>4521</v>
      </c>
      <c r="F425" s="239" t="s">
        <v>4055</v>
      </c>
      <c r="G425" s="240" t="s">
        <v>935</v>
      </c>
      <c r="H425" s="241">
        <v>36</v>
      </c>
      <c r="I425" s="242"/>
      <c r="J425" s="243">
        <f>ROUND(I425*H425,2)</f>
        <v>0</v>
      </c>
      <c r="K425" s="239" t="s">
        <v>3751</v>
      </c>
      <c r="L425" s="73"/>
      <c r="M425" s="244" t="s">
        <v>22</v>
      </c>
      <c r="N425" s="245" t="s">
        <v>50</v>
      </c>
      <c r="O425" s="48"/>
      <c r="P425" s="246">
        <f>O425*H425</f>
        <v>0</v>
      </c>
      <c r="Q425" s="246">
        <v>0</v>
      </c>
      <c r="R425" s="246">
        <f>Q425*H425</f>
        <v>0</v>
      </c>
      <c r="S425" s="246">
        <v>0</v>
      </c>
      <c r="T425" s="247">
        <f>S425*H425</f>
        <v>0</v>
      </c>
      <c r="AR425" s="25" t="s">
        <v>572</v>
      </c>
      <c r="AT425" s="25" t="s">
        <v>230</v>
      </c>
      <c r="AU425" s="25" t="s">
        <v>24</v>
      </c>
      <c r="AY425" s="25" t="s">
        <v>228</v>
      </c>
      <c r="BE425" s="248">
        <f>IF(N425="základní",J425,0)</f>
        <v>0</v>
      </c>
      <c r="BF425" s="248">
        <f>IF(N425="snížená",J425,0)</f>
        <v>0</v>
      </c>
      <c r="BG425" s="248">
        <f>IF(N425="zákl. přenesená",J425,0)</f>
        <v>0</v>
      </c>
      <c r="BH425" s="248">
        <f>IF(N425="sníž. přenesená",J425,0)</f>
        <v>0</v>
      </c>
      <c r="BI425" s="248">
        <f>IF(N425="nulová",J425,0)</f>
        <v>0</v>
      </c>
      <c r="BJ425" s="25" t="s">
        <v>24</v>
      </c>
      <c r="BK425" s="248">
        <f>ROUND(I425*H425,2)</f>
        <v>0</v>
      </c>
      <c r="BL425" s="25" t="s">
        <v>572</v>
      </c>
      <c r="BM425" s="25" t="s">
        <v>4522</v>
      </c>
    </row>
    <row r="426" s="1" customFormat="1" ht="38.25" customHeight="1">
      <c r="B426" s="47"/>
      <c r="C426" s="237" t="s">
        <v>1939</v>
      </c>
      <c r="D426" s="237" t="s">
        <v>230</v>
      </c>
      <c r="E426" s="238" t="s">
        <v>4523</v>
      </c>
      <c r="F426" s="239" t="s">
        <v>3820</v>
      </c>
      <c r="G426" s="240" t="s">
        <v>935</v>
      </c>
      <c r="H426" s="241">
        <v>34</v>
      </c>
      <c r="I426" s="242"/>
      <c r="J426" s="243">
        <f>ROUND(I426*H426,2)</f>
        <v>0</v>
      </c>
      <c r="K426" s="239" t="s">
        <v>3751</v>
      </c>
      <c r="L426" s="73"/>
      <c r="M426" s="244" t="s">
        <v>22</v>
      </c>
      <c r="N426" s="245" t="s">
        <v>50</v>
      </c>
      <c r="O426" s="48"/>
      <c r="P426" s="246">
        <f>O426*H426</f>
        <v>0</v>
      </c>
      <c r="Q426" s="246">
        <v>0</v>
      </c>
      <c r="R426" s="246">
        <f>Q426*H426</f>
        <v>0</v>
      </c>
      <c r="S426" s="246">
        <v>0</v>
      </c>
      <c r="T426" s="247">
        <f>S426*H426</f>
        <v>0</v>
      </c>
      <c r="AR426" s="25" t="s">
        <v>572</v>
      </c>
      <c r="AT426" s="25" t="s">
        <v>230</v>
      </c>
      <c r="AU426" s="25" t="s">
        <v>24</v>
      </c>
      <c r="AY426" s="25" t="s">
        <v>228</v>
      </c>
      <c r="BE426" s="248">
        <f>IF(N426="základní",J426,0)</f>
        <v>0</v>
      </c>
      <c r="BF426" s="248">
        <f>IF(N426="snížená",J426,0)</f>
        <v>0</v>
      </c>
      <c r="BG426" s="248">
        <f>IF(N426="zákl. přenesená",J426,0)</f>
        <v>0</v>
      </c>
      <c r="BH426" s="248">
        <f>IF(N426="sníž. přenesená",J426,0)</f>
        <v>0</v>
      </c>
      <c r="BI426" s="248">
        <f>IF(N426="nulová",J426,0)</f>
        <v>0</v>
      </c>
      <c r="BJ426" s="25" t="s">
        <v>24</v>
      </c>
      <c r="BK426" s="248">
        <f>ROUND(I426*H426,2)</f>
        <v>0</v>
      </c>
      <c r="BL426" s="25" t="s">
        <v>572</v>
      </c>
      <c r="BM426" s="25" t="s">
        <v>4524</v>
      </c>
    </row>
    <row r="427" s="1" customFormat="1" ht="38.25" customHeight="1">
      <c r="B427" s="47"/>
      <c r="C427" s="237" t="s">
        <v>1950</v>
      </c>
      <c r="D427" s="237" t="s">
        <v>230</v>
      </c>
      <c r="E427" s="238" t="s">
        <v>4525</v>
      </c>
      <c r="F427" s="239" t="s">
        <v>4526</v>
      </c>
      <c r="G427" s="240" t="s">
        <v>935</v>
      </c>
      <c r="H427" s="241">
        <v>18</v>
      </c>
      <c r="I427" s="242"/>
      <c r="J427" s="243">
        <f>ROUND(I427*H427,2)</f>
        <v>0</v>
      </c>
      <c r="K427" s="239" t="s">
        <v>3751</v>
      </c>
      <c r="L427" s="73"/>
      <c r="M427" s="244" t="s">
        <v>22</v>
      </c>
      <c r="N427" s="245" t="s">
        <v>50</v>
      </c>
      <c r="O427" s="48"/>
      <c r="P427" s="246">
        <f>O427*H427</f>
        <v>0</v>
      </c>
      <c r="Q427" s="246">
        <v>0</v>
      </c>
      <c r="R427" s="246">
        <f>Q427*H427</f>
        <v>0</v>
      </c>
      <c r="S427" s="246">
        <v>0</v>
      </c>
      <c r="T427" s="247">
        <f>S427*H427</f>
        <v>0</v>
      </c>
      <c r="AR427" s="25" t="s">
        <v>572</v>
      </c>
      <c r="AT427" s="25" t="s">
        <v>230</v>
      </c>
      <c r="AU427" s="25" t="s">
        <v>24</v>
      </c>
      <c r="AY427" s="25" t="s">
        <v>228</v>
      </c>
      <c r="BE427" s="248">
        <f>IF(N427="základní",J427,0)</f>
        <v>0</v>
      </c>
      <c r="BF427" s="248">
        <f>IF(N427="snížená",J427,0)</f>
        <v>0</v>
      </c>
      <c r="BG427" s="248">
        <f>IF(N427="zákl. přenesená",J427,0)</f>
        <v>0</v>
      </c>
      <c r="BH427" s="248">
        <f>IF(N427="sníž. přenesená",J427,0)</f>
        <v>0</v>
      </c>
      <c r="BI427" s="248">
        <f>IF(N427="nulová",J427,0)</f>
        <v>0</v>
      </c>
      <c r="BJ427" s="25" t="s">
        <v>24</v>
      </c>
      <c r="BK427" s="248">
        <f>ROUND(I427*H427,2)</f>
        <v>0</v>
      </c>
      <c r="BL427" s="25" t="s">
        <v>572</v>
      </c>
      <c r="BM427" s="25" t="s">
        <v>4527</v>
      </c>
    </row>
    <row r="428" s="1" customFormat="1" ht="38.25" customHeight="1">
      <c r="B428" s="47"/>
      <c r="C428" s="237" t="s">
        <v>1955</v>
      </c>
      <c r="D428" s="237" t="s">
        <v>230</v>
      </c>
      <c r="E428" s="238" t="s">
        <v>4528</v>
      </c>
      <c r="F428" s="239" t="s">
        <v>3823</v>
      </c>
      <c r="G428" s="240" t="s">
        <v>935</v>
      </c>
      <c r="H428" s="241">
        <v>62</v>
      </c>
      <c r="I428" s="242"/>
      <c r="J428" s="243">
        <f>ROUND(I428*H428,2)</f>
        <v>0</v>
      </c>
      <c r="K428" s="239" t="s">
        <v>3751</v>
      </c>
      <c r="L428" s="73"/>
      <c r="M428" s="244" t="s">
        <v>22</v>
      </c>
      <c r="N428" s="245" t="s">
        <v>50</v>
      </c>
      <c r="O428" s="48"/>
      <c r="P428" s="246">
        <f>O428*H428</f>
        <v>0</v>
      </c>
      <c r="Q428" s="246">
        <v>0</v>
      </c>
      <c r="R428" s="246">
        <f>Q428*H428</f>
        <v>0</v>
      </c>
      <c r="S428" s="246">
        <v>0</v>
      </c>
      <c r="T428" s="247">
        <f>S428*H428</f>
        <v>0</v>
      </c>
      <c r="AR428" s="25" t="s">
        <v>572</v>
      </c>
      <c r="AT428" s="25" t="s">
        <v>230</v>
      </c>
      <c r="AU428" s="25" t="s">
        <v>24</v>
      </c>
      <c r="AY428" s="25" t="s">
        <v>228</v>
      </c>
      <c r="BE428" s="248">
        <f>IF(N428="základní",J428,0)</f>
        <v>0</v>
      </c>
      <c r="BF428" s="248">
        <f>IF(N428="snížená",J428,0)</f>
        <v>0</v>
      </c>
      <c r="BG428" s="248">
        <f>IF(N428="zákl. přenesená",J428,0)</f>
        <v>0</v>
      </c>
      <c r="BH428" s="248">
        <f>IF(N428="sníž. přenesená",J428,0)</f>
        <v>0</v>
      </c>
      <c r="BI428" s="248">
        <f>IF(N428="nulová",J428,0)</f>
        <v>0</v>
      </c>
      <c r="BJ428" s="25" t="s">
        <v>24</v>
      </c>
      <c r="BK428" s="248">
        <f>ROUND(I428*H428,2)</f>
        <v>0</v>
      </c>
      <c r="BL428" s="25" t="s">
        <v>572</v>
      </c>
      <c r="BM428" s="25" t="s">
        <v>4529</v>
      </c>
    </row>
    <row r="429" s="1" customFormat="1" ht="38.25" customHeight="1">
      <c r="B429" s="47"/>
      <c r="C429" s="237" t="s">
        <v>1965</v>
      </c>
      <c r="D429" s="237" t="s">
        <v>230</v>
      </c>
      <c r="E429" s="238" t="s">
        <v>4530</v>
      </c>
      <c r="F429" s="239" t="s">
        <v>3908</v>
      </c>
      <c r="G429" s="240" t="s">
        <v>935</v>
      </c>
      <c r="H429" s="241">
        <v>16</v>
      </c>
      <c r="I429" s="242"/>
      <c r="J429" s="243">
        <f>ROUND(I429*H429,2)</f>
        <v>0</v>
      </c>
      <c r="K429" s="239" t="s">
        <v>3751</v>
      </c>
      <c r="L429" s="73"/>
      <c r="M429" s="244" t="s">
        <v>22</v>
      </c>
      <c r="N429" s="245" t="s">
        <v>50</v>
      </c>
      <c r="O429" s="48"/>
      <c r="P429" s="246">
        <f>O429*H429</f>
        <v>0</v>
      </c>
      <c r="Q429" s="246">
        <v>0</v>
      </c>
      <c r="R429" s="246">
        <f>Q429*H429</f>
        <v>0</v>
      </c>
      <c r="S429" s="246">
        <v>0</v>
      </c>
      <c r="T429" s="247">
        <f>S429*H429</f>
        <v>0</v>
      </c>
      <c r="AR429" s="25" t="s">
        <v>572</v>
      </c>
      <c r="AT429" s="25" t="s">
        <v>230</v>
      </c>
      <c r="AU429" s="25" t="s">
        <v>24</v>
      </c>
      <c r="AY429" s="25" t="s">
        <v>228</v>
      </c>
      <c r="BE429" s="248">
        <f>IF(N429="základní",J429,0)</f>
        <v>0</v>
      </c>
      <c r="BF429" s="248">
        <f>IF(N429="snížená",J429,0)</f>
        <v>0</v>
      </c>
      <c r="BG429" s="248">
        <f>IF(N429="zákl. přenesená",J429,0)</f>
        <v>0</v>
      </c>
      <c r="BH429" s="248">
        <f>IF(N429="sníž. přenesená",J429,0)</f>
        <v>0</v>
      </c>
      <c r="BI429" s="248">
        <f>IF(N429="nulová",J429,0)</f>
        <v>0</v>
      </c>
      <c r="BJ429" s="25" t="s">
        <v>24</v>
      </c>
      <c r="BK429" s="248">
        <f>ROUND(I429*H429,2)</f>
        <v>0</v>
      </c>
      <c r="BL429" s="25" t="s">
        <v>572</v>
      </c>
      <c r="BM429" s="25" t="s">
        <v>4531</v>
      </c>
    </row>
    <row r="430" s="1" customFormat="1" ht="25.5" customHeight="1">
      <c r="B430" s="47"/>
      <c r="C430" s="237" t="s">
        <v>1970</v>
      </c>
      <c r="D430" s="237" t="s">
        <v>230</v>
      </c>
      <c r="E430" s="238" t="s">
        <v>4532</v>
      </c>
      <c r="F430" s="239" t="s">
        <v>3832</v>
      </c>
      <c r="G430" s="240" t="s">
        <v>263</v>
      </c>
      <c r="H430" s="241">
        <v>38</v>
      </c>
      <c r="I430" s="242"/>
      <c r="J430" s="243">
        <f>ROUND(I430*H430,2)</f>
        <v>0</v>
      </c>
      <c r="K430" s="239" t="s">
        <v>3751</v>
      </c>
      <c r="L430" s="73"/>
      <c r="M430" s="244" t="s">
        <v>22</v>
      </c>
      <c r="N430" s="245" t="s">
        <v>50</v>
      </c>
      <c r="O430" s="48"/>
      <c r="P430" s="246">
        <f>O430*H430</f>
        <v>0</v>
      </c>
      <c r="Q430" s="246">
        <v>0</v>
      </c>
      <c r="R430" s="246">
        <f>Q430*H430</f>
        <v>0</v>
      </c>
      <c r="S430" s="246">
        <v>0</v>
      </c>
      <c r="T430" s="247">
        <f>S430*H430</f>
        <v>0</v>
      </c>
      <c r="AR430" s="25" t="s">
        <v>572</v>
      </c>
      <c r="AT430" s="25" t="s">
        <v>230</v>
      </c>
      <c r="AU430" s="25" t="s">
        <v>24</v>
      </c>
      <c r="AY430" s="25" t="s">
        <v>228</v>
      </c>
      <c r="BE430" s="248">
        <f>IF(N430="základní",J430,0)</f>
        <v>0</v>
      </c>
      <c r="BF430" s="248">
        <f>IF(N430="snížená",J430,0)</f>
        <v>0</v>
      </c>
      <c r="BG430" s="248">
        <f>IF(N430="zákl. přenesená",J430,0)</f>
        <v>0</v>
      </c>
      <c r="BH430" s="248">
        <f>IF(N430="sníž. přenesená",J430,0)</f>
        <v>0</v>
      </c>
      <c r="BI430" s="248">
        <f>IF(N430="nulová",J430,0)</f>
        <v>0</v>
      </c>
      <c r="BJ430" s="25" t="s">
        <v>24</v>
      </c>
      <c r="BK430" s="248">
        <f>ROUND(I430*H430,2)</f>
        <v>0</v>
      </c>
      <c r="BL430" s="25" t="s">
        <v>572</v>
      </c>
      <c r="BM430" s="25" t="s">
        <v>4533</v>
      </c>
    </row>
    <row r="431" s="1" customFormat="1" ht="25.5" customHeight="1">
      <c r="B431" s="47"/>
      <c r="C431" s="237" t="s">
        <v>1980</v>
      </c>
      <c r="D431" s="237" t="s">
        <v>230</v>
      </c>
      <c r="E431" s="238" t="s">
        <v>4534</v>
      </c>
      <c r="F431" s="239" t="s">
        <v>3835</v>
      </c>
      <c r="G431" s="240" t="s">
        <v>263</v>
      </c>
      <c r="H431" s="241">
        <v>7</v>
      </c>
      <c r="I431" s="242"/>
      <c r="J431" s="243">
        <f>ROUND(I431*H431,2)</f>
        <v>0</v>
      </c>
      <c r="K431" s="239" t="s">
        <v>3751</v>
      </c>
      <c r="L431" s="73"/>
      <c r="M431" s="244" t="s">
        <v>22</v>
      </c>
      <c r="N431" s="245" t="s">
        <v>50</v>
      </c>
      <c r="O431" s="48"/>
      <c r="P431" s="246">
        <f>O431*H431</f>
        <v>0</v>
      </c>
      <c r="Q431" s="246">
        <v>0</v>
      </c>
      <c r="R431" s="246">
        <f>Q431*H431</f>
        <v>0</v>
      </c>
      <c r="S431" s="246">
        <v>0</v>
      </c>
      <c r="T431" s="247">
        <f>S431*H431</f>
        <v>0</v>
      </c>
      <c r="AR431" s="25" t="s">
        <v>572</v>
      </c>
      <c r="AT431" s="25" t="s">
        <v>230</v>
      </c>
      <c r="AU431" s="25" t="s">
        <v>24</v>
      </c>
      <c r="AY431" s="25" t="s">
        <v>228</v>
      </c>
      <c r="BE431" s="248">
        <f>IF(N431="základní",J431,0)</f>
        <v>0</v>
      </c>
      <c r="BF431" s="248">
        <f>IF(N431="snížená",J431,0)</f>
        <v>0</v>
      </c>
      <c r="BG431" s="248">
        <f>IF(N431="zákl. přenesená",J431,0)</f>
        <v>0</v>
      </c>
      <c r="BH431" s="248">
        <f>IF(N431="sníž. přenesená",J431,0)</f>
        <v>0</v>
      </c>
      <c r="BI431" s="248">
        <f>IF(N431="nulová",J431,0)</f>
        <v>0</v>
      </c>
      <c r="BJ431" s="25" t="s">
        <v>24</v>
      </c>
      <c r="BK431" s="248">
        <f>ROUND(I431*H431,2)</f>
        <v>0</v>
      </c>
      <c r="BL431" s="25" t="s">
        <v>572</v>
      </c>
      <c r="BM431" s="25" t="s">
        <v>4535</v>
      </c>
    </row>
    <row r="432" s="1" customFormat="1" ht="25.5" customHeight="1">
      <c r="B432" s="47"/>
      <c r="C432" s="237" t="s">
        <v>1985</v>
      </c>
      <c r="D432" s="237" t="s">
        <v>230</v>
      </c>
      <c r="E432" s="238" t="s">
        <v>4536</v>
      </c>
      <c r="F432" s="239" t="s">
        <v>3838</v>
      </c>
      <c r="G432" s="240" t="s">
        <v>263</v>
      </c>
      <c r="H432" s="241">
        <v>16</v>
      </c>
      <c r="I432" s="242"/>
      <c r="J432" s="243">
        <f>ROUND(I432*H432,2)</f>
        <v>0</v>
      </c>
      <c r="K432" s="239" t="s">
        <v>3751</v>
      </c>
      <c r="L432" s="73"/>
      <c r="M432" s="244" t="s">
        <v>22</v>
      </c>
      <c r="N432" s="245" t="s">
        <v>50</v>
      </c>
      <c r="O432" s="48"/>
      <c r="P432" s="246">
        <f>O432*H432</f>
        <v>0</v>
      </c>
      <c r="Q432" s="246">
        <v>0</v>
      </c>
      <c r="R432" s="246">
        <f>Q432*H432</f>
        <v>0</v>
      </c>
      <c r="S432" s="246">
        <v>0</v>
      </c>
      <c r="T432" s="247">
        <f>S432*H432</f>
        <v>0</v>
      </c>
      <c r="AR432" s="25" t="s">
        <v>572</v>
      </c>
      <c r="AT432" s="25" t="s">
        <v>230</v>
      </c>
      <c r="AU432" s="25" t="s">
        <v>24</v>
      </c>
      <c r="AY432" s="25" t="s">
        <v>228</v>
      </c>
      <c r="BE432" s="248">
        <f>IF(N432="základní",J432,0)</f>
        <v>0</v>
      </c>
      <c r="BF432" s="248">
        <f>IF(N432="snížená",J432,0)</f>
        <v>0</v>
      </c>
      <c r="BG432" s="248">
        <f>IF(N432="zákl. přenesená",J432,0)</f>
        <v>0</v>
      </c>
      <c r="BH432" s="248">
        <f>IF(N432="sníž. přenesená",J432,0)</f>
        <v>0</v>
      </c>
      <c r="BI432" s="248">
        <f>IF(N432="nulová",J432,0)</f>
        <v>0</v>
      </c>
      <c r="BJ432" s="25" t="s">
        <v>24</v>
      </c>
      <c r="BK432" s="248">
        <f>ROUND(I432*H432,2)</f>
        <v>0</v>
      </c>
      <c r="BL432" s="25" t="s">
        <v>572</v>
      </c>
      <c r="BM432" s="25" t="s">
        <v>4537</v>
      </c>
    </row>
    <row r="433" s="1" customFormat="1" ht="25.5" customHeight="1">
      <c r="B433" s="47"/>
      <c r="C433" s="237" t="s">
        <v>1991</v>
      </c>
      <c r="D433" s="237" t="s">
        <v>230</v>
      </c>
      <c r="E433" s="238" t="s">
        <v>4538</v>
      </c>
      <c r="F433" s="239" t="s">
        <v>3841</v>
      </c>
      <c r="G433" s="240" t="s">
        <v>263</v>
      </c>
      <c r="H433" s="241">
        <v>33</v>
      </c>
      <c r="I433" s="242"/>
      <c r="J433" s="243">
        <f>ROUND(I433*H433,2)</f>
        <v>0</v>
      </c>
      <c r="K433" s="239" t="s">
        <v>3751</v>
      </c>
      <c r="L433" s="73"/>
      <c r="M433" s="244" t="s">
        <v>22</v>
      </c>
      <c r="N433" s="245" t="s">
        <v>50</v>
      </c>
      <c r="O433" s="48"/>
      <c r="P433" s="246">
        <f>O433*H433</f>
        <v>0</v>
      </c>
      <c r="Q433" s="246">
        <v>0</v>
      </c>
      <c r="R433" s="246">
        <f>Q433*H433</f>
        <v>0</v>
      </c>
      <c r="S433" s="246">
        <v>0</v>
      </c>
      <c r="T433" s="247">
        <f>S433*H433</f>
        <v>0</v>
      </c>
      <c r="AR433" s="25" t="s">
        <v>572</v>
      </c>
      <c r="AT433" s="25" t="s">
        <v>230</v>
      </c>
      <c r="AU433" s="25" t="s">
        <v>24</v>
      </c>
      <c r="AY433" s="25" t="s">
        <v>228</v>
      </c>
      <c r="BE433" s="248">
        <f>IF(N433="základní",J433,0)</f>
        <v>0</v>
      </c>
      <c r="BF433" s="248">
        <f>IF(N433="snížená",J433,0)</f>
        <v>0</v>
      </c>
      <c r="BG433" s="248">
        <f>IF(N433="zákl. přenesená",J433,0)</f>
        <v>0</v>
      </c>
      <c r="BH433" s="248">
        <f>IF(N433="sníž. přenesená",J433,0)</f>
        <v>0</v>
      </c>
      <c r="BI433" s="248">
        <f>IF(N433="nulová",J433,0)</f>
        <v>0</v>
      </c>
      <c r="BJ433" s="25" t="s">
        <v>24</v>
      </c>
      <c r="BK433" s="248">
        <f>ROUND(I433*H433,2)</f>
        <v>0</v>
      </c>
      <c r="BL433" s="25" t="s">
        <v>572</v>
      </c>
      <c r="BM433" s="25" t="s">
        <v>4539</v>
      </c>
    </row>
    <row r="434" s="1" customFormat="1" ht="38.25" customHeight="1">
      <c r="B434" s="47"/>
      <c r="C434" s="237" t="s">
        <v>1996</v>
      </c>
      <c r="D434" s="237" t="s">
        <v>230</v>
      </c>
      <c r="E434" s="238" t="s">
        <v>4540</v>
      </c>
      <c r="F434" s="239" t="s">
        <v>3844</v>
      </c>
      <c r="G434" s="240" t="s">
        <v>263</v>
      </c>
      <c r="H434" s="241">
        <v>8</v>
      </c>
      <c r="I434" s="242"/>
      <c r="J434" s="243">
        <f>ROUND(I434*H434,2)</f>
        <v>0</v>
      </c>
      <c r="K434" s="239" t="s">
        <v>3751</v>
      </c>
      <c r="L434" s="73"/>
      <c r="M434" s="244" t="s">
        <v>22</v>
      </c>
      <c r="N434" s="245" t="s">
        <v>50</v>
      </c>
      <c r="O434" s="48"/>
      <c r="P434" s="246">
        <f>O434*H434</f>
        <v>0</v>
      </c>
      <c r="Q434" s="246">
        <v>0</v>
      </c>
      <c r="R434" s="246">
        <f>Q434*H434</f>
        <v>0</v>
      </c>
      <c r="S434" s="246">
        <v>0</v>
      </c>
      <c r="T434" s="247">
        <f>S434*H434</f>
        <v>0</v>
      </c>
      <c r="AR434" s="25" t="s">
        <v>572</v>
      </c>
      <c r="AT434" s="25" t="s">
        <v>230</v>
      </c>
      <c r="AU434" s="25" t="s">
        <v>24</v>
      </c>
      <c r="AY434" s="25" t="s">
        <v>228</v>
      </c>
      <c r="BE434" s="248">
        <f>IF(N434="základní",J434,0)</f>
        <v>0</v>
      </c>
      <c r="BF434" s="248">
        <f>IF(N434="snížená",J434,0)</f>
        <v>0</v>
      </c>
      <c r="BG434" s="248">
        <f>IF(N434="zákl. přenesená",J434,0)</f>
        <v>0</v>
      </c>
      <c r="BH434" s="248">
        <f>IF(N434="sníž. přenesená",J434,0)</f>
        <v>0</v>
      </c>
      <c r="BI434" s="248">
        <f>IF(N434="nulová",J434,0)</f>
        <v>0</v>
      </c>
      <c r="BJ434" s="25" t="s">
        <v>24</v>
      </c>
      <c r="BK434" s="248">
        <f>ROUND(I434*H434,2)</f>
        <v>0</v>
      </c>
      <c r="BL434" s="25" t="s">
        <v>572</v>
      </c>
      <c r="BM434" s="25" t="s">
        <v>4541</v>
      </c>
    </row>
    <row r="435" s="1" customFormat="1" ht="16.5" customHeight="1">
      <c r="B435" s="47"/>
      <c r="C435" s="237" t="s">
        <v>2005</v>
      </c>
      <c r="D435" s="237" t="s">
        <v>230</v>
      </c>
      <c r="E435" s="238" t="s">
        <v>4542</v>
      </c>
      <c r="F435" s="239" t="s">
        <v>3847</v>
      </c>
      <c r="G435" s="240" t="s">
        <v>935</v>
      </c>
      <c r="H435" s="241">
        <v>6</v>
      </c>
      <c r="I435" s="242"/>
      <c r="J435" s="243">
        <f>ROUND(I435*H435,2)</f>
        <v>0</v>
      </c>
      <c r="K435" s="239" t="s">
        <v>3751</v>
      </c>
      <c r="L435" s="73"/>
      <c r="M435" s="244" t="s">
        <v>22</v>
      </c>
      <c r="N435" s="245" t="s">
        <v>50</v>
      </c>
      <c r="O435" s="48"/>
      <c r="P435" s="246">
        <f>O435*H435</f>
        <v>0</v>
      </c>
      <c r="Q435" s="246">
        <v>0</v>
      </c>
      <c r="R435" s="246">
        <f>Q435*H435</f>
        <v>0</v>
      </c>
      <c r="S435" s="246">
        <v>0</v>
      </c>
      <c r="T435" s="247">
        <f>S435*H435</f>
        <v>0</v>
      </c>
      <c r="AR435" s="25" t="s">
        <v>572</v>
      </c>
      <c r="AT435" s="25" t="s">
        <v>230</v>
      </c>
      <c r="AU435" s="25" t="s">
        <v>24</v>
      </c>
      <c r="AY435" s="25" t="s">
        <v>228</v>
      </c>
      <c r="BE435" s="248">
        <f>IF(N435="základní",J435,0)</f>
        <v>0</v>
      </c>
      <c r="BF435" s="248">
        <f>IF(N435="snížená",J435,0)</f>
        <v>0</v>
      </c>
      <c r="BG435" s="248">
        <f>IF(N435="zákl. přenesená",J435,0)</f>
        <v>0</v>
      </c>
      <c r="BH435" s="248">
        <f>IF(N435="sníž. přenesená",J435,0)</f>
        <v>0</v>
      </c>
      <c r="BI435" s="248">
        <f>IF(N435="nulová",J435,0)</f>
        <v>0</v>
      </c>
      <c r="BJ435" s="25" t="s">
        <v>24</v>
      </c>
      <c r="BK435" s="248">
        <f>ROUND(I435*H435,2)</f>
        <v>0</v>
      </c>
      <c r="BL435" s="25" t="s">
        <v>572</v>
      </c>
      <c r="BM435" s="25" t="s">
        <v>4543</v>
      </c>
    </row>
    <row r="436" s="11" customFormat="1" ht="37.44" customHeight="1">
      <c r="B436" s="221"/>
      <c r="C436" s="222"/>
      <c r="D436" s="223" t="s">
        <v>78</v>
      </c>
      <c r="E436" s="224" t="s">
        <v>289</v>
      </c>
      <c r="F436" s="224" t="s">
        <v>4544</v>
      </c>
      <c r="G436" s="222"/>
      <c r="H436" s="222"/>
      <c r="I436" s="225"/>
      <c r="J436" s="226">
        <f>BK436</f>
        <v>0</v>
      </c>
      <c r="K436" s="222"/>
      <c r="L436" s="227"/>
      <c r="M436" s="228"/>
      <c r="N436" s="229"/>
      <c r="O436" s="229"/>
      <c r="P436" s="230">
        <f>SUM(P437:P454)</f>
        <v>0</v>
      </c>
      <c r="Q436" s="229"/>
      <c r="R436" s="230">
        <f>SUM(R437:R454)</f>
        <v>0</v>
      </c>
      <c r="S436" s="229"/>
      <c r="T436" s="231">
        <f>SUM(T437:T454)</f>
        <v>0</v>
      </c>
      <c r="AR436" s="232" t="s">
        <v>101</v>
      </c>
      <c r="AT436" s="233" t="s">
        <v>78</v>
      </c>
      <c r="AU436" s="233" t="s">
        <v>79</v>
      </c>
      <c r="AY436" s="232" t="s">
        <v>228</v>
      </c>
      <c r="BK436" s="234">
        <f>SUM(BK437:BK454)</f>
        <v>0</v>
      </c>
    </row>
    <row r="437" s="1" customFormat="1" ht="51" customHeight="1">
      <c r="B437" s="47"/>
      <c r="C437" s="237" t="s">
        <v>2009</v>
      </c>
      <c r="D437" s="237" t="s">
        <v>230</v>
      </c>
      <c r="E437" s="238" t="s">
        <v>4545</v>
      </c>
      <c r="F437" s="239" t="s">
        <v>4546</v>
      </c>
      <c r="G437" s="240" t="s">
        <v>929</v>
      </c>
      <c r="H437" s="241">
        <v>1</v>
      </c>
      <c r="I437" s="242"/>
      <c r="J437" s="243">
        <f>ROUND(I437*H437,2)</f>
        <v>0</v>
      </c>
      <c r="K437" s="239" t="s">
        <v>3751</v>
      </c>
      <c r="L437" s="73"/>
      <c r="M437" s="244" t="s">
        <v>22</v>
      </c>
      <c r="N437" s="245" t="s">
        <v>50</v>
      </c>
      <c r="O437" s="48"/>
      <c r="P437" s="246">
        <f>O437*H437</f>
        <v>0</v>
      </c>
      <c r="Q437" s="246">
        <v>0</v>
      </c>
      <c r="R437" s="246">
        <f>Q437*H437</f>
        <v>0</v>
      </c>
      <c r="S437" s="246">
        <v>0</v>
      </c>
      <c r="T437" s="247">
        <f>S437*H437</f>
        <v>0</v>
      </c>
      <c r="AR437" s="25" t="s">
        <v>572</v>
      </c>
      <c r="AT437" s="25" t="s">
        <v>230</v>
      </c>
      <c r="AU437" s="25" t="s">
        <v>24</v>
      </c>
      <c r="AY437" s="25" t="s">
        <v>228</v>
      </c>
      <c r="BE437" s="248">
        <f>IF(N437="základní",J437,0)</f>
        <v>0</v>
      </c>
      <c r="BF437" s="248">
        <f>IF(N437="snížená",J437,0)</f>
        <v>0</v>
      </c>
      <c r="BG437" s="248">
        <f>IF(N437="zákl. přenesená",J437,0)</f>
        <v>0</v>
      </c>
      <c r="BH437" s="248">
        <f>IF(N437="sníž. přenesená",J437,0)</f>
        <v>0</v>
      </c>
      <c r="BI437" s="248">
        <f>IF(N437="nulová",J437,0)</f>
        <v>0</v>
      </c>
      <c r="BJ437" s="25" t="s">
        <v>24</v>
      </c>
      <c r="BK437" s="248">
        <f>ROUND(I437*H437,2)</f>
        <v>0</v>
      </c>
      <c r="BL437" s="25" t="s">
        <v>572</v>
      </c>
      <c r="BM437" s="25" t="s">
        <v>4547</v>
      </c>
    </row>
    <row r="438" s="1" customFormat="1" ht="51" customHeight="1">
      <c r="B438" s="47"/>
      <c r="C438" s="237" t="s">
        <v>2014</v>
      </c>
      <c r="D438" s="237" t="s">
        <v>230</v>
      </c>
      <c r="E438" s="238" t="s">
        <v>4548</v>
      </c>
      <c r="F438" s="239" t="s">
        <v>4546</v>
      </c>
      <c r="G438" s="240" t="s">
        <v>929</v>
      </c>
      <c r="H438" s="241">
        <v>1</v>
      </c>
      <c r="I438" s="242"/>
      <c r="J438" s="243">
        <f>ROUND(I438*H438,2)</f>
        <v>0</v>
      </c>
      <c r="K438" s="239" t="s">
        <v>3751</v>
      </c>
      <c r="L438" s="73"/>
      <c r="M438" s="244" t="s">
        <v>22</v>
      </c>
      <c r="N438" s="245" t="s">
        <v>50</v>
      </c>
      <c r="O438" s="48"/>
      <c r="P438" s="246">
        <f>O438*H438</f>
        <v>0</v>
      </c>
      <c r="Q438" s="246">
        <v>0</v>
      </c>
      <c r="R438" s="246">
        <f>Q438*H438</f>
        <v>0</v>
      </c>
      <c r="S438" s="246">
        <v>0</v>
      </c>
      <c r="T438" s="247">
        <f>S438*H438</f>
        <v>0</v>
      </c>
      <c r="AR438" s="25" t="s">
        <v>572</v>
      </c>
      <c r="AT438" s="25" t="s">
        <v>230</v>
      </c>
      <c r="AU438" s="25" t="s">
        <v>24</v>
      </c>
      <c r="AY438" s="25" t="s">
        <v>228</v>
      </c>
      <c r="BE438" s="248">
        <f>IF(N438="základní",J438,0)</f>
        <v>0</v>
      </c>
      <c r="BF438" s="248">
        <f>IF(N438="snížená",J438,0)</f>
        <v>0</v>
      </c>
      <c r="BG438" s="248">
        <f>IF(N438="zákl. přenesená",J438,0)</f>
        <v>0</v>
      </c>
      <c r="BH438" s="248">
        <f>IF(N438="sníž. přenesená",J438,0)</f>
        <v>0</v>
      </c>
      <c r="BI438" s="248">
        <f>IF(N438="nulová",J438,0)</f>
        <v>0</v>
      </c>
      <c r="BJ438" s="25" t="s">
        <v>24</v>
      </c>
      <c r="BK438" s="248">
        <f>ROUND(I438*H438,2)</f>
        <v>0</v>
      </c>
      <c r="BL438" s="25" t="s">
        <v>572</v>
      </c>
      <c r="BM438" s="25" t="s">
        <v>4549</v>
      </c>
    </row>
    <row r="439" s="1" customFormat="1" ht="51" customHeight="1">
      <c r="B439" s="47"/>
      <c r="C439" s="237" t="s">
        <v>2019</v>
      </c>
      <c r="D439" s="237" t="s">
        <v>230</v>
      </c>
      <c r="E439" s="238" t="s">
        <v>4550</v>
      </c>
      <c r="F439" s="239" t="s">
        <v>4551</v>
      </c>
      <c r="G439" s="240" t="s">
        <v>929</v>
      </c>
      <c r="H439" s="241">
        <v>1</v>
      </c>
      <c r="I439" s="242"/>
      <c r="J439" s="243">
        <f>ROUND(I439*H439,2)</f>
        <v>0</v>
      </c>
      <c r="K439" s="239" t="s">
        <v>3751</v>
      </c>
      <c r="L439" s="73"/>
      <c r="M439" s="244" t="s">
        <v>22</v>
      </c>
      <c r="N439" s="245" t="s">
        <v>50</v>
      </c>
      <c r="O439" s="48"/>
      <c r="P439" s="246">
        <f>O439*H439</f>
        <v>0</v>
      </c>
      <c r="Q439" s="246">
        <v>0</v>
      </c>
      <c r="R439" s="246">
        <f>Q439*H439</f>
        <v>0</v>
      </c>
      <c r="S439" s="246">
        <v>0</v>
      </c>
      <c r="T439" s="247">
        <f>S439*H439</f>
        <v>0</v>
      </c>
      <c r="AR439" s="25" t="s">
        <v>572</v>
      </c>
      <c r="AT439" s="25" t="s">
        <v>230</v>
      </c>
      <c r="AU439" s="25" t="s">
        <v>24</v>
      </c>
      <c r="AY439" s="25" t="s">
        <v>228</v>
      </c>
      <c r="BE439" s="248">
        <f>IF(N439="základní",J439,0)</f>
        <v>0</v>
      </c>
      <c r="BF439" s="248">
        <f>IF(N439="snížená",J439,0)</f>
        <v>0</v>
      </c>
      <c r="BG439" s="248">
        <f>IF(N439="zákl. přenesená",J439,0)</f>
        <v>0</v>
      </c>
      <c r="BH439" s="248">
        <f>IF(N439="sníž. přenesená",J439,0)</f>
        <v>0</v>
      </c>
      <c r="BI439" s="248">
        <f>IF(N439="nulová",J439,0)</f>
        <v>0</v>
      </c>
      <c r="BJ439" s="25" t="s">
        <v>24</v>
      </c>
      <c r="BK439" s="248">
        <f>ROUND(I439*H439,2)</f>
        <v>0</v>
      </c>
      <c r="BL439" s="25" t="s">
        <v>572</v>
      </c>
      <c r="BM439" s="25" t="s">
        <v>4552</v>
      </c>
    </row>
    <row r="440" s="1" customFormat="1" ht="38.25" customHeight="1">
      <c r="B440" s="47"/>
      <c r="C440" s="237" t="s">
        <v>2024</v>
      </c>
      <c r="D440" s="237" t="s">
        <v>230</v>
      </c>
      <c r="E440" s="238" t="s">
        <v>4553</v>
      </c>
      <c r="F440" s="239" t="s">
        <v>4554</v>
      </c>
      <c r="G440" s="240" t="s">
        <v>929</v>
      </c>
      <c r="H440" s="241">
        <v>1</v>
      </c>
      <c r="I440" s="242"/>
      <c r="J440" s="243">
        <f>ROUND(I440*H440,2)</f>
        <v>0</v>
      </c>
      <c r="K440" s="239" t="s">
        <v>3751</v>
      </c>
      <c r="L440" s="73"/>
      <c r="M440" s="244" t="s">
        <v>22</v>
      </c>
      <c r="N440" s="245" t="s">
        <v>50</v>
      </c>
      <c r="O440" s="48"/>
      <c r="P440" s="246">
        <f>O440*H440</f>
        <v>0</v>
      </c>
      <c r="Q440" s="246">
        <v>0</v>
      </c>
      <c r="R440" s="246">
        <f>Q440*H440</f>
        <v>0</v>
      </c>
      <c r="S440" s="246">
        <v>0</v>
      </c>
      <c r="T440" s="247">
        <f>S440*H440</f>
        <v>0</v>
      </c>
      <c r="AR440" s="25" t="s">
        <v>572</v>
      </c>
      <c r="AT440" s="25" t="s">
        <v>230</v>
      </c>
      <c r="AU440" s="25" t="s">
        <v>24</v>
      </c>
      <c r="AY440" s="25" t="s">
        <v>228</v>
      </c>
      <c r="BE440" s="248">
        <f>IF(N440="základní",J440,0)</f>
        <v>0</v>
      </c>
      <c r="BF440" s="248">
        <f>IF(N440="snížená",J440,0)</f>
        <v>0</v>
      </c>
      <c r="BG440" s="248">
        <f>IF(N440="zákl. přenesená",J440,0)</f>
        <v>0</v>
      </c>
      <c r="BH440" s="248">
        <f>IF(N440="sníž. přenesená",J440,0)</f>
        <v>0</v>
      </c>
      <c r="BI440" s="248">
        <f>IF(N440="nulová",J440,0)</f>
        <v>0</v>
      </c>
      <c r="BJ440" s="25" t="s">
        <v>24</v>
      </c>
      <c r="BK440" s="248">
        <f>ROUND(I440*H440,2)</f>
        <v>0</v>
      </c>
      <c r="BL440" s="25" t="s">
        <v>572</v>
      </c>
      <c r="BM440" s="25" t="s">
        <v>4555</v>
      </c>
    </row>
    <row r="441" s="1" customFormat="1" ht="25.5" customHeight="1">
      <c r="B441" s="47"/>
      <c r="C441" s="237" t="s">
        <v>2030</v>
      </c>
      <c r="D441" s="237" t="s">
        <v>230</v>
      </c>
      <c r="E441" s="238" t="s">
        <v>4556</v>
      </c>
      <c r="F441" s="239" t="s">
        <v>4557</v>
      </c>
      <c r="G441" s="240" t="s">
        <v>929</v>
      </c>
      <c r="H441" s="241">
        <v>4</v>
      </c>
      <c r="I441" s="242"/>
      <c r="J441" s="243">
        <f>ROUND(I441*H441,2)</f>
        <v>0</v>
      </c>
      <c r="K441" s="239" t="s">
        <v>3751</v>
      </c>
      <c r="L441" s="73"/>
      <c r="M441" s="244" t="s">
        <v>22</v>
      </c>
      <c r="N441" s="245" t="s">
        <v>50</v>
      </c>
      <c r="O441" s="48"/>
      <c r="P441" s="246">
        <f>O441*H441</f>
        <v>0</v>
      </c>
      <c r="Q441" s="246">
        <v>0</v>
      </c>
      <c r="R441" s="246">
        <f>Q441*H441</f>
        <v>0</v>
      </c>
      <c r="S441" s="246">
        <v>0</v>
      </c>
      <c r="T441" s="247">
        <f>S441*H441</f>
        <v>0</v>
      </c>
      <c r="AR441" s="25" t="s">
        <v>572</v>
      </c>
      <c r="AT441" s="25" t="s">
        <v>230</v>
      </c>
      <c r="AU441" s="25" t="s">
        <v>24</v>
      </c>
      <c r="AY441" s="25" t="s">
        <v>228</v>
      </c>
      <c r="BE441" s="248">
        <f>IF(N441="základní",J441,0)</f>
        <v>0</v>
      </c>
      <c r="BF441" s="248">
        <f>IF(N441="snížená",J441,0)</f>
        <v>0</v>
      </c>
      <c r="BG441" s="248">
        <f>IF(N441="zákl. přenesená",J441,0)</f>
        <v>0</v>
      </c>
      <c r="BH441" s="248">
        <f>IF(N441="sníž. přenesená",J441,0)</f>
        <v>0</v>
      </c>
      <c r="BI441" s="248">
        <f>IF(N441="nulová",J441,0)</f>
        <v>0</v>
      </c>
      <c r="BJ441" s="25" t="s">
        <v>24</v>
      </c>
      <c r="BK441" s="248">
        <f>ROUND(I441*H441,2)</f>
        <v>0</v>
      </c>
      <c r="BL441" s="25" t="s">
        <v>572</v>
      </c>
      <c r="BM441" s="25" t="s">
        <v>4558</v>
      </c>
    </row>
    <row r="442" s="1" customFormat="1" ht="25.5" customHeight="1">
      <c r="B442" s="47"/>
      <c r="C442" s="237" t="s">
        <v>2034</v>
      </c>
      <c r="D442" s="237" t="s">
        <v>230</v>
      </c>
      <c r="E442" s="238" t="s">
        <v>4559</v>
      </c>
      <c r="F442" s="239" t="s">
        <v>4560</v>
      </c>
      <c r="G442" s="240" t="s">
        <v>929</v>
      </c>
      <c r="H442" s="241">
        <v>1</v>
      </c>
      <c r="I442" s="242"/>
      <c r="J442" s="243">
        <f>ROUND(I442*H442,2)</f>
        <v>0</v>
      </c>
      <c r="K442" s="239" t="s">
        <v>3751</v>
      </c>
      <c r="L442" s="73"/>
      <c r="M442" s="244" t="s">
        <v>22</v>
      </c>
      <c r="N442" s="245" t="s">
        <v>50</v>
      </c>
      <c r="O442" s="48"/>
      <c r="P442" s="246">
        <f>O442*H442</f>
        <v>0</v>
      </c>
      <c r="Q442" s="246">
        <v>0</v>
      </c>
      <c r="R442" s="246">
        <f>Q442*H442</f>
        <v>0</v>
      </c>
      <c r="S442" s="246">
        <v>0</v>
      </c>
      <c r="T442" s="247">
        <f>S442*H442</f>
        <v>0</v>
      </c>
      <c r="AR442" s="25" t="s">
        <v>572</v>
      </c>
      <c r="AT442" s="25" t="s">
        <v>230</v>
      </c>
      <c r="AU442" s="25" t="s">
        <v>24</v>
      </c>
      <c r="AY442" s="25" t="s">
        <v>228</v>
      </c>
      <c r="BE442" s="248">
        <f>IF(N442="základní",J442,0)</f>
        <v>0</v>
      </c>
      <c r="BF442" s="248">
        <f>IF(N442="snížená",J442,0)</f>
        <v>0</v>
      </c>
      <c r="BG442" s="248">
        <f>IF(N442="zákl. přenesená",J442,0)</f>
        <v>0</v>
      </c>
      <c r="BH442" s="248">
        <f>IF(N442="sníž. přenesená",J442,0)</f>
        <v>0</v>
      </c>
      <c r="BI442" s="248">
        <f>IF(N442="nulová",J442,0)</f>
        <v>0</v>
      </c>
      <c r="BJ442" s="25" t="s">
        <v>24</v>
      </c>
      <c r="BK442" s="248">
        <f>ROUND(I442*H442,2)</f>
        <v>0</v>
      </c>
      <c r="BL442" s="25" t="s">
        <v>572</v>
      </c>
      <c r="BM442" s="25" t="s">
        <v>4561</v>
      </c>
    </row>
    <row r="443" s="1" customFormat="1" ht="16.5" customHeight="1">
      <c r="B443" s="47"/>
      <c r="C443" s="237" t="s">
        <v>2040</v>
      </c>
      <c r="D443" s="237" t="s">
        <v>230</v>
      </c>
      <c r="E443" s="238" t="s">
        <v>4562</v>
      </c>
      <c r="F443" s="239" t="s">
        <v>4563</v>
      </c>
      <c r="G443" s="240" t="s">
        <v>929</v>
      </c>
      <c r="H443" s="241">
        <v>3</v>
      </c>
      <c r="I443" s="242"/>
      <c r="J443" s="243">
        <f>ROUND(I443*H443,2)</f>
        <v>0</v>
      </c>
      <c r="K443" s="239" t="s">
        <v>3751</v>
      </c>
      <c r="L443" s="73"/>
      <c r="M443" s="244" t="s">
        <v>22</v>
      </c>
      <c r="N443" s="245" t="s">
        <v>50</v>
      </c>
      <c r="O443" s="48"/>
      <c r="P443" s="246">
        <f>O443*H443</f>
        <v>0</v>
      </c>
      <c r="Q443" s="246">
        <v>0</v>
      </c>
      <c r="R443" s="246">
        <f>Q443*H443</f>
        <v>0</v>
      </c>
      <c r="S443" s="246">
        <v>0</v>
      </c>
      <c r="T443" s="247">
        <f>S443*H443</f>
        <v>0</v>
      </c>
      <c r="AR443" s="25" t="s">
        <v>572</v>
      </c>
      <c r="AT443" s="25" t="s">
        <v>230</v>
      </c>
      <c r="AU443" s="25" t="s">
        <v>24</v>
      </c>
      <c r="AY443" s="25" t="s">
        <v>228</v>
      </c>
      <c r="BE443" s="248">
        <f>IF(N443="základní",J443,0)</f>
        <v>0</v>
      </c>
      <c r="BF443" s="248">
        <f>IF(N443="snížená",J443,0)</f>
        <v>0</v>
      </c>
      <c r="BG443" s="248">
        <f>IF(N443="zákl. přenesená",J443,0)</f>
        <v>0</v>
      </c>
      <c r="BH443" s="248">
        <f>IF(N443="sníž. přenesená",J443,0)</f>
        <v>0</v>
      </c>
      <c r="BI443" s="248">
        <f>IF(N443="nulová",J443,0)</f>
        <v>0</v>
      </c>
      <c r="BJ443" s="25" t="s">
        <v>24</v>
      </c>
      <c r="BK443" s="248">
        <f>ROUND(I443*H443,2)</f>
        <v>0</v>
      </c>
      <c r="BL443" s="25" t="s">
        <v>572</v>
      </c>
      <c r="BM443" s="25" t="s">
        <v>4564</v>
      </c>
    </row>
    <row r="444" s="1" customFormat="1" ht="16.5" customHeight="1">
      <c r="B444" s="47"/>
      <c r="C444" s="237" t="s">
        <v>2045</v>
      </c>
      <c r="D444" s="237" t="s">
        <v>230</v>
      </c>
      <c r="E444" s="238" t="s">
        <v>4565</v>
      </c>
      <c r="F444" s="239" t="s">
        <v>4566</v>
      </c>
      <c r="G444" s="240" t="s">
        <v>929</v>
      </c>
      <c r="H444" s="241">
        <v>1</v>
      </c>
      <c r="I444" s="242"/>
      <c r="J444" s="243">
        <f>ROUND(I444*H444,2)</f>
        <v>0</v>
      </c>
      <c r="K444" s="239" t="s">
        <v>3751</v>
      </c>
      <c r="L444" s="73"/>
      <c r="M444" s="244" t="s">
        <v>22</v>
      </c>
      <c r="N444" s="245" t="s">
        <v>50</v>
      </c>
      <c r="O444" s="48"/>
      <c r="P444" s="246">
        <f>O444*H444</f>
        <v>0</v>
      </c>
      <c r="Q444" s="246">
        <v>0</v>
      </c>
      <c r="R444" s="246">
        <f>Q444*H444</f>
        <v>0</v>
      </c>
      <c r="S444" s="246">
        <v>0</v>
      </c>
      <c r="T444" s="247">
        <f>S444*H444</f>
        <v>0</v>
      </c>
      <c r="AR444" s="25" t="s">
        <v>572</v>
      </c>
      <c r="AT444" s="25" t="s">
        <v>230</v>
      </c>
      <c r="AU444" s="25" t="s">
        <v>24</v>
      </c>
      <c r="AY444" s="25" t="s">
        <v>228</v>
      </c>
      <c r="BE444" s="248">
        <f>IF(N444="základní",J444,0)</f>
        <v>0</v>
      </c>
      <c r="BF444" s="248">
        <f>IF(N444="snížená",J444,0)</f>
        <v>0</v>
      </c>
      <c r="BG444" s="248">
        <f>IF(N444="zákl. přenesená",J444,0)</f>
        <v>0</v>
      </c>
      <c r="BH444" s="248">
        <f>IF(N444="sníž. přenesená",J444,0)</f>
        <v>0</v>
      </c>
      <c r="BI444" s="248">
        <f>IF(N444="nulová",J444,0)</f>
        <v>0</v>
      </c>
      <c r="BJ444" s="25" t="s">
        <v>24</v>
      </c>
      <c r="BK444" s="248">
        <f>ROUND(I444*H444,2)</f>
        <v>0</v>
      </c>
      <c r="BL444" s="25" t="s">
        <v>572</v>
      </c>
      <c r="BM444" s="25" t="s">
        <v>4567</v>
      </c>
    </row>
    <row r="445" s="1" customFormat="1" ht="25.5" customHeight="1">
      <c r="B445" s="47"/>
      <c r="C445" s="237" t="s">
        <v>2050</v>
      </c>
      <c r="D445" s="237" t="s">
        <v>230</v>
      </c>
      <c r="E445" s="238" t="s">
        <v>4568</v>
      </c>
      <c r="F445" s="239" t="s">
        <v>4569</v>
      </c>
      <c r="G445" s="240" t="s">
        <v>929</v>
      </c>
      <c r="H445" s="241">
        <v>6</v>
      </c>
      <c r="I445" s="242"/>
      <c r="J445" s="243">
        <f>ROUND(I445*H445,2)</f>
        <v>0</v>
      </c>
      <c r="K445" s="239" t="s">
        <v>3751</v>
      </c>
      <c r="L445" s="73"/>
      <c r="M445" s="244" t="s">
        <v>22</v>
      </c>
      <c r="N445" s="245" t="s">
        <v>50</v>
      </c>
      <c r="O445" s="48"/>
      <c r="P445" s="246">
        <f>O445*H445</f>
        <v>0</v>
      </c>
      <c r="Q445" s="246">
        <v>0</v>
      </c>
      <c r="R445" s="246">
        <f>Q445*H445</f>
        <v>0</v>
      </c>
      <c r="S445" s="246">
        <v>0</v>
      </c>
      <c r="T445" s="247">
        <f>S445*H445</f>
        <v>0</v>
      </c>
      <c r="AR445" s="25" t="s">
        <v>572</v>
      </c>
      <c r="AT445" s="25" t="s">
        <v>230</v>
      </c>
      <c r="AU445" s="25" t="s">
        <v>24</v>
      </c>
      <c r="AY445" s="25" t="s">
        <v>228</v>
      </c>
      <c r="BE445" s="248">
        <f>IF(N445="základní",J445,0)</f>
        <v>0</v>
      </c>
      <c r="BF445" s="248">
        <f>IF(N445="snížená",J445,0)</f>
        <v>0</v>
      </c>
      <c r="BG445" s="248">
        <f>IF(N445="zákl. přenesená",J445,0)</f>
        <v>0</v>
      </c>
      <c r="BH445" s="248">
        <f>IF(N445="sníž. přenesená",J445,0)</f>
        <v>0</v>
      </c>
      <c r="BI445" s="248">
        <f>IF(N445="nulová",J445,0)</f>
        <v>0</v>
      </c>
      <c r="BJ445" s="25" t="s">
        <v>24</v>
      </c>
      <c r="BK445" s="248">
        <f>ROUND(I445*H445,2)</f>
        <v>0</v>
      </c>
      <c r="BL445" s="25" t="s">
        <v>572</v>
      </c>
      <c r="BM445" s="25" t="s">
        <v>4570</v>
      </c>
    </row>
    <row r="446" s="1" customFormat="1" ht="25.5" customHeight="1">
      <c r="B446" s="47"/>
      <c r="C446" s="237" t="s">
        <v>2066</v>
      </c>
      <c r="D446" s="237" t="s">
        <v>230</v>
      </c>
      <c r="E446" s="238" t="s">
        <v>4571</v>
      </c>
      <c r="F446" s="239" t="s">
        <v>4184</v>
      </c>
      <c r="G446" s="240" t="s">
        <v>929</v>
      </c>
      <c r="H446" s="241">
        <v>2</v>
      </c>
      <c r="I446" s="242"/>
      <c r="J446" s="243">
        <f>ROUND(I446*H446,2)</f>
        <v>0</v>
      </c>
      <c r="K446" s="239" t="s">
        <v>3751</v>
      </c>
      <c r="L446" s="73"/>
      <c r="M446" s="244" t="s">
        <v>22</v>
      </c>
      <c r="N446" s="245" t="s">
        <v>50</v>
      </c>
      <c r="O446" s="48"/>
      <c r="P446" s="246">
        <f>O446*H446</f>
        <v>0</v>
      </c>
      <c r="Q446" s="246">
        <v>0</v>
      </c>
      <c r="R446" s="246">
        <f>Q446*H446</f>
        <v>0</v>
      </c>
      <c r="S446" s="246">
        <v>0</v>
      </c>
      <c r="T446" s="247">
        <f>S446*H446</f>
        <v>0</v>
      </c>
      <c r="AR446" s="25" t="s">
        <v>572</v>
      </c>
      <c r="AT446" s="25" t="s">
        <v>230</v>
      </c>
      <c r="AU446" s="25" t="s">
        <v>24</v>
      </c>
      <c r="AY446" s="25" t="s">
        <v>228</v>
      </c>
      <c r="BE446" s="248">
        <f>IF(N446="základní",J446,0)</f>
        <v>0</v>
      </c>
      <c r="BF446" s="248">
        <f>IF(N446="snížená",J446,0)</f>
        <v>0</v>
      </c>
      <c r="BG446" s="248">
        <f>IF(N446="zákl. přenesená",J446,0)</f>
        <v>0</v>
      </c>
      <c r="BH446" s="248">
        <f>IF(N446="sníž. přenesená",J446,0)</f>
        <v>0</v>
      </c>
      <c r="BI446" s="248">
        <f>IF(N446="nulová",J446,0)</f>
        <v>0</v>
      </c>
      <c r="BJ446" s="25" t="s">
        <v>24</v>
      </c>
      <c r="BK446" s="248">
        <f>ROUND(I446*H446,2)</f>
        <v>0</v>
      </c>
      <c r="BL446" s="25" t="s">
        <v>572</v>
      </c>
      <c r="BM446" s="25" t="s">
        <v>4572</v>
      </c>
    </row>
    <row r="447" s="1" customFormat="1" ht="25.5" customHeight="1">
      <c r="B447" s="47"/>
      <c r="C447" s="237" t="s">
        <v>2076</v>
      </c>
      <c r="D447" s="237" t="s">
        <v>230</v>
      </c>
      <c r="E447" s="238" t="s">
        <v>4573</v>
      </c>
      <c r="F447" s="239" t="s">
        <v>4181</v>
      </c>
      <c r="G447" s="240" t="s">
        <v>929</v>
      </c>
      <c r="H447" s="241">
        <v>2</v>
      </c>
      <c r="I447" s="242"/>
      <c r="J447" s="243">
        <f>ROUND(I447*H447,2)</f>
        <v>0</v>
      </c>
      <c r="K447" s="239" t="s">
        <v>3751</v>
      </c>
      <c r="L447" s="73"/>
      <c r="M447" s="244" t="s">
        <v>22</v>
      </c>
      <c r="N447" s="245" t="s">
        <v>50</v>
      </c>
      <c r="O447" s="48"/>
      <c r="P447" s="246">
        <f>O447*H447</f>
        <v>0</v>
      </c>
      <c r="Q447" s="246">
        <v>0</v>
      </c>
      <c r="R447" s="246">
        <f>Q447*H447</f>
        <v>0</v>
      </c>
      <c r="S447" s="246">
        <v>0</v>
      </c>
      <c r="T447" s="247">
        <f>S447*H447</f>
        <v>0</v>
      </c>
      <c r="AR447" s="25" t="s">
        <v>572</v>
      </c>
      <c r="AT447" s="25" t="s">
        <v>230</v>
      </c>
      <c r="AU447" s="25" t="s">
        <v>24</v>
      </c>
      <c r="AY447" s="25" t="s">
        <v>228</v>
      </c>
      <c r="BE447" s="248">
        <f>IF(N447="základní",J447,0)</f>
        <v>0</v>
      </c>
      <c r="BF447" s="248">
        <f>IF(N447="snížená",J447,0)</f>
        <v>0</v>
      </c>
      <c r="BG447" s="248">
        <f>IF(N447="zákl. přenesená",J447,0)</f>
        <v>0</v>
      </c>
      <c r="BH447" s="248">
        <f>IF(N447="sníž. přenesená",J447,0)</f>
        <v>0</v>
      </c>
      <c r="BI447" s="248">
        <f>IF(N447="nulová",J447,0)</f>
        <v>0</v>
      </c>
      <c r="BJ447" s="25" t="s">
        <v>24</v>
      </c>
      <c r="BK447" s="248">
        <f>ROUND(I447*H447,2)</f>
        <v>0</v>
      </c>
      <c r="BL447" s="25" t="s">
        <v>572</v>
      </c>
      <c r="BM447" s="25" t="s">
        <v>4574</v>
      </c>
    </row>
    <row r="448" s="1" customFormat="1" ht="25.5" customHeight="1">
      <c r="B448" s="47"/>
      <c r="C448" s="237" t="s">
        <v>2087</v>
      </c>
      <c r="D448" s="237" t="s">
        <v>230</v>
      </c>
      <c r="E448" s="238" t="s">
        <v>4575</v>
      </c>
      <c r="F448" s="239" t="s">
        <v>4576</v>
      </c>
      <c r="G448" s="240" t="s">
        <v>929</v>
      </c>
      <c r="H448" s="241">
        <v>2</v>
      </c>
      <c r="I448" s="242"/>
      <c r="J448" s="243">
        <f>ROUND(I448*H448,2)</f>
        <v>0</v>
      </c>
      <c r="K448" s="239" t="s">
        <v>3751</v>
      </c>
      <c r="L448" s="73"/>
      <c r="M448" s="244" t="s">
        <v>22</v>
      </c>
      <c r="N448" s="245" t="s">
        <v>50</v>
      </c>
      <c r="O448" s="48"/>
      <c r="P448" s="246">
        <f>O448*H448</f>
        <v>0</v>
      </c>
      <c r="Q448" s="246">
        <v>0</v>
      </c>
      <c r="R448" s="246">
        <f>Q448*H448</f>
        <v>0</v>
      </c>
      <c r="S448" s="246">
        <v>0</v>
      </c>
      <c r="T448" s="247">
        <f>S448*H448</f>
        <v>0</v>
      </c>
      <c r="AR448" s="25" t="s">
        <v>572</v>
      </c>
      <c r="AT448" s="25" t="s">
        <v>230</v>
      </c>
      <c r="AU448" s="25" t="s">
        <v>24</v>
      </c>
      <c r="AY448" s="25" t="s">
        <v>228</v>
      </c>
      <c r="BE448" s="248">
        <f>IF(N448="základní",J448,0)</f>
        <v>0</v>
      </c>
      <c r="BF448" s="248">
        <f>IF(N448="snížená",J448,0)</f>
        <v>0</v>
      </c>
      <c r="BG448" s="248">
        <f>IF(N448="zákl. přenesená",J448,0)</f>
        <v>0</v>
      </c>
      <c r="BH448" s="248">
        <f>IF(N448="sníž. přenesená",J448,0)</f>
        <v>0</v>
      </c>
      <c r="BI448" s="248">
        <f>IF(N448="nulová",J448,0)</f>
        <v>0</v>
      </c>
      <c r="BJ448" s="25" t="s">
        <v>24</v>
      </c>
      <c r="BK448" s="248">
        <f>ROUND(I448*H448,2)</f>
        <v>0</v>
      </c>
      <c r="BL448" s="25" t="s">
        <v>572</v>
      </c>
      <c r="BM448" s="25" t="s">
        <v>4577</v>
      </c>
    </row>
    <row r="449" s="1" customFormat="1" ht="16.5" customHeight="1">
      <c r="B449" s="47"/>
      <c r="C449" s="237" t="s">
        <v>2100</v>
      </c>
      <c r="D449" s="237" t="s">
        <v>230</v>
      </c>
      <c r="E449" s="238" t="s">
        <v>4578</v>
      </c>
      <c r="F449" s="239" t="s">
        <v>4579</v>
      </c>
      <c r="G449" s="240" t="s">
        <v>929</v>
      </c>
      <c r="H449" s="241">
        <v>2</v>
      </c>
      <c r="I449" s="242"/>
      <c r="J449" s="243">
        <f>ROUND(I449*H449,2)</f>
        <v>0</v>
      </c>
      <c r="K449" s="239" t="s">
        <v>3751</v>
      </c>
      <c r="L449" s="73"/>
      <c r="M449" s="244" t="s">
        <v>22</v>
      </c>
      <c r="N449" s="245" t="s">
        <v>50</v>
      </c>
      <c r="O449" s="48"/>
      <c r="P449" s="246">
        <f>O449*H449</f>
        <v>0</v>
      </c>
      <c r="Q449" s="246">
        <v>0</v>
      </c>
      <c r="R449" s="246">
        <f>Q449*H449</f>
        <v>0</v>
      </c>
      <c r="S449" s="246">
        <v>0</v>
      </c>
      <c r="T449" s="247">
        <f>S449*H449</f>
        <v>0</v>
      </c>
      <c r="AR449" s="25" t="s">
        <v>572</v>
      </c>
      <c r="AT449" s="25" t="s">
        <v>230</v>
      </c>
      <c r="AU449" s="25" t="s">
        <v>24</v>
      </c>
      <c r="AY449" s="25" t="s">
        <v>228</v>
      </c>
      <c r="BE449" s="248">
        <f>IF(N449="základní",J449,0)</f>
        <v>0</v>
      </c>
      <c r="BF449" s="248">
        <f>IF(N449="snížená",J449,0)</f>
        <v>0</v>
      </c>
      <c r="BG449" s="248">
        <f>IF(N449="zákl. přenesená",J449,0)</f>
        <v>0</v>
      </c>
      <c r="BH449" s="248">
        <f>IF(N449="sníž. přenesená",J449,0)</f>
        <v>0</v>
      </c>
      <c r="BI449" s="248">
        <f>IF(N449="nulová",J449,0)</f>
        <v>0</v>
      </c>
      <c r="BJ449" s="25" t="s">
        <v>24</v>
      </c>
      <c r="BK449" s="248">
        <f>ROUND(I449*H449,2)</f>
        <v>0</v>
      </c>
      <c r="BL449" s="25" t="s">
        <v>572</v>
      </c>
      <c r="BM449" s="25" t="s">
        <v>4580</v>
      </c>
    </row>
    <row r="450" s="1" customFormat="1" ht="38.25" customHeight="1">
      <c r="B450" s="47"/>
      <c r="C450" s="237" t="s">
        <v>2110</v>
      </c>
      <c r="D450" s="237" t="s">
        <v>230</v>
      </c>
      <c r="E450" s="238" t="s">
        <v>4581</v>
      </c>
      <c r="F450" s="239" t="s">
        <v>3826</v>
      </c>
      <c r="G450" s="240" t="s">
        <v>935</v>
      </c>
      <c r="H450" s="241">
        <v>22</v>
      </c>
      <c r="I450" s="242"/>
      <c r="J450" s="243">
        <f>ROUND(I450*H450,2)</f>
        <v>0</v>
      </c>
      <c r="K450" s="239" t="s">
        <v>3751</v>
      </c>
      <c r="L450" s="73"/>
      <c r="M450" s="244" t="s">
        <v>22</v>
      </c>
      <c r="N450" s="245" t="s">
        <v>50</v>
      </c>
      <c r="O450" s="48"/>
      <c r="P450" s="246">
        <f>O450*H450</f>
        <v>0</v>
      </c>
      <c r="Q450" s="246">
        <v>0</v>
      </c>
      <c r="R450" s="246">
        <f>Q450*H450</f>
        <v>0</v>
      </c>
      <c r="S450" s="246">
        <v>0</v>
      </c>
      <c r="T450" s="247">
        <f>S450*H450</f>
        <v>0</v>
      </c>
      <c r="AR450" s="25" t="s">
        <v>572</v>
      </c>
      <c r="AT450" s="25" t="s">
        <v>230</v>
      </c>
      <c r="AU450" s="25" t="s">
        <v>24</v>
      </c>
      <c r="AY450" s="25" t="s">
        <v>228</v>
      </c>
      <c r="BE450" s="248">
        <f>IF(N450="základní",J450,0)</f>
        <v>0</v>
      </c>
      <c r="BF450" s="248">
        <f>IF(N450="snížená",J450,0)</f>
        <v>0</v>
      </c>
      <c r="BG450" s="248">
        <f>IF(N450="zákl. přenesená",J450,0)</f>
        <v>0</v>
      </c>
      <c r="BH450" s="248">
        <f>IF(N450="sníž. přenesená",J450,0)</f>
        <v>0</v>
      </c>
      <c r="BI450" s="248">
        <f>IF(N450="nulová",J450,0)</f>
        <v>0</v>
      </c>
      <c r="BJ450" s="25" t="s">
        <v>24</v>
      </c>
      <c r="BK450" s="248">
        <f>ROUND(I450*H450,2)</f>
        <v>0</v>
      </c>
      <c r="BL450" s="25" t="s">
        <v>572</v>
      </c>
      <c r="BM450" s="25" t="s">
        <v>4582</v>
      </c>
    </row>
    <row r="451" s="1" customFormat="1" ht="25.5" customHeight="1">
      <c r="B451" s="47"/>
      <c r="C451" s="237" t="s">
        <v>2115</v>
      </c>
      <c r="D451" s="237" t="s">
        <v>230</v>
      </c>
      <c r="E451" s="238" t="s">
        <v>4583</v>
      </c>
      <c r="F451" s="239" t="s">
        <v>3832</v>
      </c>
      <c r="G451" s="240" t="s">
        <v>263</v>
      </c>
      <c r="H451" s="241">
        <v>38</v>
      </c>
      <c r="I451" s="242"/>
      <c r="J451" s="243">
        <f>ROUND(I451*H451,2)</f>
        <v>0</v>
      </c>
      <c r="K451" s="239" t="s">
        <v>3751</v>
      </c>
      <c r="L451" s="73"/>
      <c r="M451" s="244" t="s">
        <v>22</v>
      </c>
      <c r="N451" s="245" t="s">
        <v>50</v>
      </c>
      <c r="O451" s="48"/>
      <c r="P451" s="246">
        <f>O451*H451</f>
        <v>0</v>
      </c>
      <c r="Q451" s="246">
        <v>0</v>
      </c>
      <c r="R451" s="246">
        <f>Q451*H451</f>
        <v>0</v>
      </c>
      <c r="S451" s="246">
        <v>0</v>
      </c>
      <c r="T451" s="247">
        <f>S451*H451</f>
        <v>0</v>
      </c>
      <c r="AR451" s="25" t="s">
        <v>572</v>
      </c>
      <c r="AT451" s="25" t="s">
        <v>230</v>
      </c>
      <c r="AU451" s="25" t="s">
        <v>24</v>
      </c>
      <c r="AY451" s="25" t="s">
        <v>228</v>
      </c>
      <c r="BE451" s="248">
        <f>IF(N451="základní",J451,0)</f>
        <v>0</v>
      </c>
      <c r="BF451" s="248">
        <f>IF(N451="snížená",J451,0)</f>
        <v>0</v>
      </c>
      <c r="BG451" s="248">
        <f>IF(N451="zákl. přenesená",J451,0)</f>
        <v>0</v>
      </c>
      <c r="BH451" s="248">
        <f>IF(N451="sníž. přenesená",J451,0)</f>
        <v>0</v>
      </c>
      <c r="BI451" s="248">
        <f>IF(N451="nulová",J451,0)</f>
        <v>0</v>
      </c>
      <c r="BJ451" s="25" t="s">
        <v>24</v>
      </c>
      <c r="BK451" s="248">
        <f>ROUND(I451*H451,2)</f>
        <v>0</v>
      </c>
      <c r="BL451" s="25" t="s">
        <v>572</v>
      </c>
      <c r="BM451" s="25" t="s">
        <v>4584</v>
      </c>
    </row>
    <row r="452" s="1" customFormat="1" ht="25.5" customHeight="1">
      <c r="B452" s="47"/>
      <c r="C452" s="237" t="s">
        <v>2119</v>
      </c>
      <c r="D452" s="237" t="s">
        <v>230</v>
      </c>
      <c r="E452" s="238" t="s">
        <v>4585</v>
      </c>
      <c r="F452" s="239" t="s">
        <v>3838</v>
      </c>
      <c r="G452" s="240" t="s">
        <v>263</v>
      </c>
      <c r="H452" s="241">
        <v>10</v>
      </c>
      <c r="I452" s="242"/>
      <c r="J452" s="243">
        <f>ROUND(I452*H452,2)</f>
        <v>0</v>
      </c>
      <c r="K452" s="239" t="s">
        <v>3751</v>
      </c>
      <c r="L452" s="73"/>
      <c r="M452" s="244" t="s">
        <v>22</v>
      </c>
      <c r="N452" s="245" t="s">
        <v>50</v>
      </c>
      <c r="O452" s="48"/>
      <c r="P452" s="246">
        <f>O452*H452</f>
        <v>0</v>
      </c>
      <c r="Q452" s="246">
        <v>0</v>
      </c>
      <c r="R452" s="246">
        <f>Q452*H452</f>
        <v>0</v>
      </c>
      <c r="S452" s="246">
        <v>0</v>
      </c>
      <c r="T452" s="247">
        <f>S452*H452</f>
        <v>0</v>
      </c>
      <c r="AR452" s="25" t="s">
        <v>572</v>
      </c>
      <c r="AT452" s="25" t="s">
        <v>230</v>
      </c>
      <c r="AU452" s="25" t="s">
        <v>24</v>
      </c>
      <c r="AY452" s="25" t="s">
        <v>228</v>
      </c>
      <c r="BE452" s="248">
        <f>IF(N452="základní",J452,0)</f>
        <v>0</v>
      </c>
      <c r="BF452" s="248">
        <f>IF(N452="snížená",J452,0)</f>
        <v>0</v>
      </c>
      <c r="BG452" s="248">
        <f>IF(N452="zákl. přenesená",J452,0)</f>
        <v>0</v>
      </c>
      <c r="BH452" s="248">
        <f>IF(N452="sníž. přenesená",J452,0)</f>
        <v>0</v>
      </c>
      <c r="BI452" s="248">
        <f>IF(N452="nulová",J452,0)</f>
        <v>0</v>
      </c>
      <c r="BJ452" s="25" t="s">
        <v>24</v>
      </c>
      <c r="BK452" s="248">
        <f>ROUND(I452*H452,2)</f>
        <v>0</v>
      </c>
      <c r="BL452" s="25" t="s">
        <v>572</v>
      </c>
      <c r="BM452" s="25" t="s">
        <v>4586</v>
      </c>
    </row>
    <row r="453" s="1" customFormat="1" ht="25.5" customHeight="1">
      <c r="B453" s="47"/>
      <c r="C453" s="237" t="s">
        <v>2123</v>
      </c>
      <c r="D453" s="237" t="s">
        <v>230</v>
      </c>
      <c r="E453" s="238" t="s">
        <v>4587</v>
      </c>
      <c r="F453" s="239" t="s">
        <v>3841</v>
      </c>
      <c r="G453" s="240" t="s">
        <v>263</v>
      </c>
      <c r="H453" s="241">
        <v>26</v>
      </c>
      <c r="I453" s="242"/>
      <c r="J453" s="243">
        <f>ROUND(I453*H453,2)</f>
        <v>0</v>
      </c>
      <c r="K453" s="239" t="s">
        <v>3751</v>
      </c>
      <c r="L453" s="73"/>
      <c r="M453" s="244" t="s">
        <v>22</v>
      </c>
      <c r="N453" s="245" t="s">
        <v>50</v>
      </c>
      <c r="O453" s="48"/>
      <c r="P453" s="246">
        <f>O453*H453</f>
        <v>0</v>
      </c>
      <c r="Q453" s="246">
        <v>0</v>
      </c>
      <c r="R453" s="246">
        <f>Q453*H453</f>
        <v>0</v>
      </c>
      <c r="S453" s="246">
        <v>0</v>
      </c>
      <c r="T453" s="247">
        <f>S453*H453</f>
        <v>0</v>
      </c>
      <c r="AR453" s="25" t="s">
        <v>572</v>
      </c>
      <c r="AT453" s="25" t="s">
        <v>230</v>
      </c>
      <c r="AU453" s="25" t="s">
        <v>24</v>
      </c>
      <c r="AY453" s="25" t="s">
        <v>228</v>
      </c>
      <c r="BE453" s="248">
        <f>IF(N453="základní",J453,0)</f>
        <v>0</v>
      </c>
      <c r="BF453" s="248">
        <f>IF(N453="snížená",J453,0)</f>
        <v>0</v>
      </c>
      <c r="BG453" s="248">
        <f>IF(N453="zákl. přenesená",J453,0)</f>
        <v>0</v>
      </c>
      <c r="BH453" s="248">
        <f>IF(N453="sníž. přenesená",J453,0)</f>
        <v>0</v>
      </c>
      <c r="BI453" s="248">
        <f>IF(N453="nulová",J453,0)</f>
        <v>0</v>
      </c>
      <c r="BJ453" s="25" t="s">
        <v>24</v>
      </c>
      <c r="BK453" s="248">
        <f>ROUND(I453*H453,2)</f>
        <v>0</v>
      </c>
      <c r="BL453" s="25" t="s">
        <v>572</v>
      </c>
      <c r="BM453" s="25" t="s">
        <v>4588</v>
      </c>
    </row>
    <row r="454" s="1" customFormat="1" ht="16.5" customHeight="1">
      <c r="B454" s="47"/>
      <c r="C454" s="237" t="s">
        <v>2127</v>
      </c>
      <c r="D454" s="237" t="s">
        <v>230</v>
      </c>
      <c r="E454" s="238" t="s">
        <v>4589</v>
      </c>
      <c r="F454" s="239" t="s">
        <v>3847</v>
      </c>
      <c r="G454" s="240" t="s">
        <v>935</v>
      </c>
      <c r="H454" s="241">
        <v>6</v>
      </c>
      <c r="I454" s="242"/>
      <c r="J454" s="243">
        <f>ROUND(I454*H454,2)</f>
        <v>0</v>
      </c>
      <c r="K454" s="239" t="s">
        <v>3751</v>
      </c>
      <c r="L454" s="73"/>
      <c r="M454" s="244" t="s">
        <v>22</v>
      </c>
      <c r="N454" s="245" t="s">
        <v>50</v>
      </c>
      <c r="O454" s="48"/>
      <c r="P454" s="246">
        <f>O454*H454</f>
        <v>0</v>
      </c>
      <c r="Q454" s="246">
        <v>0</v>
      </c>
      <c r="R454" s="246">
        <f>Q454*H454</f>
        <v>0</v>
      </c>
      <c r="S454" s="246">
        <v>0</v>
      </c>
      <c r="T454" s="247">
        <f>S454*H454</f>
        <v>0</v>
      </c>
      <c r="AR454" s="25" t="s">
        <v>572</v>
      </c>
      <c r="AT454" s="25" t="s">
        <v>230</v>
      </c>
      <c r="AU454" s="25" t="s">
        <v>24</v>
      </c>
      <c r="AY454" s="25" t="s">
        <v>228</v>
      </c>
      <c r="BE454" s="248">
        <f>IF(N454="základní",J454,0)</f>
        <v>0</v>
      </c>
      <c r="BF454" s="248">
        <f>IF(N454="snížená",J454,0)</f>
        <v>0</v>
      </c>
      <c r="BG454" s="248">
        <f>IF(N454="zákl. přenesená",J454,0)</f>
        <v>0</v>
      </c>
      <c r="BH454" s="248">
        <f>IF(N454="sníž. přenesená",J454,0)</f>
        <v>0</v>
      </c>
      <c r="BI454" s="248">
        <f>IF(N454="nulová",J454,0)</f>
        <v>0</v>
      </c>
      <c r="BJ454" s="25" t="s">
        <v>24</v>
      </c>
      <c r="BK454" s="248">
        <f>ROUND(I454*H454,2)</f>
        <v>0</v>
      </c>
      <c r="BL454" s="25" t="s">
        <v>572</v>
      </c>
      <c r="BM454" s="25" t="s">
        <v>4590</v>
      </c>
    </row>
    <row r="455" s="11" customFormat="1" ht="37.44" customHeight="1">
      <c r="B455" s="221"/>
      <c r="C455" s="222"/>
      <c r="D455" s="223" t="s">
        <v>78</v>
      </c>
      <c r="E455" s="224" t="s">
        <v>295</v>
      </c>
      <c r="F455" s="224" t="s">
        <v>4591</v>
      </c>
      <c r="G455" s="222"/>
      <c r="H455" s="222"/>
      <c r="I455" s="225"/>
      <c r="J455" s="226">
        <f>BK455</f>
        <v>0</v>
      </c>
      <c r="K455" s="222"/>
      <c r="L455" s="227"/>
      <c r="M455" s="228"/>
      <c r="N455" s="229"/>
      <c r="O455" s="229"/>
      <c r="P455" s="230">
        <f>SUM(P456:P478)</f>
        <v>0</v>
      </c>
      <c r="Q455" s="229"/>
      <c r="R455" s="230">
        <f>SUM(R456:R478)</f>
        <v>0</v>
      </c>
      <c r="S455" s="229"/>
      <c r="T455" s="231">
        <f>SUM(T456:T478)</f>
        <v>0</v>
      </c>
      <c r="AR455" s="232" t="s">
        <v>101</v>
      </c>
      <c r="AT455" s="233" t="s">
        <v>78</v>
      </c>
      <c r="AU455" s="233" t="s">
        <v>79</v>
      </c>
      <c r="AY455" s="232" t="s">
        <v>228</v>
      </c>
      <c r="BK455" s="234">
        <f>SUM(BK456:BK478)</f>
        <v>0</v>
      </c>
    </row>
    <row r="456" s="1" customFormat="1" ht="51" customHeight="1">
      <c r="B456" s="47"/>
      <c r="C456" s="237" t="s">
        <v>2132</v>
      </c>
      <c r="D456" s="237" t="s">
        <v>230</v>
      </c>
      <c r="E456" s="238" t="s">
        <v>4592</v>
      </c>
      <c r="F456" s="239" t="s">
        <v>4593</v>
      </c>
      <c r="G456" s="240" t="s">
        <v>929</v>
      </c>
      <c r="H456" s="241">
        <v>1</v>
      </c>
      <c r="I456" s="242"/>
      <c r="J456" s="243">
        <f>ROUND(I456*H456,2)</f>
        <v>0</v>
      </c>
      <c r="K456" s="239" t="s">
        <v>3751</v>
      </c>
      <c r="L456" s="73"/>
      <c r="M456" s="244" t="s">
        <v>22</v>
      </c>
      <c r="N456" s="245" t="s">
        <v>50</v>
      </c>
      <c r="O456" s="48"/>
      <c r="P456" s="246">
        <f>O456*H456</f>
        <v>0</v>
      </c>
      <c r="Q456" s="246">
        <v>0</v>
      </c>
      <c r="R456" s="246">
        <f>Q456*H456</f>
        <v>0</v>
      </c>
      <c r="S456" s="246">
        <v>0</v>
      </c>
      <c r="T456" s="247">
        <f>S456*H456</f>
        <v>0</v>
      </c>
      <c r="AR456" s="25" t="s">
        <v>572</v>
      </c>
      <c r="AT456" s="25" t="s">
        <v>230</v>
      </c>
      <c r="AU456" s="25" t="s">
        <v>24</v>
      </c>
      <c r="AY456" s="25" t="s">
        <v>228</v>
      </c>
      <c r="BE456" s="248">
        <f>IF(N456="základní",J456,0)</f>
        <v>0</v>
      </c>
      <c r="BF456" s="248">
        <f>IF(N456="snížená",J456,0)</f>
        <v>0</v>
      </c>
      <c r="BG456" s="248">
        <f>IF(N456="zákl. přenesená",J456,0)</f>
        <v>0</v>
      </c>
      <c r="BH456" s="248">
        <f>IF(N456="sníž. přenesená",J456,0)</f>
        <v>0</v>
      </c>
      <c r="BI456" s="248">
        <f>IF(N456="nulová",J456,0)</f>
        <v>0</v>
      </c>
      <c r="BJ456" s="25" t="s">
        <v>24</v>
      </c>
      <c r="BK456" s="248">
        <f>ROUND(I456*H456,2)</f>
        <v>0</v>
      </c>
      <c r="BL456" s="25" t="s">
        <v>572</v>
      </c>
      <c r="BM456" s="25" t="s">
        <v>4594</v>
      </c>
    </row>
    <row r="457" s="1" customFormat="1" ht="51" customHeight="1">
      <c r="B457" s="47"/>
      <c r="C457" s="237" t="s">
        <v>2138</v>
      </c>
      <c r="D457" s="237" t="s">
        <v>230</v>
      </c>
      <c r="E457" s="238" t="s">
        <v>4595</v>
      </c>
      <c r="F457" s="239" t="s">
        <v>4596</v>
      </c>
      <c r="G457" s="240" t="s">
        <v>929</v>
      </c>
      <c r="H457" s="241">
        <v>1</v>
      </c>
      <c r="I457" s="242"/>
      <c r="J457" s="243">
        <f>ROUND(I457*H457,2)</f>
        <v>0</v>
      </c>
      <c r="K457" s="239" t="s">
        <v>3751</v>
      </c>
      <c r="L457" s="73"/>
      <c r="M457" s="244" t="s">
        <v>22</v>
      </c>
      <c r="N457" s="245" t="s">
        <v>50</v>
      </c>
      <c r="O457" s="48"/>
      <c r="P457" s="246">
        <f>O457*H457</f>
        <v>0</v>
      </c>
      <c r="Q457" s="246">
        <v>0</v>
      </c>
      <c r="R457" s="246">
        <f>Q457*H457</f>
        <v>0</v>
      </c>
      <c r="S457" s="246">
        <v>0</v>
      </c>
      <c r="T457" s="247">
        <f>S457*H457</f>
        <v>0</v>
      </c>
      <c r="AR457" s="25" t="s">
        <v>572</v>
      </c>
      <c r="AT457" s="25" t="s">
        <v>230</v>
      </c>
      <c r="AU457" s="25" t="s">
        <v>24</v>
      </c>
      <c r="AY457" s="25" t="s">
        <v>228</v>
      </c>
      <c r="BE457" s="248">
        <f>IF(N457="základní",J457,0)</f>
        <v>0</v>
      </c>
      <c r="BF457" s="248">
        <f>IF(N457="snížená",J457,0)</f>
        <v>0</v>
      </c>
      <c r="BG457" s="248">
        <f>IF(N457="zákl. přenesená",J457,0)</f>
        <v>0</v>
      </c>
      <c r="BH457" s="248">
        <f>IF(N457="sníž. přenesená",J457,0)</f>
        <v>0</v>
      </c>
      <c r="BI457" s="248">
        <f>IF(N457="nulová",J457,0)</f>
        <v>0</v>
      </c>
      <c r="BJ457" s="25" t="s">
        <v>24</v>
      </c>
      <c r="BK457" s="248">
        <f>ROUND(I457*H457,2)</f>
        <v>0</v>
      </c>
      <c r="BL457" s="25" t="s">
        <v>572</v>
      </c>
      <c r="BM457" s="25" t="s">
        <v>4597</v>
      </c>
    </row>
    <row r="458" s="1" customFormat="1" ht="51" customHeight="1">
      <c r="B458" s="47"/>
      <c r="C458" s="237" t="s">
        <v>2188</v>
      </c>
      <c r="D458" s="237" t="s">
        <v>230</v>
      </c>
      <c r="E458" s="238" t="s">
        <v>4598</v>
      </c>
      <c r="F458" s="239" t="s">
        <v>4599</v>
      </c>
      <c r="G458" s="240" t="s">
        <v>929</v>
      </c>
      <c r="H458" s="241">
        <v>1</v>
      </c>
      <c r="I458" s="242"/>
      <c r="J458" s="243">
        <f>ROUND(I458*H458,2)</f>
        <v>0</v>
      </c>
      <c r="K458" s="239" t="s">
        <v>3751</v>
      </c>
      <c r="L458" s="73"/>
      <c r="M458" s="244" t="s">
        <v>22</v>
      </c>
      <c r="N458" s="245" t="s">
        <v>50</v>
      </c>
      <c r="O458" s="48"/>
      <c r="P458" s="246">
        <f>O458*H458</f>
        <v>0</v>
      </c>
      <c r="Q458" s="246">
        <v>0</v>
      </c>
      <c r="R458" s="246">
        <f>Q458*H458</f>
        <v>0</v>
      </c>
      <c r="S458" s="246">
        <v>0</v>
      </c>
      <c r="T458" s="247">
        <f>S458*H458</f>
        <v>0</v>
      </c>
      <c r="AR458" s="25" t="s">
        <v>572</v>
      </c>
      <c r="AT458" s="25" t="s">
        <v>230</v>
      </c>
      <c r="AU458" s="25" t="s">
        <v>24</v>
      </c>
      <c r="AY458" s="25" t="s">
        <v>228</v>
      </c>
      <c r="BE458" s="248">
        <f>IF(N458="základní",J458,0)</f>
        <v>0</v>
      </c>
      <c r="BF458" s="248">
        <f>IF(N458="snížená",J458,0)</f>
        <v>0</v>
      </c>
      <c r="BG458" s="248">
        <f>IF(N458="zákl. přenesená",J458,0)</f>
        <v>0</v>
      </c>
      <c r="BH458" s="248">
        <f>IF(N458="sníž. přenesená",J458,0)</f>
        <v>0</v>
      </c>
      <c r="BI458" s="248">
        <f>IF(N458="nulová",J458,0)</f>
        <v>0</v>
      </c>
      <c r="BJ458" s="25" t="s">
        <v>24</v>
      </c>
      <c r="BK458" s="248">
        <f>ROUND(I458*H458,2)</f>
        <v>0</v>
      </c>
      <c r="BL458" s="25" t="s">
        <v>572</v>
      </c>
      <c r="BM458" s="25" t="s">
        <v>4600</v>
      </c>
    </row>
    <row r="459" s="1" customFormat="1" ht="38.25" customHeight="1">
      <c r="B459" s="47"/>
      <c r="C459" s="237" t="s">
        <v>2193</v>
      </c>
      <c r="D459" s="237" t="s">
        <v>230</v>
      </c>
      <c r="E459" s="238" t="s">
        <v>4601</v>
      </c>
      <c r="F459" s="239" t="s">
        <v>4602</v>
      </c>
      <c r="G459" s="240" t="s">
        <v>929</v>
      </c>
      <c r="H459" s="241">
        <v>1</v>
      </c>
      <c r="I459" s="242"/>
      <c r="J459" s="243">
        <f>ROUND(I459*H459,2)</f>
        <v>0</v>
      </c>
      <c r="K459" s="239" t="s">
        <v>3751</v>
      </c>
      <c r="L459" s="73"/>
      <c r="M459" s="244" t="s">
        <v>22</v>
      </c>
      <c r="N459" s="245" t="s">
        <v>50</v>
      </c>
      <c r="O459" s="48"/>
      <c r="P459" s="246">
        <f>O459*H459</f>
        <v>0</v>
      </c>
      <c r="Q459" s="246">
        <v>0</v>
      </c>
      <c r="R459" s="246">
        <f>Q459*H459</f>
        <v>0</v>
      </c>
      <c r="S459" s="246">
        <v>0</v>
      </c>
      <c r="T459" s="247">
        <f>S459*H459</f>
        <v>0</v>
      </c>
      <c r="AR459" s="25" t="s">
        <v>572</v>
      </c>
      <c r="AT459" s="25" t="s">
        <v>230</v>
      </c>
      <c r="AU459" s="25" t="s">
        <v>24</v>
      </c>
      <c r="AY459" s="25" t="s">
        <v>228</v>
      </c>
      <c r="BE459" s="248">
        <f>IF(N459="základní",J459,0)</f>
        <v>0</v>
      </c>
      <c r="BF459" s="248">
        <f>IF(N459="snížená",J459,0)</f>
        <v>0</v>
      </c>
      <c r="BG459" s="248">
        <f>IF(N459="zákl. přenesená",J459,0)</f>
        <v>0</v>
      </c>
      <c r="BH459" s="248">
        <f>IF(N459="sníž. přenesená",J459,0)</f>
        <v>0</v>
      </c>
      <c r="BI459" s="248">
        <f>IF(N459="nulová",J459,0)</f>
        <v>0</v>
      </c>
      <c r="BJ459" s="25" t="s">
        <v>24</v>
      </c>
      <c r="BK459" s="248">
        <f>ROUND(I459*H459,2)</f>
        <v>0</v>
      </c>
      <c r="BL459" s="25" t="s">
        <v>572</v>
      </c>
      <c r="BM459" s="25" t="s">
        <v>4603</v>
      </c>
    </row>
    <row r="460" s="1" customFormat="1" ht="16.5" customHeight="1">
      <c r="B460" s="47"/>
      <c r="C460" s="237" t="s">
        <v>2198</v>
      </c>
      <c r="D460" s="237" t="s">
        <v>230</v>
      </c>
      <c r="E460" s="238" t="s">
        <v>4604</v>
      </c>
      <c r="F460" s="239" t="s">
        <v>4605</v>
      </c>
      <c r="G460" s="240" t="s">
        <v>929</v>
      </c>
      <c r="H460" s="241">
        <v>1</v>
      </c>
      <c r="I460" s="242"/>
      <c r="J460" s="243">
        <f>ROUND(I460*H460,2)</f>
        <v>0</v>
      </c>
      <c r="K460" s="239" t="s">
        <v>3751</v>
      </c>
      <c r="L460" s="73"/>
      <c r="M460" s="244" t="s">
        <v>22</v>
      </c>
      <c r="N460" s="245" t="s">
        <v>50</v>
      </c>
      <c r="O460" s="48"/>
      <c r="P460" s="246">
        <f>O460*H460</f>
        <v>0</v>
      </c>
      <c r="Q460" s="246">
        <v>0</v>
      </c>
      <c r="R460" s="246">
        <f>Q460*H460</f>
        <v>0</v>
      </c>
      <c r="S460" s="246">
        <v>0</v>
      </c>
      <c r="T460" s="247">
        <f>S460*H460</f>
        <v>0</v>
      </c>
      <c r="AR460" s="25" t="s">
        <v>572</v>
      </c>
      <c r="AT460" s="25" t="s">
        <v>230</v>
      </c>
      <c r="AU460" s="25" t="s">
        <v>24</v>
      </c>
      <c r="AY460" s="25" t="s">
        <v>228</v>
      </c>
      <c r="BE460" s="248">
        <f>IF(N460="základní",J460,0)</f>
        <v>0</v>
      </c>
      <c r="BF460" s="248">
        <f>IF(N460="snížená",J460,0)</f>
        <v>0</v>
      </c>
      <c r="BG460" s="248">
        <f>IF(N460="zákl. přenesená",J460,0)</f>
        <v>0</v>
      </c>
      <c r="BH460" s="248">
        <f>IF(N460="sníž. přenesená",J460,0)</f>
        <v>0</v>
      </c>
      <c r="BI460" s="248">
        <f>IF(N460="nulová",J460,0)</f>
        <v>0</v>
      </c>
      <c r="BJ460" s="25" t="s">
        <v>24</v>
      </c>
      <c r="BK460" s="248">
        <f>ROUND(I460*H460,2)</f>
        <v>0</v>
      </c>
      <c r="BL460" s="25" t="s">
        <v>572</v>
      </c>
      <c r="BM460" s="25" t="s">
        <v>4606</v>
      </c>
    </row>
    <row r="461" s="1" customFormat="1" ht="25.5" customHeight="1">
      <c r="B461" s="47"/>
      <c r="C461" s="237" t="s">
        <v>2202</v>
      </c>
      <c r="D461" s="237" t="s">
        <v>230</v>
      </c>
      <c r="E461" s="238" t="s">
        <v>4607</v>
      </c>
      <c r="F461" s="239" t="s">
        <v>3766</v>
      </c>
      <c r="G461" s="240" t="s">
        <v>929</v>
      </c>
      <c r="H461" s="241">
        <v>2</v>
      </c>
      <c r="I461" s="242"/>
      <c r="J461" s="243">
        <f>ROUND(I461*H461,2)</f>
        <v>0</v>
      </c>
      <c r="K461" s="239" t="s">
        <v>3751</v>
      </c>
      <c r="L461" s="73"/>
      <c r="M461" s="244" t="s">
        <v>22</v>
      </c>
      <c r="N461" s="245" t="s">
        <v>50</v>
      </c>
      <c r="O461" s="48"/>
      <c r="P461" s="246">
        <f>O461*H461</f>
        <v>0</v>
      </c>
      <c r="Q461" s="246">
        <v>0</v>
      </c>
      <c r="R461" s="246">
        <f>Q461*H461</f>
        <v>0</v>
      </c>
      <c r="S461" s="246">
        <v>0</v>
      </c>
      <c r="T461" s="247">
        <f>S461*H461</f>
        <v>0</v>
      </c>
      <c r="AR461" s="25" t="s">
        <v>572</v>
      </c>
      <c r="AT461" s="25" t="s">
        <v>230</v>
      </c>
      <c r="AU461" s="25" t="s">
        <v>24</v>
      </c>
      <c r="AY461" s="25" t="s">
        <v>228</v>
      </c>
      <c r="BE461" s="248">
        <f>IF(N461="základní",J461,0)</f>
        <v>0</v>
      </c>
      <c r="BF461" s="248">
        <f>IF(N461="snížená",J461,0)</f>
        <v>0</v>
      </c>
      <c r="BG461" s="248">
        <f>IF(N461="zákl. přenesená",J461,0)</f>
        <v>0</v>
      </c>
      <c r="BH461" s="248">
        <f>IF(N461="sníž. přenesená",J461,0)</f>
        <v>0</v>
      </c>
      <c r="BI461" s="248">
        <f>IF(N461="nulová",J461,0)</f>
        <v>0</v>
      </c>
      <c r="BJ461" s="25" t="s">
        <v>24</v>
      </c>
      <c r="BK461" s="248">
        <f>ROUND(I461*H461,2)</f>
        <v>0</v>
      </c>
      <c r="BL461" s="25" t="s">
        <v>572</v>
      </c>
      <c r="BM461" s="25" t="s">
        <v>4608</v>
      </c>
    </row>
    <row r="462" s="1" customFormat="1" ht="25.5" customHeight="1">
      <c r="B462" s="47"/>
      <c r="C462" s="237" t="s">
        <v>2228</v>
      </c>
      <c r="D462" s="237" t="s">
        <v>230</v>
      </c>
      <c r="E462" s="238" t="s">
        <v>4609</v>
      </c>
      <c r="F462" s="239" t="s">
        <v>4467</v>
      </c>
      <c r="G462" s="240" t="s">
        <v>929</v>
      </c>
      <c r="H462" s="241">
        <v>5</v>
      </c>
      <c r="I462" s="242"/>
      <c r="J462" s="243">
        <f>ROUND(I462*H462,2)</f>
        <v>0</v>
      </c>
      <c r="K462" s="239" t="s">
        <v>3751</v>
      </c>
      <c r="L462" s="73"/>
      <c r="M462" s="244" t="s">
        <v>22</v>
      </c>
      <c r="N462" s="245" t="s">
        <v>50</v>
      </c>
      <c r="O462" s="48"/>
      <c r="P462" s="246">
        <f>O462*H462</f>
        <v>0</v>
      </c>
      <c r="Q462" s="246">
        <v>0</v>
      </c>
      <c r="R462" s="246">
        <f>Q462*H462</f>
        <v>0</v>
      </c>
      <c r="S462" s="246">
        <v>0</v>
      </c>
      <c r="T462" s="247">
        <f>S462*H462</f>
        <v>0</v>
      </c>
      <c r="AR462" s="25" t="s">
        <v>572</v>
      </c>
      <c r="AT462" s="25" t="s">
        <v>230</v>
      </c>
      <c r="AU462" s="25" t="s">
        <v>24</v>
      </c>
      <c r="AY462" s="25" t="s">
        <v>228</v>
      </c>
      <c r="BE462" s="248">
        <f>IF(N462="základní",J462,0)</f>
        <v>0</v>
      </c>
      <c r="BF462" s="248">
        <f>IF(N462="snížená",J462,0)</f>
        <v>0</v>
      </c>
      <c r="BG462" s="248">
        <f>IF(N462="zákl. přenesená",J462,0)</f>
        <v>0</v>
      </c>
      <c r="BH462" s="248">
        <f>IF(N462="sníž. přenesená",J462,0)</f>
        <v>0</v>
      </c>
      <c r="BI462" s="248">
        <f>IF(N462="nulová",J462,0)</f>
        <v>0</v>
      </c>
      <c r="BJ462" s="25" t="s">
        <v>24</v>
      </c>
      <c r="BK462" s="248">
        <f>ROUND(I462*H462,2)</f>
        <v>0</v>
      </c>
      <c r="BL462" s="25" t="s">
        <v>572</v>
      </c>
      <c r="BM462" s="25" t="s">
        <v>4610</v>
      </c>
    </row>
    <row r="463" s="1" customFormat="1" ht="25.5" customHeight="1">
      <c r="B463" s="47"/>
      <c r="C463" s="237" t="s">
        <v>2232</v>
      </c>
      <c r="D463" s="237" t="s">
        <v>230</v>
      </c>
      <c r="E463" s="238" t="s">
        <v>4611</v>
      </c>
      <c r="F463" s="239" t="s">
        <v>4612</v>
      </c>
      <c r="G463" s="240" t="s">
        <v>929</v>
      </c>
      <c r="H463" s="241">
        <v>1</v>
      </c>
      <c r="I463" s="242"/>
      <c r="J463" s="243">
        <f>ROUND(I463*H463,2)</f>
        <v>0</v>
      </c>
      <c r="K463" s="239" t="s">
        <v>3751</v>
      </c>
      <c r="L463" s="73"/>
      <c r="M463" s="244" t="s">
        <v>22</v>
      </c>
      <c r="N463" s="245" t="s">
        <v>50</v>
      </c>
      <c r="O463" s="48"/>
      <c r="P463" s="246">
        <f>O463*H463</f>
        <v>0</v>
      </c>
      <c r="Q463" s="246">
        <v>0</v>
      </c>
      <c r="R463" s="246">
        <f>Q463*H463</f>
        <v>0</v>
      </c>
      <c r="S463" s="246">
        <v>0</v>
      </c>
      <c r="T463" s="247">
        <f>S463*H463</f>
        <v>0</v>
      </c>
      <c r="AR463" s="25" t="s">
        <v>572</v>
      </c>
      <c r="AT463" s="25" t="s">
        <v>230</v>
      </c>
      <c r="AU463" s="25" t="s">
        <v>24</v>
      </c>
      <c r="AY463" s="25" t="s">
        <v>228</v>
      </c>
      <c r="BE463" s="248">
        <f>IF(N463="základní",J463,0)</f>
        <v>0</v>
      </c>
      <c r="BF463" s="248">
        <f>IF(N463="snížená",J463,0)</f>
        <v>0</v>
      </c>
      <c r="BG463" s="248">
        <f>IF(N463="zákl. přenesená",J463,0)</f>
        <v>0</v>
      </c>
      <c r="BH463" s="248">
        <f>IF(N463="sníž. přenesená",J463,0)</f>
        <v>0</v>
      </c>
      <c r="BI463" s="248">
        <f>IF(N463="nulová",J463,0)</f>
        <v>0</v>
      </c>
      <c r="BJ463" s="25" t="s">
        <v>24</v>
      </c>
      <c r="BK463" s="248">
        <f>ROUND(I463*H463,2)</f>
        <v>0</v>
      </c>
      <c r="BL463" s="25" t="s">
        <v>572</v>
      </c>
      <c r="BM463" s="25" t="s">
        <v>4613</v>
      </c>
    </row>
    <row r="464" s="1" customFormat="1" ht="25.5" customHeight="1">
      <c r="B464" s="47"/>
      <c r="C464" s="237" t="s">
        <v>2278</v>
      </c>
      <c r="D464" s="237" t="s">
        <v>230</v>
      </c>
      <c r="E464" s="238" t="s">
        <v>4614</v>
      </c>
      <c r="F464" s="239" t="s">
        <v>4487</v>
      </c>
      <c r="G464" s="240" t="s">
        <v>929</v>
      </c>
      <c r="H464" s="241">
        <v>2</v>
      </c>
      <c r="I464" s="242"/>
      <c r="J464" s="243">
        <f>ROUND(I464*H464,2)</f>
        <v>0</v>
      </c>
      <c r="K464" s="239" t="s">
        <v>3751</v>
      </c>
      <c r="L464" s="73"/>
      <c r="M464" s="244" t="s">
        <v>22</v>
      </c>
      <c r="N464" s="245" t="s">
        <v>50</v>
      </c>
      <c r="O464" s="48"/>
      <c r="P464" s="246">
        <f>O464*H464</f>
        <v>0</v>
      </c>
      <c r="Q464" s="246">
        <v>0</v>
      </c>
      <c r="R464" s="246">
        <f>Q464*H464</f>
        <v>0</v>
      </c>
      <c r="S464" s="246">
        <v>0</v>
      </c>
      <c r="T464" s="247">
        <f>S464*H464</f>
        <v>0</v>
      </c>
      <c r="AR464" s="25" t="s">
        <v>572</v>
      </c>
      <c r="AT464" s="25" t="s">
        <v>230</v>
      </c>
      <c r="AU464" s="25" t="s">
        <v>24</v>
      </c>
      <c r="AY464" s="25" t="s">
        <v>228</v>
      </c>
      <c r="BE464" s="248">
        <f>IF(N464="základní",J464,0)</f>
        <v>0</v>
      </c>
      <c r="BF464" s="248">
        <f>IF(N464="snížená",J464,0)</f>
        <v>0</v>
      </c>
      <c r="BG464" s="248">
        <f>IF(N464="zákl. přenesená",J464,0)</f>
        <v>0</v>
      </c>
      <c r="BH464" s="248">
        <f>IF(N464="sníž. přenesená",J464,0)</f>
        <v>0</v>
      </c>
      <c r="BI464" s="248">
        <f>IF(N464="nulová",J464,0)</f>
        <v>0</v>
      </c>
      <c r="BJ464" s="25" t="s">
        <v>24</v>
      </c>
      <c r="BK464" s="248">
        <f>ROUND(I464*H464,2)</f>
        <v>0</v>
      </c>
      <c r="BL464" s="25" t="s">
        <v>572</v>
      </c>
      <c r="BM464" s="25" t="s">
        <v>4615</v>
      </c>
    </row>
    <row r="465" s="1" customFormat="1" ht="16.5" customHeight="1">
      <c r="B465" s="47"/>
      <c r="C465" s="237" t="s">
        <v>2284</v>
      </c>
      <c r="D465" s="237" t="s">
        <v>230</v>
      </c>
      <c r="E465" s="238" t="s">
        <v>4616</v>
      </c>
      <c r="F465" s="239" t="s">
        <v>4617</v>
      </c>
      <c r="G465" s="240" t="s">
        <v>929</v>
      </c>
      <c r="H465" s="241">
        <v>1</v>
      </c>
      <c r="I465" s="242"/>
      <c r="J465" s="243">
        <f>ROUND(I465*H465,2)</f>
        <v>0</v>
      </c>
      <c r="K465" s="239" t="s">
        <v>3751</v>
      </c>
      <c r="L465" s="73"/>
      <c r="M465" s="244" t="s">
        <v>22</v>
      </c>
      <c r="N465" s="245" t="s">
        <v>50</v>
      </c>
      <c r="O465" s="48"/>
      <c r="P465" s="246">
        <f>O465*H465</f>
        <v>0</v>
      </c>
      <c r="Q465" s="246">
        <v>0</v>
      </c>
      <c r="R465" s="246">
        <f>Q465*H465</f>
        <v>0</v>
      </c>
      <c r="S465" s="246">
        <v>0</v>
      </c>
      <c r="T465" s="247">
        <f>S465*H465</f>
        <v>0</v>
      </c>
      <c r="AR465" s="25" t="s">
        <v>572</v>
      </c>
      <c r="AT465" s="25" t="s">
        <v>230</v>
      </c>
      <c r="AU465" s="25" t="s">
        <v>24</v>
      </c>
      <c r="AY465" s="25" t="s">
        <v>228</v>
      </c>
      <c r="BE465" s="248">
        <f>IF(N465="základní",J465,0)</f>
        <v>0</v>
      </c>
      <c r="BF465" s="248">
        <f>IF(N465="snížená",J465,0)</f>
        <v>0</v>
      </c>
      <c r="BG465" s="248">
        <f>IF(N465="zákl. přenesená",J465,0)</f>
        <v>0</v>
      </c>
      <c r="BH465" s="248">
        <f>IF(N465="sníž. přenesená",J465,0)</f>
        <v>0</v>
      </c>
      <c r="BI465" s="248">
        <f>IF(N465="nulová",J465,0)</f>
        <v>0</v>
      </c>
      <c r="BJ465" s="25" t="s">
        <v>24</v>
      </c>
      <c r="BK465" s="248">
        <f>ROUND(I465*H465,2)</f>
        <v>0</v>
      </c>
      <c r="BL465" s="25" t="s">
        <v>572</v>
      </c>
      <c r="BM465" s="25" t="s">
        <v>4618</v>
      </c>
    </row>
    <row r="466" s="1" customFormat="1" ht="25.5" customHeight="1">
      <c r="B466" s="47"/>
      <c r="C466" s="237" t="s">
        <v>2289</v>
      </c>
      <c r="D466" s="237" t="s">
        <v>230</v>
      </c>
      <c r="E466" s="238" t="s">
        <v>4619</v>
      </c>
      <c r="F466" s="239" t="s">
        <v>4038</v>
      </c>
      <c r="G466" s="240" t="s">
        <v>929</v>
      </c>
      <c r="H466" s="241">
        <v>2</v>
      </c>
      <c r="I466" s="242"/>
      <c r="J466" s="243">
        <f>ROUND(I466*H466,2)</f>
        <v>0</v>
      </c>
      <c r="K466" s="239" t="s">
        <v>3751</v>
      </c>
      <c r="L466" s="73"/>
      <c r="M466" s="244" t="s">
        <v>22</v>
      </c>
      <c r="N466" s="245" t="s">
        <v>50</v>
      </c>
      <c r="O466" s="48"/>
      <c r="P466" s="246">
        <f>O466*H466</f>
        <v>0</v>
      </c>
      <c r="Q466" s="246">
        <v>0</v>
      </c>
      <c r="R466" s="246">
        <f>Q466*H466</f>
        <v>0</v>
      </c>
      <c r="S466" s="246">
        <v>0</v>
      </c>
      <c r="T466" s="247">
        <f>S466*H466</f>
        <v>0</v>
      </c>
      <c r="AR466" s="25" t="s">
        <v>572</v>
      </c>
      <c r="AT466" s="25" t="s">
        <v>230</v>
      </c>
      <c r="AU466" s="25" t="s">
        <v>24</v>
      </c>
      <c r="AY466" s="25" t="s">
        <v>228</v>
      </c>
      <c r="BE466" s="248">
        <f>IF(N466="základní",J466,0)</f>
        <v>0</v>
      </c>
      <c r="BF466" s="248">
        <f>IF(N466="snížená",J466,0)</f>
        <v>0</v>
      </c>
      <c r="BG466" s="248">
        <f>IF(N466="zákl. přenesená",J466,0)</f>
        <v>0</v>
      </c>
      <c r="BH466" s="248">
        <f>IF(N466="sníž. přenesená",J466,0)</f>
        <v>0</v>
      </c>
      <c r="BI466" s="248">
        <f>IF(N466="nulová",J466,0)</f>
        <v>0</v>
      </c>
      <c r="BJ466" s="25" t="s">
        <v>24</v>
      </c>
      <c r="BK466" s="248">
        <f>ROUND(I466*H466,2)</f>
        <v>0</v>
      </c>
      <c r="BL466" s="25" t="s">
        <v>572</v>
      </c>
      <c r="BM466" s="25" t="s">
        <v>4620</v>
      </c>
    </row>
    <row r="467" s="1" customFormat="1" ht="16.5" customHeight="1">
      <c r="B467" s="47"/>
      <c r="C467" s="237" t="s">
        <v>2296</v>
      </c>
      <c r="D467" s="237" t="s">
        <v>230</v>
      </c>
      <c r="E467" s="238" t="s">
        <v>4621</v>
      </c>
      <c r="F467" s="239" t="s">
        <v>4029</v>
      </c>
      <c r="G467" s="240" t="s">
        <v>929</v>
      </c>
      <c r="H467" s="241">
        <v>2</v>
      </c>
      <c r="I467" s="242"/>
      <c r="J467" s="243">
        <f>ROUND(I467*H467,2)</f>
        <v>0</v>
      </c>
      <c r="K467" s="239" t="s">
        <v>3751</v>
      </c>
      <c r="L467" s="73"/>
      <c r="M467" s="244" t="s">
        <v>22</v>
      </c>
      <c r="N467" s="245" t="s">
        <v>50</v>
      </c>
      <c r="O467" s="48"/>
      <c r="P467" s="246">
        <f>O467*H467</f>
        <v>0</v>
      </c>
      <c r="Q467" s="246">
        <v>0</v>
      </c>
      <c r="R467" s="246">
        <f>Q467*H467</f>
        <v>0</v>
      </c>
      <c r="S467" s="246">
        <v>0</v>
      </c>
      <c r="T467" s="247">
        <f>S467*H467</f>
        <v>0</v>
      </c>
      <c r="AR467" s="25" t="s">
        <v>572</v>
      </c>
      <c r="AT467" s="25" t="s">
        <v>230</v>
      </c>
      <c r="AU467" s="25" t="s">
        <v>24</v>
      </c>
      <c r="AY467" s="25" t="s">
        <v>228</v>
      </c>
      <c r="BE467" s="248">
        <f>IF(N467="základní",J467,0)</f>
        <v>0</v>
      </c>
      <c r="BF467" s="248">
        <f>IF(N467="snížená",J467,0)</f>
        <v>0</v>
      </c>
      <c r="BG467" s="248">
        <f>IF(N467="zákl. přenesená",J467,0)</f>
        <v>0</v>
      </c>
      <c r="BH467" s="248">
        <f>IF(N467="sníž. přenesená",J467,0)</f>
        <v>0</v>
      </c>
      <c r="BI467" s="248">
        <f>IF(N467="nulová",J467,0)</f>
        <v>0</v>
      </c>
      <c r="BJ467" s="25" t="s">
        <v>24</v>
      </c>
      <c r="BK467" s="248">
        <f>ROUND(I467*H467,2)</f>
        <v>0</v>
      </c>
      <c r="BL467" s="25" t="s">
        <v>572</v>
      </c>
      <c r="BM467" s="25" t="s">
        <v>4622</v>
      </c>
    </row>
    <row r="468" s="1" customFormat="1" ht="16.5" customHeight="1">
      <c r="B468" s="47"/>
      <c r="C468" s="237" t="s">
        <v>2301</v>
      </c>
      <c r="D468" s="237" t="s">
        <v>230</v>
      </c>
      <c r="E468" s="238" t="s">
        <v>4623</v>
      </c>
      <c r="F468" s="239" t="s">
        <v>4032</v>
      </c>
      <c r="G468" s="240" t="s">
        <v>929</v>
      </c>
      <c r="H468" s="241">
        <v>4</v>
      </c>
      <c r="I468" s="242"/>
      <c r="J468" s="243">
        <f>ROUND(I468*H468,2)</f>
        <v>0</v>
      </c>
      <c r="K468" s="239" t="s">
        <v>3751</v>
      </c>
      <c r="L468" s="73"/>
      <c r="M468" s="244" t="s">
        <v>22</v>
      </c>
      <c r="N468" s="245" t="s">
        <v>50</v>
      </c>
      <c r="O468" s="48"/>
      <c r="P468" s="246">
        <f>O468*H468</f>
        <v>0</v>
      </c>
      <c r="Q468" s="246">
        <v>0</v>
      </c>
      <c r="R468" s="246">
        <f>Q468*H468</f>
        <v>0</v>
      </c>
      <c r="S468" s="246">
        <v>0</v>
      </c>
      <c r="T468" s="247">
        <f>S468*H468</f>
        <v>0</v>
      </c>
      <c r="AR468" s="25" t="s">
        <v>572</v>
      </c>
      <c r="AT468" s="25" t="s">
        <v>230</v>
      </c>
      <c r="AU468" s="25" t="s">
        <v>24</v>
      </c>
      <c r="AY468" s="25" t="s">
        <v>228</v>
      </c>
      <c r="BE468" s="248">
        <f>IF(N468="základní",J468,0)</f>
        <v>0</v>
      </c>
      <c r="BF468" s="248">
        <f>IF(N468="snížená",J468,0)</f>
        <v>0</v>
      </c>
      <c r="BG468" s="248">
        <f>IF(N468="zákl. přenesená",J468,0)</f>
        <v>0</v>
      </c>
      <c r="BH468" s="248">
        <f>IF(N468="sníž. přenesená",J468,0)</f>
        <v>0</v>
      </c>
      <c r="BI468" s="248">
        <f>IF(N468="nulová",J468,0)</f>
        <v>0</v>
      </c>
      <c r="BJ468" s="25" t="s">
        <v>24</v>
      </c>
      <c r="BK468" s="248">
        <f>ROUND(I468*H468,2)</f>
        <v>0</v>
      </c>
      <c r="BL468" s="25" t="s">
        <v>572</v>
      </c>
      <c r="BM468" s="25" t="s">
        <v>4624</v>
      </c>
    </row>
    <row r="469" s="1" customFormat="1" ht="16.5" customHeight="1">
      <c r="B469" s="47"/>
      <c r="C469" s="237" t="s">
        <v>2305</v>
      </c>
      <c r="D469" s="237" t="s">
        <v>230</v>
      </c>
      <c r="E469" s="238" t="s">
        <v>4625</v>
      </c>
      <c r="F469" s="239" t="s">
        <v>4510</v>
      </c>
      <c r="G469" s="240" t="s">
        <v>929</v>
      </c>
      <c r="H469" s="241">
        <v>4</v>
      </c>
      <c r="I469" s="242"/>
      <c r="J469" s="243">
        <f>ROUND(I469*H469,2)</f>
        <v>0</v>
      </c>
      <c r="K469" s="239" t="s">
        <v>3751</v>
      </c>
      <c r="L469" s="73"/>
      <c r="M469" s="244" t="s">
        <v>22</v>
      </c>
      <c r="N469" s="245" t="s">
        <v>50</v>
      </c>
      <c r="O469" s="48"/>
      <c r="P469" s="246">
        <f>O469*H469</f>
        <v>0</v>
      </c>
      <c r="Q469" s="246">
        <v>0</v>
      </c>
      <c r="R469" s="246">
        <f>Q469*H469</f>
        <v>0</v>
      </c>
      <c r="S469" s="246">
        <v>0</v>
      </c>
      <c r="T469" s="247">
        <f>S469*H469</f>
        <v>0</v>
      </c>
      <c r="AR469" s="25" t="s">
        <v>572</v>
      </c>
      <c r="AT469" s="25" t="s">
        <v>230</v>
      </c>
      <c r="AU469" s="25" t="s">
        <v>24</v>
      </c>
      <c r="AY469" s="25" t="s">
        <v>228</v>
      </c>
      <c r="BE469" s="248">
        <f>IF(N469="základní",J469,0)</f>
        <v>0</v>
      </c>
      <c r="BF469" s="248">
        <f>IF(N469="snížená",J469,0)</f>
        <v>0</v>
      </c>
      <c r="BG469" s="248">
        <f>IF(N469="zákl. přenesená",J469,0)</f>
        <v>0</v>
      </c>
      <c r="BH469" s="248">
        <f>IF(N469="sníž. přenesená",J469,0)</f>
        <v>0</v>
      </c>
      <c r="BI469" s="248">
        <f>IF(N469="nulová",J469,0)</f>
        <v>0</v>
      </c>
      <c r="BJ469" s="25" t="s">
        <v>24</v>
      </c>
      <c r="BK469" s="248">
        <f>ROUND(I469*H469,2)</f>
        <v>0</v>
      </c>
      <c r="BL469" s="25" t="s">
        <v>572</v>
      </c>
      <c r="BM469" s="25" t="s">
        <v>4626</v>
      </c>
    </row>
    <row r="470" s="1" customFormat="1" ht="16.5" customHeight="1">
      <c r="B470" s="47"/>
      <c r="C470" s="237" t="s">
        <v>2313</v>
      </c>
      <c r="D470" s="237" t="s">
        <v>230</v>
      </c>
      <c r="E470" s="238" t="s">
        <v>4627</v>
      </c>
      <c r="F470" s="239" t="s">
        <v>4513</v>
      </c>
      <c r="G470" s="240" t="s">
        <v>929</v>
      </c>
      <c r="H470" s="241">
        <v>2</v>
      </c>
      <c r="I470" s="242"/>
      <c r="J470" s="243">
        <f>ROUND(I470*H470,2)</f>
        <v>0</v>
      </c>
      <c r="K470" s="239" t="s">
        <v>3751</v>
      </c>
      <c r="L470" s="73"/>
      <c r="M470" s="244" t="s">
        <v>22</v>
      </c>
      <c r="N470" s="245" t="s">
        <v>50</v>
      </c>
      <c r="O470" s="48"/>
      <c r="P470" s="246">
        <f>O470*H470</f>
        <v>0</v>
      </c>
      <c r="Q470" s="246">
        <v>0</v>
      </c>
      <c r="R470" s="246">
        <f>Q470*H470</f>
        <v>0</v>
      </c>
      <c r="S470" s="246">
        <v>0</v>
      </c>
      <c r="T470" s="247">
        <f>S470*H470</f>
        <v>0</v>
      </c>
      <c r="AR470" s="25" t="s">
        <v>572</v>
      </c>
      <c r="AT470" s="25" t="s">
        <v>230</v>
      </c>
      <c r="AU470" s="25" t="s">
        <v>24</v>
      </c>
      <c r="AY470" s="25" t="s">
        <v>228</v>
      </c>
      <c r="BE470" s="248">
        <f>IF(N470="základní",J470,0)</f>
        <v>0</v>
      </c>
      <c r="BF470" s="248">
        <f>IF(N470="snížená",J470,0)</f>
        <v>0</v>
      </c>
      <c r="BG470" s="248">
        <f>IF(N470="zákl. přenesená",J470,0)</f>
        <v>0</v>
      </c>
      <c r="BH470" s="248">
        <f>IF(N470="sníž. přenesená",J470,0)</f>
        <v>0</v>
      </c>
      <c r="BI470" s="248">
        <f>IF(N470="nulová",J470,0)</f>
        <v>0</v>
      </c>
      <c r="BJ470" s="25" t="s">
        <v>24</v>
      </c>
      <c r="BK470" s="248">
        <f>ROUND(I470*H470,2)</f>
        <v>0</v>
      </c>
      <c r="BL470" s="25" t="s">
        <v>572</v>
      </c>
      <c r="BM470" s="25" t="s">
        <v>4628</v>
      </c>
    </row>
    <row r="471" s="1" customFormat="1" ht="38.25" customHeight="1">
      <c r="B471" s="47"/>
      <c r="C471" s="237" t="s">
        <v>2318</v>
      </c>
      <c r="D471" s="237" t="s">
        <v>230</v>
      </c>
      <c r="E471" s="238" t="s">
        <v>4629</v>
      </c>
      <c r="F471" s="239" t="s">
        <v>4055</v>
      </c>
      <c r="G471" s="240" t="s">
        <v>935</v>
      </c>
      <c r="H471" s="241">
        <v>17</v>
      </c>
      <c r="I471" s="242"/>
      <c r="J471" s="243">
        <f>ROUND(I471*H471,2)</f>
        <v>0</v>
      </c>
      <c r="K471" s="239" t="s">
        <v>3751</v>
      </c>
      <c r="L471" s="73"/>
      <c r="M471" s="244" t="s">
        <v>22</v>
      </c>
      <c r="N471" s="245" t="s">
        <v>50</v>
      </c>
      <c r="O471" s="48"/>
      <c r="P471" s="246">
        <f>O471*H471</f>
        <v>0</v>
      </c>
      <c r="Q471" s="246">
        <v>0</v>
      </c>
      <c r="R471" s="246">
        <f>Q471*H471</f>
        <v>0</v>
      </c>
      <c r="S471" s="246">
        <v>0</v>
      </c>
      <c r="T471" s="247">
        <f>S471*H471</f>
        <v>0</v>
      </c>
      <c r="AR471" s="25" t="s">
        <v>572</v>
      </c>
      <c r="AT471" s="25" t="s">
        <v>230</v>
      </c>
      <c r="AU471" s="25" t="s">
        <v>24</v>
      </c>
      <c r="AY471" s="25" t="s">
        <v>228</v>
      </c>
      <c r="BE471" s="248">
        <f>IF(N471="základní",J471,0)</f>
        <v>0</v>
      </c>
      <c r="BF471" s="248">
        <f>IF(N471="snížená",J471,0)</f>
        <v>0</v>
      </c>
      <c r="BG471" s="248">
        <f>IF(N471="zákl. přenesená",J471,0)</f>
        <v>0</v>
      </c>
      <c r="BH471" s="248">
        <f>IF(N471="sníž. přenesená",J471,0)</f>
        <v>0</v>
      </c>
      <c r="BI471" s="248">
        <f>IF(N471="nulová",J471,0)</f>
        <v>0</v>
      </c>
      <c r="BJ471" s="25" t="s">
        <v>24</v>
      </c>
      <c r="BK471" s="248">
        <f>ROUND(I471*H471,2)</f>
        <v>0</v>
      </c>
      <c r="BL471" s="25" t="s">
        <v>572</v>
      </c>
      <c r="BM471" s="25" t="s">
        <v>4630</v>
      </c>
    </row>
    <row r="472" s="1" customFormat="1" ht="38.25" customHeight="1">
      <c r="B472" s="47"/>
      <c r="C472" s="237" t="s">
        <v>2323</v>
      </c>
      <c r="D472" s="237" t="s">
        <v>230</v>
      </c>
      <c r="E472" s="238" t="s">
        <v>4631</v>
      </c>
      <c r="F472" s="239" t="s">
        <v>3820</v>
      </c>
      <c r="G472" s="240" t="s">
        <v>935</v>
      </c>
      <c r="H472" s="241">
        <v>18</v>
      </c>
      <c r="I472" s="242"/>
      <c r="J472" s="243">
        <f>ROUND(I472*H472,2)</f>
        <v>0</v>
      </c>
      <c r="K472" s="239" t="s">
        <v>3751</v>
      </c>
      <c r="L472" s="73"/>
      <c r="M472" s="244" t="s">
        <v>22</v>
      </c>
      <c r="N472" s="245" t="s">
        <v>50</v>
      </c>
      <c r="O472" s="48"/>
      <c r="P472" s="246">
        <f>O472*H472</f>
        <v>0</v>
      </c>
      <c r="Q472" s="246">
        <v>0</v>
      </c>
      <c r="R472" s="246">
        <f>Q472*H472</f>
        <v>0</v>
      </c>
      <c r="S472" s="246">
        <v>0</v>
      </c>
      <c r="T472" s="247">
        <f>S472*H472</f>
        <v>0</v>
      </c>
      <c r="AR472" s="25" t="s">
        <v>572</v>
      </c>
      <c r="AT472" s="25" t="s">
        <v>230</v>
      </c>
      <c r="AU472" s="25" t="s">
        <v>24</v>
      </c>
      <c r="AY472" s="25" t="s">
        <v>228</v>
      </c>
      <c r="BE472" s="248">
        <f>IF(N472="základní",J472,0)</f>
        <v>0</v>
      </c>
      <c r="BF472" s="248">
        <f>IF(N472="snížená",J472,0)</f>
        <v>0</v>
      </c>
      <c r="BG472" s="248">
        <f>IF(N472="zákl. přenesená",J472,0)</f>
        <v>0</v>
      </c>
      <c r="BH472" s="248">
        <f>IF(N472="sníž. přenesená",J472,0)</f>
        <v>0</v>
      </c>
      <c r="BI472" s="248">
        <f>IF(N472="nulová",J472,0)</f>
        <v>0</v>
      </c>
      <c r="BJ472" s="25" t="s">
        <v>24</v>
      </c>
      <c r="BK472" s="248">
        <f>ROUND(I472*H472,2)</f>
        <v>0</v>
      </c>
      <c r="BL472" s="25" t="s">
        <v>572</v>
      </c>
      <c r="BM472" s="25" t="s">
        <v>4632</v>
      </c>
    </row>
    <row r="473" s="1" customFormat="1" ht="38.25" customHeight="1">
      <c r="B473" s="47"/>
      <c r="C473" s="237" t="s">
        <v>1911</v>
      </c>
      <c r="D473" s="237" t="s">
        <v>230</v>
      </c>
      <c r="E473" s="238" t="s">
        <v>4633</v>
      </c>
      <c r="F473" s="239" t="s">
        <v>3823</v>
      </c>
      <c r="G473" s="240" t="s">
        <v>935</v>
      </c>
      <c r="H473" s="241">
        <v>5</v>
      </c>
      <c r="I473" s="242"/>
      <c r="J473" s="243">
        <f>ROUND(I473*H473,2)</f>
        <v>0</v>
      </c>
      <c r="K473" s="239" t="s">
        <v>3751</v>
      </c>
      <c r="L473" s="73"/>
      <c r="M473" s="244" t="s">
        <v>22</v>
      </c>
      <c r="N473" s="245" t="s">
        <v>50</v>
      </c>
      <c r="O473" s="48"/>
      <c r="P473" s="246">
        <f>O473*H473</f>
        <v>0</v>
      </c>
      <c r="Q473" s="246">
        <v>0</v>
      </c>
      <c r="R473" s="246">
        <f>Q473*H473</f>
        <v>0</v>
      </c>
      <c r="S473" s="246">
        <v>0</v>
      </c>
      <c r="T473" s="247">
        <f>S473*H473</f>
        <v>0</v>
      </c>
      <c r="AR473" s="25" t="s">
        <v>572</v>
      </c>
      <c r="AT473" s="25" t="s">
        <v>230</v>
      </c>
      <c r="AU473" s="25" t="s">
        <v>24</v>
      </c>
      <c r="AY473" s="25" t="s">
        <v>228</v>
      </c>
      <c r="BE473" s="248">
        <f>IF(N473="základní",J473,0)</f>
        <v>0</v>
      </c>
      <c r="BF473" s="248">
        <f>IF(N473="snížená",J473,0)</f>
        <v>0</v>
      </c>
      <c r="BG473" s="248">
        <f>IF(N473="zákl. přenesená",J473,0)</f>
        <v>0</v>
      </c>
      <c r="BH473" s="248">
        <f>IF(N473="sníž. přenesená",J473,0)</f>
        <v>0</v>
      </c>
      <c r="BI473" s="248">
        <f>IF(N473="nulová",J473,0)</f>
        <v>0</v>
      </c>
      <c r="BJ473" s="25" t="s">
        <v>24</v>
      </c>
      <c r="BK473" s="248">
        <f>ROUND(I473*H473,2)</f>
        <v>0</v>
      </c>
      <c r="BL473" s="25" t="s">
        <v>572</v>
      </c>
      <c r="BM473" s="25" t="s">
        <v>4634</v>
      </c>
    </row>
    <row r="474" s="1" customFormat="1" ht="25.5" customHeight="1">
      <c r="B474" s="47"/>
      <c r="C474" s="237" t="s">
        <v>1915</v>
      </c>
      <c r="D474" s="237" t="s">
        <v>230</v>
      </c>
      <c r="E474" s="238" t="s">
        <v>4635</v>
      </c>
      <c r="F474" s="239" t="s">
        <v>3832</v>
      </c>
      <c r="G474" s="240" t="s">
        <v>263</v>
      </c>
      <c r="H474" s="241">
        <v>12</v>
      </c>
      <c r="I474" s="242"/>
      <c r="J474" s="243">
        <f>ROUND(I474*H474,2)</f>
        <v>0</v>
      </c>
      <c r="K474" s="239" t="s">
        <v>3751</v>
      </c>
      <c r="L474" s="73"/>
      <c r="M474" s="244" t="s">
        <v>22</v>
      </c>
      <c r="N474" s="245" t="s">
        <v>50</v>
      </c>
      <c r="O474" s="48"/>
      <c r="P474" s="246">
        <f>O474*H474</f>
        <v>0</v>
      </c>
      <c r="Q474" s="246">
        <v>0</v>
      </c>
      <c r="R474" s="246">
        <f>Q474*H474</f>
        <v>0</v>
      </c>
      <c r="S474" s="246">
        <v>0</v>
      </c>
      <c r="T474" s="247">
        <f>S474*H474</f>
        <v>0</v>
      </c>
      <c r="AR474" s="25" t="s">
        <v>572</v>
      </c>
      <c r="AT474" s="25" t="s">
        <v>230</v>
      </c>
      <c r="AU474" s="25" t="s">
        <v>24</v>
      </c>
      <c r="AY474" s="25" t="s">
        <v>228</v>
      </c>
      <c r="BE474" s="248">
        <f>IF(N474="základní",J474,0)</f>
        <v>0</v>
      </c>
      <c r="BF474" s="248">
        <f>IF(N474="snížená",J474,0)</f>
        <v>0</v>
      </c>
      <c r="BG474" s="248">
        <f>IF(N474="zákl. přenesená",J474,0)</f>
        <v>0</v>
      </c>
      <c r="BH474" s="248">
        <f>IF(N474="sníž. přenesená",J474,0)</f>
        <v>0</v>
      </c>
      <c r="BI474" s="248">
        <f>IF(N474="nulová",J474,0)</f>
        <v>0</v>
      </c>
      <c r="BJ474" s="25" t="s">
        <v>24</v>
      </c>
      <c r="BK474" s="248">
        <f>ROUND(I474*H474,2)</f>
        <v>0</v>
      </c>
      <c r="BL474" s="25" t="s">
        <v>572</v>
      </c>
      <c r="BM474" s="25" t="s">
        <v>4636</v>
      </c>
    </row>
    <row r="475" s="1" customFormat="1" ht="25.5" customHeight="1">
      <c r="B475" s="47"/>
      <c r="C475" s="237" t="s">
        <v>926</v>
      </c>
      <c r="D475" s="237" t="s">
        <v>230</v>
      </c>
      <c r="E475" s="238" t="s">
        <v>4637</v>
      </c>
      <c r="F475" s="239" t="s">
        <v>3835</v>
      </c>
      <c r="G475" s="240" t="s">
        <v>263</v>
      </c>
      <c r="H475" s="241">
        <v>3</v>
      </c>
      <c r="I475" s="242"/>
      <c r="J475" s="243">
        <f>ROUND(I475*H475,2)</f>
        <v>0</v>
      </c>
      <c r="K475" s="239" t="s">
        <v>3751</v>
      </c>
      <c r="L475" s="73"/>
      <c r="M475" s="244" t="s">
        <v>22</v>
      </c>
      <c r="N475" s="245" t="s">
        <v>50</v>
      </c>
      <c r="O475" s="48"/>
      <c r="P475" s="246">
        <f>O475*H475</f>
        <v>0</v>
      </c>
      <c r="Q475" s="246">
        <v>0</v>
      </c>
      <c r="R475" s="246">
        <f>Q475*H475</f>
        <v>0</v>
      </c>
      <c r="S475" s="246">
        <v>0</v>
      </c>
      <c r="T475" s="247">
        <f>S475*H475</f>
        <v>0</v>
      </c>
      <c r="AR475" s="25" t="s">
        <v>572</v>
      </c>
      <c r="AT475" s="25" t="s">
        <v>230</v>
      </c>
      <c r="AU475" s="25" t="s">
        <v>24</v>
      </c>
      <c r="AY475" s="25" t="s">
        <v>228</v>
      </c>
      <c r="BE475" s="248">
        <f>IF(N475="základní",J475,0)</f>
        <v>0</v>
      </c>
      <c r="BF475" s="248">
        <f>IF(N475="snížená",J475,0)</f>
        <v>0</v>
      </c>
      <c r="BG475" s="248">
        <f>IF(N475="zákl. přenesená",J475,0)</f>
        <v>0</v>
      </c>
      <c r="BH475" s="248">
        <f>IF(N475="sníž. přenesená",J475,0)</f>
        <v>0</v>
      </c>
      <c r="BI475" s="248">
        <f>IF(N475="nulová",J475,0)</f>
        <v>0</v>
      </c>
      <c r="BJ475" s="25" t="s">
        <v>24</v>
      </c>
      <c r="BK475" s="248">
        <f>ROUND(I475*H475,2)</f>
        <v>0</v>
      </c>
      <c r="BL475" s="25" t="s">
        <v>572</v>
      </c>
      <c r="BM475" s="25" t="s">
        <v>4638</v>
      </c>
    </row>
    <row r="476" s="1" customFormat="1" ht="25.5" customHeight="1">
      <c r="B476" s="47"/>
      <c r="C476" s="237" t="s">
        <v>932</v>
      </c>
      <c r="D476" s="237" t="s">
        <v>230</v>
      </c>
      <c r="E476" s="238" t="s">
        <v>4639</v>
      </c>
      <c r="F476" s="239" t="s">
        <v>3841</v>
      </c>
      <c r="G476" s="240" t="s">
        <v>263</v>
      </c>
      <c r="H476" s="241">
        <v>6</v>
      </c>
      <c r="I476" s="242"/>
      <c r="J476" s="243">
        <f>ROUND(I476*H476,2)</f>
        <v>0</v>
      </c>
      <c r="K476" s="239" t="s">
        <v>3751</v>
      </c>
      <c r="L476" s="73"/>
      <c r="M476" s="244" t="s">
        <v>22</v>
      </c>
      <c r="N476" s="245" t="s">
        <v>50</v>
      </c>
      <c r="O476" s="48"/>
      <c r="P476" s="246">
        <f>O476*H476</f>
        <v>0</v>
      </c>
      <c r="Q476" s="246">
        <v>0</v>
      </c>
      <c r="R476" s="246">
        <f>Q476*H476</f>
        <v>0</v>
      </c>
      <c r="S476" s="246">
        <v>0</v>
      </c>
      <c r="T476" s="247">
        <f>S476*H476</f>
        <v>0</v>
      </c>
      <c r="AR476" s="25" t="s">
        <v>572</v>
      </c>
      <c r="AT476" s="25" t="s">
        <v>230</v>
      </c>
      <c r="AU476" s="25" t="s">
        <v>24</v>
      </c>
      <c r="AY476" s="25" t="s">
        <v>228</v>
      </c>
      <c r="BE476" s="248">
        <f>IF(N476="základní",J476,0)</f>
        <v>0</v>
      </c>
      <c r="BF476" s="248">
        <f>IF(N476="snížená",J476,0)</f>
        <v>0</v>
      </c>
      <c r="BG476" s="248">
        <f>IF(N476="zákl. přenesená",J476,0)</f>
        <v>0</v>
      </c>
      <c r="BH476" s="248">
        <f>IF(N476="sníž. přenesená",J476,0)</f>
        <v>0</v>
      </c>
      <c r="BI476" s="248">
        <f>IF(N476="nulová",J476,0)</f>
        <v>0</v>
      </c>
      <c r="BJ476" s="25" t="s">
        <v>24</v>
      </c>
      <c r="BK476" s="248">
        <f>ROUND(I476*H476,2)</f>
        <v>0</v>
      </c>
      <c r="BL476" s="25" t="s">
        <v>572</v>
      </c>
      <c r="BM476" s="25" t="s">
        <v>4640</v>
      </c>
    </row>
    <row r="477" s="1" customFormat="1" ht="38.25" customHeight="1">
      <c r="B477" s="47"/>
      <c r="C477" s="237" t="s">
        <v>938</v>
      </c>
      <c r="D477" s="237" t="s">
        <v>230</v>
      </c>
      <c r="E477" s="238" t="s">
        <v>4641</v>
      </c>
      <c r="F477" s="239" t="s">
        <v>3844</v>
      </c>
      <c r="G477" s="240" t="s">
        <v>263</v>
      </c>
      <c r="H477" s="241">
        <v>7</v>
      </c>
      <c r="I477" s="242"/>
      <c r="J477" s="243">
        <f>ROUND(I477*H477,2)</f>
        <v>0</v>
      </c>
      <c r="K477" s="239" t="s">
        <v>3751</v>
      </c>
      <c r="L477" s="73"/>
      <c r="M477" s="244" t="s">
        <v>22</v>
      </c>
      <c r="N477" s="245" t="s">
        <v>50</v>
      </c>
      <c r="O477" s="48"/>
      <c r="P477" s="246">
        <f>O477*H477</f>
        <v>0</v>
      </c>
      <c r="Q477" s="246">
        <v>0</v>
      </c>
      <c r="R477" s="246">
        <f>Q477*H477</f>
        <v>0</v>
      </c>
      <c r="S477" s="246">
        <v>0</v>
      </c>
      <c r="T477" s="247">
        <f>S477*H477</f>
        <v>0</v>
      </c>
      <c r="AR477" s="25" t="s">
        <v>572</v>
      </c>
      <c r="AT477" s="25" t="s">
        <v>230</v>
      </c>
      <c r="AU477" s="25" t="s">
        <v>24</v>
      </c>
      <c r="AY477" s="25" t="s">
        <v>228</v>
      </c>
      <c r="BE477" s="248">
        <f>IF(N477="základní",J477,0)</f>
        <v>0</v>
      </c>
      <c r="BF477" s="248">
        <f>IF(N477="snížená",J477,0)</f>
        <v>0</v>
      </c>
      <c r="BG477" s="248">
        <f>IF(N477="zákl. přenesená",J477,0)</f>
        <v>0</v>
      </c>
      <c r="BH477" s="248">
        <f>IF(N477="sníž. přenesená",J477,0)</f>
        <v>0</v>
      </c>
      <c r="BI477" s="248">
        <f>IF(N477="nulová",J477,0)</f>
        <v>0</v>
      </c>
      <c r="BJ477" s="25" t="s">
        <v>24</v>
      </c>
      <c r="BK477" s="248">
        <f>ROUND(I477*H477,2)</f>
        <v>0</v>
      </c>
      <c r="BL477" s="25" t="s">
        <v>572</v>
      </c>
      <c r="BM477" s="25" t="s">
        <v>4642</v>
      </c>
    </row>
    <row r="478" s="1" customFormat="1" ht="16.5" customHeight="1">
      <c r="B478" s="47"/>
      <c r="C478" s="237" t="s">
        <v>4643</v>
      </c>
      <c r="D478" s="237" t="s">
        <v>230</v>
      </c>
      <c r="E478" s="238" t="s">
        <v>4644</v>
      </c>
      <c r="F478" s="239" t="s">
        <v>3847</v>
      </c>
      <c r="G478" s="240" t="s">
        <v>935</v>
      </c>
      <c r="H478" s="241">
        <v>4</v>
      </c>
      <c r="I478" s="242"/>
      <c r="J478" s="243">
        <f>ROUND(I478*H478,2)</f>
        <v>0</v>
      </c>
      <c r="K478" s="239" t="s">
        <v>3751</v>
      </c>
      <c r="L478" s="73"/>
      <c r="M478" s="244" t="s">
        <v>22</v>
      </c>
      <c r="N478" s="245" t="s">
        <v>50</v>
      </c>
      <c r="O478" s="48"/>
      <c r="P478" s="246">
        <f>O478*H478</f>
        <v>0</v>
      </c>
      <c r="Q478" s="246">
        <v>0</v>
      </c>
      <c r="R478" s="246">
        <f>Q478*H478</f>
        <v>0</v>
      </c>
      <c r="S478" s="246">
        <v>0</v>
      </c>
      <c r="T478" s="247">
        <f>S478*H478</f>
        <v>0</v>
      </c>
      <c r="AR478" s="25" t="s">
        <v>572</v>
      </c>
      <c r="AT478" s="25" t="s">
        <v>230</v>
      </c>
      <c r="AU478" s="25" t="s">
        <v>24</v>
      </c>
      <c r="AY478" s="25" t="s">
        <v>228</v>
      </c>
      <c r="BE478" s="248">
        <f>IF(N478="základní",J478,0)</f>
        <v>0</v>
      </c>
      <c r="BF478" s="248">
        <f>IF(N478="snížená",J478,0)</f>
        <v>0</v>
      </c>
      <c r="BG478" s="248">
        <f>IF(N478="zákl. přenesená",J478,0)</f>
        <v>0</v>
      </c>
      <c r="BH478" s="248">
        <f>IF(N478="sníž. přenesená",J478,0)</f>
        <v>0</v>
      </c>
      <c r="BI478" s="248">
        <f>IF(N478="nulová",J478,0)</f>
        <v>0</v>
      </c>
      <c r="BJ478" s="25" t="s">
        <v>24</v>
      </c>
      <c r="BK478" s="248">
        <f>ROUND(I478*H478,2)</f>
        <v>0</v>
      </c>
      <c r="BL478" s="25" t="s">
        <v>572</v>
      </c>
      <c r="BM478" s="25" t="s">
        <v>4645</v>
      </c>
    </row>
    <row r="479" s="11" customFormat="1" ht="37.44" customHeight="1">
      <c r="B479" s="221"/>
      <c r="C479" s="222"/>
      <c r="D479" s="223" t="s">
        <v>78</v>
      </c>
      <c r="E479" s="224" t="s">
        <v>10</v>
      </c>
      <c r="F479" s="224" t="s">
        <v>4646</v>
      </c>
      <c r="G479" s="222"/>
      <c r="H479" s="222"/>
      <c r="I479" s="225"/>
      <c r="J479" s="226">
        <f>BK479</f>
        <v>0</v>
      </c>
      <c r="K479" s="222"/>
      <c r="L479" s="227"/>
      <c r="M479" s="228"/>
      <c r="N479" s="229"/>
      <c r="O479" s="229"/>
      <c r="P479" s="230">
        <f>SUM(P480:P489)</f>
        <v>0</v>
      </c>
      <c r="Q479" s="229"/>
      <c r="R479" s="230">
        <f>SUM(R480:R489)</f>
        <v>0</v>
      </c>
      <c r="S479" s="229"/>
      <c r="T479" s="231">
        <f>SUM(T480:T489)</f>
        <v>0</v>
      </c>
      <c r="AR479" s="232" t="s">
        <v>101</v>
      </c>
      <c r="AT479" s="233" t="s">
        <v>78</v>
      </c>
      <c r="AU479" s="233" t="s">
        <v>79</v>
      </c>
      <c r="AY479" s="232" t="s">
        <v>228</v>
      </c>
      <c r="BK479" s="234">
        <f>SUM(BK480:BK489)</f>
        <v>0</v>
      </c>
    </row>
    <row r="480" s="1" customFormat="1" ht="51" customHeight="1">
      <c r="B480" s="47"/>
      <c r="C480" s="237" t="s">
        <v>4647</v>
      </c>
      <c r="D480" s="237" t="s">
        <v>230</v>
      </c>
      <c r="E480" s="238" t="s">
        <v>4648</v>
      </c>
      <c r="F480" s="239" t="s">
        <v>4649</v>
      </c>
      <c r="G480" s="240" t="s">
        <v>929</v>
      </c>
      <c r="H480" s="241">
        <v>1</v>
      </c>
      <c r="I480" s="242"/>
      <c r="J480" s="243">
        <f>ROUND(I480*H480,2)</f>
        <v>0</v>
      </c>
      <c r="K480" s="239" t="s">
        <v>3751</v>
      </c>
      <c r="L480" s="73"/>
      <c r="M480" s="244" t="s">
        <v>22</v>
      </c>
      <c r="N480" s="245" t="s">
        <v>50</v>
      </c>
      <c r="O480" s="48"/>
      <c r="P480" s="246">
        <f>O480*H480</f>
        <v>0</v>
      </c>
      <c r="Q480" s="246">
        <v>0</v>
      </c>
      <c r="R480" s="246">
        <f>Q480*H480</f>
        <v>0</v>
      </c>
      <c r="S480" s="246">
        <v>0</v>
      </c>
      <c r="T480" s="247">
        <f>S480*H480</f>
        <v>0</v>
      </c>
      <c r="AR480" s="25" t="s">
        <v>572</v>
      </c>
      <c r="AT480" s="25" t="s">
        <v>230</v>
      </c>
      <c r="AU480" s="25" t="s">
        <v>24</v>
      </c>
      <c r="AY480" s="25" t="s">
        <v>228</v>
      </c>
      <c r="BE480" s="248">
        <f>IF(N480="základní",J480,0)</f>
        <v>0</v>
      </c>
      <c r="BF480" s="248">
        <f>IF(N480="snížená",J480,0)</f>
        <v>0</v>
      </c>
      <c r="BG480" s="248">
        <f>IF(N480="zákl. přenesená",J480,0)</f>
        <v>0</v>
      </c>
      <c r="BH480" s="248">
        <f>IF(N480="sníž. přenesená",J480,0)</f>
        <v>0</v>
      </c>
      <c r="BI480" s="248">
        <f>IF(N480="nulová",J480,0)</f>
        <v>0</v>
      </c>
      <c r="BJ480" s="25" t="s">
        <v>24</v>
      </c>
      <c r="BK480" s="248">
        <f>ROUND(I480*H480,2)</f>
        <v>0</v>
      </c>
      <c r="BL480" s="25" t="s">
        <v>572</v>
      </c>
      <c r="BM480" s="25" t="s">
        <v>4650</v>
      </c>
    </row>
    <row r="481" s="1" customFormat="1" ht="25.5" customHeight="1">
      <c r="B481" s="47"/>
      <c r="C481" s="237" t="s">
        <v>4651</v>
      </c>
      <c r="D481" s="237" t="s">
        <v>230</v>
      </c>
      <c r="E481" s="238" t="s">
        <v>4652</v>
      </c>
      <c r="F481" s="239" t="s">
        <v>4467</v>
      </c>
      <c r="G481" s="240" t="s">
        <v>929</v>
      </c>
      <c r="H481" s="241">
        <v>2</v>
      </c>
      <c r="I481" s="242"/>
      <c r="J481" s="243">
        <f>ROUND(I481*H481,2)</f>
        <v>0</v>
      </c>
      <c r="K481" s="239" t="s">
        <v>3751</v>
      </c>
      <c r="L481" s="73"/>
      <c r="M481" s="244" t="s">
        <v>22</v>
      </c>
      <c r="N481" s="245" t="s">
        <v>50</v>
      </c>
      <c r="O481" s="48"/>
      <c r="P481" s="246">
        <f>O481*H481</f>
        <v>0</v>
      </c>
      <c r="Q481" s="246">
        <v>0</v>
      </c>
      <c r="R481" s="246">
        <f>Q481*H481</f>
        <v>0</v>
      </c>
      <c r="S481" s="246">
        <v>0</v>
      </c>
      <c r="T481" s="247">
        <f>S481*H481</f>
        <v>0</v>
      </c>
      <c r="AR481" s="25" t="s">
        <v>572</v>
      </c>
      <c r="AT481" s="25" t="s">
        <v>230</v>
      </c>
      <c r="AU481" s="25" t="s">
        <v>24</v>
      </c>
      <c r="AY481" s="25" t="s">
        <v>228</v>
      </c>
      <c r="BE481" s="248">
        <f>IF(N481="základní",J481,0)</f>
        <v>0</v>
      </c>
      <c r="BF481" s="248">
        <f>IF(N481="snížená",J481,0)</f>
        <v>0</v>
      </c>
      <c r="BG481" s="248">
        <f>IF(N481="zákl. přenesená",J481,0)</f>
        <v>0</v>
      </c>
      <c r="BH481" s="248">
        <f>IF(N481="sníž. přenesená",J481,0)</f>
        <v>0</v>
      </c>
      <c r="BI481" s="248">
        <f>IF(N481="nulová",J481,0)</f>
        <v>0</v>
      </c>
      <c r="BJ481" s="25" t="s">
        <v>24</v>
      </c>
      <c r="BK481" s="248">
        <f>ROUND(I481*H481,2)</f>
        <v>0</v>
      </c>
      <c r="BL481" s="25" t="s">
        <v>572</v>
      </c>
      <c r="BM481" s="25" t="s">
        <v>4653</v>
      </c>
    </row>
    <row r="482" s="1" customFormat="1" ht="25.5" customHeight="1">
      <c r="B482" s="47"/>
      <c r="C482" s="237" t="s">
        <v>4654</v>
      </c>
      <c r="D482" s="237" t="s">
        <v>230</v>
      </c>
      <c r="E482" s="238" t="s">
        <v>4655</v>
      </c>
      <c r="F482" s="239" t="s">
        <v>4487</v>
      </c>
      <c r="G482" s="240" t="s">
        <v>929</v>
      </c>
      <c r="H482" s="241">
        <v>1</v>
      </c>
      <c r="I482" s="242"/>
      <c r="J482" s="243">
        <f>ROUND(I482*H482,2)</f>
        <v>0</v>
      </c>
      <c r="K482" s="239" t="s">
        <v>3751</v>
      </c>
      <c r="L482" s="73"/>
      <c r="M482" s="244" t="s">
        <v>22</v>
      </c>
      <c r="N482" s="245" t="s">
        <v>50</v>
      </c>
      <c r="O482" s="48"/>
      <c r="P482" s="246">
        <f>O482*H482</f>
        <v>0</v>
      </c>
      <c r="Q482" s="246">
        <v>0</v>
      </c>
      <c r="R482" s="246">
        <f>Q482*H482</f>
        <v>0</v>
      </c>
      <c r="S482" s="246">
        <v>0</v>
      </c>
      <c r="T482" s="247">
        <f>S482*H482</f>
        <v>0</v>
      </c>
      <c r="AR482" s="25" t="s">
        <v>572</v>
      </c>
      <c r="AT482" s="25" t="s">
        <v>230</v>
      </c>
      <c r="AU482" s="25" t="s">
        <v>24</v>
      </c>
      <c r="AY482" s="25" t="s">
        <v>228</v>
      </c>
      <c r="BE482" s="248">
        <f>IF(N482="základní",J482,0)</f>
        <v>0</v>
      </c>
      <c r="BF482" s="248">
        <f>IF(N482="snížená",J482,0)</f>
        <v>0</v>
      </c>
      <c r="BG482" s="248">
        <f>IF(N482="zákl. přenesená",J482,0)</f>
        <v>0</v>
      </c>
      <c r="BH482" s="248">
        <f>IF(N482="sníž. přenesená",J482,0)</f>
        <v>0</v>
      </c>
      <c r="BI482" s="248">
        <f>IF(N482="nulová",J482,0)</f>
        <v>0</v>
      </c>
      <c r="BJ482" s="25" t="s">
        <v>24</v>
      </c>
      <c r="BK482" s="248">
        <f>ROUND(I482*H482,2)</f>
        <v>0</v>
      </c>
      <c r="BL482" s="25" t="s">
        <v>572</v>
      </c>
      <c r="BM482" s="25" t="s">
        <v>4656</v>
      </c>
    </row>
    <row r="483" s="1" customFormat="1" ht="16.5" customHeight="1">
      <c r="B483" s="47"/>
      <c r="C483" s="237" t="s">
        <v>4657</v>
      </c>
      <c r="D483" s="237" t="s">
        <v>230</v>
      </c>
      <c r="E483" s="238" t="s">
        <v>4658</v>
      </c>
      <c r="F483" s="239" t="s">
        <v>4029</v>
      </c>
      <c r="G483" s="240" t="s">
        <v>929</v>
      </c>
      <c r="H483" s="241">
        <v>2</v>
      </c>
      <c r="I483" s="242"/>
      <c r="J483" s="243">
        <f>ROUND(I483*H483,2)</f>
        <v>0</v>
      </c>
      <c r="K483" s="239" t="s">
        <v>3751</v>
      </c>
      <c r="L483" s="73"/>
      <c r="M483" s="244" t="s">
        <v>22</v>
      </c>
      <c r="N483" s="245" t="s">
        <v>50</v>
      </c>
      <c r="O483" s="48"/>
      <c r="P483" s="246">
        <f>O483*H483</f>
        <v>0</v>
      </c>
      <c r="Q483" s="246">
        <v>0</v>
      </c>
      <c r="R483" s="246">
        <f>Q483*H483</f>
        <v>0</v>
      </c>
      <c r="S483" s="246">
        <v>0</v>
      </c>
      <c r="T483" s="247">
        <f>S483*H483</f>
        <v>0</v>
      </c>
      <c r="AR483" s="25" t="s">
        <v>572</v>
      </c>
      <c r="AT483" s="25" t="s">
        <v>230</v>
      </c>
      <c r="AU483" s="25" t="s">
        <v>24</v>
      </c>
      <c r="AY483" s="25" t="s">
        <v>228</v>
      </c>
      <c r="BE483" s="248">
        <f>IF(N483="základní",J483,0)</f>
        <v>0</v>
      </c>
      <c r="BF483" s="248">
        <f>IF(N483="snížená",J483,0)</f>
        <v>0</v>
      </c>
      <c r="BG483" s="248">
        <f>IF(N483="zákl. přenesená",J483,0)</f>
        <v>0</v>
      </c>
      <c r="BH483" s="248">
        <f>IF(N483="sníž. přenesená",J483,0)</f>
        <v>0</v>
      </c>
      <c r="BI483" s="248">
        <f>IF(N483="nulová",J483,0)</f>
        <v>0</v>
      </c>
      <c r="BJ483" s="25" t="s">
        <v>24</v>
      </c>
      <c r="BK483" s="248">
        <f>ROUND(I483*H483,2)</f>
        <v>0</v>
      </c>
      <c r="BL483" s="25" t="s">
        <v>572</v>
      </c>
      <c r="BM483" s="25" t="s">
        <v>4659</v>
      </c>
    </row>
    <row r="484" s="1" customFormat="1" ht="16.5" customHeight="1">
      <c r="B484" s="47"/>
      <c r="C484" s="237" t="s">
        <v>4660</v>
      </c>
      <c r="D484" s="237" t="s">
        <v>230</v>
      </c>
      <c r="E484" s="238" t="s">
        <v>4661</v>
      </c>
      <c r="F484" s="239" t="s">
        <v>4510</v>
      </c>
      <c r="G484" s="240" t="s">
        <v>929</v>
      </c>
      <c r="H484" s="241">
        <v>2</v>
      </c>
      <c r="I484" s="242"/>
      <c r="J484" s="243">
        <f>ROUND(I484*H484,2)</f>
        <v>0</v>
      </c>
      <c r="K484" s="239" t="s">
        <v>3751</v>
      </c>
      <c r="L484" s="73"/>
      <c r="M484" s="244" t="s">
        <v>22</v>
      </c>
      <c r="N484" s="245" t="s">
        <v>50</v>
      </c>
      <c r="O484" s="48"/>
      <c r="P484" s="246">
        <f>O484*H484</f>
        <v>0</v>
      </c>
      <c r="Q484" s="246">
        <v>0</v>
      </c>
      <c r="R484" s="246">
        <f>Q484*H484</f>
        <v>0</v>
      </c>
      <c r="S484" s="246">
        <v>0</v>
      </c>
      <c r="T484" s="247">
        <f>S484*H484</f>
        <v>0</v>
      </c>
      <c r="AR484" s="25" t="s">
        <v>572</v>
      </c>
      <c r="AT484" s="25" t="s">
        <v>230</v>
      </c>
      <c r="AU484" s="25" t="s">
        <v>24</v>
      </c>
      <c r="AY484" s="25" t="s">
        <v>228</v>
      </c>
      <c r="BE484" s="248">
        <f>IF(N484="základní",J484,0)</f>
        <v>0</v>
      </c>
      <c r="BF484" s="248">
        <f>IF(N484="snížená",J484,0)</f>
        <v>0</v>
      </c>
      <c r="BG484" s="248">
        <f>IF(N484="zákl. přenesená",J484,0)</f>
        <v>0</v>
      </c>
      <c r="BH484" s="248">
        <f>IF(N484="sníž. přenesená",J484,0)</f>
        <v>0</v>
      </c>
      <c r="BI484" s="248">
        <f>IF(N484="nulová",J484,0)</f>
        <v>0</v>
      </c>
      <c r="BJ484" s="25" t="s">
        <v>24</v>
      </c>
      <c r="BK484" s="248">
        <f>ROUND(I484*H484,2)</f>
        <v>0</v>
      </c>
      <c r="BL484" s="25" t="s">
        <v>572</v>
      </c>
      <c r="BM484" s="25" t="s">
        <v>4662</v>
      </c>
    </row>
    <row r="485" s="1" customFormat="1" ht="38.25" customHeight="1">
      <c r="B485" s="47"/>
      <c r="C485" s="237" t="s">
        <v>4663</v>
      </c>
      <c r="D485" s="237" t="s">
        <v>230</v>
      </c>
      <c r="E485" s="238" t="s">
        <v>4664</v>
      </c>
      <c r="F485" s="239" t="s">
        <v>4055</v>
      </c>
      <c r="G485" s="240" t="s">
        <v>935</v>
      </c>
      <c r="H485" s="241">
        <v>5</v>
      </c>
      <c r="I485" s="242"/>
      <c r="J485" s="243">
        <f>ROUND(I485*H485,2)</f>
        <v>0</v>
      </c>
      <c r="K485" s="239" t="s">
        <v>3751</v>
      </c>
      <c r="L485" s="73"/>
      <c r="M485" s="244" t="s">
        <v>22</v>
      </c>
      <c r="N485" s="245" t="s">
        <v>50</v>
      </c>
      <c r="O485" s="48"/>
      <c r="P485" s="246">
        <f>O485*H485</f>
        <v>0</v>
      </c>
      <c r="Q485" s="246">
        <v>0</v>
      </c>
      <c r="R485" s="246">
        <f>Q485*H485</f>
        <v>0</v>
      </c>
      <c r="S485" s="246">
        <v>0</v>
      </c>
      <c r="T485" s="247">
        <f>S485*H485</f>
        <v>0</v>
      </c>
      <c r="AR485" s="25" t="s">
        <v>572</v>
      </c>
      <c r="AT485" s="25" t="s">
        <v>230</v>
      </c>
      <c r="AU485" s="25" t="s">
        <v>24</v>
      </c>
      <c r="AY485" s="25" t="s">
        <v>228</v>
      </c>
      <c r="BE485" s="248">
        <f>IF(N485="základní",J485,0)</f>
        <v>0</v>
      </c>
      <c r="BF485" s="248">
        <f>IF(N485="snížená",J485,0)</f>
        <v>0</v>
      </c>
      <c r="BG485" s="248">
        <f>IF(N485="zákl. přenesená",J485,0)</f>
        <v>0</v>
      </c>
      <c r="BH485" s="248">
        <f>IF(N485="sníž. přenesená",J485,0)</f>
        <v>0</v>
      </c>
      <c r="BI485" s="248">
        <f>IF(N485="nulová",J485,0)</f>
        <v>0</v>
      </c>
      <c r="BJ485" s="25" t="s">
        <v>24</v>
      </c>
      <c r="BK485" s="248">
        <f>ROUND(I485*H485,2)</f>
        <v>0</v>
      </c>
      <c r="BL485" s="25" t="s">
        <v>572</v>
      </c>
      <c r="BM485" s="25" t="s">
        <v>4665</v>
      </c>
    </row>
    <row r="486" s="1" customFormat="1" ht="38.25" customHeight="1">
      <c r="B486" s="47"/>
      <c r="C486" s="237" t="s">
        <v>4666</v>
      </c>
      <c r="D486" s="237" t="s">
        <v>230</v>
      </c>
      <c r="E486" s="238" t="s">
        <v>4667</v>
      </c>
      <c r="F486" s="239" t="s">
        <v>3820</v>
      </c>
      <c r="G486" s="240" t="s">
        <v>935</v>
      </c>
      <c r="H486" s="241">
        <v>8</v>
      </c>
      <c r="I486" s="242"/>
      <c r="J486" s="243">
        <f>ROUND(I486*H486,2)</f>
        <v>0</v>
      </c>
      <c r="K486" s="239" t="s">
        <v>3751</v>
      </c>
      <c r="L486" s="73"/>
      <c r="M486" s="244" t="s">
        <v>22</v>
      </c>
      <c r="N486" s="245" t="s">
        <v>50</v>
      </c>
      <c r="O486" s="48"/>
      <c r="P486" s="246">
        <f>O486*H486</f>
        <v>0</v>
      </c>
      <c r="Q486" s="246">
        <v>0</v>
      </c>
      <c r="R486" s="246">
        <f>Q486*H486</f>
        <v>0</v>
      </c>
      <c r="S486" s="246">
        <v>0</v>
      </c>
      <c r="T486" s="247">
        <f>S486*H486</f>
        <v>0</v>
      </c>
      <c r="AR486" s="25" t="s">
        <v>572</v>
      </c>
      <c r="AT486" s="25" t="s">
        <v>230</v>
      </c>
      <c r="AU486" s="25" t="s">
        <v>24</v>
      </c>
      <c r="AY486" s="25" t="s">
        <v>228</v>
      </c>
      <c r="BE486" s="248">
        <f>IF(N486="základní",J486,0)</f>
        <v>0</v>
      </c>
      <c r="BF486" s="248">
        <f>IF(N486="snížená",J486,0)</f>
        <v>0</v>
      </c>
      <c r="BG486" s="248">
        <f>IF(N486="zákl. přenesená",J486,0)</f>
        <v>0</v>
      </c>
      <c r="BH486" s="248">
        <f>IF(N486="sníž. přenesená",J486,0)</f>
        <v>0</v>
      </c>
      <c r="BI486" s="248">
        <f>IF(N486="nulová",J486,0)</f>
        <v>0</v>
      </c>
      <c r="BJ486" s="25" t="s">
        <v>24</v>
      </c>
      <c r="BK486" s="248">
        <f>ROUND(I486*H486,2)</f>
        <v>0</v>
      </c>
      <c r="BL486" s="25" t="s">
        <v>572</v>
      </c>
      <c r="BM486" s="25" t="s">
        <v>4668</v>
      </c>
    </row>
    <row r="487" s="1" customFormat="1" ht="25.5" customHeight="1">
      <c r="B487" s="47"/>
      <c r="C487" s="237" t="s">
        <v>4669</v>
      </c>
      <c r="D487" s="237" t="s">
        <v>230</v>
      </c>
      <c r="E487" s="238" t="s">
        <v>4670</v>
      </c>
      <c r="F487" s="239" t="s">
        <v>3835</v>
      </c>
      <c r="G487" s="240" t="s">
        <v>263</v>
      </c>
      <c r="H487" s="241">
        <v>1</v>
      </c>
      <c r="I487" s="242"/>
      <c r="J487" s="243">
        <f>ROUND(I487*H487,2)</f>
        <v>0</v>
      </c>
      <c r="K487" s="239" t="s">
        <v>3751</v>
      </c>
      <c r="L487" s="73"/>
      <c r="M487" s="244" t="s">
        <v>22</v>
      </c>
      <c r="N487" s="245" t="s">
        <v>50</v>
      </c>
      <c r="O487" s="48"/>
      <c r="P487" s="246">
        <f>O487*H487</f>
        <v>0</v>
      </c>
      <c r="Q487" s="246">
        <v>0</v>
      </c>
      <c r="R487" s="246">
        <f>Q487*H487</f>
        <v>0</v>
      </c>
      <c r="S487" s="246">
        <v>0</v>
      </c>
      <c r="T487" s="247">
        <f>S487*H487</f>
        <v>0</v>
      </c>
      <c r="AR487" s="25" t="s">
        <v>572</v>
      </c>
      <c r="AT487" s="25" t="s">
        <v>230</v>
      </c>
      <c r="AU487" s="25" t="s">
        <v>24</v>
      </c>
      <c r="AY487" s="25" t="s">
        <v>228</v>
      </c>
      <c r="BE487" s="248">
        <f>IF(N487="základní",J487,0)</f>
        <v>0</v>
      </c>
      <c r="BF487" s="248">
        <f>IF(N487="snížená",J487,0)</f>
        <v>0</v>
      </c>
      <c r="BG487" s="248">
        <f>IF(N487="zákl. přenesená",J487,0)</f>
        <v>0</v>
      </c>
      <c r="BH487" s="248">
        <f>IF(N487="sníž. přenesená",J487,0)</f>
        <v>0</v>
      </c>
      <c r="BI487" s="248">
        <f>IF(N487="nulová",J487,0)</f>
        <v>0</v>
      </c>
      <c r="BJ487" s="25" t="s">
        <v>24</v>
      </c>
      <c r="BK487" s="248">
        <f>ROUND(I487*H487,2)</f>
        <v>0</v>
      </c>
      <c r="BL487" s="25" t="s">
        <v>572</v>
      </c>
      <c r="BM487" s="25" t="s">
        <v>4671</v>
      </c>
    </row>
    <row r="488" s="1" customFormat="1" ht="25.5" customHeight="1">
      <c r="B488" s="47"/>
      <c r="C488" s="237" t="s">
        <v>4672</v>
      </c>
      <c r="D488" s="237" t="s">
        <v>230</v>
      </c>
      <c r="E488" s="238" t="s">
        <v>4673</v>
      </c>
      <c r="F488" s="239" t="s">
        <v>3841</v>
      </c>
      <c r="G488" s="240" t="s">
        <v>263</v>
      </c>
      <c r="H488" s="241">
        <v>4</v>
      </c>
      <c r="I488" s="242"/>
      <c r="J488" s="243">
        <f>ROUND(I488*H488,2)</f>
        <v>0</v>
      </c>
      <c r="K488" s="239" t="s">
        <v>3751</v>
      </c>
      <c r="L488" s="73"/>
      <c r="M488" s="244" t="s">
        <v>22</v>
      </c>
      <c r="N488" s="245" t="s">
        <v>50</v>
      </c>
      <c r="O488" s="48"/>
      <c r="P488" s="246">
        <f>O488*H488</f>
        <v>0</v>
      </c>
      <c r="Q488" s="246">
        <v>0</v>
      </c>
      <c r="R488" s="246">
        <f>Q488*H488</f>
        <v>0</v>
      </c>
      <c r="S488" s="246">
        <v>0</v>
      </c>
      <c r="T488" s="247">
        <f>S488*H488</f>
        <v>0</v>
      </c>
      <c r="AR488" s="25" t="s">
        <v>572</v>
      </c>
      <c r="AT488" s="25" t="s">
        <v>230</v>
      </c>
      <c r="AU488" s="25" t="s">
        <v>24</v>
      </c>
      <c r="AY488" s="25" t="s">
        <v>228</v>
      </c>
      <c r="BE488" s="248">
        <f>IF(N488="základní",J488,0)</f>
        <v>0</v>
      </c>
      <c r="BF488" s="248">
        <f>IF(N488="snížená",J488,0)</f>
        <v>0</v>
      </c>
      <c r="BG488" s="248">
        <f>IF(N488="zákl. přenesená",J488,0)</f>
        <v>0</v>
      </c>
      <c r="BH488" s="248">
        <f>IF(N488="sníž. přenesená",J488,0)</f>
        <v>0</v>
      </c>
      <c r="BI488" s="248">
        <f>IF(N488="nulová",J488,0)</f>
        <v>0</v>
      </c>
      <c r="BJ488" s="25" t="s">
        <v>24</v>
      </c>
      <c r="BK488" s="248">
        <f>ROUND(I488*H488,2)</f>
        <v>0</v>
      </c>
      <c r="BL488" s="25" t="s">
        <v>572</v>
      </c>
      <c r="BM488" s="25" t="s">
        <v>4674</v>
      </c>
    </row>
    <row r="489" s="1" customFormat="1" ht="16.5" customHeight="1">
      <c r="B489" s="47"/>
      <c r="C489" s="237" t="s">
        <v>4675</v>
      </c>
      <c r="D489" s="237" t="s">
        <v>230</v>
      </c>
      <c r="E489" s="238" t="s">
        <v>4676</v>
      </c>
      <c r="F489" s="239" t="s">
        <v>3847</v>
      </c>
      <c r="G489" s="240" t="s">
        <v>935</v>
      </c>
      <c r="H489" s="241">
        <v>1</v>
      </c>
      <c r="I489" s="242"/>
      <c r="J489" s="243">
        <f>ROUND(I489*H489,2)</f>
        <v>0</v>
      </c>
      <c r="K489" s="239" t="s">
        <v>3751</v>
      </c>
      <c r="L489" s="73"/>
      <c r="M489" s="244" t="s">
        <v>22</v>
      </c>
      <c r="N489" s="245" t="s">
        <v>50</v>
      </c>
      <c r="O489" s="48"/>
      <c r="P489" s="246">
        <f>O489*H489</f>
        <v>0</v>
      </c>
      <c r="Q489" s="246">
        <v>0</v>
      </c>
      <c r="R489" s="246">
        <f>Q489*H489</f>
        <v>0</v>
      </c>
      <c r="S489" s="246">
        <v>0</v>
      </c>
      <c r="T489" s="247">
        <f>S489*H489</f>
        <v>0</v>
      </c>
      <c r="AR489" s="25" t="s">
        <v>572</v>
      </c>
      <c r="AT489" s="25" t="s">
        <v>230</v>
      </c>
      <c r="AU489" s="25" t="s">
        <v>24</v>
      </c>
      <c r="AY489" s="25" t="s">
        <v>228</v>
      </c>
      <c r="BE489" s="248">
        <f>IF(N489="základní",J489,0)</f>
        <v>0</v>
      </c>
      <c r="BF489" s="248">
        <f>IF(N489="snížená",J489,0)</f>
        <v>0</v>
      </c>
      <c r="BG489" s="248">
        <f>IF(N489="zákl. přenesená",J489,0)</f>
        <v>0</v>
      </c>
      <c r="BH489" s="248">
        <f>IF(N489="sníž. přenesená",J489,0)</f>
        <v>0</v>
      </c>
      <c r="BI489" s="248">
        <f>IF(N489="nulová",J489,0)</f>
        <v>0</v>
      </c>
      <c r="BJ489" s="25" t="s">
        <v>24</v>
      </c>
      <c r="BK489" s="248">
        <f>ROUND(I489*H489,2)</f>
        <v>0</v>
      </c>
      <c r="BL489" s="25" t="s">
        <v>572</v>
      </c>
      <c r="BM489" s="25" t="s">
        <v>4677</v>
      </c>
    </row>
    <row r="490" s="11" customFormat="1" ht="37.44" customHeight="1">
      <c r="B490" s="221"/>
      <c r="C490" s="222"/>
      <c r="D490" s="223" t="s">
        <v>78</v>
      </c>
      <c r="E490" s="224" t="s">
        <v>304</v>
      </c>
      <c r="F490" s="224" t="s">
        <v>4678</v>
      </c>
      <c r="G490" s="222"/>
      <c r="H490" s="222"/>
      <c r="I490" s="225"/>
      <c r="J490" s="226">
        <f>BK490</f>
        <v>0</v>
      </c>
      <c r="K490" s="222"/>
      <c r="L490" s="227"/>
      <c r="M490" s="228"/>
      <c r="N490" s="229"/>
      <c r="O490" s="229"/>
      <c r="P490" s="230">
        <f>SUM(P491:P500)</f>
        <v>0</v>
      </c>
      <c r="Q490" s="229"/>
      <c r="R490" s="230">
        <f>SUM(R491:R500)</f>
        <v>0</v>
      </c>
      <c r="S490" s="229"/>
      <c r="T490" s="231">
        <f>SUM(T491:T500)</f>
        <v>0</v>
      </c>
      <c r="AR490" s="232" t="s">
        <v>101</v>
      </c>
      <c r="AT490" s="233" t="s">
        <v>78</v>
      </c>
      <c r="AU490" s="233" t="s">
        <v>79</v>
      </c>
      <c r="AY490" s="232" t="s">
        <v>228</v>
      </c>
      <c r="BK490" s="234">
        <f>SUM(BK491:BK500)</f>
        <v>0</v>
      </c>
    </row>
    <row r="491" s="1" customFormat="1" ht="51" customHeight="1">
      <c r="B491" s="47"/>
      <c r="C491" s="237" t="s">
        <v>4679</v>
      </c>
      <c r="D491" s="237" t="s">
        <v>230</v>
      </c>
      <c r="E491" s="238" t="s">
        <v>4680</v>
      </c>
      <c r="F491" s="239" t="s">
        <v>4649</v>
      </c>
      <c r="G491" s="240" t="s">
        <v>929</v>
      </c>
      <c r="H491" s="241">
        <v>1</v>
      </c>
      <c r="I491" s="242"/>
      <c r="J491" s="243">
        <f>ROUND(I491*H491,2)</f>
        <v>0</v>
      </c>
      <c r="K491" s="239" t="s">
        <v>3751</v>
      </c>
      <c r="L491" s="73"/>
      <c r="M491" s="244" t="s">
        <v>22</v>
      </c>
      <c r="N491" s="245" t="s">
        <v>50</v>
      </c>
      <c r="O491" s="48"/>
      <c r="P491" s="246">
        <f>O491*H491</f>
        <v>0</v>
      </c>
      <c r="Q491" s="246">
        <v>0</v>
      </c>
      <c r="R491" s="246">
        <f>Q491*H491</f>
        <v>0</v>
      </c>
      <c r="S491" s="246">
        <v>0</v>
      </c>
      <c r="T491" s="247">
        <f>S491*H491</f>
        <v>0</v>
      </c>
      <c r="AR491" s="25" t="s">
        <v>572</v>
      </c>
      <c r="AT491" s="25" t="s">
        <v>230</v>
      </c>
      <c r="AU491" s="25" t="s">
        <v>24</v>
      </c>
      <c r="AY491" s="25" t="s">
        <v>228</v>
      </c>
      <c r="BE491" s="248">
        <f>IF(N491="základní",J491,0)</f>
        <v>0</v>
      </c>
      <c r="BF491" s="248">
        <f>IF(N491="snížená",J491,0)</f>
        <v>0</v>
      </c>
      <c r="BG491" s="248">
        <f>IF(N491="zákl. přenesená",J491,0)</f>
        <v>0</v>
      </c>
      <c r="BH491" s="248">
        <f>IF(N491="sníž. přenesená",J491,0)</f>
        <v>0</v>
      </c>
      <c r="BI491" s="248">
        <f>IF(N491="nulová",J491,0)</f>
        <v>0</v>
      </c>
      <c r="BJ491" s="25" t="s">
        <v>24</v>
      </c>
      <c r="BK491" s="248">
        <f>ROUND(I491*H491,2)</f>
        <v>0</v>
      </c>
      <c r="BL491" s="25" t="s">
        <v>572</v>
      </c>
      <c r="BM491" s="25" t="s">
        <v>4681</v>
      </c>
    </row>
    <row r="492" s="1" customFormat="1" ht="25.5" customHeight="1">
      <c r="B492" s="47"/>
      <c r="C492" s="237" t="s">
        <v>4682</v>
      </c>
      <c r="D492" s="237" t="s">
        <v>230</v>
      </c>
      <c r="E492" s="238" t="s">
        <v>4683</v>
      </c>
      <c r="F492" s="239" t="s">
        <v>4467</v>
      </c>
      <c r="G492" s="240" t="s">
        <v>929</v>
      </c>
      <c r="H492" s="241">
        <v>4</v>
      </c>
      <c r="I492" s="242"/>
      <c r="J492" s="243">
        <f>ROUND(I492*H492,2)</f>
        <v>0</v>
      </c>
      <c r="K492" s="239" t="s">
        <v>3751</v>
      </c>
      <c r="L492" s="73"/>
      <c r="M492" s="244" t="s">
        <v>22</v>
      </c>
      <c r="N492" s="245" t="s">
        <v>50</v>
      </c>
      <c r="O492" s="48"/>
      <c r="P492" s="246">
        <f>O492*H492</f>
        <v>0</v>
      </c>
      <c r="Q492" s="246">
        <v>0</v>
      </c>
      <c r="R492" s="246">
        <f>Q492*H492</f>
        <v>0</v>
      </c>
      <c r="S492" s="246">
        <v>0</v>
      </c>
      <c r="T492" s="247">
        <f>S492*H492</f>
        <v>0</v>
      </c>
      <c r="AR492" s="25" t="s">
        <v>572</v>
      </c>
      <c r="AT492" s="25" t="s">
        <v>230</v>
      </c>
      <c r="AU492" s="25" t="s">
        <v>24</v>
      </c>
      <c r="AY492" s="25" t="s">
        <v>228</v>
      </c>
      <c r="BE492" s="248">
        <f>IF(N492="základní",J492,0)</f>
        <v>0</v>
      </c>
      <c r="BF492" s="248">
        <f>IF(N492="snížená",J492,0)</f>
        <v>0</v>
      </c>
      <c r="BG492" s="248">
        <f>IF(N492="zákl. přenesená",J492,0)</f>
        <v>0</v>
      </c>
      <c r="BH492" s="248">
        <f>IF(N492="sníž. přenesená",J492,0)</f>
        <v>0</v>
      </c>
      <c r="BI492" s="248">
        <f>IF(N492="nulová",J492,0)</f>
        <v>0</v>
      </c>
      <c r="BJ492" s="25" t="s">
        <v>24</v>
      </c>
      <c r="BK492" s="248">
        <f>ROUND(I492*H492,2)</f>
        <v>0</v>
      </c>
      <c r="BL492" s="25" t="s">
        <v>572</v>
      </c>
      <c r="BM492" s="25" t="s">
        <v>4684</v>
      </c>
    </row>
    <row r="493" s="1" customFormat="1" ht="25.5" customHeight="1">
      <c r="B493" s="47"/>
      <c r="C493" s="237" t="s">
        <v>4685</v>
      </c>
      <c r="D493" s="237" t="s">
        <v>230</v>
      </c>
      <c r="E493" s="238" t="s">
        <v>4686</v>
      </c>
      <c r="F493" s="239" t="s">
        <v>4612</v>
      </c>
      <c r="G493" s="240" t="s">
        <v>929</v>
      </c>
      <c r="H493" s="241">
        <v>1</v>
      </c>
      <c r="I493" s="242"/>
      <c r="J493" s="243">
        <f>ROUND(I493*H493,2)</f>
        <v>0</v>
      </c>
      <c r="K493" s="239" t="s">
        <v>3751</v>
      </c>
      <c r="L493" s="73"/>
      <c r="M493" s="244" t="s">
        <v>22</v>
      </c>
      <c r="N493" s="245" t="s">
        <v>50</v>
      </c>
      <c r="O493" s="48"/>
      <c r="P493" s="246">
        <f>O493*H493</f>
        <v>0</v>
      </c>
      <c r="Q493" s="246">
        <v>0</v>
      </c>
      <c r="R493" s="246">
        <f>Q493*H493</f>
        <v>0</v>
      </c>
      <c r="S493" s="246">
        <v>0</v>
      </c>
      <c r="T493" s="247">
        <f>S493*H493</f>
        <v>0</v>
      </c>
      <c r="AR493" s="25" t="s">
        <v>572</v>
      </c>
      <c r="AT493" s="25" t="s">
        <v>230</v>
      </c>
      <c r="AU493" s="25" t="s">
        <v>24</v>
      </c>
      <c r="AY493" s="25" t="s">
        <v>228</v>
      </c>
      <c r="BE493" s="248">
        <f>IF(N493="základní",J493,0)</f>
        <v>0</v>
      </c>
      <c r="BF493" s="248">
        <f>IF(N493="snížená",J493,0)</f>
        <v>0</v>
      </c>
      <c r="BG493" s="248">
        <f>IF(N493="zákl. přenesená",J493,0)</f>
        <v>0</v>
      </c>
      <c r="BH493" s="248">
        <f>IF(N493="sníž. přenesená",J493,0)</f>
        <v>0</v>
      </c>
      <c r="BI493" s="248">
        <f>IF(N493="nulová",J493,0)</f>
        <v>0</v>
      </c>
      <c r="BJ493" s="25" t="s">
        <v>24</v>
      </c>
      <c r="BK493" s="248">
        <f>ROUND(I493*H493,2)</f>
        <v>0</v>
      </c>
      <c r="BL493" s="25" t="s">
        <v>572</v>
      </c>
      <c r="BM493" s="25" t="s">
        <v>4687</v>
      </c>
    </row>
    <row r="494" s="1" customFormat="1" ht="16.5" customHeight="1">
      <c r="B494" s="47"/>
      <c r="C494" s="237" t="s">
        <v>4688</v>
      </c>
      <c r="D494" s="237" t="s">
        <v>230</v>
      </c>
      <c r="E494" s="238" t="s">
        <v>4689</v>
      </c>
      <c r="F494" s="239" t="s">
        <v>4032</v>
      </c>
      <c r="G494" s="240" t="s">
        <v>929</v>
      </c>
      <c r="H494" s="241">
        <v>1</v>
      </c>
      <c r="I494" s="242"/>
      <c r="J494" s="243">
        <f>ROUND(I494*H494,2)</f>
        <v>0</v>
      </c>
      <c r="K494" s="239" t="s">
        <v>3751</v>
      </c>
      <c r="L494" s="73"/>
      <c r="M494" s="244" t="s">
        <v>22</v>
      </c>
      <c r="N494" s="245" t="s">
        <v>50</v>
      </c>
      <c r="O494" s="48"/>
      <c r="P494" s="246">
        <f>O494*H494</f>
        <v>0</v>
      </c>
      <c r="Q494" s="246">
        <v>0</v>
      </c>
      <c r="R494" s="246">
        <f>Q494*H494</f>
        <v>0</v>
      </c>
      <c r="S494" s="246">
        <v>0</v>
      </c>
      <c r="T494" s="247">
        <f>S494*H494</f>
        <v>0</v>
      </c>
      <c r="AR494" s="25" t="s">
        <v>572</v>
      </c>
      <c r="AT494" s="25" t="s">
        <v>230</v>
      </c>
      <c r="AU494" s="25" t="s">
        <v>24</v>
      </c>
      <c r="AY494" s="25" t="s">
        <v>228</v>
      </c>
      <c r="BE494" s="248">
        <f>IF(N494="základní",J494,0)</f>
        <v>0</v>
      </c>
      <c r="BF494" s="248">
        <f>IF(N494="snížená",J494,0)</f>
        <v>0</v>
      </c>
      <c r="BG494" s="248">
        <f>IF(N494="zákl. přenesená",J494,0)</f>
        <v>0</v>
      </c>
      <c r="BH494" s="248">
        <f>IF(N494="sníž. přenesená",J494,0)</f>
        <v>0</v>
      </c>
      <c r="BI494" s="248">
        <f>IF(N494="nulová",J494,0)</f>
        <v>0</v>
      </c>
      <c r="BJ494" s="25" t="s">
        <v>24</v>
      </c>
      <c r="BK494" s="248">
        <f>ROUND(I494*H494,2)</f>
        <v>0</v>
      </c>
      <c r="BL494" s="25" t="s">
        <v>572</v>
      </c>
      <c r="BM494" s="25" t="s">
        <v>4690</v>
      </c>
    </row>
    <row r="495" s="1" customFormat="1" ht="16.5" customHeight="1">
      <c r="B495" s="47"/>
      <c r="C495" s="237" t="s">
        <v>4691</v>
      </c>
      <c r="D495" s="237" t="s">
        <v>230</v>
      </c>
      <c r="E495" s="238" t="s">
        <v>4692</v>
      </c>
      <c r="F495" s="239" t="s">
        <v>4510</v>
      </c>
      <c r="G495" s="240" t="s">
        <v>929</v>
      </c>
      <c r="H495" s="241">
        <v>2</v>
      </c>
      <c r="I495" s="242"/>
      <c r="J495" s="243">
        <f>ROUND(I495*H495,2)</f>
        <v>0</v>
      </c>
      <c r="K495" s="239" t="s">
        <v>3751</v>
      </c>
      <c r="L495" s="73"/>
      <c r="M495" s="244" t="s">
        <v>22</v>
      </c>
      <c r="N495" s="245" t="s">
        <v>50</v>
      </c>
      <c r="O495" s="48"/>
      <c r="P495" s="246">
        <f>O495*H495</f>
        <v>0</v>
      </c>
      <c r="Q495" s="246">
        <v>0</v>
      </c>
      <c r="R495" s="246">
        <f>Q495*H495</f>
        <v>0</v>
      </c>
      <c r="S495" s="246">
        <v>0</v>
      </c>
      <c r="T495" s="247">
        <f>S495*H495</f>
        <v>0</v>
      </c>
      <c r="AR495" s="25" t="s">
        <v>572</v>
      </c>
      <c r="AT495" s="25" t="s">
        <v>230</v>
      </c>
      <c r="AU495" s="25" t="s">
        <v>24</v>
      </c>
      <c r="AY495" s="25" t="s">
        <v>228</v>
      </c>
      <c r="BE495" s="248">
        <f>IF(N495="základní",J495,0)</f>
        <v>0</v>
      </c>
      <c r="BF495" s="248">
        <f>IF(N495="snížená",J495,0)</f>
        <v>0</v>
      </c>
      <c r="BG495" s="248">
        <f>IF(N495="zákl. přenesená",J495,0)</f>
        <v>0</v>
      </c>
      <c r="BH495" s="248">
        <f>IF(N495="sníž. přenesená",J495,0)</f>
        <v>0</v>
      </c>
      <c r="BI495" s="248">
        <f>IF(N495="nulová",J495,0)</f>
        <v>0</v>
      </c>
      <c r="BJ495" s="25" t="s">
        <v>24</v>
      </c>
      <c r="BK495" s="248">
        <f>ROUND(I495*H495,2)</f>
        <v>0</v>
      </c>
      <c r="BL495" s="25" t="s">
        <v>572</v>
      </c>
      <c r="BM495" s="25" t="s">
        <v>4693</v>
      </c>
    </row>
    <row r="496" s="1" customFormat="1" ht="38.25" customHeight="1">
      <c r="B496" s="47"/>
      <c r="C496" s="237" t="s">
        <v>4694</v>
      </c>
      <c r="D496" s="237" t="s">
        <v>230</v>
      </c>
      <c r="E496" s="238" t="s">
        <v>4695</v>
      </c>
      <c r="F496" s="239" t="s">
        <v>3820</v>
      </c>
      <c r="G496" s="240" t="s">
        <v>935</v>
      </c>
      <c r="H496" s="241">
        <v>22</v>
      </c>
      <c r="I496" s="242"/>
      <c r="J496" s="243">
        <f>ROUND(I496*H496,2)</f>
        <v>0</v>
      </c>
      <c r="K496" s="239" t="s">
        <v>3751</v>
      </c>
      <c r="L496" s="73"/>
      <c r="M496" s="244" t="s">
        <v>22</v>
      </c>
      <c r="N496" s="245" t="s">
        <v>50</v>
      </c>
      <c r="O496" s="48"/>
      <c r="P496" s="246">
        <f>O496*H496</f>
        <v>0</v>
      </c>
      <c r="Q496" s="246">
        <v>0</v>
      </c>
      <c r="R496" s="246">
        <f>Q496*H496</f>
        <v>0</v>
      </c>
      <c r="S496" s="246">
        <v>0</v>
      </c>
      <c r="T496" s="247">
        <f>S496*H496</f>
        <v>0</v>
      </c>
      <c r="AR496" s="25" t="s">
        <v>572</v>
      </c>
      <c r="AT496" s="25" t="s">
        <v>230</v>
      </c>
      <c r="AU496" s="25" t="s">
        <v>24</v>
      </c>
      <c r="AY496" s="25" t="s">
        <v>228</v>
      </c>
      <c r="BE496" s="248">
        <f>IF(N496="základní",J496,0)</f>
        <v>0</v>
      </c>
      <c r="BF496" s="248">
        <f>IF(N496="snížená",J496,0)</f>
        <v>0</v>
      </c>
      <c r="BG496" s="248">
        <f>IF(N496="zákl. přenesená",J496,0)</f>
        <v>0</v>
      </c>
      <c r="BH496" s="248">
        <f>IF(N496="sníž. přenesená",J496,0)</f>
        <v>0</v>
      </c>
      <c r="BI496" s="248">
        <f>IF(N496="nulová",J496,0)</f>
        <v>0</v>
      </c>
      <c r="BJ496" s="25" t="s">
        <v>24</v>
      </c>
      <c r="BK496" s="248">
        <f>ROUND(I496*H496,2)</f>
        <v>0</v>
      </c>
      <c r="BL496" s="25" t="s">
        <v>572</v>
      </c>
      <c r="BM496" s="25" t="s">
        <v>4696</v>
      </c>
    </row>
    <row r="497" s="1" customFormat="1" ht="38.25" customHeight="1">
      <c r="B497" s="47"/>
      <c r="C497" s="237" t="s">
        <v>4697</v>
      </c>
      <c r="D497" s="237" t="s">
        <v>230</v>
      </c>
      <c r="E497" s="238" t="s">
        <v>4698</v>
      </c>
      <c r="F497" s="239" t="s">
        <v>3823</v>
      </c>
      <c r="G497" s="240" t="s">
        <v>935</v>
      </c>
      <c r="H497" s="241">
        <v>1</v>
      </c>
      <c r="I497" s="242"/>
      <c r="J497" s="243">
        <f>ROUND(I497*H497,2)</f>
        <v>0</v>
      </c>
      <c r="K497" s="239" t="s">
        <v>3751</v>
      </c>
      <c r="L497" s="73"/>
      <c r="M497" s="244" t="s">
        <v>22</v>
      </c>
      <c r="N497" s="245" t="s">
        <v>50</v>
      </c>
      <c r="O497" s="48"/>
      <c r="P497" s="246">
        <f>O497*H497</f>
        <v>0</v>
      </c>
      <c r="Q497" s="246">
        <v>0</v>
      </c>
      <c r="R497" s="246">
        <f>Q497*H497</f>
        <v>0</v>
      </c>
      <c r="S497" s="246">
        <v>0</v>
      </c>
      <c r="T497" s="247">
        <f>S497*H497</f>
        <v>0</v>
      </c>
      <c r="AR497" s="25" t="s">
        <v>572</v>
      </c>
      <c r="AT497" s="25" t="s">
        <v>230</v>
      </c>
      <c r="AU497" s="25" t="s">
        <v>24</v>
      </c>
      <c r="AY497" s="25" t="s">
        <v>228</v>
      </c>
      <c r="BE497" s="248">
        <f>IF(N497="základní",J497,0)</f>
        <v>0</v>
      </c>
      <c r="BF497" s="248">
        <f>IF(N497="snížená",J497,0)</f>
        <v>0</v>
      </c>
      <c r="BG497" s="248">
        <f>IF(N497="zákl. přenesená",J497,0)</f>
        <v>0</v>
      </c>
      <c r="BH497" s="248">
        <f>IF(N497="sníž. přenesená",J497,0)</f>
        <v>0</v>
      </c>
      <c r="BI497" s="248">
        <f>IF(N497="nulová",J497,0)</f>
        <v>0</v>
      </c>
      <c r="BJ497" s="25" t="s">
        <v>24</v>
      </c>
      <c r="BK497" s="248">
        <f>ROUND(I497*H497,2)</f>
        <v>0</v>
      </c>
      <c r="BL497" s="25" t="s">
        <v>572</v>
      </c>
      <c r="BM497" s="25" t="s">
        <v>4699</v>
      </c>
    </row>
    <row r="498" s="1" customFormat="1" ht="25.5" customHeight="1">
      <c r="B498" s="47"/>
      <c r="C498" s="237" t="s">
        <v>4700</v>
      </c>
      <c r="D498" s="237" t="s">
        <v>230</v>
      </c>
      <c r="E498" s="238" t="s">
        <v>4701</v>
      </c>
      <c r="F498" s="239" t="s">
        <v>3832</v>
      </c>
      <c r="G498" s="240" t="s">
        <v>263</v>
      </c>
      <c r="H498" s="241">
        <v>1</v>
      </c>
      <c r="I498" s="242"/>
      <c r="J498" s="243">
        <f>ROUND(I498*H498,2)</f>
        <v>0</v>
      </c>
      <c r="K498" s="239" t="s">
        <v>3751</v>
      </c>
      <c r="L498" s="73"/>
      <c r="M498" s="244" t="s">
        <v>22</v>
      </c>
      <c r="N498" s="245" t="s">
        <v>50</v>
      </c>
      <c r="O498" s="48"/>
      <c r="P498" s="246">
        <f>O498*H498</f>
        <v>0</v>
      </c>
      <c r="Q498" s="246">
        <v>0</v>
      </c>
      <c r="R498" s="246">
        <f>Q498*H498</f>
        <v>0</v>
      </c>
      <c r="S498" s="246">
        <v>0</v>
      </c>
      <c r="T498" s="247">
        <f>S498*H498</f>
        <v>0</v>
      </c>
      <c r="AR498" s="25" t="s">
        <v>572</v>
      </c>
      <c r="AT498" s="25" t="s">
        <v>230</v>
      </c>
      <c r="AU498" s="25" t="s">
        <v>24</v>
      </c>
      <c r="AY498" s="25" t="s">
        <v>228</v>
      </c>
      <c r="BE498" s="248">
        <f>IF(N498="základní",J498,0)</f>
        <v>0</v>
      </c>
      <c r="BF498" s="248">
        <f>IF(N498="snížená",J498,0)</f>
        <v>0</v>
      </c>
      <c r="BG498" s="248">
        <f>IF(N498="zákl. přenesená",J498,0)</f>
        <v>0</v>
      </c>
      <c r="BH498" s="248">
        <f>IF(N498="sníž. přenesená",J498,0)</f>
        <v>0</v>
      </c>
      <c r="BI498" s="248">
        <f>IF(N498="nulová",J498,0)</f>
        <v>0</v>
      </c>
      <c r="BJ498" s="25" t="s">
        <v>24</v>
      </c>
      <c r="BK498" s="248">
        <f>ROUND(I498*H498,2)</f>
        <v>0</v>
      </c>
      <c r="BL498" s="25" t="s">
        <v>572</v>
      </c>
      <c r="BM498" s="25" t="s">
        <v>4702</v>
      </c>
    </row>
    <row r="499" s="1" customFormat="1" ht="25.5" customHeight="1">
      <c r="B499" s="47"/>
      <c r="C499" s="237" t="s">
        <v>4703</v>
      </c>
      <c r="D499" s="237" t="s">
        <v>230</v>
      </c>
      <c r="E499" s="238" t="s">
        <v>4704</v>
      </c>
      <c r="F499" s="239" t="s">
        <v>3838</v>
      </c>
      <c r="G499" s="240" t="s">
        <v>263</v>
      </c>
      <c r="H499" s="241">
        <v>7</v>
      </c>
      <c r="I499" s="242"/>
      <c r="J499" s="243">
        <f>ROUND(I499*H499,2)</f>
        <v>0</v>
      </c>
      <c r="K499" s="239" t="s">
        <v>3751</v>
      </c>
      <c r="L499" s="73"/>
      <c r="M499" s="244" t="s">
        <v>22</v>
      </c>
      <c r="N499" s="245" t="s">
        <v>50</v>
      </c>
      <c r="O499" s="48"/>
      <c r="P499" s="246">
        <f>O499*H499</f>
        <v>0</v>
      </c>
      <c r="Q499" s="246">
        <v>0</v>
      </c>
      <c r="R499" s="246">
        <f>Q499*H499</f>
        <v>0</v>
      </c>
      <c r="S499" s="246">
        <v>0</v>
      </c>
      <c r="T499" s="247">
        <f>S499*H499</f>
        <v>0</v>
      </c>
      <c r="AR499" s="25" t="s">
        <v>572</v>
      </c>
      <c r="AT499" s="25" t="s">
        <v>230</v>
      </c>
      <c r="AU499" s="25" t="s">
        <v>24</v>
      </c>
      <c r="AY499" s="25" t="s">
        <v>228</v>
      </c>
      <c r="BE499" s="248">
        <f>IF(N499="základní",J499,0)</f>
        <v>0</v>
      </c>
      <c r="BF499" s="248">
        <f>IF(N499="snížená",J499,0)</f>
        <v>0</v>
      </c>
      <c r="BG499" s="248">
        <f>IF(N499="zákl. přenesená",J499,0)</f>
        <v>0</v>
      </c>
      <c r="BH499" s="248">
        <f>IF(N499="sníž. přenesená",J499,0)</f>
        <v>0</v>
      </c>
      <c r="BI499" s="248">
        <f>IF(N499="nulová",J499,0)</f>
        <v>0</v>
      </c>
      <c r="BJ499" s="25" t="s">
        <v>24</v>
      </c>
      <c r="BK499" s="248">
        <f>ROUND(I499*H499,2)</f>
        <v>0</v>
      </c>
      <c r="BL499" s="25" t="s">
        <v>572</v>
      </c>
      <c r="BM499" s="25" t="s">
        <v>4705</v>
      </c>
    </row>
    <row r="500" s="1" customFormat="1" ht="16.5" customHeight="1">
      <c r="B500" s="47"/>
      <c r="C500" s="237" t="s">
        <v>4706</v>
      </c>
      <c r="D500" s="237" t="s">
        <v>230</v>
      </c>
      <c r="E500" s="238" t="s">
        <v>4707</v>
      </c>
      <c r="F500" s="239" t="s">
        <v>3847</v>
      </c>
      <c r="G500" s="240" t="s">
        <v>935</v>
      </c>
      <c r="H500" s="241">
        <v>1</v>
      </c>
      <c r="I500" s="242"/>
      <c r="J500" s="243">
        <f>ROUND(I500*H500,2)</f>
        <v>0</v>
      </c>
      <c r="K500" s="239" t="s">
        <v>3751</v>
      </c>
      <c r="L500" s="73"/>
      <c r="M500" s="244" t="s">
        <v>22</v>
      </c>
      <c r="N500" s="245" t="s">
        <v>50</v>
      </c>
      <c r="O500" s="48"/>
      <c r="P500" s="246">
        <f>O500*H500</f>
        <v>0</v>
      </c>
      <c r="Q500" s="246">
        <v>0</v>
      </c>
      <c r="R500" s="246">
        <f>Q500*H500</f>
        <v>0</v>
      </c>
      <c r="S500" s="246">
        <v>0</v>
      </c>
      <c r="T500" s="247">
        <f>S500*H500</f>
        <v>0</v>
      </c>
      <c r="AR500" s="25" t="s">
        <v>572</v>
      </c>
      <c r="AT500" s="25" t="s">
        <v>230</v>
      </c>
      <c r="AU500" s="25" t="s">
        <v>24</v>
      </c>
      <c r="AY500" s="25" t="s">
        <v>228</v>
      </c>
      <c r="BE500" s="248">
        <f>IF(N500="základní",J500,0)</f>
        <v>0</v>
      </c>
      <c r="BF500" s="248">
        <f>IF(N500="snížená",J500,0)</f>
        <v>0</v>
      </c>
      <c r="BG500" s="248">
        <f>IF(N500="zákl. přenesená",J500,0)</f>
        <v>0</v>
      </c>
      <c r="BH500" s="248">
        <f>IF(N500="sníž. přenesená",J500,0)</f>
        <v>0</v>
      </c>
      <c r="BI500" s="248">
        <f>IF(N500="nulová",J500,0)</f>
        <v>0</v>
      </c>
      <c r="BJ500" s="25" t="s">
        <v>24</v>
      </c>
      <c r="BK500" s="248">
        <f>ROUND(I500*H500,2)</f>
        <v>0</v>
      </c>
      <c r="BL500" s="25" t="s">
        <v>572</v>
      </c>
      <c r="BM500" s="25" t="s">
        <v>4708</v>
      </c>
    </row>
    <row r="501" s="11" customFormat="1" ht="37.44" customHeight="1">
      <c r="B501" s="221"/>
      <c r="C501" s="222"/>
      <c r="D501" s="223" t="s">
        <v>78</v>
      </c>
      <c r="E501" s="224" t="s">
        <v>308</v>
      </c>
      <c r="F501" s="224" t="s">
        <v>4709</v>
      </c>
      <c r="G501" s="222"/>
      <c r="H501" s="222"/>
      <c r="I501" s="225"/>
      <c r="J501" s="226">
        <f>BK501</f>
        <v>0</v>
      </c>
      <c r="K501" s="222"/>
      <c r="L501" s="227"/>
      <c r="M501" s="228"/>
      <c r="N501" s="229"/>
      <c r="O501" s="229"/>
      <c r="P501" s="230">
        <f>SUM(P502:P516)</f>
        <v>0</v>
      </c>
      <c r="Q501" s="229"/>
      <c r="R501" s="230">
        <f>SUM(R502:R516)</f>
        <v>0</v>
      </c>
      <c r="S501" s="229"/>
      <c r="T501" s="231">
        <f>SUM(T502:T516)</f>
        <v>0</v>
      </c>
      <c r="AR501" s="232" t="s">
        <v>101</v>
      </c>
      <c r="AT501" s="233" t="s">
        <v>78</v>
      </c>
      <c r="AU501" s="233" t="s">
        <v>79</v>
      </c>
      <c r="AY501" s="232" t="s">
        <v>228</v>
      </c>
      <c r="BK501" s="234">
        <f>SUM(BK502:BK516)</f>
        <v>0</v>
      </c>
    </row>
    <row r="502" s="1" customFormat="1" ht="51" customHeight="1">
      <c r="B502" s="47"/>
      <c r="C502" s="237" t="s">
        <v>4710</v>
      </c>
      <c r="D502" s="237" t="s">
        <v>230</v>
      </c>
      <c r="E502" s="238" t="s">
        <v>4711</v>
      </c>
      <c r="F502" s="239" t="s">
        <v>4712</v>
      </c>
      <c r="G502" s="240" t="s">
        <v>929</v>
      </c>
      <c r="H502" s="241">
        <v>1</v>
      </c>
      <c r="I502" s="242"/>
      <c r="J502" s="243">
        <f>ROUND(I502*H502,2)</f>
        <v>0</v>
      </c>
      <c r="K502" s="239" t="s">
        <v>3751</v>
      </c>
      <c r="L502" s="73"/>
      <c r="M502" s="244" t="s">
        <v>22</v>
      </c>
      <c r="N502" s="245" t="s">
        <v>50</v>
      </c>
      <c r="O502" s="48"/>
      <c r="P502" s="246">
        <f>O502*H502</f>
        <v>0</v>
      </c>
      <c r="Q502" s="246">
        <v>0</v>
      </c>
      <c r="R502" s="246">
        <f>Q502*H502</f>
        <v>0</v>
      </c>
      <c r="S502" s="246">
        <v>0</v>
      </c>
      <c r="T502" s="247">
        <f>S502*H502</f>
        <v>0</v>
      </c>
      <c r="AR502" s="25" t="s">
        <v>572</v>
      </c>
      <c r="AT502" s="25" t="s">
        <v>230</v>
      </c>
      <c r="AU502" s="25" t="s">
        <v>24</v>
      </c>
      <c r="AY502" s="25" t="s">
        <v>228</v>
      </c>
      <c r="BE502" s="248">
        <f>IF(N502="základní",J502,0)</f>
        <v>0</v>
      </c>
      <c r="BF502" s="248">
        <f>IF(N502="snížená",J502,0)</f>
        <v>0</v>
      </c>
      <c r="BG502" s="248">
        <f>IF(N502="zákl. přenesená",J502,0)</f>
        <v>0</v>
      </c>
      <c r="BH502" s="248">
        <f>IF(N502="sníž. přenesená",J502,0)</f>
        <v>0</v>
      </c>
      <c r="BI502" s="248">
        <f>IF(N502="nulová",J502,0)</f>
        <v>0</v>
      </c>
      <c r="BJ502" s="25" t="s">
        <v>24</v>
      </c>
      <c r="BK502" s="248">
        <f>ROUND(I502*H502,2)</f>
        <v>0</v>
      </c>
      <c r="BL502" s="25" t="s">
        <v>572</v>
      </c>
      <c r="BM502" s="25" t="s">
        <v>4713</v>
      </c>
    </row>
    <row r="503" s="1" customFormat="1" ht="51" customHeight="1">
      <c r="B503" s="47"/>
      <c r="C503" s="237" t="s">
        <v>4714</v>
      </c>
      <c r="D503" s="237" t="s">
        <v>230</v>
      </c>
      <c r="E503" s="238" t="s">
        <v>4715</v>
      </c>
      <c r="F503" s="239" t="s">
        <v>4716</v>
      </c>
      <c r="G503" s="240" t="s">
        <v>929</v>
      </c>
      <c r="H503" s="241">
        <v>1</v>
      </c>
      <c r="I503" s="242"/>
      <c r="J503" s="243">
        <f>ROUND(I503*H503,2)</f>
        <v>0</v>
      </c>
      <c r="K503" s="239" t="s">
        <v>3751</v>
      </c>
      <c r="L503" s="73"/>
      <c r="M503" s="244" t="s">
        <v>22</v>
      </c>
      <c r="N503" s="245" t="s">
        <v>50</v>
      </c>
      <c r="O503" s="48"/>
      <c r="P503" s="246">
        <f>O503*H503</f>
        <v>0</v>
      </c>
      <c r="Q503" s="246">
        <v>0</v>
      </c>
      <c r="R503" s="246">
        <f>Q503*H503</f>
        <v>0</v>
      </c>
      <c r="S503" s="246">
        <v>0</v>
      </c>
      <c r="T503" s="247">
        <f>S503*H503</f>
        <v>0</v>
      </c>
      <c r="AR503" s="25" t="s">
        <v>572</v>
      </c>
      <c r="AT503" s="25" t="s">
        <v>230</v>
      </c>
      <c r="AU503" s="25" t="s">
        <v>24</v>
      </c>
      <c r="AY503" s="25" t="s">
        <v>228</v>
      </c>
      <c r="BE503" s="248">
        <f>IF(N503="základní",J503,0)</f>
        <v>0</v>
      </c>
      <c r="BF503" s="248">
        <f>IF(N503="snížená",J503,0)</f>
        <v>0</v>
      </c>
      <c r="BG503" s="248">
        <f>IF(N503="zákl. přenesená",J503,0)</f>
        <v>0</v>
      </c>
      <c r="BH503" s="248">
        <f>IF(N503="sníž. přenesená",J503,0)</f>
        <v>0</v>
      </c>
      <c r="BI503" s="248">
        <f>IF(N503="nulová",J503,0)</f>
        <v>0</v>
      </c>
      <c r="BJ503" s="25" t="s">
        <v>24</v>
      </c>
      <c r="BK503" s="248">
        <f>ROUND(I503*H503,2)</f>
        <v>0</v>
      </c>
      <c r="BL503" s="25" t="s">
        <v>572</v>
      </c>
      <c r="BM503" s="25" t="s">
        <v>4717</v>
      </c>
    </row>
    <row r="504" s="1" customFormat="1" ht="25.5" customHeight="1">
      <c r="B504" s="47"/>
      <c r="C504" s="237" t="s">
        <v>4718</v>
      </c>
      <c r="D504" s="237" t="s">
        <v>230</v>
      </c>
      <c r="E504" s="238" t="s">
        <v>4719</v>
      </c>
      <c r="F504" s="239" t="s">
        <v>4720</v>
      </c>
      <c r="G504" s="240" t="s">
        <v>929</v>
      </c>
      <c r="H504" s="241">
        <v>1</v>
      </c>
      <c r="I504" s="242"/>
      <c r="J504" s="243">
        <f>ROUND(I504*H504,2)</f>
        <v>0</v>
      </c>
      <c r="K504" s="239" t="s">
        <v>3751</v>
      </c>
      <c r="L504" s="73"/>
      <c r="M504" s="244" t="s">
        <v>22</v>
      </c>
      <c r="N504" s="245" t="s">
        <v>50</v>
      </c>
      <c r="O504" s="48"/>
      <c r="P504" s="246">
        <f>O504*H504</f>
        <v>0</v>
      </c>
      <c r="Q504" s="246">
        <v>0</v>
      </c>
      <c r="R504" s="246">
        <f>Q504*H504</f>
        <v>0</v>
      </c>
      <c r="S504" s="246">
        <v>0</v>
      </c>
      <c r="T504" s="247">
        <f>S504*H504</f>
        <v>0</v>
      </c>
      <c r="AR504" s="25" t="s">
        <v>572</v>
      </c>
      <c r="AT504" s="25" t="s">
        <v>230</v>
      </c>
      <c r="AU504" s="25" t="s">
        <v>24</v>
      </c>
      <c r="AY504" s="25" t="s">
        <v>228</v>
      </c>
      <c r="BE504" s="248">
        <f>IF(N504="základní",J504,0)</f>
        <v>0</v>
      </c>
      <c r="BF504" s="248">
        <f>IF(N504="snížená",J504,0)</f>
        <v>0</v>
      </c>
      <c r="BG504" s="248">
        <f>IF(N504="zákl. přenesená",J504,0)</f>
        <v>0</v>
      </c>
      <c r="BH504" s="248">
        <f>IF(N504="sníž. přenesená",J504,0)</f>
        <v>0</v>
      </c>
      <c r="BI504" s="248">
        <f>IF(N504="nulová",J504,0)</f>
        <v>0</v>
      </c>
      <c r="BJ504" s="25" t="s">
        <v>24</v>
      </c>
      <c r="BK504" s="248">
        <f>ROUND(I504*H504,2)</f>
        <v>0</v>
      </c>
      <c r="BL504" s="25" t="s">
        <v>572</v>
      </c>
      <c r="BM504" s="25" t="s">
        <v>4721</v>
      </c>
    </row>
    <row r="505" s="1" customFormat="1" ht="25.5" customHeight="1">
      <c r="B505" s="47"/>
      <c r="C505" s="237" t="s">
        <v>4722</v>
      </c>
      <c r="D505" s="237" t="s">
        <v>230</v>
      </c>
      <c r="E505" s="238" t="s">
        <v>4723</v>
      </c>
      <c r="F505" s="239" t="s">
        <v>4724</v>
      </c>
      <c r="G505" s="240" t="s">
        <v>929</v>
      </c>
      <c r="H505" s="241">
        <v>2</v>
      </c>
      <c r="I505" s="242"/>
      <c r="J505" s="243">
        <f>ROUND(I505*H505,2)</f>
        <v>0</v>
      </c>
      <c r="K505" s="239" t="s">
        <v>3751</v>
      </c>
      <c r="L505" s="73"/>
      <c r="M505" s="244" t="s">
        <v>22</v>
      </c>
      <c r="N505" s="245" t="s">
        <v>50</v>
      </c>
      <c r="O505" s="48"/>
      <c r="P505" s="246">
        <f>O505*H505</f>
        <v>0</v>
      </c>
      <c r="Q505" s="246">
        <v>0</v>
      </c>
      <c r="R505" s="246">
        <f>Q505*H505</f>
        <v>0</v>
      </c>
      <c r="S505" s="246">
        <v>0</v>
      </c>
      <c r="T505" s="247">
        <f>S505*H505</f>
        <v>0</v>
      </c>
      <c r="AR505" s="25" t="s">
        <v>572</v>
      </c>
      <c r="AT505" s="25" t="s">
        <v>230</v>
      </c>
      <c r="AU505" s="25" t="s">
        <v>24</v>
      </c>
      <c r="AY505" s="25" t="s">
        <v>228</v>
      </c>
      <c r="BE505" s="248">
        <f>IF(N505="základní",J505,0)</f>
        <v>0</v>
      </c>
      <c r="BF505" s="248">
        <f>IF(N505="snížená",J505,0)</f>
        <v>0</v>
      </c>
      <c r="BG505" s="248">
        <f>IF(N505="zákl. přenesená",J505,0)</f>
        <v>0</v>
      </c>
      <c r="BH505" s="248">
        <f>IF(N505="sníž. přenesená",J505,0)</f>
        <v>0</v>
      </c>
      <c r="BI505" s="248">
        <f>IF(N505="nulová",J505,0)</f>
        <v>0</v>
      </c>
      <c r="BJ505" s="25" t="s">
        <v>24</v>
      </c>
      <c r="BK505" s="248">
        <f>ROUND(I505*H505,2)</f>
        <v>0</v>
      </c>
      <c r="BL505" s="25" t="s">
        <v>572</v>
      </c>
      <c r="BM505" s="25" t="s">
        <v>4725</v>
      </c>
    </row>
    <row r="506" s="1" customFormat="1" ht="25.5" customHeight="1">
      <c r="B506" s="47"/>
      <c r="C506" s="237" t="s">
        <v>4726</v>
      </c>
      <c r="D506" s="237" t="s">
        <v>230</v>
      </c>
      <c r="E506" s="238" t="s">
        <v>4727</v>
      </c>
      <c r="F506" s="239" t="s">
        <v>4728</v>
      </c>
      <c r="G506" s="240" t="s">
        <v>929</v>
      </c>
      <c r="H506" s="241">
        <v>1</v>
      </c>
      <c r="I506" s="242"/>
      <c r="J506" s="243">
        <f>ROUND(I506*H506,2)</f>
        <v>0</v>
      </c>
      <c r="K506" s="239" t="s">
        <v>3751</v>
      </c>
      <c r="L506" s="73"/>
      <c r="M506" s="244" t="s">
        <v>22</v>
      </c>
      <c r="N506" s="245" t="s">
        <v>50</v>
      </c>
      <c r="O506" s="48"/>
      <c r="P506" s="246">
        <f>O506*H506</f>
        <v>0</v>
      </c>
      <c r="Q506" s="246">
        <v>0</v>
      </c>
      <c r="R506" s="246">
        <f>Q506*H506</f>
        <v>0</v>
      </c>
      <c r="S506" s="246">
        <v>0</v>
      </c>
      <c r="T506" s="247">
        <f>S506*H506</f>
        <v>0</v>
      </c>
      <c r="AR506" s="25" t="s">
        <v>572</v>
      </c>
      <c r="AT506" s="25" t="s">
        <v>230</v>
      </c>
      <c r="AU506" s="25" t="s">
        <v>24</v>
      </c>
      <c r="AY506" s="25" t="s">
        <v>228</v>
      </c>
      <c r="BE506" s="248">
        <f>IF(N506="základní",J506,0)</f>
        <v>0</v>
      </c>
      <c r="BF506" s="248">
        <f>IF(N506="snížená",J506,0)</f>
        <v>0</v>
      </c>
      <c r="BG506" s="248">
        <f>IF(N506="zákl. přenesená",J506,0)</f>
        <v>0</v>
      </c>
      <c r="BH506" s="248">
        <f>IF(N506="sníž. přenesená",J506,0)</f>
        <v>0</v>
      </c>
      <c r="BI506" s="248">
        <f>IF(N506="nulová",J506,0)</f>
        <v>0</v>
      </c>
      <c r="BJ506" s="25" t="s">
        <v>24</v>
      </c>
      <c r="BK506" s="248">
        <f>ROUND(I506*H506,2)</f>
        <v>0</v>
      </c>
      <c r="BL506" s="25" t="s">
        <v>572</v>
      </c>
      <c r="BM506" s="25" t="s">
        <v>4729</v>
      </c>
    </row>
    <row r="507" s="1" customFormat="1" ht="25.5" customHeight="1">
      <c r="B507" s="47"/>
      <c r="C507" s="237" t="s">
        <v>4730</v>
      </c>
      <c r="D507" s="237" t="s">
        <v>230</v>
      </c>
      <c r="E507" s="238" t="s">
        <v>4731</v>
      </c>
      <c r="F507" s="239" t="s">
        <v>4732</v>
      </c>
      <c r="G507" s="240" t="s">
        <v>929</v>
      </c>
      <c r="H507" s="241">
        <v>2</v>
      </c>
      <c r="I507" s="242"/>
      <c r="J507" s="243">
        <f>ROUND(I507*H507,2)</f>
        <v>0</v>
      </c>
      <c r="K507" s="239" t="s">
        <v>3751</v>
      </c>
      <c r="L507" s="73"/>
      <c r="M507" s="244" t="s">
        <v>22</v>
      </c>
      <c r="N507" s="245" t="s">
        <v>50</v>
      </c>
      <c r="O507" s="48"/>
      <c r="P507" s="246">
        <f>O507*H507</f>
        <v>0</v>
      </c>
      <c r="Q507" s="246">
        <v>0</v>
      </c>
      <c r="R507" s="246">
        <f>Q507*H507</f>
        <v>0</v>
      </c>
      <c r="S507" s="246">
        <v>0</v>
      </c>
      <c r="T507" s="247">
        <f>S507*H507</f>
        <v>0</v>
      </c>
      <c r="AR507" s="25" t="s">
        <v>572</v>
      </c>
      <c r="AT507" s="25" t="s">
        <v>230</v>
      </c>
      <c r="AU507" s="25" t="s">
        <v>24</v>
      </c>
      <c r="AY507" s="25" t="s">
        <v>228</v>
      </c>
      <c r="BE507" s="248">
        <f>IF(N507="základní",J507,0)</f>
        <v>0</v>
      </c>
      <c r="BF507" s="248">
        <f>IF(N507="snížená",J507,0)</f>
        <v>0</v>
      </c>
      <c r="BG507" s="248">
        <f>IF(N507="zákl. přenesená",J507,0)</f>
        <v>0</v>
      </c>
      <c r="BH507" s="248">
        <f>IF(N507="sníž. přenesená",J507,0)</f>
        <v>0</v>
      </c>
      <c r="BI507" s="248">
        <f>IF(N507="nulová",J507,0)</f>
        <v>0</v>
      </c>
      <c r="BJ507" s="25" t="s">
        <v>24</v>
      </c>
      <c r="BK507" s="248">
        <f>ROUND(I507*H507,2)</f>
        <v>0</v>
      </c>
      <c r="BL507" s="25" t="s">
        <v>572</v>
      </c>
      <c r="BM507" s="25" t="s">
        <v>4733</v>
      </c>
    </row>
    <row r="508" s="1" customFormat="1" ht="25.5" customHeight="1">
      <c r="B508" s="47"/>
      <c r="C508" s="237" t="s">
        <v>4734</v>
      </c>
      <c r="D508" s="237" t="s">
        <v>230</v>
      </c>
      <c r="E508" s="238" t="s">
        <v>4735</v>
      </c>
      <c r="F508" s="239" t="s">
        <v>4736</v>
      </c>
      <c r="G508" s="240" t="s">
        <v>929</v>
      </c>
      <c r="H508" s="241">
        <v>2</v>
      </c>
      <c r="I508" s="242"/>
      <c r="J508" s="243">
        <f>ROUND(I508*H508,2)</f>
        <v>0</v>
      </c>
      <c r="K508" s="239" t="s">
        <v>3751</v>
      </c>
      <c r="L508" s="73"/>
      <c r="M508" s="244" t="s">
        <v>22</v>
      </c>
      <c r="N508" s="245" t="s">
        <v>50</v>
      </c>
      <c r="O508" s="48"/>
      <c r="P508" s="246">
        <f>O508*H508</f>
        <v>0</v>
      </c>
      <c r="Q508" s="246">
        <v>0</v>
      </c>
      <c r="R508" s="246">
        <f>Q508*H508</f>
        <v>0</v>
      </c>
      <c r="S508" s="246">
        <v>0</v>
      </c>
      <c r="T508" s="247">
        <f>S508*H508</f>
        <v>0</v>
      </c>
      <c r="AR508" s="25" t="s">
        <v>572</v>
      </c>
      <c r="AT508" s="25" t="s">
        <v>230</v>
      </c>
      <c r="AU508" s="25" t="s">
        <v>24</v>
      </c>
      <c r="AY508" s="25" t="s">
        <v>228</v>
      </c>
      <c r="BE508" s="248">
        <f>IF(N508="základní",J508,0)</f>
        <v>0</v>
      </c>
      <c r="BF508" s="248">
        <f>IF(N508="snížená",J508,0)</f>
        <v>0</v>
      </c>
      <c r="BG508" s="248">
        <f>IF(N508="zákl. přenesená",J508,0)</f>
        <v>0</v>
      </c>
      <c r="BH508" s="248">
        <f>IF(N508="sníž. přenesená",J508,0)</f>
        <v>0</v>
      </c>
      <c r="BI508" s="248">
        <f>IF(N508="nulová",J508,0)</f>
        <v>0</v>
      </c>
      <c r="BJ508" s="25" t="s">
        <v>24</v>
      </c>
      <c r="BK508" s="248">
        <f>ROUND(I508*H508,2)</f>
        <v>0</v>
      </c>
      <c r="BL508" s="25" t="s">
        <v>572</v>
      </c>
      <c r="BM508" s="25" t="s">
        <v>4737</v>
      </c>
    </row>
    <row r="509" s="1" customFormat="1" ht="25.5" customHeight="1">
      <c r="B509" s="47"/>
      <c r="C509" s="237" t="s">
        <v>4738</v>
      </c>
      <c r="D509" s="237" t="s">
        <v>230</v>
      </c>
      <c r="E509" s="238" t="s">
        <v>4739</v>
      </c>
      <c r="F509" s="239" t="s">
        <v>4740</v>
      </c>
      <c r="G509" s="240" t="s">
        <v>929</v>
      </c>
      <c r="H509" s="241">
        <v>2</v>
      </c>
      <c r="I509" s="242"/>
      <c r="J509" s="243">
        <f>ROUND(I509*H509,2)</f>
        <v>0</v>
      </c>
      <c r="K509" s="239" t="s">
        <v>3751</v>
      </c>
      <c r="L509" s="73"/>
      <c r="M509" s="244" t="s">
        <v>22</v>
      </c>
      <c r="N509" s="245" t="s">
        <v>50</v>
      </c>
      <c r="O509" s="48"/>
      <c r="P509" s="246">
        <f>O509*H509</f>
        <v>0</v>
      </c>
      <c r="Q509" s="246">
        <v>0</v>
      </c>
      <c r="R509" s="246">
        <f>Q509*H509</f>
        <v>0</v>
      </c>
      <c r="S509" s="246">
        <v>0</v>
      </c>
      <c r="T509" s="247">
        <f>S509*H509</f>
        <v>0</v>
      </c>
      <c r="AR509" s="25" t="s">
        <v>572</v>
      </c>
      <c r="AT509" s="25" t="s">
        <v>230</v>
      </c>
      <c r="AU509" s="25" t="s">
        <v>24</v>
      </c>
      <c r="AY509" s="25" t="s">
        <v>228</v>
      </c>
      <c r="BE509" s="248">
        <f>IF(N509="základní",J509,0)</f>
        <v>0</v>
      </c>
      <c r="BF509" s="248">
        <f>IF(N509="snížená",J509,0)</f>
        <v>0</v>
      </c>
      <c r="BG509" s="248">
        <f>IF(N509="zákl. přenesená",J509,0)</f>
        <v>0</v>
      </c>
      <c r="BH509" s="248">
        <f>IF(N509="sníž. přenesená",J509,0)</f>
        <v>0</v>
      </c>
      <c r="BI509" s="248">
        <f>IF(N509="nulová",J509,0)</f>
        <v>0</v>
      </c>
      <c r="BJ509" s="25" t="s">
        <v>24</v>
      </c>
      <c r="BK509" s="248">
        <f>ROUND(I509*H509,2)</f>
        <v>0</v>
      </c>
      <c r="BL509" s="25" t="s">
        <v>572</v>
      </c>
      <c r="BM509" s="25" t="s">
        <v>4741</v>
      </c>
    </row>
    <row r="510" s="1" customFormat="1" ht="25.5" customHeight="1">
      <c r="B510" s="47"/>
      <c r="C510" s="237" t="s">
        <v>4742</v>
      </c>
      <c r="D510" s="237" t="s">
        <v>230</v>
      </c>
      <c r="E510" s="238" t="s">
        <v>4743</v>
      </c>
      <c r="F510" s="239" t="s">
        <v>4744</v>
      </c>
      <c r="G510" s="240" t="s">
        <v>929</v>
      </c>
      <c r="H510" s="241">
        <v>2</v>
      </c>
      <c r="I510" s="242"/>
      <c r="J510" s="243">
        <f>ROUND(I510*H510,2)</f>
        <v>0</v>
      </c>
      <c r="K510" s="239" t="s">
        <v>3751</v>
      </c>
      <c r="L510" s="73"/>
      <c r="M510" s="244" t="s">
        <v>22</v>
      </c>
      <c r="N510" s="245" t="s">
        <v>50</v>
      </c>
      <c r="O510" s="48"/>
      <c r="P510" s="246">
        <f>O510*H510</f>
        <v>0</v>
      </c>
      <c r="Q510" s="246">
        <v>0</v>
      </c>
      <c r="R510" s="246">
        <f>Q510*H510</f>
        <v>0</v>
      </c>
      <c r="S510" s="246">
        <v>0</v>
      </c>
      <c r="T510" s="247">
        <f>S510*H510</f>
        <v>0</v>
      </c>
      <c r="AR510" s="25" t="s">
        <v>572</v>
      </c>
      <c r="AT510" s="25" t="s">
        <v>230</v>
      </c>
      <c r="AU510" s="25" t="s">
        <v>24</v>
      </c>
      <c r="AY510" s="25" t="s">
        <v>228</v>
      </c>
      <c r="BE510" s="248">
        <f>IF(N510="základní",J510,0)</f>
        <v>0</v>
      </c>
      <c r="BF510" s="248">
        <f>IF(N510="snížená",J510,0)</f>
        <v>0</v>
      </c>
      <c r="BG510" s="248">
        <f>IF(N510="zákl. přenesená",J510,0)</f>
        <v>0</v>
      </c>
      <c r="BH510" s="248">
        <f>IF(N510="sníž. přenesená",J510,0)</f>
        <v>0</v>
      </c>
      <c r="BI510" s="248">
        <f>IF(N510="nulová",J510,0)</f>
        <v>0</v>
      </c>
      <c r="BJ510" s="25" t="s">
        <v>24</v>
      </c>
      <c r="BK510" s="248">
        <f>ROUND(I510*H510,2)</f>
        <v>0</v>
      </c>
      <c r="BL510" s="25" t="s">
        <v>572</v>
      </c>
      <c r="BM510" s="25" t="s">
        <v>4745</v>
      </c>
    </row>
    <row r="511" s="1" customFormat="1" ht="25.5" customHeight="1">
      <c r="B511" s="47"/>
      <c r="C511" s="237" t="s">
        <v>4746</v>
      </c>
      <c r="D511" s="237" t="s">
        <v>230</v>
      </c>
      <c r="E511" s="238" t="s">
        <v>4747</v>
      </c>
      <c r="F511" s="239" t="s">
        <v>4748</v>
      </c>
      <c r="G511" s="240" t="s">
        <v>929</v>
      </c>
      <c r="H511" s="241">
        <v>2</v>
      </c>
      <c r="I511" s="242"/>
      <c r="J511" s="243">
        <f>ROUND(I511*H511,2)</f>
        <v>0</v>
      </c>
      <c r="K511" s="239" t="s">
        <v>3751</v>
      </c>
      <c r="L511" s="73"/>
      <c r="M511" s="244" t="s">
        <v>22</v>
      </c>
      <c r="N511" s="245" t="s">
        <v>50</v>
      </c>
      <c r="O511" s="48"/>
      <c r="P511" s="246">
        <f>O511*H511</f>
        <v>0</v>
      </c>
      <c r="Q511" s="246">
        <v>0</v>
      </c>
      <c r="R511" s="246">
        <f>Q511*H511</f>
        <v>0</v>
      </c>
      <c r="S511" s="246">
        <v>0</v>
      </c>
      <c r="T511" s="247">
        <f>S511*H511</f>
        <v>0</v>
      </c>
      <c r="AR511" s="25" t="s">
        <v>572</v>
      </c>
      <c r="AT511" s="25" t="s">
        <v>230</v>
      </c>
      <c r="AU511" s="25" t="s">
        <v>24</v>
      </c>
      <c r="AY511" s="25" t="s">
        <v>228</v>
      </c>
      <c r="BE511" s="248">
        <f>IF(N511="základní",J511,0)</f>
        <v>0</v>
      </c>
      <c r="BF511" s="248">
        <f>IF(N511="snížená",J511,0)</f>
        <v>0</v>
      </c>
      <c r="BG511" s="248">
        <f>IF(N511="zákl. přenesená",J511,0)</f>
        <v>0</v>
      </c>
      <c r="BH511" s="248">
        <f>IF(N511="sníž. přenesená",J511,0)</f>
        <v>0</v>
      </c>
      <c r="BI511" s="248">
        <f>IF(N511="nulová",J511,0)</f>
        <v>0</v>
      </c>
      <c r="BJ511" s="25" t="s">
        <v>24</v>
      </c>
      <c r="BK511" s="248">
        <f>ROUND(I511*H511,2)</f>
        <v>0</v>
      </c>
      <c r="BL511" s="25" t="s">
        <v>572</v>
      </c>
      <c r="BM511" s="25" t="s">
        <v>4749</v>
      </c>
    </row>
    <row r="512" s="1" customFormat="1" ht="16.5" customHeight="1">
      <c r="B512" s="47"/>
      <c r="C512" s="237" t="s">
        <v>4750</v>
      </c>
      <c r="D512" s="237" t="s">
        <v>230</v>
      </c>
      <c r="E512" s="238" t="s">
        <v>4751</v>
      </c>
      <c r="F512" s="239" t="s">
        <v>4752</v>
      </c>
      <c r="G512" s="240" t="s">
        <v>929</v>
      </c>
      <c r="H512" s="241">
        <v>2</v>
      </c>
      <c r="I512" s="242"/>
      <c r="J512" s="243">
        <f>ROUND(I512*H512,2)</f>
        <v>0</v>
      </c>
      <c r="K512" s="239" t="s">
        <v>3751</v>
      </c>
      <c r="L512" s="73"/>
      <c r="M512" s="244" t="s">
        <v>22</v>
      </c>
      <c r="N512" s="245" t="s">
        <v>50</v>
      </c>
      <c r="O512" s="48"/>
      <c r="P512" s="246">
        <f>O512*H512</f>
        <v>0</v>
      </c>
      <c r="Q512" s="246">
        <v>0</v>
      </c>
      <c r="R512" s="246">
        <f>Q512*H512</f>
        <v>0</v>
      </c>
      <c r="S512" s="246">
        <v>0</v>
      </c>
      <c r="T512" s="247">
        <f>S512*H512</f>
        <v>0</v>
      </c>
      <c r="AR512" s="25" t="s">
        <v>572</v>
      </c>
      <c r="AT512" s="25" t="s">
        <v>230</v>
      </c>
      <c r="AU512" s="25" t="s">
        <v>24</v>
      </c>
      <c r="AY512" s="25" t="s">
        <v>228</v>
      </c>
      <c r="BE512" s="248">
        <f>IF(N512="základní",J512,0)</f>
        <v>0</v>
      </c>
      <c r="BF512" s="248">
        <f>IF(N512="snížená",J512,0)</f>
        <v>0</v>
      </c>
      <c r="BG512" s="248">
        <f>IF(N512="zákl. přenesená",J512,0)</f>
        <v>0</v>
      </c>
      <c r="BH512" s="248">
        <f>IF(N512="sníž. přenesená",J512,0)</f>
        <v>0</v>
      </c>
      <c r="BI512" s="248">
        <f>IF(N512="nulová",J512,0)</f>
        <v>0</v>
      </c>
      <c r="BJ512" s="25" t="s">
        <v>24</v>
      </c>
      <c r="BK512" s="248">
        <f>ROUND(I512*H512,2)</f>
        <v>0</v>
      </c>
      <c r="BL512" s="25" t="s">
        <v>572</v>
      </c>
      <c r="BM512" s="25" t="s">
        <v>4753</v>
      </c>
    </row>
    <row r="513" s="1" customFormat="1" ht="25.5" customHeight="1">
      <c r="B513" s="47"/>
      <c r="C513" s="237" t="s">
        <v>4754</v>
      </c>
      <c r="D513" s="237" t="s">
        <v>230</v>
      </c>
      <c r="E513" s="238" t="s">
        <v>4755</v>
      </c>
      <c r="F513" s="239" t="s">
        <v>3832</v>
      </c>
      <c r="G513" s="240" t="s">
        <v>263</v>
      </c>
      <c r="H513" s="241">
        <v>35</v>
      </c>
      <c r="I513" s="242"/>
      <c r="J513" s="243">
        <f>ROUND(I513*H513,2)</f>
        <v>0</v>
      </c>
      <c r="K513" s="239" t="s">
        <v>3751</v>
      </c>
      <c r="L513" s="73"/>
      <c r="M513" s="244" t="s">
        <v>22</v>
      </c>
      <c r="N513" s="245" t="s">
        <v>50</v>
      </c>
      <c r="O513" s="48"/>
      <c r="P513" s="246">
        <f>O513*H513</f>
        <v>0</v>
      </c>
      <c r="Q513" s="246">
        <v>0</v>
      </c>
      <c r="R513" s="246">
        <f>Q513*H513</f>
        <v>0</v>
      </c>
      <c r="S513" s="246">
        <v>0</v>
      </c>
      <c r="T513" s="247">
        <f>S513*H513</f>
        <v>0</v>
      </c>
      <c r="AR513" s="25" t="s">
        <v>572</v>
      </c>
      <c r="AT513" s="25" t="s">
        <v>230</v>
      </c>
      <c r="AU513" s="25" t="s">
        <v>24</v>
      </c>
      <c r="AY513" s="25" t="s">
        <v>228</v>
      </c>
      <c r="BE513" s="248">
        <f>IF(N513="základní",J513,0)</f>
        <v>0</v>
      </c>
      <c r="BF513" s="248">
        <f>IF(N513="snížená",J513,0)</f>
        <v>0</v>
      </c>
      <c r="BG513" s="248">
        <f>IF(N513="zákl. přenesená",J513,0)</f>
        <v>0</v>
      </c>
      <c r="BH513" s="248">
        <f>IF(N513="sníž. přenesená",J513,0)</f>
        <v>0</v>
      </c>
      <c r="BI513" s="248">
        <f>IF(N513="nulová",J513,0)</f>
        <v>0</v>
      </c>
      <c r="BJ513" s="25" t="s">
        <v>24</v>
      </c>
      <c r="BK513" s="248">
        <f>ROUND(I513*H513,2)</f>
        <v>0</v>
      </c>
      <c r="BL513" s="25" t="s">
        <v>572</v>
      </c>
      <c r="BM513" s="25" t="s">
        <v>4756</v>
      </c>
    </row>
    <row r="514" s="1" customFormat="1" ht="25.5" customHeight="1">
      <c r="B514" s="47"/>
      <c r="C514" s="237" t="s">
        <v>4757</v>
      </c>
      <c r="D514" s="237" t="s">
        <v>230</v>
      </c>
      <c r="E514" s="238" t="s">
        <v>4758</v>
      </c>
      <c r="F514" s="239" t="s">
        <v>3835</v>
      </c>
      <c r="G514" s="240" t="s">
        <v>263</v>
      </c>
      <c r="H514" s="241">
        <v>17</v>
      </c>
      <c r="I514" s="242"/>
      <c r="J514" s="243">
        <f>ROUND(I514*H514,2)</f>
        <v>0</v>
      </c>
      <c r="K514" s="239" t="s">
        <v>3751</v>
      </c>
      <c r="L514" s="73"/>
      <c r="M514" s="244" t="s">
        <v>22</v>
      </c>
      <c r="N514" s="245" t="s">
        <v>50</v>
      </c>
      <c r="O514" s="48"/>
      <c r="P514" s="246">
        <f>O514*H514</f>
        <v>0</v>
      </c>
      <c r="Q514" s="246">
        <v>0</v>
      </c>
      <c r="R514" s="246">
        <f>Q514*H514</f>
        <v>0</v>
      </c>
      <c r="S514" s="246">
        <v>0</v>
      </c>
      <c r="T514" s="247">
        <f>S514*H514</f>
        <v>0</v>
      </c>
      <c r="AR514" s="25" t="s">
        <v>572</v>
      </c>
      <c r="AT514" s="25" t="s">
        <v>230</v>
      </c>
      <c r="AU514" s="25" t="s">
        <v>24</v>
      </c>
      <c r="AY514" s="25" t="s">
        <v>228</v>
      </c>
      <c r="BE514" s="248">
        <f>IF(N514="základní",J514,0)</f>
        <v>0</v>
      </c>
      <c r="BF514" s="248">
        <f>IF(N514="snížená",J514,0)</f>
        <v>0</v>
      </c>
      <c r="BG514" s="248">
        <f>IF(N514="zákl. přenesená",J514,0)</f>
        <v>0</v>
      </c>
      <c r="BH514" s="248">
        <f>IF(N514="sníž. přenesená",J514,0)</f>
        <v>0</v>
      </c>
      <c r="BI514" s="248">
        <f>IF(N514="nulová",J514,0)</f>
        <v>0</v>
      </c>
      <c r="BJ514" s="25" t="s">
        <v>24</v>
      </c>
      <c r="BK514" s="248">
        <f>ROUND(I514*H514,2)</f>
        <v>0</v>
      </c>
      <c r="BL514" s="25" t="s">
        <v>572</v>
      </c>
      <c r="BM514" s="25" t="s">
        <v>4759</v>
      </c>
    </row>
    <row r="515" s="1" customFormat="1" ht="38.25" customHeight="1">
      <c r="B515" s="47"/>
      <c r="C515" s="237" t="s">
        <v>4760</v>
      </c>
      <c r="D515" s="237" t="s">
        <v>230</v>
      </c>
      <c r="E515" s="238" t="s">
        <v>4761</v>
      </c>
      <c r="F515" s="239" t="s">
        <v>3844</v>
      </c>
      <c r="G515" s="240" t="s">
        <v>263</v>
      </c>
      <c r="H515" s="241">
        <v>24</v>
      </c>
      <c r="I515" s="242"/>
      <c r="J515" s="243">
        <f>ROUND(I515*H515,2)</f>
        <v>0</v>
      </c>
      <c r="K515" s="239" t="s">
        <v>3751</v>
      </c>
      <c r="L515" s="73"/>
      <c r="M515" s="244" t="s">
        <v>22</v>
      </c>
      <c r="N515" s="245" t="s">
        <v>50</v>
      </c>
      <c r="O515" s="48"/>
      <c r="P515" s="246">
        <f>O515*H515</f>
        <v>0</v>
      </c>
      <c r="Q515" s="246">
        <v>0</v>
      </c>
      <c r="R515" s="246">
        <f>Q515*H515</f>
        <v>0</v>
      </c>
      <c r="S515" s="246">
        <v>0</v>
      </c>
      <c r="T515" s="247">
        <f>S515*H515</f>
        <v>0</v>
      </c>
      <c r="AR515" s="25" t="s">
        <v>572</v>
      </c>
      <c r="AT515" s="25" t="s">
        <v>230</v>
      </c>
      <c r="AU515" s="25" t="s">
        <v>24</v>
      </c>
      <c r="AY515" s="25" t="s">
        <v>228</v>
      </c>
      <c r="BE515" s="248">
        <f>IF(N515="základní",J515,0)</f>
        <v>0</v>
      </c>
      <c r="BF515" s="248">
        <f>IF(N515="snížená",J515,0)</f>
        <v>0</v>
      </c>
      <c r="BG515" s="248">
        <f>IF(N515="zákl. přenesená",J515,0)</f>
        <v>0</v>
      </c>
      <c r="BH515" s="248">
        <f>IF(N515="sníž. přenesená",J515,0)</f>
        <v>0</v>
      </c>
      <c r="BI515" s="248">
        <f>IF(N515="nulová",J515,0)</f>
        <v>0</v>
      </c>
      <c r="BJ515" s="25" t="s">
        <v>24</v>
      </c>
      <c r="BK515" s="248">
        <f>ROUND(I515*H515,2)</f>
        <v>0</v>
      </c>
      <c r="BL515" s="25" t="s">
        <v>572</v>
      </c>
      <c r="BM515" s="25" t="s">
        <v>4762</v>
      </c>
    </row>
    <row r="516" s="1" customFormat="1" ht="16.5" customHeight="1">
      <c r="B516" s="47"/>
      <c r="C516" s="237" t="s">
        <v>4763</v>
      </c>
      <c r="D516" s="237" t="s">
        <v>230</v>
      </c>
      <c r="E516" s="238" t="s">
        <v>4764</v>
      </c>
      <c r="F516" s="239" t="s">
        <v>3847</v>
      </c>
      <c r="G516" s="240" t="s">
        <v>935</v>
      </c>
      <c r="H516" s="241">
        <v>4</v>
      </c>
      <c r="I516" s="242"/>
      <c r="J516" s="243">
        <f>ROUND(I516*H516,2)</f>
        <v>0</v>
      </c>
      <c r="K516" s="239" t="s">
        <v>3751</v>
      </c>
      <c r="L516" s="73"/>
      <c r="M516" s="244" t="s">
        <v>22</v>
      </c>
      <c r="N516" s="245" t="s">
        <v>50</v>
      </c>
      <c r="O516" s="48"/>
      <c r="P516" s="246">
        <f>O516*H516</f>
        <v>0</v>
      </c>
      <c r="Q516" s="246">
        <v>0</v>
      </c>
      <c r="R516" s="246">
        <f>Q516*H516</f>
        <v>0</v>
      </c>
      <c r="S516" s="246">
        <v>0</v>
      </c>
      <c r="T516" s="247">
        <f>S516*H516</f>
        <v>0</v>
      </c>
      <c r="AR516" s="25" t="s">
        <v>572</v>
      </c>
      <c r="AT516" s="25" t="s">
        <v>230</v>
      </c>
      <c r="AU516" s="25" t="s">
        <v>24</v>
      </c>
      <c r="AY516" s="25" t="s">
        <v>228</v>
      </c>
      <c r="BE516" s="248">
        <f>IF(N516="základní",J516,0)</f>
        <v>0</v>
      </c>
      <c r="BF516" s="248">
        <f>IF(N516="snížená",J516,0)</f>
        <v>0</v>
      </c>
      <c r="BG516" s="248">
        <f>IF(N516="zákl. přenesená",J516,0)</f>
        <v>0</v>
      </c>
      <c r="BH516" s="248">
        <f>IF(N516="sníž. přenesená",J516,0)</f>
        <v>0</v>
      </c>
      <c r="BI516" s="248">
        <f>IF(N516="nulová",J516,0)</f>
        <v>0</v>
      </c>
      <c r="BJ516" s="25" t="s">
        <v>24</v>
      </c>
      <c r="BK516" s="248">
        <f>ROUND(I516*H516,2)</f>
        <v>0</v>
      </c>
      <c r="BL516" s="25" t="s">
        <v>572</v>
      </c>
      <c r="BM516" s="25" t="s">
        <v>4765</v>
      </c>
    </row>
    <row r="517" s="11" customFormat="1" ht="37.44" customHeight="1">
      <c r="B517" s="221"/>
      <c r="C517" s="222"/>
      <c r="D517" s="223" t="s">
        <v>78</v>
      </c>
      <c r="E517" s="224" t="s">
        <v>313</v>
      </c>
      <c r="F517" s="224" t="s">
        <v>4766</v>
      </c>
      <c r="G517" s="222"/>
      <c r="H517" s="222"/>
      <c r="I517" s="225"/>
      <c r="J517" s="226">
        <f>BK517</f>
        <v>0</v>
      </c>
      <c r="K517" s="222"/>
      <c r="L517" s="227"/>
      <c r="M517" s="228"/>
      <c r="N517" s="229"/>
      <c r="O517" s="229"/>
      <c r="P517" s="230">
        <f>SUM(P518:P525)</f>
        <v>0</v>
      </c>
      <c r="Q517" s="229"/>
      <c r="R517" s="230">
        <f>SUM(R518:R525)</f>
        <v>0</v>
      </c>
      <c r="S517" s="229"/>
      <c r="T517" s="231">
        <f>SUM(T518:T525)</f>
        <v>0</v>
      </c>
      <c r="AR517" s="232" t="s">
        <v>101</v>
      </c>
      <c r="AT517" s="233" t="s">
        <v>78</v>
      </c>
      <c r="AU517" s="233" t="s">
        <v>79</v>
      </c>
      <c r="AY517" s="232" t="s">
        <v>228</v>
      </c>
      <c r="BK517" s="234">
        <f>SUM(BK518:BK525)</f>
        <v>0</v>
      </c>
    </row>
    <row r="518" s="1" customFormat="1" ht="51" customHeight="1">
      <c r="B518" s="47"/>
      <c r="C518" s="237" t="s">
        <v>4767</v>
      </c>
      <c r="D518" s="237" t="s">
        <v>230</v>
      </c>
      <c r="E518" s="238" t="s">
        <v>4768</v>
      </c>
      <c r="F518" s="239" t="s">
        <v>4769</v>
      </c>
      <c r="G518" s="240" t="s">
        <v>929</v>
      </c>
      <c r="H518" s="241">
        <v>1</v>
      </c>
      <c r="I518" s="242"/>
      <c r="J518" s="243">
        <f>ROUND(I518*H518,2)</f>
        <v>0</v>
      </c>
      <c r="K518" s="239" t="s">
        <v>3751</v>
      </c>
      <c r="L518" s="73"/>
      <c r="M518" s="244" t="s">
        <v>22</v>
      </c>
      <c r="N518" s="245" t="s">
        <v>50</v>
      </c>
      <c r="O518" s="48"/>
      <c r="P518" s="246">
        <f>O518*H518</f>
        <v>0</v>
      </c>
      <c r="Q518" s="246">
        <v>0</v>
      </c>
      <c r="R518" s="246">
        <f>Q518*H518</f>
        <v>0</v>
      </c>
      <c r="S518" s="246">
        <v>0</v>
      </c>
      <c r="T518" s="247">
        <f>S518*H518</f>
        <v>0</v>
      </c>
      <c r="AR518" s="25" t="s">
        <v>572</v>
      </c>
      <c r="AT518" s="25" t="s">
        <v>230</v>
      </c>
      <c r="AU518" s="25" t="s">
        <v>24</v>
      </c>
      <c r="AY518" s="25" t="s">
        <v>228</v>
      </c>
      <c r="BE518" s="248">
        <f>IF(N518="základní",J518,0)</f>
        <v>0</v>
      </c>
      <c r="BF518" s="248">
        <f>IF(N518="snížená",J518,0)</f>
        <v>0</v>
      </c>
      <c r="BG518" s="248">
        <f>IF(N518="zákl. přenesená",J518,0)</f>
        <v>0</v>
      </c>
      <c r="BH518" s="248">
        <f>IF(N518="sníž. přenesená",J518,0)</f>
        <v>0</v>
      </c>
      <c r="BI518" s="248">
        <f>IF(N518="nulová",J518,0)</f>
        <v>0</v>
      </c>
      <c r="BJ518" s="25" t="s">
        <v>24</v>
      </c>
      <c r="BK518" s="248">
        <f>ROUND(I518*H518,2)</f>
        <v>0</v>
      </c>
      <c r="BL518" s="25" t="s">
        <v>572</v>
      </c>
      <c r="BM518" s="25" t="s">
        <v>4770</v>
      </c>
    </row>
    <row r="519" s="1" customFormat="1" ht="51" customHeight="1">
      <c r="B519" s="47"/>
      <c r="C519" s="237" t="s">
        <v>4771</v>
      </c>
      <c r="D519" s="237" t="s">
        <v>230</v>
      </c>
      <c r="E519" s="238" t="s">
        <v>4772</v>
      </c>
      <c r="F519" s="239" t="s">
        <v>4773</v>
      </c>
      <c r="G519" s="240" t="s">
        <v>929</v>
      </c>
      <c r="H519" s="241">
        <v>1</v>
      </c>
      <c r="I519" s="242"/>
      <c r="J519" s="243">
        <f>ROUND(I519*H519,2)</f>
        <v>0</v>
      </c>
      <c r="K519" s="239" t="s">
        <v>3751</v>
      </c>
      <c r="L519" s="73"/>
      <c r="M519" s="244" t="s">
        <v>22</v>
      </c>
      <c r="N519" s="245" t="s">
        <v>50</v>
      </c>
      <c r="O519" s="48"/>
      <c r="P519" s="246">
        <f>O519*H519</f>
        <v>0</v>
      </c>
      <c r="Q519" s="246">
        <v>0</v>
      </c>
      <c r="R519" s="246">
        <f>Q519*H519</f>
        <v>0</v>
      </c>
      <c r="S519" s="246">
        <v>0</v>
      </c>
      <c r="T519" s="247">
        <f>S519*H519</f>
        <v>0</v>
      </c>
      <c r="AR519" s="25" t="s">
        <v>572</v>
      </c>
      <c r="AT519" s="25" t="s">
        <v>230</v>
      </c>
      <c r="AU519" s="25" t="s">
        <v>24</v>
      </c>
      <c r="AY519" s="25" t="s">
        <v>228</v>
      </c>
      <c r="BE519" s="248">
        <f>IF(N519="základní",J519,0)</f>
        <v>0</v>
      </c>
      <c r="BF519" s="248">
        <f>IF(N519="snížená",J519,0)</f>
        <v>0</v>
      </c>
      <c r="BG519" s="248">
        <f>IF(N519="zákl. přenesená",J519,0)</f>
        <v>0</v>
      </c>
      <c r="BH519" s="248">
        <f>IF(N519="sníž. přenesená",J519,0)</f>
        <v>0</v>
      </c>
      <c r="BI519" s="248">
        <f>IF(N519="nulová",J519,0)</f>
        <v>0</v>
      </c>
      <c r="BJ519" s="25" t="s">
        <v>24</v>
      </c>
      <c r="BK519" s="248">
        <f>ROUND(I519*H519,2)</f>
        <v>0</v>
      </c>
      <c r="BL519" s="25" t="s">
        <v>572</v>
      </c>
      <c r="BM519" s="25" t="s">
        <v>4774</v>
      </c>
    </row>
    <row r="520" s="1" customFormat="1" ht="25.5" customHeight="1">
      <c r="B520" s="47"/>
      <c r="C520" s="237" t="s">
        <v>4775</v>
      </c>
      <c r="D520" s="237" t="s">
        <v>230</v>
      </c>
      <c r="E520" s="238" t="s">
        <v>4776</v>
      </c>
      <c r="F520" s="239" t="s">
        <v>4472</v>
      </c>
      <c r="G520" s="240" t="s">
        <v>929</v>
      </c>
      <c r="H520" s="241">
        <v>4</v>
      </c>
      <c r="I520" s="242"/>
      <c r="J520" s="243">
        <f>ROUND(I520*H520,2)</f>
        <v>0</v>
      </c>
      <c r="K520" s="239" t="s">
        <v>3751</v>
      </c>
      <c r="L520" s="73"/>
      <c r="M520" s="244" t="s">
        <v>22</v>
      </c>
      <c r="N520" s="245" t="s">
        <v>50</v>
      </c>
      <c r="O520" s="48"/>
      <c r="P520" s="246">
        <f>O520*H520</f>
        <v>0</v>
      </c>
      <c r="Q520" s="246">
        <v>0</v>
      </c>
      <c r="R520" s="246">
        <f>Q520*H520</f>
        <v>0</v>
      </c>
      <c r="S520" s="246">
        <v>0</v>
      </c>
      <c r="T520" s="247">
        <f>S520*H520</f>
        <v>0</v>
      </c>
      <c r="AR520" s="25" t="s">
        <v>572</v>
      </c>
      <c r="AT520" s="25" t="s">
        <v>230</v>
      </c>
      <c r="AU520" s="25" t="s">
        <v>24</v>
      </c>
      <c r="AY520" s="25" t="s">
        <v>228</v>
      </c>
      <c r="BE520" s="248">
        <f>IF(N520="základní",J520,0)</f>
        <v>0</v>
      </c>
      <c r="BF520" s="248">
        <f>IF(N520="snížená",J520,0)</f>
        <v>0</v>
      </c>
      <c r="BG520" s="248">
        <f>IF(N520="zákl. přenesená",J520,0)</f>
        <v>0</v>
      </c>
      <c r="BH520" s="248">
        <f>IF(N520="sníž. přenesená",J520,0)</f>
        <v>0</v>
      </c>
      <c r="BI520" s="248">
        <f>IF(N520="nulová",J520,0)</f>
        <v>0</v>
      </c>
      <c r="BJ520" s="25" t="s">
        <v>24</v>
      </c>
      <c r="BK520" s="248">
        <f>ROUND(I520*H520,2)</f>
        <v>0</v>
      </c>
      <c r="BL520" s="25" t="s">
        <v>572</v>
      </c>
      <c r="BM520" s="25" t="s">
        <v>4777</v>
      </c>
    </row>
    <row r="521" s="1" customFormat="1" ht="16.5" customHeight="1">
      <c r="B521" s="47"/>
      <c r="C521" s="237" t="s">
        <v>4778</v>
      </c>
      <c r="D521" s="237" t="s">
        <v>230</v>
      </c>
      <c r="E521" s="238" t="s">
        <v>4779</v>
      </c>
      <c r="F521" s="239" t="s">
        <v>4484</v>
      </c>
      <c r="G521" s="240" t="s">
        <v>929</v>
      </c>
      <c r="H521" s="241">
        <v>2</v>
      </c>
      <c r="I521" s="242"/>
      <c r="J521" s="243">
        <f>ROUND(I521*H521,2)</f>
        <v>0</v>
      </c>
      <c r="K521" s="239" t="s">
        <v>3751</v>
      </c>
      <c r="L521" s="73"/>
      <c r="M521" s="244" t="s">
        <v>22</v>
      </c>
      <c r="N521" s="245" t="s">
        <v>50</v>
      </c>
      <c r="O521" s="48"/>
      <c r="P521" s="246">
        <f>O521*H521</f>
        <v>0</v>
      </c>
      <c r="Q521" s="246">
        <v>0</v>
      </c>
      <c r="R521" s="246">
        <f>Q521*H521</f>
        <v>0</v>
      </c>
      <c r="S521" s="246">
        <v>0</v>
      </c>
      <c r="T521" s="247">
        <f>S521*H521</f>
        <v>0</v>
      </c>
      <c r="AR521" s="25" t="s">
        <v>572</v>
      </c>
      <c r="AT521" s="25" t="s">
        <v>230</v>
      </c>
      <c r="AU521" s="25" t="s">
        <v>24</v>
      </c>
      <c r="AY521" s="25" t="s">
        <v>228</v>
      </c>
      <c r="BE521" s="248">
        <f>IF(N521="základní",J521,0)</f>
        <v>0</v>
      </c>
      <c r="BF521" s="248">
        <f>IF(N521="snížená",J521,0)</f>
        <v>0</v>
      </c>
      <c r="BG521" s="248">
        <f>IF(N521="zákl. přenesená",J521,0)</f>
        <v>0</v>
      </c>
      <c r="BH521" s="248">
        <f>IF(N521="sníž. přenesená",J521,0)</f>
        <v>0</v>
      </c>
      <c r="BI521" s="248">
        <f>IF(N521="nulová",J521,0)</f>
        <v>0</v>
      </c>
      <c r="BJ521" s="25" t="s">
        <v>24</v>
      </c>
      <c r="BK521" s="248">
        <f>ROUND(I521*H521,2)</f>
        <v>0</v>
      </c>
      <c r="BL521" s="25" t="s">
        <v>572</v>
      </c>
      <c r="BM521" s="25" t="s">
        <v>4780</v>
      </c>
    </row>
    <row r="522" s="1" customFormat="1" ht="16.5" customHeight="1">
      <c r="B522" s="47"/>
      <c r="C522" s="237" t="s">
        <v>4781</v>
      </c>
      <c r="D522" s="237" t="s">
        <v>230</v>
      </c>
      <c r="E522" s="238" t="s">
        <v>4782</v>
      </c>
      <c r="F522" s="239" t="s">
        <v>4783</v>
      </c>
      <c r="G522" s="240" t="s">
        <v>929</v>
      </c>
      <c r="H522" s="241">
        <v>2</v>
      </c>
      <c r="I522" s="242"/>
      <c r="J522" s="243">
        <f>ROUND(I522*H522,2)</f>
        <v>0</v>
      </c>
      <c r="K522" s="239" t="s">
        <v>3751</v>
      </c>
      <c r="L522" s="73"/>
      <c r="M522" s="244" t="s">
        <v>22</v>
      </c>
      <c r="N522" s="245" t="s">
        <v>50</v>
      </c>
      <c r="O522" s="48"/>
      <c r="P522" s="246">
        <f>O522*H522</f>
        <v>0</v>
      </c>
      <c r="Q522" s="246">
        <v>0</v>
      </c>
      <c r="R522" s="246">
        <f>Q522*H522</f>
        <v>0</v>
      </c>
      <c r="S522" s="246">
        <v>0</v>
      </c>
      <c r="T522" s="247">
        <f>S522*H522</f>
        <v>0</v>
      </c>
      <c r="AR522" s="25" t="s">
        <v>572</v>
      </c>
      <c r="AT522" s="25" t="s">
        <v>230</v>
      </c>
      <c r="AU522" s="25" t="s">
        <v>24</v>
      </c>
      <c r="AY522" s="25" t="s">
        <v>228</v>
      </c>
      <c r="BE522" s="248">
        <f>IF(N522="základní",J522,0)</f>
        <v>0</v>
      </c>
      <c r="BF522" s="248">
        <f>IF(N522="snížená",J522,0)</f>
        <v>0</v>
      </c>
      <c r="BG522" s="248">
        <f>IF(N522="zákl. přenesená",J522,0)</f>
        <v>0</v>
      </c>
      <c r="BH522" s="248">
        <f>IF(N522="sníž. přenesená",J522,0)</f>
        <v>0</v>
      </c>
      <c r="BI522" s="248">
        <f>IF(N522="nulová",J522,0)</f>
        <v>0</v>
      </c>
      <c r="BJ522" s="25" t="s">
        <v>24</v>
      </c>
      <c r="BK522" s="248">
        <f>ROUND(I522*H522,2)</f>
        <v>0</v>
      </c>
      <c r="BL522" s="25" t="s">
        <v>572</v>
      </c>
      <c r="BM522" s="25" t="s">
        <v>4784</v>
      </c>
    </row>
    <row r="523" s="1" customFormat="1" ht="16.5" customHeight="1">
      <c r="B523" s="47"/>
      <c r="C523" s="237" t="s">
        <v>4785</v>
      </c>
      <c r="D523" s="237" t="s">
        <v>230</v>
      </c>
      <c r="E523" s="238" t="s">
        <v>4786</v>
      </c>
      <c r="F523" s="239" t="s">
        <v>4516</v>
      </c>
      <c r="G523" s="240" t="s">
        <v>929</v>
      </c>
      <c r="H523" s="241">
        <v>4</v>
      </c>
      <c r="I523" s="242"/>
      <c r="J523" s="243">
        <f>ROUND(I523*H523,2)</f>
        <v>0</v>
      </c>
      <c r="K523" s="239" t="s">
        <v>3751</v>
      </c>
      <c r="L523" s="73"/>
      <c r="M523" s="244" t="s">
        <v>22</v>
      </c>
      <c r="N523" s="245" t="s">
        <v>50</v>
      </c>
      <c r="O523" s="48"/>
      <c r="P523" s="246">
        <f>O523*H523</f>
        <v>0</v>
      </c>
      <c r="Q523" s="246">
        <v>0</v>
      </c>
      <c r="R523" s="246">
        <f>Q523*H523</f>
        <v>0</v>
      </c>
      <c r="S523" s="246">
        <v>0</v>
      </c>
      <c r="T523" s="247">
        <f>S523*H523</f>
        <v>0</v>
      </c>
      <c r="AR523" s="25" t="s">
        <v>572</v>
      </c>
      <c r="AT523" s="25" t="s">
        <v>230</v>
      </c>
      <c r="AU523" s="25" t="s">
        <v>24</v>
      </c>
      <c r="AY523" s="25" t="s">
        <v>228</v>
      </c>
      <c r="BE523" s="248">
        <f>IF(N523="základní",J523,0)</f>
        <v>0</v>
      </c>
      <c r="BF523" s="248">
        <f>IF(N523="snížená",J523,0)</f>
        <v>0</v>
      </c>
      <c r="BG523" s="248">
        <f>IF(N523="zákl. přenesená",J523,0)</f>
        <v>0</v>
      </c>
      <c r="BH523" s="248">
        <f>IF(N523="sníž. přenesená",J523,0)</f>
        <v>0</v>
      </c>
      <c r="BI523" s="248">
        <f>IF(N523="nulová",J523,0)</f>
        <v>0</v>
      </c>
      <c r="BJ523" s="25" t="s">
        <v>24</v>
      </c>
      <c r="BK523" s="248">
        <f>ROUND(I523*H523,2)</f>
        <v>0</v>
      </c>
      <c r="BL523" s="25" t="s">
        <v>572</v>
      </c>
      <c r="BM523" s="25" t="s">
        <v>4787</v>
      </c>
    </row>
    <row r="524" s="1" customFormat="1" ht="38.25" customHeight="1">
      <c r="B524" s="47"/>
      <c r="C524" s="237" t="s">
        <v>4788</v>
      </c>
      <c r="D524" s="237" t="s">
        <v>230</v>
      </c>
      <c r="E524" s="238" t="s">
        <v>4789</v>
      </c>
      <c r="F524" s="239" t="s">
        <v>3823</v>
      </c>
      <c r="G524" s="240" t="s">
        <v>935</v>
      </c>
      <c r="H524" s="241">
        <v>2</v>
      </c>
      <c r="I524" s="242"/>
      <c r="J524" s="243">
        <f>ROUND(I524*H524,2)</f>
        <v>0</v>
      </c>
      <c r="K524" s="239" t="s">
        <v>3751</v>
      </c>
      <c r="L524" s="73"/>
      <c r="M524" s="244" t="s">
        <v>22</v>
      </c>
      <c r="N524" s="245" t="s">
        <v>50</v>
      </c>
      <c r="O524" s="48"/>
      <c r="P524" s="246">
        <f>O524*H524</f>
        <v>0</v>
      </c>
      <c r="Q524" s="246">
        <v>0</v>
      </c>
      <c r="R524" s="246">
        <f>Q524*H524</f>
        <v>0</v>
      </c>
      <c r="S524" s="246">
        <v>0</v>
      </c>
      <c r="T524" s="247">
        <f>S524*H524</f>
        <v>0</v>
      </c>
      <c r="AR524" s="25" t="s">
        <v>572</v>
      </c>
      <c r="AT524" s="25" t="s">
        <v>230</v>
      </c>
      <c r="AU524" s="25" t="s">
        <v>24</v>
      </c>
      <c r="AY524" s="25" t="s">
        <v>228</v>
      </c>
      <c r="BE524" s="248">
        <f>IF(N524="základní",J524,0)</f>
        <v>0</v>
      </c>
      <c r="BF524" s="248">
        <f>IF(N524="snížená",J524,0)</f>
        <v>0</v>
      </c>
      <c r="BG524" s="248">
        <f>IF(N524="zákl. přenesená",J524,0)</f>
        <v>0</v>
      </c>
      <c r="BH524" s="248">
        <f>IF(N524="sníž. přenesená",J524,0)</f>
        <v>0</v>
      </c>
      <c r="BI524" s="248">
        <f>IF(N524="nulová",J524,0)</f>
        <v>0</v>
      </c>
      <c r="BJ524" s="25" t="s">
        <v>24</v>
      </c>
      <c r="BK524" s="248">
        <f>ROUND(I524*H524,2)</f>
        <v>0</v>
      </c>
      <c r="BL524" s="25" t="s">
        <v>572</v>
      </c>
      <c r="BM524" s="25" t="s">
        <v>4790</v>
      </c>
    </row>
    <row r="525" s="1" customFormat="1" ht="25.5" customHeight="1">
      <c r="B525" s="47"/>
      <c r="C525" s="237" t="s">
        <v>4791</v>
      </c>
      <c r="D525" s="237" t="s">
        <v>230</v>
      </c>
      <c r="E525" s="238" t="s">
        <v>4792</v>
      </c>
      <c r="F525" s="239" t="s">
        <v>3838</v>
      </c>
      <c r="G525" s="240" t="s">
        <v>263</v>
      </c>
      <c r="H525" s="241">
        <v>2</v>
      </c>
      <c r="I525" s="242"/>
      <c r="J525" s="243">
        <f>ROUND(I525*H525,2)</f>
        <v>0</v>
      </c>
      <c r="K525" s="239" t="s">
        <v>3751</v>
      </c>
      <c r="L525" s="73"/>
      <c r="M525" s="244" t="s">
        <v>22</v>
      </c>
      <c r="N525" s="245" t="s">
        <v>50</v>
      </c>
      <c r="O525" s="48"/>
      <c r="P525" s="246">
        <f>O525*H525</f>
        <v>0</v>
      </c>
      <c r="Q525" s="246">
        <v>0</v>
      </c>
      <c r="R525" s="246">
        <f>Q525*H525</f>
        <v>0</v>
      </c>
      <c r="S525" s="246">
        <v>0</v>
      </c>
      <c r="T525" s="247">
        <f>S525*H525</f>
        <v>0</v>
      </c>
      <c r="AR525" s="25" t="s">
        <v>572</v>
      </c>
      <c r="AT525" s="25" t="s">
        <v>230</v>
      </c>
      <c r="AU525" s="25" t="s">
        <v>24</v>
      </c>
      <c r="AY525" s="25" t="s">
        <v>228</v>
      </c>
      <c r="BE525" s="248">
        <f>IF(N525="základní",J525,0)</f>
        <v>0</v>
      </c>
      <c r="BF525" s="248">
        <f>IF(N525="snížená",J525,0)</f>
        <v>0</v>
      </c>
      <c r="BG525" s="248">
        <f>IF(N525="zákl. přenesená",J525,0)</f>
        <v>0</v>
      </c>
      <c r="BH525" s="248">
        <f>IF(N525="sníž. přenesená",J525,0)</f>
        <v>0</v>
      </c>
      <c r="BI525" s="248">
        <f>IF(N525="nulová",J525,0)</f>
        <v>0</v>
      </c>
      <c r="BJ525" s="25" t="s">
        <v>24</v>
      </c>
      <c r="BK525" s="248">
        <f>ROUND(I525*H525,2)</f>
        <v>0</v>
      </c>
      <c r="BL525" s="25" t="s">
        <v>572</v>
      </c>
      <c r="BM525" s="25" t="s">
        <v>4793</v>
      </c>
    </row>
    <row r="526" s="11" customFormat="1" ht="37.44" customHeight="1">
      <c r="B526" s="221"/>
      <c r="C526" s="222"/>
      <c r="D526" s="223" t="s">
        <v>78</v>
      </c>
      <c r="E526" s="224" t="s">
        <v>319</v>
      </c>
      <c r="F526" s="224" t="s">
        <v>4794</v>
      </c>
      <c r="G526" s="222"/>
      <c r="H526" s="222"/>
      <c r="I526" s="225"/>
      <c r="J526" s="226">
        <f>BK526</f>
        <v>0</v>
      </c>
      <c r="K526" s="222"/>
      <c r="L526" s="227"/>
      <c r="M526" s="228"/>
      <c r="N526" s="229"/>
      <c r="O526" s="229"/>
      <c r="P526" s="230">
        <f>SUM(P527:P537)</f>
        <v>0</v>
      </c>
      <c r="Q526" s="229"/>
      <c r="R526" s="230">
        <f>SUM(R527:R537)</f>
        <v>0</v>
      </c>
      <c r="S526" s="229"/>
      <c r="T526" s="231">
        <f>SUM(T527:T537)</f>
        <v>0</v>
      </c>
      <c r="AR526" s="232" t="s">
        <v>101</v>
      </c>
      <c r="AT526" s="233" t="s">
        <v>78</v>
      </c>
      <c r="AU526" s="233" t="s">
        <v>79</v>
      </c>
      <c r="AY526" s="232" t="s">
        <v>228</v>
      </c>
      <c r="BK526" s="234">
        <f>SUM(BK527:BK537)</f>
        <v>0</v>
      </c>
    </row>
    <row r="527" s="1" customFormat="1" ht="51" customHeight="1">
      <c r="B527" s="47"/>
      <c r="C527" s="237" t="s">
        <v>4795</v>
      </c>
      <c r="D527" s="237" t="s">
        <v>230</v>
      </c>
      <c r="E527" s="238" t="s">
        <v>4796</v>
      </c>
      <c r="F527" s="239" t="s">
        <v>4797</v>
      </c>
      <c r="G527" s="240" t="s">
        <v>929</v>
      </c>
      <c r="H527" s="241">
        <v>1</v>
      </c>
      <c r="I527" s="242"/>
      <c r="J527" s="243">
        <f>ROUND(I527*H527,2)</f>
        <v>0</v>
      </c>
      <c r="K527" s="239" t="s">
        <v>3751</v>
      </c>
      <c r="L527" s="73"/>
      <c r="M527" s="244" t="s">
        <v>22</v>
      </c>
      <c r="N527" s="245" t="s">
        <v>50</v>
      </c>
      <c r="O527" s="48"/>
      <c r="P527" s="246">
        <f>O527*H527</f>
        <v>0</v>
      </c>
      <c r="Q527" s="246">
        <v>0</v>
      </c>
      <c r="R527" s="246">
        <f>Q527*H527</f>
        <v>0</v>
      </c>
      <c r="S527" s="246">
        <v>0</v>
      </c>
      <c r="T527" s="247">
        <f>S527*H527</f>
        <v>0</v>
      </c>
      <c r="AR527" s="25" t="s">
        <v>572</v>
      </c>
      <c r="AT527" s="25" t="s">
        <v>230</v>
      </c>
      <c r="AU527" s="25" t="s">
        <v>24</v>
      </c>
      <c r="AY527" s="25" t="s">
        <v>228</v>
      </c>
      <c r="BE527" s="248">
        <f>IF(N527="základní",J527,0)</f>
        <v>0</v>
      </c>
      <c r="BF527" s="248">
        <f>IF(N527="snížená",J527,0)</f>
        <v>0</v>
      </c>
      <c r="BG527" s="248">
        <f>IF(N527="zákl. přenesená",J527,0)</f>
        <v>0</v>
      </c>
      <c r="BH527" s="248">
        <f>IF(N527="sníž. přenesená",J527,0)</f>
        <v>0</v>
      </c>
      <c r="BI527" s="248">
        <f>IF(N527="nulová",J527,0)</f>
        <v>0</v>
      </c>
      <c r="BJ527" s="25" t="s">
        <v>24</v>
      </c>
      <c r="BK527" s="248">
        <f>ROUND(I527*H527,2)</f>
        <v>0</v>
      </c>
      <c r="BL527" s="25" t="s">
        <v>572</v>
      </c>
      <c r="BM527" s="25" t="s">
        <v>4798</v>
      </c>
    </row>
    <row r="528" s="1" customFormat="1" ht="51" customHeight="1">
      <c r="B528" s="47"/>
      <c r="C528" s="237" t="s">
        <v>4799</v>
      </c>
      <c r="D528" s="237" t="s">
        <v>230</v>
      </c>
      <c r="E528" s="238" t="s">
        <v>4800</v>
      </c>
      <c r="F528" s="239" t="s">
        <v>4797</v>
      </c>
      <c r="G528" s="240" t="s">
        <v>929</v>
      </c>
      <c r="H528" s="241">
        <v>1</v>
      </c>
      <c r="I528" s="242"/>
      <c r="J528" s="243">
        <f>ROUND(I528*H528,2)</f>
        <v>0</v>
      </c>
      <c r="K528" s="239" t="s">
        <v>3751</v>
      </c>
      <c r="L528" s="73"/>
      <c r="M528" s="244" t="s">
        <v>22</v>
      </c>
      <c r="N528" s="245" t="s">
        <v>50</v>
      </c>
      <c r="O528" s="48"/>
      <c r="P528" s="246">
        <f>O528*H528</f>
        <v>0</v>
      </c>
      <c r="Q528" s="246">
        <v>0</v>
      </c>
      <c r="R528" s="246">
        <f>Q528*H528</f>
        <v>0</v>
      </c>
      <c r="S528" s="246">
        <v>0</v>
      </c>
      <c r="T528" s="247">
        <f>S528*H528</f>
        <v>0</v>
      </c>
      <c r="AR528" s="25" t="s">
        <v>572</v>
      </c>
      <c r="AT528" s="25" t="s">
        <v>230</v>
      </c>
      <c r="AU528" s="25" t="s">
        <v>24</v>
      </c>
      <c r="AY528" s="25" t="s">
        <v>228</v>
      </c>
      <c r="BE528" s="248">
        <f>IF(N528="základní",J528,0)</f>
        <v>0</v>
      </c>
      <c r="BF528" s="248">
        <f>IF(N528="snížená",J528,0)</f>
        <v>0</v>
      </c>
      <c r="BG528" s="248">
        <f>IF(N528="zákl. přenesená",J528,0)</f>
        <v>0</v>
      </c>
      <c r="BH528" s="248">
        <f>IF(N528="sníž. přenesená",J528,0)</f>
        <v>0</v>
      </c>
      <c r="BI528" s="248">
        <f>IF(N528="nulová",J528,0)</f>
        <v>0</v>
      </c>
      <c r="BJ528" s="25" t="s">
        <v>24</v>
      </c>
      <c r="BK528" s="248">
        <f>ROUND(I528*H528,2)</f>
        <v>0</v>
      </c>
      <c r="BL528" s="25" t="s">
        <v>572</v>
      </c>
      <c r="BM528" s="25" t="s">
        <v>4801</v>
      </c>
    </row>
    <row r="529" s="1" customFormat="1" ht="51" customHeight="1">
      <c r="B529" s="47"/>
      <c r="C529" s="237" t="s">
        <v>4802</v>
      </c>
      <c r="D529" s="237" t="s">
        <v>230</v>
      </c>
      <c r="E529" s="238" t="s">
        <v>4803</v>
      </c>
      <c r="F529" s="239" t="s">
        <v>4797</v>
      </c>
      <c r="G529" s="240" t="s">
        <v>929</v>
      </c>
      <c r="H529" s="241">
        <v>1</v>
      </c>
      <c r="I529" s="242"/>
      <c r="J529" s="243">
        <f>ROUND(I529*H529,2)</f>
        <v>0</v>
      </c>
      <c r="K529" s="239" t="s">
        <v>3751</v>
      </c>
      <c r="L529" s="73"/>
      <c r="M529" s="244" t="s">
        <v>22</v>
      </c>
      <c r="N529" s="245" t="s">
        <v>50</v>
      </c>
      <c r="O529" s="48"/>
      <c r="P529" s="246">
        <f>O529*H529</f>
        <v>0</v>
      </c>
      <c r="Q529" s="246">
        <v>0</v>
      </c>
      <c r="R529" s="246">
        <f>Q529*H529</f>
        <v>0</v>
      </c>
      <c r="S529" s="246">
        <v>0</v>
      </c>
      <c r="T529" s="247">
        <f>S529*H529</f>
        <v>0</v>
      </c>
      <c r="AR529" s="25" t="s">
        <v>572</v>
      </c>
      <c r="AT529" s="25" t="s">
        <v>230</v>
      </c>
      <c r="AU529" s="25" t="s">
        <v>24</v>
      </c>
      <c r="AY529" s="25" t="s">
        <v>228</v>
      </c>
      <c r="BE529" s="248">
        <f>IF(N529="základní",J529,0)</f>
        <v>0</v>
      </c>
      <c r="BF529" s="248">
        <f>IF(N529="snížená",J529,0)</f>
        <v>0</v>
      </c>
      <c r="BG529" s="248">
        <f>IF(N529="zákl. přenesená",J529,0)</f>
        <v>0</v>
      </c>
      <c r="BH529" s="248">
        <f>IF(N529="sníž. přenesená",J529,0)</f>
        <v>0</v>
      </c>
      <c r="BI529" s="248">
        <f>IF(N529="nulová",J529,0)</f>
        <v>0</v>
      </c>
      <c r="BJ529" s="25" t="s">
        <v>24</v>
      </c>
      <c r="BK529" s="248">
        <f>ROUND(I529*H529,2)</f>
        <v>0</v>
      </c>
      <c r="BL529" s="25" t="s">
        <v>572</v>
      </c>
      <c r="BM529" s="25" t="s">
        <v>4804</v>
      </c>
    </row>
    <row r="530" s="1" customFormat="1" ht="51" customHeight="1">
      <c r="B530" s="47"/>
      <c r="C530" s="237" t="s">
        <v>4805</v>
      </c>
      <c r="D530" s="237" t="s">
        <v>230</v>
      </c>
      <c r="E530" s="238" t="s">
        <v>4806</v>
      </c>
      <c r="F530" s="239" t="s">
        <v>4797</v>
      </c>
      <c r="G530" s="240" t="s">
        <v>929</v>
      </c>
      <c r="H530" s="241">
        <v>1</v>
      </c>
      <c r="I530" s="242"/>
      <c r="J530" s="243">
        <f>ROUND(I530*H530,2)</f>
        <v>0</v>
      </c>
      <c r="K530" s="239" t="s">
        <v>3751</v>
      </c>
      <c r="L530" s="73"/>
      <c r="M530" s="244" t="s">
        <v>22</v>
      </c>
      <c r="N530" s="245" t="s">
        <v>50</v>
      </c>
      <c r="O530" s="48"/>
      <c r="P530" s="246">
        <f>O530*H530</f>
        <v>0</v>
      </c>
      <c r="Q530" s="246">
        <v>0</v>
      </c>
      <c r="R530" s="246">
        <f>Q530*H530</f>
        <v>0</v>
      </c>
      <c r="S530" s="246">
        <v>0</v>
      </c>
      <c r="T530" s="247">
        <f>S530*H530</f>
        <v>0</v>
      </c>
      <c r="AR530" s="25" t="s">
        <v>572</v>
      </c>
      <c r="AT530" s="25" t="s">
        <v>230</v>
      </c>
      <c r="AU530" s="25" t="s">
        <v>24</v>
      </c>
      <c r="AY530" s="25" t="s">
        <v>228</v>
      </c>
      <c r="BE530" s="248">
        <f>IF(N530="základní",J530,0)</f>
        <v>0</v>
      </c>
      <c r="BF530" s="248">
        <f>IF(N530="snížená",J530,0)</f>
        <v>0</v>
      </c>
      <c r="BG530" s="248">
        <f>IF(N530="zákl. přenesená",J530,0)</f>
        <v>0</v>
      </c>
      <c r="BH530" s="248">
        <f>IF(N530="sníž. přenesená",J530,0)</f>
        <v>0</v>
      </c>
      <c r="BI530" s="248">
        <f>IF(N530="nulová",J530,0)</f>
        <v>0</v>
      </c>
      <c r="BJ530" s="25" t="s">
        <v>24</v>
      </c>
      <c r="BK530" s="248">
        <f>ROUND(I530*H530,2)</f>
        <v>0</v>
      </c>
      <c r="BL530" s="25" t="s">
        <v>572</v>
      </c>
      <c r="BM530" s="25" t="s">
        <v>4807</v>
      </c>
    </row>
    <row r="531" s="1" customFormat="1" ht="25.5" customHeight="1">
      <c r="B531" s="47"/>
      <c r="C531" s="237" t="s">
        <v>4808</v>
      </c>
      <c r="D531" s="237" t="s">
        <v>230</v>
      </c>
      <c r="E531" s="238" t="s">
        <v>4809</v>
      </c>
      <c r="F531" s="239" t="s">
        <v>4557</v>
      </c>
      <c r="G531" s="240" t="s">
        <v>929</v>
      </c>
      <c r="H531" s="241">
        <v>16</v>
      </c>
      <c r="I531" s="242"/>
      <c r="J531" s="243">
        <f>ROUND(I531*H531,2)</f>
        <v>0</v>
      </c>
      <c r="K531" s="239" t="s">
        <v>3751</v>
      </c>
      <c r="L531" s="73"/>
      <c r="M531" s="244" t="s">
        <v>22</v>
      </c>
      <c r="N531" s="245" t="s">
        <v>50</v>
      </c>
      <c r="O531" s="48"/>
      <c r="P531" s="246">
        <f>O531*H531</f>
        <v>0</v>
      </c>
      <c r="Q531" s="246">
        <v>0</v>
      </c>
      <c r="R531" s="246">
        <f>Q531*H531</f>
        <v>0</v>
      </c>
      <c r="S531" s="246">
        <v>0</v>
      </c>
      <c r="T531" s="247">
        <f>S531*H531</f>
        <v>0</v>
      </c>
      <c r="AR531" s="25" t="s">
        <v>572</v>
      </c>
      <c r="AT531" s="25" t="s">
        <v>230</v>
      </c>
      <c r="AU531" s="25" t="s">
        <v>24</v>
      </c>
      <c r="AY531" s="25" t="s">
        <v>228</v>
      </c>
      <c r="BE531" s="248">
        <f>IF(N531="základní",J531,0)</f>
        <v>0</v>
      </c>
      <c r="BF531" s="248">
        <f>IF(N531="snížená",J531,0)</f>
        <v>0</v>
      </c>
      <c r="BG531" s="248">
        <f>IF(N531="zákl. přenesená",J531,0)</f>
        <v>0</v>
      </c>
      <c r="BH531" s="248">
        <f>IF(N531="sníž. přenesená",J531,0)</f>
        <v>0</v>
      </c>
      <c r="BI531" s="248">
        <f>IF(N531="nulová",J531,0)</f>
        <v>0</v>
      </c>
      <c r="BJ531" s="25" t="s">
        <v>24</v>
      </c>
      <c r="BK531" s="248">
        <f>ROUND(I531*H531,2)</f>
        <v>0</v>
      </c>
      <c r="BL531" s="25" t="s">
        <v>572</v>
      </c>
      <c r="BM531" s="25" t="s">
        <v>4810</v>
      </c>
    </row>
    <row r="532" s="1" customFormat="1" ht="16.5" customHeight="1">
      <c r="B532" s="47"/>
      <c r="C532" s="237" t="s">
        <v>4811</v>
      </c>
      <c r="D532" s="237" t="s">
        <v>230</v>
      </c>
      <c r="E532" s="238" t="s">
        <v>4812</v>
      </c>
      <c r="F532" s="239" t="s">
        <v>4813</v>
      </c>
      <c r="G532" s="240" t="s">
        <v>929</v>
      </c>
      <c r="H532" s="241">
        <v>4</v>
      </c>
      <c r="I532" s="242"/>
      <c r="J532" s="243">
        <f>ROUND(I532*H532,2)</f>
        <v>0</v>
      </c>
      <c r="K532" s="239" t="s">
        <v>3751</v>
      </c>
      <c r="L532" s="73"/>
      <c r="M532" s="244" t="s">
        <v>22</v>
      </c>
      <c r="N532" s="245" t="s">
        <v>50</v>
      </c>
      <c r="O532" s="48"/>
      <c r="P532" s="246">
        <f>O532*H532</f>
        <v>0</v>
      </c>
      <c r="Q532" s="246">
        <v>0</v>
      </c>
      <c r="R532" s="246">
        <f>Q532*H532</f>
        <v>0</v>
      </c>
      <c r="S532" s="246">
        <v>0</v>
      </c>
      <c r="T532" s="247">
        <f>S532*H532</f>
        <v>0</v>
      </c>
      <c r="AR532" s="25" t="s">
        <v>572</v>
      </c>
      <c r="AT532" s="25" t="s">
        <v>230</v>
      </c>
      <c r="AU532" s="25" t="s">
        <v>24</v>
      </c>
      <c r="AY532" s="25" t="s">
        <v>228</v>
      </c>
      <c r="BE532" s="248">
        <f>IF(N532="základní",J532,0)</f>
        <v>0</v>
      </c>
      <c r="BF532" s="248">
        <f>IF(N532="snížená",J532,0)</f>
        <v>0</v>
      </c>
      <c r="BG532" s="248">
        <f>IF(N532="zákl. přenesená",J532,0)</f>
        <v>0</v>
      </c>
      <c r="BH532" s="248">
        <f>IF(N532="sníž. přenesená",J532,0)</f>
        <v>0</v>
      </c>
      <c r="BI532" s="248">
        <f>IF(N532="nulová",J532,0)</f>
        <v>0</v>
      </c>
      <c r="BJ532" s="25" t="s">
        <v>24</v>
      </c>
      <c r="BK532" s="248">
        <f>ROUND(I532*H532,2)</f>
        <v>0</v>
      </c>
      <c r="BL532" s="25" t="s">
        <v>572</v>
      </c>
      <c r="BM532" s="25" t="s">
        <v>4814</v>
      </c>
    </row>
    <row r="533" s="1" customFormat="1" ht="16.5" customHeight="1">
      <c r="B533" s="47"/>
      <c r="C533" s="237" t="s">
        <v>4815</v>
      </c>
      <c r="D533" s="237" t="s">
        <v>230</v>
      </c>
      <c r="E533" s="238" t="s">
        <v>4816</v>
      </c>
      <c r="F533" s="239" t="s">
        <v>4817</v>
      </c>
      <c r="G533" s="240" t="s">
        <v>929</v>
      </c>
      <c r="H533" s="241">
        <v>4</v>
      </c>
      <c r="I533" s="242"/>
      <c r="J533" s="243">
        <f>ROUND(I533*H533,2)</f>
        <v>0</v>
      </c>
      <c r="K533" s="239" t="s">
        <v>3751</v>
      </c>
      <c r="L533" s="73"/>
      <c r="M533" s="244" t="s">
        <v>22</v>
      </c>
      <c r="N533" s="245" t="s">
        <v>50</v>
      </c>
      <c r="O533" s="48"/>
      <c r="P533" s="246">
        <f>O533*H533</f>
        <v>0</v>
      </c>
      <c r="Q533" s="246">
        <v>0</v>
      </c>
      <c r="R533" s="246">
        <f>Q533*H533</f>
        <v>0</v>
      </c>
      <c r="S533" s="246">
        <v>0</v>
      </c>
      <c r="T533" s="247">
        <f>S533*H533</f>
        <v>0</v>
      </c>
      <c r="AR533" s="25" t="s">
        <v>572</v>
      </c>
      <c r="AT533" s="25" t="s">
        <v>230</v>
      </c>
      <c r="AU533" s="25" t="s">
        <v>24</v>
      </c>
      <c r="AY533" s="25" t="s">
        <v>228</v>
      </c>
      <c r="BE533" s="248">
        <f>IF(N533="základní",J533,0)</f>
        <v>0</v>
      </c>
      <c r="BF533" s="248">
        <f>IF(N533="snížená",J533,0)</f>
        <v>0</v>
      </c>
      <c r="BG533" s="248">
        <f>IF(N533="zákl. přenesená",J533,0)</f>
        <v>0</v>
      </c>
      <c r="BH533" s="248">
        <f>IF(N533="sníž. přenesená",J533,0)</f>
        <v>0</v>
      </c>
      <c r="BI533" s="248">
        <f>IF(N533="nulová",J533,0)</f>
        <v>0</v>
      </c>
      <c r="BJ533" s="25" t="s">
        <v>24</v>
      </c>
      <c r="BK533" s="248">
        <f>ROUND(I533*H533,2)</f>
        <v>0</v>
      </c>
      <c r="BL533" s="25" t="s">
        <v>572</v>
      </c>
      <c r="BM533" s="25" t="s">
        <v>4818</v>
      </c>
    </row>
    <row r="534" s="1" customFormat="1" ht="16.5" customHeight="1">
      <c r="B534" s="47"/>
      <c r="C534" s="237" t="s">
        <v>4819</v>
      </c>
      <c r="D534" s="237" t="s">
        <v>230</v>
      </c>
      <c r="E534" s="238" t="s">
        <v>4820</v>
      </c>
      <c r="F534" s="239" t="s">
        <v>4579</v>
      </c>
      <c r="G534" s="240" t="s">
        <v>929</v>
      </c>
      <c r="H534" s="241">
        <v>8</v>
      </c>
      <c r="I534" s="242"/>
      <c r="J534" s="243">
        <f>ROUND(I534*H534,2)</f>
        <v>0</v>
      </c>
      <c r="K534" s="239" t="s">
        <v>3751</v>
      </c>
      <c r="L534" s="73"/>
      <c r="M534" s="244" t="s">
        <v>22</v>
      </c>
      <c r="N534" s="245" t="s">
        <v>50</v>
      </c>
      <c r="O534" s="48"/>
      <c r="P534" s="246">
        <f>O534*H534</f>
        <v>0</v>
      </c>
      <c r="Q534" s="246">
        <v>0</v>
      </c>
      <c r="R534" s="246">
        <f>Q534*H534</f>
        <v>0</v>
      </c>
      <c r="S534" s="246">
        <v>0</v>
      </c>
      <c r="T534" s="247">
        <f>S534*H534</f>
        <v>0</v>
      </c>
      <c r="AR534" s="25" t="s">
        <v>572</v>
      </c>
      <c r="AT534" s="25" t="s">
        <v>230</v>
      </c>
      <c r="AU534" s="25" t="s">
        <v>24</v>
      </c>
      <c r="AY534" s="25" t="s">
        <v>228</v>
      </c>
      <c r="BE534" s="248">
        <f>IF(N534="základní",J534,0)</f>
        <v>0</v>
      </c>
      <c r="BF534" s="248">
        <f>IF(N534="snížená",J534,0)</f>
        <v>0</v>
      </c>
      <c r="BG534" s="248">
        <f>IF(N534="zákl. přenesená",J534,0)</f>
        <v>0</v>
      </c>
      <c r="BH534" s="248">
        <f>IF(N534="sníž. přenesená",J534,0)</f>
        <v>0</v>
      </c>
      <c r="BI534" s="248">
        <f>IF(N534="nulová",J534,0)</f>
        <v>0</v>
      </c>
      <c r="BJ534" s="25" t="s">
        <v>24</v>
      </c>
      <c r="BK534" s="248">
        <f>ROUND(I534*H534,2)</f>
        <v>0</v>
      </c>
      <c r="BL534" s="25" t="s">
        <v>572</v>
      </c>
      <c r="BM534" s="25" t="s">
        <v>4821</v>
      </c>
    </row>
    <row r="535" s="1" customFormat="1" ht="38.25" customHeight="1">
      <c r="B535" s="47"/>
      <c r="C535" s="237" t="s">
        <v>4822</v>
      </c>
      <c r="D535" s="237" t="s">
        <v>230</v>
      </c>
      <c r="E535" s="238" t="s">
        <v>4823</v>
      </c>
      <c r="F535" s="239" t="s">
        <v>3826</v>
      </c>
      <c r="G535" s="240" t="s">
        <v>935</v>
      </c>
      <c r="H535" s="241">
        <v>3</v>
      </c>
      <c r="I535" s="242"/>
      <c r="J535" s="243">
        <f>ROUND(I535*H535,2)</f>
        <v>0</v>
      </c>
      <c r="K535" s="239" t="s">
        <v>3751</v>
      </c>
      <c r="L535" s="73"/>
      <c r="M535" s="244" t="s">
        <v>22</v>
      </c>
      <c r="N535" s="245" t="s">
        <v>50</v>
      </c>
      <c r="O535" s="48"/>
      <c r="P535" s="246">
        <f>O535*H535</f>
        <v>0</v>
      </c>
      <c r="Q535" s="246">
        <v>0</v>
      </c>
      <c r="R535" s="246">
        <f>Q535*H535</f>
        <v>0</v>
      </c>
      <c r="S535" s="246">
        <v>0</v>
      </c>
      <c r="T535" s="247">
        <f>S535*H535</f>
        <v>0</v>
      </c>
      <c r="AR535" s="25" t="s">
        <v>572</v>
      </c>
      <c r="AT535" s="25" t="s">
        <v>230</v>
      </c>
      <c r="AU535" s="25" t="s">
        <v>24</v>
      </c>
      <c r="AY535" s="25" t="s">
        <v>228</v>
      </c>
      <c r="BE535" s="248">
        <f>IF(N535="základní",J535,0)</f>
        <v>0</v>
      </c>
      <c r="BF535" s="248">
        <f>IF(N535="snížená",J535,0)</f>
        <v>0</v>
      </c>
      <c r="BG535" s="248">
        <f>IF(N535="zákl. přenesená",J535,0)</f>
        <v>0</v>
      </c>
      <c r="BH535" s="248">
        <f>IF(N535="sníž. přenesená",J535,0)</f>
        <v>0</v>
      </c>
      <c r="BI535" s="248">
        <f>IF(N535="nulová",J535,0)</f>
        <v>0</v>
      </c>
      <c r="BJ535" s="25" t="s">
        <v>24</v>
      </c>
      <c r="BK535" s="248">
        <f>ROUND(I535*H535,2)</f>
        <v>0</v>
      </c>
      <c r="BL535" s="25" t="s">
        <v>572</v>
      </c>
      <c r="BM535" s="25" t="s">
        <v>4824</v>
      </c>
    </row>
    <row r="536" s="1" customFormat="1" ht="25.5" customHeight="1">
      <c r="B536" s="47"/>
      <c r="C536" s="237" t="s">
        <v>4825</v>
      </c>
      <c r="D536" s="237" t="s">
        <v>230</v>
      </c>
      <c r="E536" s="238" t="s">
        <v>4826</v>
      </c>
      <c r="F536" s="239" t="s">
        <v>3832</v>
      </c>
      <c r="G536" s="240" t="s">
        <v>263</v>
      </c>
      <c r="H536" s="241">
        <v>4</v>
      </c>
      <c r="I536" s="242"/>
      <c r="J536" s="243">
        <f>ROUND(I536*H536,2)</f>
        <v>0</v>
      </c>
      <c r="K536" s="239" t="s">
        <v>3751</v>
      </c>
      <c r="L536" s="73"/>
      <c r="M536" s="244" t="s">
        <v>22</v>
      </c>
      <c r="N536" s="245" t="s">
        <v>50</v>
      </c>
      <c r="O536" s="48"/>
      <c r="P536" s="246">
        <f>O536*H536</f>
        <v>0</v>
      </c>
      <c r="Q536" s="246">
        <v>0</v>
      </c>
      <c r="R536" s="246">
        <f>Q536*H536</f>
        <v>0</v>
      </c>
      <c r="S536" s="246">
        <v>0</v>
      </c>
      <c r="T536" s="247">
        <f>S536*H536</f>
        <v>0</v>
      </c>
      <c r="AR536" s="25" t="s">
        <v>572</v>
      </c>
      <c r="AT536" s="25" t="s">
        <v>230</v>
      </c>
      <c r="AU536" s="25" t="s">
        <v>24</v>
      </c>
      <c r="AY536" s="25" t="s">
        <v>228</v>
      </c>
      <c r="BE536" s="248">
        <f>IF(N536="základní",J536,0)</f>
        <v>0</v>
      </c>
      <c r="BF536" s="248">
        <f>IF(N536="snížená",J536,0)</f>
        <v>0</v>
      </c>
      <c r="BG536" s="248">
        <f>IF(N536="zákl. přenesená",J536,0)</f>
        <v>0</v>
      </c>
      <c r="BH536" s="248">
        <f>IF(N536="sníž. přenesená",J536,0)</f>
        <v>0</v>
      </c>
      <c r="BI536" s="248">
        <f>IF(N536="nulová",J536,0)</f>
        <v>0</v>
      </c>
      <c r="BJ536" s="25" t="s">
        <v>24</v>
      </c>
      <c r="BK536" s="248">
        <f>ROUND(I536*H536,2)</f>
        <v>0</v>
      </c>
      <c r="BL536" s="25" t="s">
        <v>572</v>
      </c>
      <c r="BM536" s="25" t="s">
        <v>4827</v>
      </c>
    </row>
    <row r="537" s="1" customFormat="1" ht="25.5" customHeight="1">
      <c r="B537" s="47"/>
      <c r="C537" s="237" t="s">
        <v>4828</v>
      </c>
      <c r="D537" s="237" t="s">
        <v>230</v>
      </c>
      <c r="E537" s="238" t="s">
        <v>4829</v>
      </c>
      <c r="F537" s="239" t="s">
        <v>3838</v>
      </c>
      <c r="G537" s="240" t="s">
        <v>263</v>
      </c>
      <c r="H537" s="241">
        <v>6</v>
      </c>
      <c r="I537" s="242"/>
      <c r="J537" s="243">
        <f>ROUND(I537*H537,2)</f>
        <v>0</v>
      </c>
      <c r="K537" s="239" t="s">
        <v>3751</v>
      </c>
      <c r="L537" s="73"/>
      <c r="M537" s="244" t="s">
        <v>22</v>
      </c>
      <c r="N537" s="245" t="s">
        <v>50</v>
      </c>
      <c r="O537" s="48"/>
      <c r="P537" s="246">
        <f>O537*H537</f>
        <v>0</v>
      </c>
      <c r="Q537" s="246">
        <v>0</v>
      </c>
      <c r="R537" s="246">
        <f>Q537*H537</f>
        <v>0</v>
      </c>
      <c r="S537" s="246">
        <v>0</v>
      </c>
      <c r="T537" s="247">
        <f>S537*H537</f>
        <v>0</v>
      </c>
      <c r="AR537" s="25" t="s">
        <v>572</v>
      </c>
      <c r="AT537" s="25" t="s">
        <v>230</v>
      </c>
      <c r="AU537" s="25" t="s">
        <v>24</v>
      </c>
      <c r="AY537" s="25" t="s">
        <v>228</v>
      </c>
      <c r="BE537" s="248">
        <f>IF(N537="základní",J537,0)</f>
        <v>0</v>
      </c>
      <c r="BF537" s="248">
        <f>IF(N537="snížená",J537,0)</f>
        <v>0</v>
      </c>
      <c r="BG537" s="248">
        <f>IF(N537="zákl. přenesená",J537,0)</f>
        <v>0</v>
      </c>
      <c r="BH537" s="248">
        <f>IF(N537="sníž. přenesená",J537,0)</f>
        <v>0</v>
      </c>
      <c r="BI537" s="248">
        <f>IF(N537="nulová",J537,0)</f>
        <v>0</v>
      </c>
      <c r="BJ537" s="25" t="s">
        <v>24</v>
      </c>
      <c r="BK537" s="248">
        <f>ROUND(I537*H537,2)</f>
        <v>0</v>
      </c>
      <c r="BL537" s="25" t="s">
        <v>572</v>
      </c>
      <c r="BM537" s="25" t="s">
        <v>4830</v>
      </c>
    </row>
    <row r="538" s="11" customFormat="1" ht="37.44" customHeight="1">
      <c r="B538" s="221"/>
      <c r="C538" s="222"/>
      <c r="D538" s="223" t="s">
        <v>78</v>
      </c>
      <c r="E538" s="224" t="s">
        <v>325</v>
      </c>
      <c r="F538" s="224" t="s">
        <v>4831</v>
      </c>
      <c r="G538" s="222"/>
      <c r="H538" s="222"/>
      <c r="I538" s="225"/>
      <c r="J538" s="226">
        <f>BK538</f>
        <v>0</v>
      </c>
      <c r="K538" s="222"/>
      <c r="L538" s="227"/>
      <c r="M538" s="228"/>
      <c r="N538" s="229"/>
      <c r="O538" s="229"/>
      <c r="P538" s="230">
        <f>SUM(P539:P551)</f>
        <v>0</v>
      </c>
      <c r="Q538" s="229"/>
      <c r="R538" s="230">
        <f>SUM(R539:R551)</f>
        <v>0</v>
      </c>
      <c r="S538" s="229"/>
      <c r="T538" s="231">
        <f>SUM(T539:T551)</f>
        <v>0</v>
      </c>
      <c r="AR538" s="232" t="s">
        <v>101</v>
      </c>
      <c r="AT538" s="233" t="s">
        <v>78</v>
      </c>
      <c r="AU538" s="233" t="s">
        <v>79</v>
      </c>
      <c r="AY538" s="232" t="s">
        <v>228</v>
      </c>
      <c r="BK538" s="234">
        <f>SUM(BK539:BK551)</f>
        <v>0</v>
      </c>
    </row>
    <row r="539" s="1" customFormat="1" ht="51" customHeight="1">
      <c r="B539" s="47"/>
      <c r="C539" s="237" t="s">
        <v>4832</v>
      </c>
      <c r="D539" s="237" t="s">
        <v>230</v>
      </c>
      <c r="E539" s="238" t="s">
        <v>4833</v>
      </c>
      <c r="F539" s="239" t="s">
        <v>4834</v>
      </c>
      <c r="G539" s="240" t="s">
        <v>929</v>
      </c>
      <c r="H539" s="241">
        <v>1</v>
      </c>
      <c r="I539" s="242"/>
      <c r="J539" s="243">
        <f>ROUND(I539*H539,2)</f>
        <v>0</v>
      </c>
      <c r="K539" s="239" t="s">
        <v>3751</v>
      </c>
      <c r="L539" s="73"/>
      <c r="M539" s="244" t="s">
        <v>22</v>
      </c>
      <c r="N539" s="245" t="s">
        <v>50</v>
      </c>
      <c r="O539" s="48"/>
      <c r="P539" s="246">
        <f>O539*H539</f>
        <v>0</v>
      </c>
      <c r="Q539" s="246">
        <v>0</v>
      </c>
      <c r="R539" s="246">
        <f>Q539*H539</f>
        <v>0</v>
      </c>
      <c r="S539" s="246">
        <v>0</v>
      </c>
      <c r="T539" s="247">
        <f>S539*H539</f>
        <v>0</v>
      </c>
      <c r="AR539" s="25" t="s">
        <v>572</v>
      </c>
      <c r="AT539" s="25" t="s">
        <v>230</v>
      </c>
      <c r="AU539" s="25" t="s">
        <v>24</v>
      </c>
      <c r="AY539" s="25" t="s">
        <v>228</v>
      </c>
      <c r="BE539" s="248">
        <f>IF(N539="základní",J539,0)</f>
        <v>0</v>
      </c>
      <c r="BF539" s="248">
        <f>IF(N539="snížená",J539,0)</f>
        <v>0</v>
      </c>
      <c r="BG539" s="248">
        <f>IF(N539="zákl. přenesená",J539,0)</f>
        <v>0</v>
      </c>
      <c r="BH539" s="248">
        <f>IF(N539="sníž. přenesená",J539,0)</f>
        <v>0</v>
      </c>
      <c r="BI539" s="248">
        <f>IF(N539="nulová",J539,0)</f>
        <v>0</v>
      </c>
      <c r="BJ539" s="25" t="s">
        <v>24</v>
      </c>
      <c r="BK539" s="248">
        <f>ROUND(I539*H539,2)</f>
        <v>0</v>
      </c>
      <c r="BL539" s="25" t="s">
        <v>572</v>
      </c>
      <c r="BM539" s="25" t="s">
        <v>4835</v>
      </c>
    </row>
    <row r="540" s="1" customFormat="1" ht="51" customHeight="1">
      <c r="B540" s="47"/>
      <c r="C540" s="237" t="s">
        <v>4836</v>
      </c>
      <c r="D540" s="237" t="s">
        <v>230</v>
      </c>
      <c r="E540" s="238" t="s">
        <v>4837</v>
      </c>
      <c r="F540" s="239" t="s">
        <v>4838</v>
      </c>
      <c r="G540" s="240" t="s">
        <v>929</v>
      </c>
      <c r="H540" s="241">
        <v>1</v>
      </c>
      <c r="I540" s="242"/>
      <c r="J540" s="243">
        <f>ROUND(I540*H540,2)</f>
        <v>0</v>
      </c>
      <c r="K540" s="239" t="s">
        <v>3751</v>
      </c>
      <c r="L540" s="73"/>
      <c r="M540" s="244" t="s">
        <v>22</v>
      </c>
      <c r="N540" s="245" t="s">
        <v>50</v>
      </c>
      <c r="O540" s="48"/>
      <c r="P540" s="246">
        <f>O540*H540</f>
        <v>0</v>
      </c>
      <c r="Q540" s="246">
        <v>0</v>
      </c>
      <c r="R540" s="246">
        <f>Q540*H540</f>
        <v>0</v>
      </c>
      <c r="S540" s="246">
        <v>0</v>
      </c>
      <c r="T540" s="247">
        <f>S540*H540</f>
        <v>0</v>
      </c>
      <c r="AR540" s="25" t="s">
        <v>572</v>
      </c>
      <c r="AT540" s="25" t="s">
        <v>230</v>
      </c>
      <c r="AU540" s="25" t="s">
        <v>24</v>
      </c>
      <c r="AY540" s="25" t="s">
        <v>228</v>
      </c>
      <c r="BE540" s="248">
        <f>IF(N540="základní",J540,0)</f>
        <v>0</v>
      </c>
      <c r="BF540" s="248">
        <f>IF(N540="snížená",J540,0)</f>
        <v>0</v>
      </c>
      <c r="BG540" s="248">
        <f>IF(N540="zákl. přenesená",J540,0)</f>
        <v>0</v>
      </c>
      <c r="BH540" s="248">
        <f>IF(N540="sníž. přenesená",J540,0)</f>
        <v>0</v>
      </c>
      <c r="BI540" s="248">
        <f>IF(N540="nulová",J540,0)</f>
        <v>0</v>
      </c>
      <c r="BJ540" s="25" t="s">
        <v>24</v>
      </c>
      <c r="BK540" s="248">
        <f>ROUND(I540*H540,2)</f>
        <v>0</v>
      </c>
      <c r="BL540" s="25" t="s">
        <v>572</v>
      </c>
      <c r="BM540" s="25" t="s">
        <v>4839</v>
      </c>
    </row>
    <row r="541" s="1" customFormat="1" ht="51" customHeight="1">
      <c r="B541" s="47"/>
      <c r="C541" s="237" t="s">
        <v>4840</v>
      </c>
      <c r="D541" s="237" t="s">
        <v>230</v>
      </c>
      <c r="E541" s="238" t="s">
        <v>4841</v>
      </c>
      <c r="F541" s="239" t="s">
        <v>4842</v>
      </c>
      <c r="G541" s="240" t="s">
        <v>929</v>
      </c>
      <c r="H541" s="241">
        <v>1</v>
      </c>
      <c r="I541" s="242"/>
      <c r="J541" s="243">
        <f>ROUND(I541*H541,2)</f>
        <v>0</v>
      </c>
      <c r="K541" s="239" t="s">
        <v>3751</v>
      </c>
      <c r="L541" s="73"/>
      <c r="M541" s="244" t="s">
        <v>22</v>
      </c>
      <c r="N541" s="245" t="s">
        <v>50</v>
      </c>
      <c r="O541" s="48"/>
      <c r="P541" s="246">
        <f>O541*H541</f>
        <v>0</v>
      </c>
      <c r="Q541" s="246">
        <v>0</v>
      </c>
      <c r="R541" s="246">
        <f>Q541*H541</f>
        <v>0</v>
      </c>
      <c r="S541" s="246">
        <v>0</v>
      </c>
      <c r="T541" s="247">
        <f>S541*H541</f>
        <v>0</v>
      </c>
      <c r="AR541" s="25" t="s">
        <v>572</v>
      </c>
      <c r="AT541" s="25" t="s">
        <v>230</v>
      </c>
      <c r="AU541" s="25" t="s">
        <v>24</v>
      </c>
      <c r="AY541" s="25" t="s">
        <v>228</v>
      </c>
      <c r="BE541" s="248">
        <f>IF(N541="základní",J541,0)</f>
        <v>0</v>
      </c>
      <c r="BF541" s="248">
        <f>IF(N541="snížená",J541,0)</f>
        <v>0</v>
      </c>
      <c r="BG541" s="248">
        <f>IF(N541="zákl. přenesená",J541,0)</f>
        <v>0</v>
      </c>
      <c r="BH541" s="248">
        <f>IF(N541="sníž. přenesená",J541,0)</f>
        <v>0</v>
      </c>
      <c r="BI541" s="248">
        <f>IF(N541="nulová",J541,0)</f>
        <v>0</v>
      </c>
      <c r="BJ541" s="25" t="s">
        <v>24</v>
      </c>
      <c r="BK541" s="248">
        <f>ROUND(I541*H541,2)</f>
        <v>0</v>
      </c>
      <c r="BL541" s="25" t="s">
        <v>572</v>
      </c>
      <c r="BM541" s="25" t="s">
        <v>4843</v>
      </c>
    </row>
    <row r="542" s="1" customFormat="1" ht="25.5" customHeight="1">
      <c r="B542" s="47"/>
      <c r="C542" s="237" t="s">
        <v>4844</v>
      </c>
      <c r="D542" s="237" t="s">
        <v>230</v>
      </c>
      <c r="E542" s="238" t="s">
        <v>4845</v>
      </c>
      <c r="F542" s="239" t="s">
        <v>4846</v>
      </c>
      <c r="G542" s="240" t="s">
        <v>935</v>
      </c>
      <c r="H542" s="241">
        <v>20</v>
      </c>
      <c r="I542" s="242"/>
      <c r="J542" s="243">
        <f>ROUND(I542*H542,2)</f>
        <v>0</v>
      </c>
      <c r="K542" s="239" t="s">
        <v>3751</v>
      </c>
      <c r="L542" s="73"/>
      <c r="M542" s="244" t="s">
        <v>22</v>
      </c>
      <c r="N542" s="245" t="s">
        <v>50</v>
      </c>
      <c r="O542" s="48"/>
      <c r="P542" s="246">
        <f>O542*H542</f>
        <v>0</v>
      </c>
      <c r="Q542" s="246">
        <v>0</v>
      </c>
      <c r="R542" s="246">
        <f>Q542*H542</f>
        <v>0</v>
      </c>
      <c r="S542" s="246">
        <v>0</v>
      </c>
      <c r="T542" s="247">
        <f>S542*H542</f>
        <v>0</v>
      </c>
      <c r="AR542" s="25" t="s">
        <v>572</v>
      </c>
      <c r="AT542" s="25" t="s">
        <v>230</v>
      </c>
      <c r="AU542" s="25" t="s">
        <v>24</v>
      </c>
      <c r="AY542" s="25" t="s">
        <v>228</v>
      </c>
      <c r="BE542" s="248">
        <f>IF(N542="základní",J542,0)</f>
        <v>0</v>
      </c>
      <c r="BF542" s="248">
        <f>IF(N542="snížená",J542,0)</f>
        <v>0</v>
      </c>
      <c r="BG542" s="248">
        <f>IF(N542="zákl. přenesená",J542,0)</f>
        <v>0</v>
      </c>
      <c r="BH542" s="248">
        <f>IF(N542="sníž. přenesená",J542,0)</f>
        <v>0</v>
      </c>
      <c r="BI542" s="248">
        <f>IF(N542="nulová",J542,0)</f>
        <v>0</v>
      </c>
      <c r="BJ542" s="25" t="s">
        <v>24</v>
      </c>
      <c r="BK542" s="248">
        <f>ROUND(I542*H542,2)</f>
        <v>0</v>
      </c>
      <c r="BL542" s="25" t="s">
        <v>572</v>
      </c>
      <c r="BM542" s="25" t="s">
        <v>4847</v>
      </c>
    </row>
    <row r="543" s="1" customFormat="1" ht="16.5" customHeight="1">
      <c r="B543" s="47"/>
      <c r="C543" s="237" t="s">
        <v>4848</v>
      </c>
      <c r="D543" s="237" t="s">
        <v>230</v>
      </c>
      <c r="E543" s="238" t="s">
        <v>4849</v>
      </c>
      <c r="F543" s="239" t="s">
        <v>4850</v>
      </c>
      <c r="G543" s="240" t="s">
        <v>929</v>
      </c>
      <c r="H543" s="241">
        <v>2</v>
      </c>
      <c r="I543" s="242"/>
      <c r="J543" s="243">
        <f>ROUND(I543*H543,2)</f>
        <v>0</v>
      </c>
      <c r="K543" s="239" t="s">
        <v>3751</v>
      </c>
      <c r="L543" s="73"/>
      <c r="M543" s="244" t="s">
        <v>22</v>
      </c>
      <c r="N543" s="245" t="s">
        <v>50</v>
      </c>
      <c r="O543" s="48"/>
      <c r="P543" s="246">
        <f>O543*H543</f>
        <v>0</v>
      </c>
      <c r="Q543" s="246">
        <v>0</v>
      </c>
      <c r="R543" s="246">
        <f>Q543*H543</f>
        <v>0</v>
      </c>
      <c r="S543" s="246">
        <v>0</v>
      </c>
      <c r="T543" s="247">
        <f>S543*H543</f>
        <v>0</v>
      </c>
      <c r="AR543" s="25" t="s">
        <v>572</v>
      </c>
      <c r="AT543" s="25" t="s">
        <v>230</v>
      </c>
      <c r="AU543" s="25" t="s">
        <v>24</v>
      </c>
      <c r="AY543" s="25" t="s">
        <v>228</v>
      </c>
      <c r="BE543" s="248">
        <f>IF(N543="základní",J543,0)</f>
        <v>0</v>
      </c>
      <c r="BF543" s="248">
        <f>IF(N543="snížená",J543,0)</f>
        <v>0</v>
      </c>
      <c r="BG543" s="248">
        <f>IF(N543="zákl. přenesená",J543,0)</f>
        <v>0</v>
      </c>
      <c r="BH543" s="248">
        <f>IF(N543="sníž. přenesená",J543,0)</f>
        <v>0</v>
      </c>
      <c r="BI543" s="248">
        <f>IF(N543="nulová",J543,0)</f>
        <v>0</v>
      </c>
      <c r="BJ543" s="25" t="s">
        <v>24</v>
      </c>
      <c r="BK543" s="248">
        <f>ROUND(I543*H543,2)</f>
        <v>0</v>
      </c>
      <c r="BL543" s="25" t="s">
        <v>572</v>
      </c>
      <c r="BM543" s="25" t="s">
        <v>4851</v>
      </c>
    </row>
    <row r="544" s="1" customFormat="1" ht="51" customHeight="1">
      <c r="B544" s="47"/>
      <c r="C544" s="237" t="s">
        <v>4852</v>
      </c>
      <c r="D544" s="237" t="s">
        <v>230</v>
      </c>
      <c r="E544" s="238" t="s">
        <v>4853</v>
      </c>
      <c r="F544" s="239" t="s">
        <v>4854</v>
      </c>
      <c r="G544" s="240" t="s">
        <v>1408</v>
      </c>
      <c r="H544" s="241">
        <v>3</v>
      </c>
      <c r="I544" s="242"/>
      <c r="J544" s="243">
        <f>ROUND(I544*H544,2)</f>
        <v>0</v>
      </c>
      <c r="K544" s="239" t="s">
        <v>3751</v>
      </c>
      <c r="L544" s="73"/>
      <c r="M544" s="244" t="s">
        <v>22</v>
      </c>
      <c r="N544" s="245" t="s">
        <v>50</v>
      </c>
      <c r="O544" s="48"/>
      <c r="P544" s="246">
        <f>O544*H544</f>
        <v>0</v>
      </c>
      <c r="Q544" s="246">
        <v>0</v>
      </c>
      <c r="R544" s="246">
        <f>Q544*H544</f>
        <v>0</v>
      </c>
      <c r="S544" s="246">
        <v>0</v>
      </c>
      <c r="T544" s="247">
        <f>S544*H544</f>
        <v>0</v>
      </c>
      <c r="AR544" s="25" t="s">
        <v>572</v>
      </c>
      <c r="AT544" s="25" t="s">
        <v>230</v>
      </c>
      <c r="AU544" s="25" t="s">
        <v>24</v>
      </c>
      <c r="AY544" s="25" t="s">
        <v>228</v>
      </c>
      <c r="BE544" s="248">
        <f>IF(N544="základní",J544,0)</f>
        <v>0</v>
      </c>
      <c r="BF544" s="248">
        <f>IF(N544="snížená",J544,0)</f>
        <v>0</v>
      </c>
      <c r="BG544" s="248">
        <f>IF(N544="zákl. přenesená",J544,0)</f>
        <v>0</v>
      </c>
      <c r="BH544" s="248">
        <f>IF(N544="sníž. přenesená",J544,0)</f>
        <v>0</v>
      </c>
      <c r="BI544" s="248">
        <f>IF(N544="nulová",J544,0)</f>
        <v>0</v>
      </c>
      <c r="BJ544" s="25" t="s">
        <v>24</v>
      </c>
      <c r="BK544" s="248">
        <f>ROUND(I544*H544,2)</f>
        <v>0</v>
      </c>
      <c r="BL544" s="25" t="s">
        <v>572</v>
      </c>
      <c r="BM544" s="25" t="s">
        <v>4855</v>
      </c>
    </row>
    <row r="545" s="1" customFormat="1" ht="25.5" customHeight="1">
      <c r="B545" s="47"/>
      <c r="C545" s="237" t="s">
        <v>4856</v>
      </c>
      <c r="D545" s="237" t="s">
        <v>230</v>
      </c>
      <c r="E545" s="238" t="s">
        <v>4857</v>
      </c>
      <c r="F545" s="239" t="s">
        <v>4472</v>
      </c>
      <c r="G545" s="240" t="s">
        <v>929</v>
      </c>
      <c r="H545" s="241">
        <v>4</v>
      </c>
      <c r="I545" s="242"/>
      <c r="J545" s="243">
        <f>ROUND(I545*H545,2)</f>
        <v>0</v>
      </c>
      <c r="K545" s="239" t="s">
        <v>3751</v>
      </c>
      <c r="L545" s="73"/>
      <c r="M545" s="244" t="s">
        <v>22</v>
      </c>
      <c r="N545" s="245" t="s">
        <v>50</v>
      </c>
      <c r="O545" s="48"/>
      <c r="P545" s="246">
        <f>O545*H545</f>
        <v>0</v>
      </c>
      <c r="Q545" s="246">
        <v>0</v>
      </c>
      <c r="R545" s="246">
        <f>Q545*H545</f>
        <v>0</v>
      </c>
      <c r="S545" s="246">
        <v>0</v>
      </c>
      <c r="T545" s="247">
        <f>S545*H545</f>
        <v>0</v>
      </c>
      <c r="AR545" s="25" t="s">
        <v>572</v>
      </c>
      <c r="AT545" s="25" t="s">
        <v>230</v>
      </c>
      <c r="AU545" s="25" t="s">
        <v>24</v>
      </c>
      <c r="AY545" s="25" t="s">
        <v>228</v>
      </c>
      <c r="BE545" s="248">
        <f>IF(N545="základní",J545,0)</f>
        <v>0</v>
      </c>
      <c r="BF545" s="248">
        <f>IF(N545="snížená",J545,0)</f>
        <v>0</v>
      </c>
      <c r="BG545" s="248">
        <f>IF(N545="zákl. přenesená",J545,0)</f>
        <v>0</v>
      </c>
      <c r="BH545" s="248">
        <f>IF(N545="sníž. přenesená",J545,0)</f>
        <v>0</v>
      </c>
      <c r="BI545" s="248">
        <f>IF(N545="nulová",J545,0)</f>
        <v>0</v>
      </c>
      <c r="BJ545" s="25" t="s">
        <v>24</v>
      </c>
      <c r="BK545" s="248">
        <f>ROUND(I545*H545,2)</f>
        <v>0</v>
      </c>
      <c r="BL545" s="25" t="s">
        <v>572</v>
      </c>
      <c r="BM545" s="25" t="s">
        <v>4858</v>
      </c>
    </row>
    <row r="546" s="1" customFormat="1" ht="25.5" customHeight="1">
      <c r="B546" s="47"/>
      <c r="C546" s="237" t="s">
        <v>4859</v>
      </c>
      <c r="D546" s="237" t="s">
        <v>230</v>
      </c>
      <c r="E546" s="238" t="s">
        <v>4860</v>
      </c>
      <c r="F546" s="239" t="s">
        <v>4493</v>
      </c>
      <c r="G546" s="240" t="s">
        <v>929</v>
      </c>
      <c r="H546" s="241">
        <v>1</v>
      </c>
      <c r="I546" s="242"/>
      <c r="J546" s="243">
        <f>ROUND(I546*H546,2)</f>
        <v>0</v>
      </c>
      <c r="K546" s="239" t="s">
        <v>3751</v>
      </c>
      <c r="L546" s="73"/>
      <c r="M546" s="244" t="s">
        <v>22</v>
      </c>
      <c r="N546" s="245" t="s">
        <v>50</v>
      </c>
      <c r="O546" s="48"/>
      <c r="P546" s="246">
        <f>O546*H546</f>
        <v>0</v>
      </c>
      <c r="Q546" s="246">
        <v>0</v>
      </c>
      <c r="R546" s="246">
        <f>Q546*H546</f>
        <v>0</v>
      </c>
      <c r="S546" s="246">
        <v>0</v>
      </c>
      <c r="T546" s="247">
        <f>S546*H546</f>
        <v>0</v>
      </c>
      <c r="AR546" s="25" t="s">
        <v>572</v>
      </c>
      <c r="AT546" s="25" t="s">
        <v>230</v>
      </c>
      <c r="AU546" s="25" t="s">
        <v>24</v>
      </c>
      <c r="AY546" s="25" t="s">
        <v>228</v>
      </c>
      <c r="BE546" s="248">
        <f>IF(N546="základní",J546,0)</f>
        <v>0</v>
      </c>
      <c r="BF546" s="248">
        <f>IF(N546="snížená",J546,0)</f>
        <v>0</v>
      </c>
      <c r="BG546" s="248">
        <f>IF(N546="zákl. přenesená",J546,0)</f>
        <v>0</v>
      </c>
      <c r="BH546" s="248">
        <f>IF(N546="sníž. přenesená",J546,0)</f>
        <v>0</v>
      </c>
      <c r="BI546" s="248">
        <f>IF(N546="nulová",J546,0)</f>
        <v>0</v>
      </c>
      <c r="BJ546" s="25" t="s">
        <v>24</v>
      </c>
      <c r="BK546" s="248">
        <f>ROUND(I546*H546,2)</f>
        <v>0</v>
      </c>
      <c r="BL546" s="25" t="s">
        <v>572</v>
      </c>
      <c r="BM546" s="25" t="s">
        <v>4861</v>
      </c>
    </row>
    <row r="547" s="1" customFormat="1" ht="25.5" customHeight="1">
      <c r="B547" s="47"/>
      <c r="C547" s="237" t="s">
        <v>4862</v>
      </c>
      <c r="D547" s="237" t="s">
        <v>230</v>
      </c>
      <c r="E547" s="238" t="s">
        <v>4863</v>
      </c>
      <c r="F547" s="239" t="s">
        <v>4864</v>
      </c>
      <c r="G547" s="240" t="s">
        <v>929</v>
      </c>
      <c r="H547" s="241">
        <v>3</v>
      </c>
      <c r="I547" s="242"/>
      <c r="J547" s="243">
        <f>ROUND(I547*H547,2)</f>
        <v>0</v>
      </c>
      <c r="K547" s="239" t="s">
        <v>3751</v>
      </c>
      <c r="L547" s="73"/>
      <c r="M547" s="244" t="s">
        <v>22</v>
      </c>
      <c r="N547" s="245" t="s">
        <v>50</v>
      </c>
      <c r="O547" s="48"/>
      <c r="P547" s="246">
        <f>O547*H547</f>
        <v>0</v>
      </c>
      <c r="Q547" s="246">
        <v>0</v>
      </c>
      <c r="R547" s="246">
        <f>Q547*H547</f>
        <v>0</v>
      </c>
      <c r="S547" s="246">
        <v>0</v>
      </c>
      <c r="T547" s="247">
        <f>S547*H547</f>
        <v>0</v>
      </c>
      <c r="AR547" s="25" t="s">
        <v>572</v>
      </c>
      <c r="AT547" s="25" t="s">
        <v>230</v>
      </c>
      <c r="AU547" s="25" t="s">
        <v>24</v>
      </c>
      <c r="AY547" s="25" t="s">
        <v>228</v>
      </c>
      <c r="BE547" s="248">
        <f>IF(N547="základní",J547,0)</f>
        <v>0</v>
      </c>
      <c r="BF547" s="248">
        <f>IF(N547="snížená",J547,0)</f>
        <v>0</v>
      </c>
      <c r="BG547" s="248">
        <f>IF(N547="zákl. přenesená",J547,0)</f>
        <v>0</v>
      </c>
      <c r="BH547" s="248">
        <f>IF(N547="sníž. přenesená",J547,0)</f>
        <v>0</v>
      </c>
      <c r="BI547" s="248">
        <f>IF(N547="nulová",J547,0)</f>
        <v>0</v>
      </c>
      <c r="BJ547" s="25" t="s">
        <v>24</v>
      </c>
      <c r="BK547" s="248">
        <f>ROUND(I547*H547,2)</f>
        <v>0</v>
      </c>
      <c r="BL547" s="25" t="s">
        <v>572</v>
      </c>
      <c r="BM547" s="25" t="s">
        <v>4865</v>
      </c>
    </row>
    <row r="548" s="1" customFormat="1" ht="16.5" customHeight="1">
      <c r="B548" s="47"/>
      <c r="C548" s="237" t="s">
        <v>4866</v>
      </c>
      <c r="D548" s="237" t="s">
        <v>230</v>
      </c>
      <c r="E548" s="238" t="s">
        <v>4867</v>
      </c>
      <c r="F548" s="239" t="s">
        <v>4516</v>
      </c>
      <c r="G548" s="240" t="s">
        <v>929</v>
      </c>
      <c r="H548" s="241">
        <v>2</v>
      </c>
      <c r="I548" s="242"/>
      <c r="J548" s="243">
        <f>ROUND(I548*H548,2)</f>
        <v>0</v>
      </c>
      <c r="K548" s="239" t="s">
        <v>3751</v>
      </c>
      <c r="L548" s="73"/>
      <c r="M548" s="244" t="s">
        <v>22</v>
      </c>
      <c r="N548" s="245" t="s">
        <v>50</v>
      </c>
      <c r="O548" s="48"/>
      <c r="P548" s="246">
        <f>O548*H548</f>
        <v>0</v>
      </c>
      <c r="Q548" s="246">
        <v>0</v>
      </c>
      <c r="R548" s="246">
        <f>Q548*H548</f>
        <v>0</v>
      </c>
      <c r="S548" s="246">
        <v>0</v>
      </c>
      <c r="T548" s="247">
        <f>S548*H548</f>
        <v>0</v>
      </c>
      <c r="AR548" s="25" t="s">
        <v>572</v>
      </c>
      <c r="AT548" s="25" t="s">
        <v>230</v>
      </c>
      <c r="AU548" s="25" t="s">
        <v>24</v>
      </c>
      <c r="AY548" s="25" t="s">
        <v>228</v>
      </c>
      <c r="BE548" s="248">
        <f>IF(N548="základní",J548,0)</f>
        <v>0</v>
      </c>
      <c r="BF548" s="248">
        <f>IF(N548="snížená",J548,0)</f>
        <v>0</v>
      </c>
      <c r="BG548" s="248">
        <f>IF(N548="zákl. přenesená",J548,0)</f>
        <v>0</v>
      </c>
      <c r="BH548" s="248">
        <f>IF(N548="sníž. přenesená",J548,0)</f>
        <v>0</v>
      </c>
      <c r="BI548" s="248">
        <f>IF(N548="nulová",J548,0)</f>
        <v>0</v>
      </c>
      <c r="BJ548" s="25" t="s">
        <v>24</v>
      </c>
      <c r="BK548" s="248">
        <f>ROUND(I548*H548,2)</f>
        <v>0</v>
      </c>
      <c r="BL548" s="25" t="s">
        <v>572</v>
      </c>
      <c r="BM548" s="25" t="s">
        <v>4868</v>
      </c>
    </row>
    <row r="549" s="1" customFormat="1" ht="25.5" customHeight="1">
      <c r="B549" s="47"/>
      <c r="C549" s="237" t="s">
        <v>4869</v>
      </c>
      <c r="D549" s="237" t="s">
        <v>230</v>
      </c>
      <c r="E549" s="238" t="s">
        <v>4870</v>
      </c>
      <c r="F549" s="239" t="s">
        <v>3832</v>
      </c>
      <c r="G549" s="240" t="s">
        <v>263</v>
      </c>
      <c r="H549" s="241">
        <v>15</v>
      </c>
      <c r="I549" s="242"/>
      <c r="J549" s="243">
        <f>ROUND(I549*H549,2)</f>
        <v>0</v>
      </c>
      <c r="K549" s="239" t="s">
        <v>3751</v>
      </c>
      <c r="L549" s="73"/>
      <c r="M549" s="244" t="s">
        <v>22</v>
      </c>
      <c r="N549" s="245" t="s">
        <v>50</v>
      </c>
      <c r="O549" s="48"/>
      <c r="P549" s="246">
        <f>O549*H549</f>
        <v>0</v>
      </c>
      <c r="Q549" s="246">
        <v>0</v>
      </c>
      <c r="R549" s="246">
        <f>Q549*H549</f>
        <v>0</v>
      </c>
      <c r="S549" s="246">
        <v>0</v>
      </c>
      <c r="T549" s="247">
        <f>S549*H549</f>
        <v>0</v>
      </c>
      <c r="AR549" s="25" t="s">
        <v>572</v>
      </c>
      <c r="AT549" s="25" t="s">
        <v>230</v>
      </c>
      <c r="AU549" s="25" t="s">
        <v>24</v>
      </c>
      <c r="AY549" s="25" t="s">
        <v>228</v>
      </c>
      <c r="BE549" s="248">
        <f>IF(N549="základní",J549,0)</f>
        <v>0</v>
      </c>
      <c r="BF549" s="248">
        <f>IF(N549="snížená",J549,0)</f>
        <v>0</v>
      </c>
      <c r="BG549" s="248">
        <f>IF(N549="zákl. přenesená",J549,0)</f>
        <v>0</v>
      </c>
      <c r="BH549" s="248">
        <f>IF(N549="sníž. přenesená",J549,0)</f>
        <v>0</v>
      </c>
      <c r="BI549" s="248">
        <f>IF(N549="nulová",J549,0)</f>
        <v>0</v>
      </c>
      <c r="BJ549" s="25" t="s">
        <v>24</v>
      </c>
      <c r="BK549" s="248">
        <f>ROUND(I549*H549,2)</f>
        <v>0</v>
      </c>
      <c r="BL549" s="25" t="s">
        <v>572</v>
      </c>
      <c r="BM549" s="25" t="s">
        <v>4871</v>
      </c>
    </row>
    <row r="550" s="1" customFormat="1" ht="25.5" customHeight="1">
      <c r="B550" s="47"/>
      <c r="C550" s="237" t="s">
        <v>4872</v>
      </c>
      <c r="D550" s="237" t="s">
        <v>230</v>
      </c>
      <c r="E550" s="238" t="s">
        <v>4873</v>
      </c>
      <c r="F550" s="239" t="s">
        <v>3838</v>
      </c>
      <c r="G550" s="240" t="s">
        <v>263</v>
      </c>
      <c r="H550" s="241">
        <v>7</v>
      </c>
      <c r="I550" s="242"/>
      <c r="J550" s="243">
        <f>ROUND(I550*H550,2)</f>
        <v>0</v>
      </c>
      <c r="K550" s="239" t="s">
        <v>3751</v>
      </c>
      <c r="L550" s="73"/>
      <c r="M550" s="244" t="s">
        <v>22</v>
      </c>
      <c r="N550" s="245" t="s">
        <v>50</v>
      </c>
      <c r="O550" s="48"/>
      <c r="P550" s="246">
        <f>O550*H550</f>
        <v>0</v>
      </c>
      <c r="Q550" s="246">
        <v>0</v>
      </c>
      <c r="R550" s="246">
        <f>Q550*H550</f>
        <v>0</v>
      </c>
      <c r="S550" s="246">
        <v>0</v>
      </c>
      <c r="T550" s="247">
        <f>S550*H550</f>
        <v>0</v>
      </c>
      <c r="AR550" s="25" t="s">
        <v>572</v>
      </c>
      <c r="AT550" s="25" t="s">
        <v>230</v>
      </c>
      <c r="AU550" s="25" t="s">
        <v>24</v>
      </c>
      <c r="AY550" s="25" t="s">
        <v>228</v>
      </c>
      <c r="BE550" s="248">
        <f>IF(N550="základní",J550,0)</f>
        <v>0</v>
      </c>
      <c r="BF550" s="248">
        <f>IF(N550="snížená",J550,0)</f>
        <v>0</v>
      </c>
      <c r="BG550" s="248">
        <f>IF(N550="zákl. přenesená",J550,0)</f>
        <v>0</v>
      </c>
      <c r="BH550" s="248">
        <f>IF(N550="sníž. přenesená",J550,0)</f>
        <v>0</v>
      </c>
      <c r="BI550" s="248">
        <f>IF(N550="nulová",J550,0)</f>
        <v>0</v>
      </c>
      <c r="BJ550" s="25" t="s">
        <v>24</v>
      </c>
      <c r="BK550" s="248">
        <f>ROUND(I550*H550,2)</f>
        <v>0</v>
      </c>
      <c r="BL550" s="25" t="s">
        <v>572</v>
      </c>
      <c r="BM550" s="25" t="s">
        <v>4874</v>
      </c>
    </row>
    <row r="551" s="1" customFormat="1" ht="16.5" customHeight="1">
      <c r="B551" s="47"/>
      <c r="C551" s="237" t="s">
        <v>4875</v>
      </c>
      <c r="D551" s="237" t="s">
        <v>230</v>
      </c>
      <c r="E551" s="238" t="s">
        <v>4876</v>
      </c>
      <c r="F551" s="239" t="s">
        <v>3847</v>
      </c>
      <c r="G551" s="240" t="s">
        <v>935</v>
      </c>
      <c r="H551" s="241">
        <v>4</v>
      </c>
      <c r="I551" s="242"/>
      <c r="J551" s="243">
        <f>ROUND(I551*H551,2)</f>
        <v>0</v>
      </c>
      <c r="K551" s="239" t="s">
        <v>3751</v>
      </c>
      <c r="L551" s="73"/>
      <c r="M551" s="244" t="s">
        <v>22</v>
      </c>
      <c r="N551" s="245" t="s">
        <v>50</v>
      </c>
      <c r="O551" s="48"/>
      <c r="P551" s="246">
        <f>O551*H551</f>
        <v>0</v>
      </c>
      <c r="Q551" s="246">
        <v>0</v>
      </c>
      <c r="R551" s="246">
        <f>Q551*H551</f>
        <v>0</v>
      </c>
      <c r="S551" s="246">
        <v>0</v>
      </c>
      <c r="T551" s="247">
        <f>S551*H551</f>
        <v>0</v>
      </c>
      <c r="AR551" s="25" t="s">
        <v>572</v>
      </c>
      <c r="AT551" s="25" t="s">
        <v>230</v>
      </c>
      <c r="AU551" s="25" t="s">
        <v>24</v>
      </c>
      <c r="AY551" s="25" t="s">
        <v>228</v>
      </c>
      <c r="BE551" s="248">
        <f>IF(N551="základní",J551,0)</f>
        <v>0</v>
      </c>
      <c r="BF551" s="248">
        <f>IF(N551="snížená",J551,0)</f>
        <v>0</v>
      </c>
      <c r="BG551" s="248">
        <f>IF(N551="zákl. přenesená",J551,0)</f>
        <v>0</v>
      </c>
      <c r="BH551" s="248">
        <f>IF(N551="sníž. přenesená",J551,0)</f>
        <v>0</v>
      </c>
      <c r="BI551" s="248">
        <f>IF(N551="nulová",J551,0)</f>
        <v>0</v>
      </c>
      <c r="BJ551" s="25" t="s">
        <v>24</v>
      </c>
      <c r="BK551" s="248">
        <f>ROUND(I551*H551,2)</f>
        <v>0</v>
      </c>
      <c r="BL551" s="25" t="s">
        <v>572</v>
      </c>
      <c r="BM551" s="25" t="s">
        <v>4877</v>
      </c>
    </row>
    <row r="552" s="11" customFormat="1" ht="37.44" customHeight="1">
      <c r="B552" s="221"/>
      <c r="C552" s="222"/>
      <c r="D552" s="223" t="s">
        <v>78</v>
      </c>
      <c r="E552" s="224" t="s">
        <v>9</v>
      </c>
      <c r="F552" s="224" t="s">
        <v>4878</v>
      </c>
      <c r="G552" s="222"/>
      <c r="H552" s="222"/>
      <c r="I552" s="225"/>
      <c r="J552" s="226">
        <f>BK552</f>
        <v>0</v>
      </c>
      <c r="K552" s="222"/>
      <c r="L552" s="227"/>
      <c r="M552" s="228"/>
      <c r="N552" s="229"/>
      <c r="O552" s="229"/>
      <c r="P552" s="230">
        <f>SUM(P553:P564)</f>
        <v>0</v>
      </c>
      <c r="Q552" s="229"/>
      <c r="R552" s="230">
        <f>SUM(R553:R564)</f>
        <v>0</v>
      </c>
      <c r="S552" s="229"/>
      <c r="T552" s="231">
        <f>SUM(T553:T564)</f>
        <v>0</v>
      </c>
      <c r="AR552" s="232" t="s">
        <v>101</v>
      </c>
      <c r="AT552" s="233" t="s">
        <v>78</v>
      </c>
      <c r="AU552" s="233" t="s">
        <v>79</v>
      </c>
      <c r="AY552" s="232" t="s">
        <v>228</v>
      </c>
      <c r="BK552" s="234">
        <f>SUM(BK553:BK564)</f>
        <v>0</v>
      </c>
    </row>
    <row r="553" s="1" customFormat="1" ht="51" customHeight="1">
      <c r="B553" s="47"/>
      <c r="C553" s="237" t="s">
        <v>4879</v>
      </c>
      <c r="D553" s="237" t="s">
        <v>230</v>
      </c>
      <c r="E553" s="238" t="s">
        <v>4880</v>
      </c>
      <c r="F553" s="239" t="s">
        <v>4881</v>
      </c>
      <c r="G553" s="240" t="s">
        <v>929</v>
      </c>
      <c r="H553" s="241">
        <v>1</v>
      </c>
      <c r="I553" s="242"/>
      <c r="J553" s="243">
        <f>ROUND(I553*H553,2)</f>
        <v>0</v>
      </c>
      <c r="K553" s="239" t="s">
        <v>3751</v>
      </c>
      <c r="L553" s="73"/>
      <c r="M553" s="244" t="s">
        <v>22</v>
      </c>
      <c r="N553" s="245" t="s">
        <v>50</v>
      </c>
      <c r="O553" s="48"/>
      <c r="P553" s="246">
        <f>O553*H553</f>
        <v>0</v>
      </c>
      <c r="Q553" s="246">
        <v>0</v>
      </c>
      <c r="R553" s="246">
        <f>Q553*H553</f>
        <v>0</v>
      </c>
      <c r="S553" s="246">
        <v>0</v>
      </c>
      <c r="T553" s="247">
        <f>S553*H553</f>
        <v>0</v>
      </c>
      <c r="AR553" s="25" t="s">
        <v>572</v>
      </c>
      <c r="AT553" s="25" t="s">
        <v>230</v>
      </c>
      <c r="AU553" s="25" t="s">
        <v>24</v>
      </c>
      <c r="AY553" s="25" t="s">
        <v>228</v>
      </c>
      <c r="BE553" s="248">
        <f>IF(N553="základní",J553,0)</f>
        <v>0</v>
      </c>
      <c r="BF553" s="248">
        <f>IF(N553="snížená",J553,0)</f>
        <v>0</v>
      </c>
      <c r="BG553" s="248">
        <f>IF(N553="zákl. přenesená",J553,0)</f>
        <v>0</v>
      </c>
      <c r="BH553" s="248">
        <f>IF(N553="sníž. přenesená",J553,0)</f>
        <v>0</v>
      </c>
      <c r="BI553" s="248">
        <f>IF(N553="nulová",J553,0)</f>
        <v>0</v>
      </c>
      <c r="BJ553" s="25" t="s">
        <v>24</v>
      </c>
      <c r="BK553" s="248">
        <f>ROUND(I553*H553,2)</f>
        <v>0</v>
      </c>
      <c r="BL553" s="25" t="s">
        <v>572</v>
      </c>
      <c r="BM553" s="25" t="s">
        <v>4882</v>
      </c>
    </row>
    <row r="554" s="1" customFormat="1" ht="51" customHeight="1">
      <c r="B554" s="47"/>
      <c r="C554" s="237" t="s">
        <v>4883</v>
      </c>
      <c r="D554" s="237" t="s">
        <v>230</v>
      </c>
      <c r="E554" s="238" t="s">
        <v>4884</v>
      </c>
      <c r="F554" s="239" t="s">
        <v>4885</v>
      </c>
      <c r="G554" s="240" t="s">
        <v>929</v>
      </c>
      <c r="H554" s="241">
        <v>1</v>
      </c>
      <c r="I554" s="242"/>
      <c r="J554" s="243">
        <f>ROUND(I554*H554,2)</f>
        <v>0</v>
      </c>
      <c r="K554" s="239" t="s">
        <v>3751</v>
      </c>
      <c r="L554" s="73"/>
      <c r="M554" s="244" t="s">
        <v>22</v>
      </c>
      <c r="N554" s="245" t="s">
        <v>50</v>
      </c>
      <c r="O554" s="48"/>
      <c r="P554" s="246">
        <f>O554*H554</f>
        <v>0</v>
      </c>
      <c r="Q554" s="246">
        <v>0</v>
      </c>
      <c r="R554" s="246">
        <f>Q554*H554</f>
        <v>0</v>
      </c>
      <c r="S554" s="246">
        <v>0</v>
      </c>
      <c r="T554" s="247">
        <f>S554*H554</f>
        <v>0</v>
      </c>
      <c r="AR554" s="25" t="s">
        <v>572</v>
      </c>
      <c r="AT554" s="25" t="s">
        <v>230</v>
      </c>
      <c r="AU554" s="25" t="s">
        <v>24</v>
      </c>
      <c r="AY554" s="25" t="s">
        <v>228</v>
      </c>
      <c r="BE554" s="248">
        <f>IF(N554="základní",J554,0)</f>
        <v>0</v>
      </c>
      <c r="BF554" s="248">
        <f>IF(N554="snížená",J554,0)</f>
        <v>0</v>
      </c>
      <c r="BG554" s="248">
        <f>IF(N554="zákl. přenesená",J554,0)</f>
        <v>0</v>
      </c>
      <c r="BH554" s="248">
        <f>IF(N554="sníž. přenesená",J554,0)</f>
        <v>0</v>
      </c>
      <c r="BI554" s="248">
        <f>IF(N554="nulová",J554,0)</f>
        <v>0</v>
      </c>
      <c r="BJ554" s="25" t="s">
        <v>24</v>
      </c>
      <c r="BK554" s="248">
        <f>ROUND(I554*H554,2)</f>
        <v>0</v>
      </c>
      <c r="BL554" s="25" t="s">
        <v>572</v>
      </c>
      <c r="BM554" s="25" t="s">
        <v>4886</v>
      </c>
    </row>
    <row r="555" s="1" customFormat="1" ht="25.5" customHeight="1">
      <c r="B555" s="47"/>
      <c r="C555" s="237" t="s">
        <v>4887</v>
      </c>
      <c r="D555" s="237" t="s">
        <v>230</v>
      </c>
      <c r="E555" s="238" t="s">
        <v>4888</v>
      </c>
      <c r="F555" s="239" t="s">
        <v>4557</v>
      </c>
      <c r="G555" s="240" t="s">
        <v>929</v>
      </c>
      <c r="H555" s="241">
        <v>6</v>
      </c>
      <c r="I555" s="242"/>
      <c r="J555" s="243">
        <f>ROUND(I555*H555,2)</f>
        <v>0</v>
      </c>
      <c r="K555" s="239" t="s">
        <v>3751</v>
      </c>
      <c r="L555" s="73"/>
      <c r="M555" s="244" t="s">
        <v>22</v>
      </c>
      <c r="N555" s="245" t="s">
        <v>50</v>
      </c>
      <c r="O555" s="48"/>
      <c r="P555" s="246">
        <f>O555*H555</f>
        <v>0</v>
      </c>
      <c r="Q555" s="246">
        <v>0</v>
      </c>
      <c r="R555" s="246">
        <f>Q555*H555</f>
        <v>0</v>
      </c>
      <c r="S555" s="246">
        <v>0</v>
      </c>
      <c r="T555" s="247">
        <f>S555*H555</f>
        <v>0</v>
      </c>
      <c r="AR555" s="25" t="s">
        <v>572</v>
      </c>
      <c r="AT555" s="25" t="s">
        <v>230</v>
      </c>
      <c r="AU555" s="25" t="s">
        <v>24</v>
      </c>
      <c r="AY555" s="25" t="s">
        <v>228</v>
      </c>
      <c r="BE555" s="248">
        <f>IF(N555="základní",J555,0)</f>
        <v>0</v>
      </c>
      <c r="BF555" s="248">
        <f>IF(N555="snížená",J555,0)</f>
        <v>0</v>
      </c>
      <c r="BG555" s="248">
        <f>IF(N555="zákl. přenesená",J555,0)</f>
        <v>0</v>
      </c>
      <c r="BH555" s="248">
        <f>IF(N555="sníž. přenesená",J555,0)</f>
        <v>0</v>
      </c>
      <c r="BI555" s="248">
        <f>IF(N555="nulová",J555,0)</f>
        <v>0</v>
      </c>
      <c r="BJ555" s="25" t="s">
        <v>24</v>
      </c>
      <c r="BK555" s="248">
        <f>ROUND(I555*H555,2)</f>
        <v>0</v>
      </c>
      <c r="BL555" s="25" t="s">
        <v>572</v>
      </c>
      <c r="BM555" s="25" t="s">
        <v>4889</v>
      </c>
    </row>
    <row r="556" s="1" customFormat="1" ht="25.5" customHeight="1">
      <c r="B556" s="47"/>
      <c r="C556" s="237" t="s">
        <v>4890</v>
      </c>
      <c r="D556" s="237" t="s">
        <v>230</v>
      </c>
      <c r="E556" s="238" t="s">
        <v>4891</v>
      </c>
      <c r="F556" s="239" t="s">
        <v>4560</v>
      </c>
      <c r="G556" s="240" t="s">
        <v>929</v>
      </c>
      <c r="H556" s="241">
        <v>1</v>
      </c>
      <c r="I556" s="242"/>
      <c r="J556" s="243">
        <f>ROUND(I556*H556,2)</f>
        <v>0</v>
      </c>
      <c r="K556" s="239" t="s">
        <v>3751</v>
      </c>
      <c r="L556" s="73"/>
      <c r="M556" s="244" t="s">
        <v>22</v>
      </c>
      <c r="N556" s="245" t="s">
        <v>50</v>
      </c>
      <c r="O556" s="48"/>
      <c r="P556" s="246">
        <f>O556*H556</f>
        <v>0</v>
      </c>
      <c r="Q556" s="246">
        <v>0</v>
      </c>
      <c r="R556" s="246">
        <f>Q556*H556</f>
        <v>0</v>
      </c>
      <c r="S556" s="246">
        <v>0</v>
      </c>
      <c r="T556" s="247">
        <f>S556*H556</f>
        <v>0</v>
      </c>
      <c r="AR556" s="25" t="s">
        <v>572</v>
      </c>
      <c r="AT556" s="25" t="s">
        <v>230</v>
      </c>
      <c r="AU556" s="25" t="s">
        <v>24</v>
      </c>
      <c r="AY556" s="25" t="s">
        <v>228</v>
      </c>
      <c r="BE556" s="248">
        <f>IF(N556="základní",J556,0)</f>
        <v>0</v>
      </c>
      <c r="BF556" s="248">
        <f>IF(N556="snížená",J556,0)</f>
        <v>0</v>
      </c>
      <c r="BG556" s="248">
        <f>IF(N556="zákl. přenesená",J556,0)</f>
        <v>0</v>
      </c>
      <c r="BH556" s="248">
        <f>IF(N556="sníž. přenesená",J556,0)</f>
        <v>0</v>
      </c>
      <c r="BI556" s="248">
        <f>IF(N556="nulová",J556,0)</f>
        <v>0</v>
      </c>
      <c r="BJ556" s="25" t="s">
        <v>24</v>
      </c>
      <c r="BK556" s="248">
        <f>ROUND(I556*H556,2)</f>
        <v>0</v>
      </c>
      <c r="BL556" s="25" t="s">
        <v>572</v>
      </c>
      <c r="BM556" s="25" t="s">
        <v>4892</v>
      </c>
    </row>
    <row r="557" s="1" customFormat="1" ht="16.5" customHeight="1">
      <c r="B557" s="47"/>
      <c r="C557" s="237" t="s">
        <v>4893</v>
      </c>
      <c r="D557" s="237" t="s">
        <v>230</v>
      </c>
      <c r="E557" s="238" t="s">
        <v>4894</v>
      </c>
      <c r="F557" s="239" t="s">
        <v>4813</v>
      </c>
      <c r="G557" s="240" t="s">
        <v>929</v>
      </c>
      <c r="H557" s="241">
        <v>2</v>
      </c>
      <c r="I557" s="242"/>
      <c r="J557" s="243">
        <f>ROUND(I557*H557,2)</f>
        <v>0</v>
      </c>
      <c r="K557" s="239" t="s">
        <v>3751</v>
      </c>
      <c r="L557" s="73"/>
      <c r="M557" s="244" t="s">
        <v>22</v>
      </c>
      <c r="N557" s="245" t="s">
        <v>50</v>
      </c>
      <c r="O557" s="48"/>
      <c r="P557" s="246">
        <f>O557*H557</f>
        <v>0</v>
      </c>
      <c r="Q557" s="246">
        <v>0</v>
      </c>
      <c r="R557" s="246">
        <f>Q557*H557</f>
        <v>0</v>
      </c>
      <c r="S557" s="246">
        <v>0</v>
      </c>
      <c r="T557" s="247">
        <f>S557*H557</f>
        <v>0</v>
      </c>
      <c r="AR557" s="25" t="s">
        <v>572</v>
      </c>
      <c r="AT557" s="25" t="s">
        <v>230</v>
      </c>
      <c r="AU557" s="25" t="s">
        <v>24</v>
      </c>
      <c r="AY557" s="25" t="s">
        <v>228</v>
      </c>
      <c r="BE557" s="248">
        <f>IF(N557="základní",J557,0)</f>
        <v>0</v>
      </c>
      <c r="BF557" s="248">
        <f>IF(N557="snížená",J557,0)</f>
        <v>0</v>
      </c>
      <c r="BG557" s="248">
        <f>IF(N557="zákl. přenesená",J557,0)</f>
        <v>0</v>
      </c>
      <c r="BH557" s="248">
        <f>IF(N557="sníž. přenesená",J557,0)</f>
        <v>0</v>
      </c>
      <c r="BI557" s="248">
        <f>IF(N557="nulová",J557,0)</f>
        <v>0</v>
      </c>
      <c r="BJ557" s="25" t="s">
        <v>24</v>
      </c>
      <c r="BK557" s="248">
        <f>ROUND(I557*H557,2)</f>
        <v>0</v>
      </c>
      <c r="BL557" s="25" t="s">
        <v>572</v>
      </c>
      <c r="BM557" s="25" t="s">
        <v>4895</v>
      </c>
    </row>
    <row r="558" s="1" customFormat="1" ht="16.5" customHeight="1">
      <c r="B558" s="47"/>
      <c r="C558" s="237" t="s">
        <v>4896</v>
      </c>
      <c r="D558" s="237" t="s">
        <v>230</v>
      </c>
      <c r="E558" s="238" t="s">
        <v>4897</v>
      </c>
      <c r="F558" s="239" t="s">
        <v>4898</v>
      </c>
      <c r="G558" s="240" t="s">
        <v>929</v>
      </c>
      <c r="H558" s="241">
        <v>2</v>
      </c>
      <c r="I558" s="242"/>
      <c r="J558" s="243">
        <f>ROUND(I558*H558,2)</f>
        <v>0</v>
      </c>
      <c r="K558" s="239" t="s">
        <v>3751</v>
      </c>
      <c r="L558" s="73"/>
      <c r="M558" s="244" t="s">
        <v>22</v>
      </c>
      <c r="N558" s="245" t="s">
        <v>50</v>
      </c>
      <c r="O558" s="48"/>
      <c r="P558" s="246">
        <f>O558*H558</f>
        <v>0</v>
      </c>
      <c r="Q558" s="246">
        <v>0</v>
      </c>
      <c r="R558" s="246">
        <f>Q558*H558</f>
        <v>0</v>
      </c>
      <c r="S558" s="246">
        <v>0</v>
      </c>
      <c r="T558" s="247">
        <f>S558*H558</f>
        <v>0</v>
      </c>
      <c r="AR558" s="25" t="s">
        <v>572</v>
      </c>
      <c r="AT558" s="25" t="s">
        <v>230</v>
      </c>
      <c r="AU558" s="25" t="s">
        <v>24</v>
      </c>
      <c r="AY558" s="25" t="s">
        <v>228</v>
      </c>
      <c r="BE558" s="248">
        <f>IF(N558="základní",J558,0)</f>
        <v>0</v>
      </c>
      <c r="BF558" s="248">
        <f>IF(N558="snížená",J558,0)</f>
        <v>0</v>
      </c>
      <c r="BG558" s="248">
        <f>IF(N558="zákl. přenesená",J558,0)</f>
        <v>0</v>
      </c>
      <c r="BH558" s="248">
        <f>IF(N558="sníž. přenesená",J558,0)</f>
        <v>0</v>
      </c>
      <c r="BI558" s="248">
        <f>IF(N558="nulová",J558,0)</f>
        <v>0</v>
      </c>
      <c r="BJ558" s="25" t="s">
        <v>24</v>
      </c>
      <c r="BK558" s="248">
        <f>ROUND(I558*H558,2)</f>
        <v>0</v>
      </c>
      <c r="BL558" s="25" t="s">
        <v>572</v>
      </c>
      <c r="BM558" s="25" t="s">
        <v>4899</v>
      </c>
    </row>
    <row r="559" s="1" customFormat="1" ht="16.5" customHeight="1">
      <c r="B559" s="47"/>
      <c r="C559" s="237" t="s">
        <v>4900</v>
      </c>
      <c r="D559" s="237" t="s">
        <v>230</v>
      </c>
      <c r="E559" s="238" t="s">
        <v>4901</v>
      </c>
      <c r="F559" s="239" t="s">
        <v>4579</v>
      </c>
      <c r="G559" s="240" t="s">
        <v>929</v>
      </c>
      <c r="H559" s="241">
        <v>4</v>
      </c>
      <c r="I559" s="242"/>
      <c r="J559" s="243">
        <f>ROUND(I559*H559,2)</f>
        <v>0</v>
      </c>
      <c r="K559" s="239" t="s">
        <v>3751</v>
      </c>
      <c r="L559" s="73"/>
      <c r="M559" s="244" t="s">
        <v>22</v>
      </c>
      <c r="N559" s="245" t="s">
        <v>50</v>
      </c>
      <c r="O559" s="48"/>
      <c r="P559" s="246">
        <f>O559*H559</f>
        <v>0</v>
      </c>
      <c r="Q559" s="246">
        <v>0</v>
      </c>
      <c r="R559" s="246">
        <f>Q559*H559</f>
        <v>0</v>
      </c>
      <c r="S559" s="246">
        <v>0</v>
      </c>
      <c r="T559" s="247">
        <f>S559*H559</f>
        <v>0</v>
      </c>
      <c r="AR559" s="25" t="s">
        <v>572</v>
      </c>
      <c r="AT559" s="25" t="s">
        <v>230</v>
      </c>
      <c r="AU559" s="25" t="s">
        <v>24</v>
      </c>
      <c r="AY559" s="25" t="s">
        <v>228</v>
      </c>
      <c r="BE559" s="248">
        <f>IF(N559="základní",J559,0)</f>
        <v>0</v>
      </c>
      <c r="BF559" s="248">
        <f>IF(N559="snížená",J559,0)</f>
        <v>0</v>
      </c>
      <c r="BG559" s="248">
        <f>IF(N559="zákl. přenesená",J559,0)</f>
        <v>0</v>
      </c>
      <c r="BH559" s="248">
        <f>IF(N559="sníž. přenesená",J559,0)</f>
        <v>0</v>
      </c>
      <c r="BI559" s="248">
        <f>IF(N559="nulová",J559,0)</f>
        <v>0</v>
      </c>
      <c r="BJ559" s="25" t="s">
        <v>24</v>
      </c>
      <c r="BK559" s="248">
        <f>ROUND(I559*H559,2)</f>
        <v>0</v>
      </c>
      <c r="BL559" s="25" t="s">
        <v>572</v>
      </c>
      <c r="BM559" s="25" t="s">
        <v>4902</v>
      </c>
    </row>
    <row r="560" s="1" customFormat="1" ht="38.25" customHeight="1">
      <c r="B560" s="47"/>
      <c r="C560" s="237" t="s">
        <v>4903</v>
      </c>
      <c r="D560" s="237" t="s">
        <v>230</v>
      </c>
      <c r="E560" s="238" t="s">
        <v>4904</v>
      </c>
      <c r="F560" s="239" t="s">
        <v>3826</v>
      </c>
      <c r="G560" s="240" t="s">
        <v>935</v>
      </c>
      <c r="H560" s="241">
        <v>13</v>
      </c>
      <c r="I560" s="242"/>
      <c r="J560" s="243">
        <f>ROUND(I560*H560,2)</f>
        <v>0</v>
      </c>
      <c r="K560" s="239" t="s">
        <v>3751</v>
      </c>
      <c r="L560" s="73"/>
      <c r="M560" s="244" t="s">
        <v>22</v>
      </c>
      <c r="N560" s="245" t="s">
        <v>50</v>
      </c>
      <c r="O560" s="48"/>
      <c r="P560" s="246">
        <f>O560*H560</f>
        <v>0</v>
      </c>
      <c r="Q560" s="246">
        <v>0</v>
      </c>
      <c r="R560" s="246">
        <f>Q560*H560</f>
        <v>0</v>
      </c>
      <c r="S560" s="246">
        <v>0</v>
      </c>
      <c r="T560" s="247">
        <f>S560*H560</f>
        <v>0</v>
      </c>
      <c r="AR560" s="25" t="s">
        <v>572</v>
      </c>
      <c r="AT560" s="25" t="s">
        <v>230</v>
      </c>
      <c r="AU560" s="25" t="s">
        <v>24</v>
      </c>
      <c r="AY560" s="25" t="s">
        <v>228</v>
      </c>
      <c r="BE560" s="248">
        <f>IF(N560="základní",J560,0)</f>
        <v>0</v>
      </c>
      <c r="BF560" s="248">
        <f>IF(N560="snížená",J560,0)</f>
        <v>0</v>
      </c>
      <c r="BG560" s="248">
        <f>IF(N560="zákl. přenesená",J560,0)</f>
        <v>0</v>
      </c>
      <c r="BH560" s="248">
        <f>IF(N560="sníž. přenesená",J560,0)</f>
        <v>0</v>
      </c>
      <c r="BI560" s="248">
        <f>IF(N560="nulová",J560,0)</f>
        <v>0</v>
      </c>
      <c r="BJ560" s="25" t="s">
        <v>24</v>
      </c>
      <c r="BK560" s="248">
        <f>ROUND(I560*H560,2)</f>
        <v>0</v>
      </c>
      <c r="BL560" s="25" t="s">
        <v>572</v>
      </c>
      <c r="BM560" s="25" t="s">
        <v>4905</v>
      </c>
    </row>
    <row r="561" s="1" customFormat="1" ht="38.25" customHeight="1">
      <c r="B561" s="47"/>
      <c r="C561" s="237" t="s">
        <v>4906</v>
      </c>
      <c r="D561" s="237" t="s">
        <v>230</v>
      </c>
      <c r="E561" s="238" t="s">
        <v>4907</v>
      </c>
      <c r="F561" s="239" t="s">
        <v>3829</v>
      </c>
      <c r="G561" s="240" t="s">
        <v>935</v>
      </c>
      <c r="H561" s="241">
        <v>2</v>
      </c>
      <c r="I561" s="242"/>
      <c r="J561" s="243">
        <f>ROUND(I561*H561,2)</f>
        <v>0</v>
      </c>
      <c r="K561" s="239" t="s">
        <v>3751</v>
      </c>
      <c r="L561" s="73"/>
      <c r="M561" s="244" t="s">
        <v>22</v>
      </c>
      <c r="N561" s="245" t="s">
        <v>50</v>
      </c>
      <c r="O561" s="48"/>
      <c r="P561" s="246">
        <f>O561*H561</f>
        <v>0</v>
      </c>
      <c r="Q561" s="246">
        <v>0</v>
      </c>
      <c r="R561" s="246">
        <f>Q561*H561</f>
        <v>0</v>
      </c>
      <c r="S561" s="246">
        <v>0</v>
      </c>
      <c r="T561" s="247">
        <f>S561*H561</f>
        <v>0</v>
      </c>
      <c r="AR561" s="25" t="s">
        <v>572</v>
      </c>
      <c r="AT561" s="25" t="s">
        <v>230</v>
      </c>
      <c r="AU561" s="25" t="s">
        <v>24</v>
      </c>
      <c r="AY561" s="25" t="s">
        <v>228</v>
      </c>
      <c r="BE561" s="248">
        <f>IF(N561="základní",J561,0)</f>
        <v>0</v>
      </c>
      <c r="BF561" s="248">
        <f>IF(N561="snížená",J561,0)</f>
        <v>0</v>
      </c>
      <c r="BG561" s="248">
        <f>IF(N561="zákl. přenesená",J561,0)</f>
        <v>0</v>
      </c>
      <c r="BH561" s="248">
        <f>IF(N561="sníž. přenesená",J561,0)</f>
        <v>0</v>
      </c>
      <c r="BI561" s="248">
        <f>IF(N561="nulová",J561,0)</f>
        <v>0</v>
      </c>
      <c r="BJ561" s="25" t="s">
        <v>24</v>
      </c>
      <c r="BK561" s="248">
        <f>ROUND(I561*H561,2)</f>
        <v>0</v>
      </c>
      <c r="BL561" s="25" t="s">
        <v>572</v>
      </c>
      <c r="BM561" s="25" t="s">
        <v>4908</v>
      </c>
    </row>
    <row r="562" s="1" customFormat="1" ht="25.5" customHeight="1">
      <c r="B562" s="47"/>
      <c r="C562" s="237" t="s">
        <v>4909</v>
      </c>
      <c r="D562" s="237" t="s">
        <v>230</v>
      </c>
      <c r="E562" s="238" t="s">
        <v>4910</v>
      </c>
      <c r="F562" s="239" t="s">
        <v>3832</v>
      </c>
      <c r="G562" s="240" t="s">
        <v>263</v>
      </c>
      <c r="H562" s="241">
        <v>3</v>
      </c>
      <c r="I562" s="242"/>
      <c r="J562" s="243">
        <f>ROUND(I562*H562,2)</f>
        <v>0</v>
      </c>
      <c r="K562" s="239" t="s">
        <v>3751</v>
      </c>
      <c r="L562" s="73"/>
      <c r="M562" s="244" t="s">
        <v>22</v>
      </c>
      <c r="N562" s="245" t="s">
        <v>50</v>
      </c>
      <c r="O562" s="48"/>
      <c r="P562" s="246">
        <f>O562*H562</f>
        <v>0</v>
      </c>
      <c r="Q562" s="246">
        <v>0</v>
      </c>
      <c r="R562" s="246">
        <f>Q562*H562</f>
        <v>0</v>
      </c>
      <c r="S562" s="246">
        <v>0</v>
      </c>
      <c r="T562" s="247">
        <f>S562*H562</f>
        <v>0</v>
      </c>
      <c r="AR562" s="25" t="s">
        <v>572</v>
      </c>
      <c r="AT562" s="25" t="s">
        <v>230</v>
      </c>
      <c r="AU562" s="25" t="s">
        <v>24</v>
      </c>
      <c r="AY562" s="25" t="s">
        <v>228</v>
      </c>
      <c r="BE562" s="248">
        <f>IF(N562="základní",J562,0)</f>
        <v>0</v>
      </c>
      <c r="BF562" s="248">
        <f>IF(N562="snížená",J562,0)</f>
        <v>0</v>
      </c>
      <c r="BG562" s="248">
        <f>IF(N562="zákl. přenesená",J562,0)</f>
        <v>0</v>
      </c>
      <c r="BH562" s="248">
        <f>IF(N562="sníž. přenesená",J562,0)</f>
        <v>0</v>
      </c>
      <c r="BI562" s="248">
        <f>IF(N562="nulová",J562,0)</f>
        <v>0</v>
      </c>
      <c r="BJ562" s="25" t="s">
        <v>24</v>
      </c>
      <c r="BK562" s="248">
        <f>ROUND(I562*H562,2)</f>
        <v>0</v>
      </c>
      <c r="BL562" s="25" t="s">
        <v>572</v>
      </c>
      <c r="BM562" s="25" t="s">
        <v>4911</v>
      </c>
    </row>
    <row r="563" s="1" customFormat="1" ht="25.5" customHeight="1">
      <c r="B563" s="47"/>
      <c r="C563" s="237" t="s">
        <v>4912</v>
      </c>
      <c r="D563" s="237" t="s">
        <v>230</v>
      </c>
      <c r="E563" s="238" t="s">
        <v>4913</v>
      </c>
      <c r="F563" s="239" t="s">
        <v>3838</v>
      </c>
      <c r="G563" s="240" t="s">
        <v>263</v>
      </c>
      <c r="H563" s="241">
        <v>13</v>
      </c>
      <c r="I563" s="242"/>
      <c r="J563" s="243">
        <f>ROUND(I563*H563,2)</f>
        <v>0</v>
      </c>
      <c r="K563" s="239" t="s">
        <v>3751</v>
      </c>
      <c r="L563" s="73"/>
      <c r="M563" s="244" t="s">
        <v>22</v>
      </c>
      <c r="N563" s="245" t="s">
        <v>50</v>
      </c>
      <c r="O563" s="48"/>
      <c r="P563" s="246">
        <f>O563*H563</f>
        <v>0</v>
      </c>
      <c r="Q563" s="246">
        <v>0</v>
      </c>
      <c r="R563" s="246">
        <f>Q563*H563</f>
        <v>0</v>
      </c>
      <c r="S563" s="246">
        <v>0</v>
      </c>
      <c r="T563" s="247">
        <f>S563*H563</f>
        <v>0</v>
      </c>
      <c r="AR563" s="25" t="s">
        <v>572</v>
      </c>
      <c r="AT563" s="25" t="s">
        <v>230</v>
      </c>
      <c r="AU563" s="25" t="s">
        <v>24</v>
      </c>
      <c r="AY563" s="25" t="s">
        <v>228</v>
      </c>
      <c r="BE563" s="248">
        <f>IF(N563="základní",J563,0)</f>
        <v>0</v>
      </c>
      <c r="BF563" s="248">
        <f>IF(N563="snížená",J563,0)</f>
        <v>0</v>
      </c>
      <c r="BG563" s="248">
        <f>IF(N563="zákl. přenesená",J563,0)</f>
        <v>0</v>
      </c>
      <c r="BH563" s="248">
        <f>IF(N563="sníž. přenesená",J563,0)</f>
        <v>0</v>
      </c>
      <c r="BI563" s="248">
        <f>IF(N563="nulová",J563,0)</f>
        <v>0</v>
      </c>
      <c r="BJ563" s="25" t="s">
        <v>24</v>
      </c>
      <c r="BK563" s="248">
        <f>ROUND(I563*H563,2)</f>
        <v>0</v>
      </c>
      <c r="BL563" s="25" t="s">
        <v>572</v>
      </c>
      <c r="BM563" s="25" t="s">
        <v>4914</v>
      </c>
    </row>
    <row r="564" s="1" customFormat="1" ht="16.5" customHeight="1">
      <c r="B564" s="47"/>
      <c r="C564" s="237" t="s">
        <v>4915</v>
      </c>
      <c r="D564" s="237" t="s">
        <v>230</v>
      </c>
      <c r="E564" s="238" t="s">
        <v>4916</v>
      </c>
      <c r="F564" s="239" t="s">
        <v>3847</v>
      </c>
      <c r="G564" s="240" t="s">
        <v>935</v>
      </c>
      <c r="H564" s="241">
        <v>2</v>
      </c>
      <c r="I564" s="242"/>
      <c r="J564" s="243">
        <f>ROUND(I564*H564,2)</f>
        <v>0</v>
      </c>
      <c r="K564" s="239" t="s">
        <v>3751</v>
      </c>
      <c r="L564" s="73"/>
      <c r="M564" s="244" t="s">
        <v>22</v>
      </c>
      <c r="N564" s="245" t="s">
        <v>50</v>
      </c>
      <c r="O564" s="48"/>
      <c r="P564" s="246">
        <f>O564*H564</f>
        <v>0</v>
      </c>
      <c r="Q564" s="246">
        <v>0</v>
      </c>
      <c r="R564" s="246">
        <f>Q564*H564</f>
        <v>0</v>
      </c>
      <c r="S564" s="246">
        <v>0</v>
      </c>
      <c r="T564" s="247">
        <f>S564*H564</f>
        <v>0</v>
      </c>
      <c r="AR564" s="25" t="s">
        <v>572</v>
      </c>
      <c r="AT564" s="25" t="s">
        <v>230</v>
      </c>
      <c r="AU564" s="25" t="s">
        <v>24</v>
      </c>
      <c r="AY564" s="25" t="s">
        <v>228</v>
      </c>
      <c r="BE564" s="248">
        <f>IF(N564="základní",J564,0)</f>
        <v>0</v>
      </c>
      <c r="BF564" s="248">
        <f>IF(N564="snížená",J564,0)</f>
        <v>0</v>
      </c>
      <c r="BG564" s="248">
        <f>IF(N564="zákl. přenesená",J564,0)</f>
        <v>0</v>
      </c>
      <c r="BH564" s="248">
        <f>IF(N564="sníž. přenesená",J564,0)</f>
        <v>0</v>
      </c>
      <c r="BI564" s="248">
        <f>IF(N564="nulová",J564,0)</f>
        <v>0</v>
      </c>
      <c r="BJ564" s="25" t="s">
        <v>24</v>
      </c>
      <c r="BK564" s="248">
        <f>ROUND(I564*H564,2)</f>
        <v>0</v>
      </c>
      <c r="BL564" s="25" t="s">
        <v>572</v>
      </c>
      <c r="BM564" s="25" t="s">
        <v>4917</v>
      </c>
    </row>
    <row r="565" s="11" customFormat="1" ht="37.44" customHeight="1">
      <c r="B565" s="221"/>
      <c r="C565" s="222"/>
      <c r="D565" s="223" t="s">
        <v>78</v>
      </c>
      <c r="E565" s="224" t="s">
        <v>335</v>
      </c>
      <c r="F565" s="224" t="s">
        <v>4918</v>
      </c>
      <c r="G565" s="222"/>
      <c r="H565" s="222"/>
      <c r="I565" s="225"/>
      <c r="J565" s="226">
        <f>BK565</f>
        <v>0</v>
      </c>
      <c r="K565" s="222"/>
      <c r="L565" s="227"/>
      <c r="M565" s="228"/>
      <c r="N565" s="229"/>
      <c r="O565" s="229"/>
      <c r="P565" s="230">
        <f>SUM(P566:P573)</f>
        <v>0</v>
      </c>
      <c r="Q565" s="229"/>
      <c r="R565" s="230">
        <f>SUM(R566:R573)</f>
        <v>0</v>
      </c>
      <c r="S565" s="229"/>
      <c r="T565" s="231">
        <f>SUM(T566:T573)</f>
        <v>0</v>
      </c>
      <c r="AR565" s="232" t="s">
        <v>101</v>
      </c>
      <c r="AT565" s="233" t="s">
        <v>78</v>
      </c>
      <c r="AU565" s="233" t="s">
        <v>79</v>
      </c>
      <c r="AY565" s="232" t="s">
        <v>228</v>
      </c>
      <c r="BK565" s="234">
        <f>SUM(BK566:BK573)</f>
        <v>0</v>
      </c>
    </row>
    <row r="566" s="1" customFormat="1" ht="25.5" customHeight="1">
      <c r="B566" s="47"/>
      <c r="C566" s="237" t="s">
        <v>4919</v>
      </c>
      <c r="D566" s="237" t="s">
        <v>230</v>
      </c>
      <c r="E566" s="238" t="s">
        <v>4920</v>
      </c>
      <c r="F566" s="239" t="s">
        <v>4921</v>
      </c>
      <c r="G566" s="240" t="s">
        <v>929</v>
      </c>
      <c r="H566" s="241">
        <v>2</v>
      </c>
      <c r="I566" s="242"/>
      <c r="J566" s="243">
        <f>ROUND(I566*H566,2)</f>
        <v>0</v>
      </c>
      <c r="K566" s="239" t="s">
        <v>3751</v>
      </c>
      <c r="L566" s="73"/>
      <c r="M566" s="244" t="s">
        <v>22</v>
      </c>
      <c r="N566" s="245" t="s">
        <v>50</v>
      </c>
      <c r="O566" s="48"/>
      <c r="P566" s="246">
        <f>O566*H566</f>
        <v>0</v>
      </c>
      <c r="Q566" s="246">
        <v>0</v>
      </c>
      <c r="R566" s="246">
        <f>Q566*H566</f>
        <v>0</v>
      </c>
      <c r="S566" s="246">
        <v>0</v>
      </c>
      <c r="T566" s="247">
        <f>S566*H566</f>
        <v>0</v>
      </c>
      <c r="AR566" s="25" t="s">
        <v>572</v>
      </c>
      <c r="AT566" s="25" t="s">
        <v>230</v>
      </c>
      <c r="AU566" s="25" t="s">
        <v>24</v>
      </c>
      <c r="AY566" s="25" t="s">
        <v>228</v>
      </c>
      <c r="BE566" s="248">
        <f>IF(N566="základní",J566,0)</f>
        <v>0</v>
      </c>
      <c r="BF566" s="248">
        <f>IF(N566="snížená",J566,0)</f>
        <v>0</v>
      </c>
      <c r="BG566" s="248">
        <f>IF(N566="zákl. přenesená",J566,0)</f>
        <v>0</v>
      </c>
      <c r="BH566" s="248">
        <f>IF(N566="sníž. přenesená",J566,0)</f>
        <v>0</v>
      </c>
      <c r="BI566" s="248">
        <f>IF(N566="nulová",J566,0)</f>
        <v>0</v>
      </c>
      <c r="BJ566" s="25" t="s">
        <v>24</v>
      </c>
      <c r="BK566" s="248">
        <f>ROUND(I566*H566,2)</f>
        <v>0</v>
      </c>
      <c r="BL566" s="25" t="s">
        <v>572</v>
      </c>
      <c r="BM566" s="25" t="s">
        <v>4922</v>
      </c>
    </row>
    <row r="567" s="1" customFormat="1" ht="25.5" customHeight="1">
      <c r="B567" s="47"/>
      <c r="C567" s="237" t="s">
        <v>4923</v>
      </c>
      <c r="D567" s="237" t="s">
        <v>230</v>
      </c>
      <c r="E567" s="238" t="s">
        <v>4924</v>
      </c>
      <c r="F567" s="239" t="s">
        <v>4925</v>
      </c>
      <c r="G567" s="240" t="s">
        <v>929</v>
      </c>
      <c r="H567" s="241">
        <v>1</v>
      </c>
      <c r="I567" s="242"/>
      <c r="J567" s="243">
        <f>ROUND(I567*H567,2)</f>
        <v>0</v>
      </c>
      <c r="K567" s="239" t="s">
        <v>3751</v>
      </c>
      <c r="L567" s="73"/>
      <c r="M567" s="244" t="s">
        <v>22</v>
      </c>
      <c r="N567" s="245" t="s">
        <v>50</v>
      </c>
      <c r="O567" s="48"/>
      <c r="P567" s="246">
        <f>O567*H567</f>
        <v>0</v>
      </c>
      <c r="Q567" s="246">
        <v>0</v>
      </c>
      <c r="R567" s="246">
        <f>Q567*H567</f>
        <v>0</v>
      </c>
      <c r="S567" s="246">
        <v>0</v>
      </c>
      <c r="T567" s="247">
        <f>S567*H567</f>
        <v>0</v>
      </c>
      <c r="AR567" s="25" t="s">
        <v>572</v>
      </c>
      <c r="AT567" s="25" t="s">
        <v>230</v>
      </c>
      <c r="AU567" s="25" t="s">
        <v>24</v>
      </c>
      <c r="AY567" s="25" t="s">
        <v>228</v>
      </c>
      <c r="BE567" s="248">
        <f>IF(N567="základní",J567,0)</f>
        <v>0</v>
      </c>
      <c r="BF567" s="248">
        <f>IF(N567="snížená",J567,0)</f>
        <v>0</v>
      </c>
      <c r="BG567" s="248">
        <f>IF(N567="zákl. přenesená",J567,0)</f>
        <v>0</v>
      </c>
      <c r="BH567" s="248">
        <f>IF(N567="sníž. přenesená",J567,0)</f>
        <v>0</v>
      </c>
      <c r="BI567" s="248">
        <f>IF(N567="nulová",J567,0)</f>
        <v>0</v>
      </c>
      <c r="BJ567" s="25" t="s">
        <v>24</v>
      </c>
      <c r="BK567" s="248">
        <f>ROUND(I567*H567,2)</f>
        <v>0</v>
      </c>
      <c r="BL567" s="25" t="s">
        <v>572</v>
      </c>
      <c r="BM567" s="25" t="s">
        <v>4926</v>
      </c>
    </row>
    <row r="568" s="1" customFormat="1" ht="16.5" customHeight="1">
      <c r="B568" s="47"/>
      <c r="C568" s="237" t="s">
        <v>4927</v>
      </c>
      <c r="D568" s="237" t="s">
        <v>230</v>
      </c>
      <c r="E568" s="238" t="s">
        <v>4928</v>
      </c>
      <c r="F568" s="239" t="s">
        <v>4929</v>
      </c>
      <c r="G568" s="240" t="s">
        <v>929</v>
      </c>
      <c r="H568" s="241">
        <v>1</v>
      </c>
      <c r="I568" s="242"/>
      <c r="J568" s="243">
        <f>ROUND(I568*H568,2)</f>
        <v>0</v>
      </c>
      <c r="K568" s="239" t="s">
        <v>3751</v>
      </c>
      <c r="L568" s="73"/>
      <c r="M568" s="244" t="s">
        <v>22</v>
      </c>
      <c r="N568" s="245" t="s">
        <v>50</v>
      </c>
      <c r="O568" s="48"/>
      <c r="P568" s="246">
        <f>O568*H568</f>
        <v>0</v>
      </c>
      <c r="Q568" s="246">
        <v>0</v>
      </c>
      <c r="R568" s="246">
        <f>Q568*H568</f>
        <v>0</v>
      </c>
      <c r="S568" s="246">
        <v>0</v>
      </c>
      <c r="T568" s="247">
        <f>S568*H568</f>
        <v>0</v>
      </c>
      <c r="AR568" s="25" t="s">
        <v>572</v>
      </c>
      <c r="AT568" s="25" t="s">
        <v>230</v>
      </c>
      <c r="AU568" s="25" t="s">
        <v>24</v>
      </c>
      <c r="AY568" s="25" t="s">
        <v>228</v>
      </c>
      <c r="BE568" s="248">
        <f>IF(N568="základní",J568,0)</f>
        <v>0</v>
      </c>
      <c r="BF568" s="248">
        <f>IF(N568="snížená",J568,0)</f>
        <v>0</v>
      </c>
      <c r="BG568" s="248">
        <f>IF(N568="zákl. přenesená",J568,0)</f>
        <v>0</v>
      </c>
      <c r="BH568" s="248">
        <f>IF(N568="sníž. přenesená",J568,0)</f>
        <v>0</v>
      </c>
      <c r="BI568" s="248">
        <f>IF(N568="nulová",J568,0)</f>
        <v>0</v>
      </c>
      <c r="BJ568" s="25" t="s">
        <v>24</v>
      </c>
      <c r="BK568" s="248">
        <f>ROUND(I568*H568,2)</f>
        <v>0</v>
      </c>
      <c r="BL568" s="25" t="s">
        <v>572</v>
      </c>
      <c r="BM568" s="25" t="s">
        <v>4930</v>
      </c>
    </row>
    <row r="569" s="1" customFormat="1" ht="16.5" customHeight="1">
      <c r="B569" s="47"/>
      <c r="C569" s="237" t="s">
        <v>4931</v>
      </c>
      <c r="D569" s="237" t="s">
        <v>230</v>
      </c>
      <c r="E569" s="238" t="s">
        <v>4932</v>
      </c>
      <c r="F569" s="239" t="s">
        <v>4933</v>
      </c>
      <c r="G569" s="240" t="s">
        <v>929</v>
      </c>
      <c r="H569" s="241">
        <v>1</v>
      </c>
      <c r="I569" s="242"/>
      <c r="J569" s="243">
        <f>ROUND(I569*H569,2)</f>
        <v>0</v>
      </c>
      <c r="K569" s="239" t="s">
        <v>3751</v>
      </c>
      <c r="L569" s="73"/>
      <c r="M569" s="244" t="s">
        <v>22</v>
      </c>
      <c r="N569" s="245" t="s">
        <v>50</v>
      </c>
      <c r="O569" s="48"/>
      <c r="P569" s="246">
        <f>O569*H569</f>
        <v>0</v>
      </c>
      <c r="Q569" s="246">
        <v>0</v>
      </c>
      <c r="R569" s="246">
        <f>Q569*H569</f>
        <v>0</v>
      </c>
      <c r="S569" s="246">
        <v>0</v>
      </c>
      <c r="T569" s="247">
        <f>S569*H569</f>
        <v>0</v>
      </c>
      <c r="AR569" s="25" t="s">
        <v>572</v>
      </c>
      <c r="AT569" s="25" t="s">
        <v>230</v>
      </c>
      <c r="AU569" s="25" t="s">
        <v>24</v>
      </c>
      <c r="AY569" s="25" t="s">
        <v>228</v>
      </c>
      <c r="BE569" s="248">
        <f>IF(N569="základní",J569,0)</f>
        <v>0</v>
      </c>
      <c r="BF569" s="248">
        <f>IF(N569="snížená",J569,0)</f>
        <v>0</v>
      </c>
      <c r="BG569" s="248">
        <f>IF(N569="zákl. přenesená",J569,0)</f>
        <v>0</v>
      </c>
      <c r="BH569" s="248">
        <f>IF(N569="sníž. přenesená",J569,0)</f>
        <v>0</v>
      </c>
      <c r="BI569" s="248">
        <f>IF(N569="nulová",J569,0)</f>
        <v>0</v>
      </c>
      <c r="BJ569" s="25" t="s">
        <v>24</v>
      </c>
      <c r="BK569" s="248">
        <f>ROUND(I569*H569,2)</f>
        <v>0</v>
      </c>
      <c r="BL569" s="25" t="s">
        <v>572</v>
      </c>
      <c r="BM569" s="25" t="s">
        <v>4934</v>
      </c>
    </row>
    <row r="570" s="1" customFormat="1" ht="16.5" customHeight="1">
      <c r="B570" s="47"/>
      <c r="C570" s="237" t="s">
        <v>4935</v>
      </c>
      <c r="D570" s="237" t="s">
        <v>230</v>
      </c>
      <c r="E570" s="238" t="s">
        <v>4936</v>
      </c>
      <c r="F570" s="239" t="s">
        <v>4937</v>
      </c>
      <c r="G570" s="240" t="s">
        <v>929</v>
      </c>
      <c r="H570" s="241">
        <v>1</v>
      </c>
      <c r="I570" s="242"/>
      <c r="J570" s="243">
        <f>ROUND(I570*H570,2)</f>
        <v>0</v>
      </c>
      <c r="K570" s="239" t="s">
        <v>3751</v>
      </c>
      <c r="L570" s="73"/>
      <c r="M570" s="244" t="s">
        <v>22</v>
      </c>
      <c r="N570" s="245" t="s">
        <v>50</v>
      </c>
      <c r="O570" s="48"/>
      <c r="P570" s="246">
        <f>O570*H570</f>
        <v>0</v>
      </c>
      <c r="Q570" s="246">
        <v>0</v>
      </c>
      <c r="R570" s="246">
        <f>Q570*H570</f>
        <v>0</v>
      </c>
      <c r="S570" s="246">
        <v>0</v>
      </c>
      <c r="T570" s="247">
        <f>S570*H570</f>
        <v>0</v>
      </c>
      <c r="AR570" s="25" t="s">
        <v>572</v>
      </c>
      <c r="AT570" s="25" t="s">
        <v>230</v>
      </c>
      <c r="AU570" s="25" t="s">
        <v>24</v>
      </c>
      <c r="AY570" s="25" t="s">
        <v>228</v>
      </c>
      <c r="BE570" s="248">
        <f>IF(N570="základní",J570,0)</f>
        <v>0</v>
      </c>
      <c r="BF570" s="248">
        <f>IF(N570="snížená",J570,0)</f>
        <v>0</v>
      </c>
      <c r="BG570" s="248">
        <f>IF(N570="zákl. přenesená",J570,0)</f>
        <v>0</v>
      </c>
      <c r="BH570" s="248">
        <f>IF(N570="sníž. přenesená",J570,0)</f>
        <v>0</v>
      </c>
      <c r="BI570" s="248">
        <f>IF(N570="nulová",J570,0)</f>
        <v>0</v>
      </c>
      <c r="BJ570" s="25" t="s">
        <v>24</v>
      </c>
      <c r="BK570" s="248">
        <f>ROUND(I570*H570,2)</f>
        <v>0</v>
      </c>
      <c r="BL570" s="25" t="s">
        <v>572</v>
      </c>
      <c r="BM570" s="25" t="s">
        <v>4938</v>
      </c>
    </row>
    <row r="571" s="1" customFormat="1" ht="25.5" customHeight="1">
      <c r="B571" s="47"/>
      <c r="C571" s="237" t="s">
        <v>4939</v>
      </c>
      <c r="D571" s="237" t="s">
        <v>230</v>
      </c>
      <c r="E571" s="238" t="s">
        <v>4940</v>
      </c>
      <c r="F571" s="239" t="s">
        <v>3832</v>
      </c>
      <c r="G571" s="240" t="s">
        <v>263</v>
      </c>
      <c r="H571" s="241">
        <v>28</v>
      </c>
      <c r="I571" s="242"/>
      <c r="J571" s="243">
        <f>ROUND(I571*H571,2)</f>
        <v>0</v>
      </c>
      <c r="K571" s="239" t="s">
        <v>3751</v>
      </c>
      <c r="L571" s="73"/>
      <c r="M571" s="244" t="s">
        <v>22</v>
      </c>
      <c r="N571" s="245" t="s">
        <v>50</v>
      </c>
      <c r="O571" s="48"/>
      <c r="P571" s="246">
        <f>O571*H571</f>
        <v>0</v>
      </c>
      <c r="Q571" s="246">
        <v>0</v>
      </c>
      <c r="R571" s="246">
        <f>Q571*H571</f>
        <v>0</v>
      </c>
      <c r="S571" s="246">
        <v>0</v>
      </c>
      <c r="T571" s="247">
        <f>S571*H571</f>
        <v>0</v>
      </c>
      <c r="AR571" s="25" t="s">
        <v>572</v>
      </c>
      <c r="AT571" s="25" t="s">
        <v>230</v>
      </c>
      <c r="AU571" s="25" t="s">
        <v>24</v>
      </c>
      <c r="AY571" s="25" t="s">
        <v>228</v>
      </c>
      <c r="BE571" s="248">
        <f>IF(N571="základní",J571,0)</f>
        <v>0</v>
      </c>
      <c r="BF571" s="248">
        <f>IF(N571="snížená",J571,0)</f>
        <v>0</v>
      </c>
      <c r="BG571" s="248">
        <f>IF(N571="zákl. přenesená",J571,0)</f>
        <v>0</v>
      </c>
      <c r="BH571" s="248">
        <f>IF(N571="sníž. přenesená",J571,0)</f>
        <v>0</v>
      </c>
      <c r="BI571" s="248">
        <f>IF(N571="nulová",J571,0)</f>
        <v>0</v>
      </c>
      <c r="BJ571" s="25" t="s">
        <v>24</v>
      </c>
      <c r="BK571" s="248">
        <f>ROUND(I571*H571,2)</f>
        <v>0</v>
      </c>
      <c r="BL571" s="25" t="s">
        <v>572</v>
      </c>
      <c r="BM571" s="25" t="s">
        <v>4941</v>
      </c>
    </row>
    <row r="572" s="1" customFormat="1" ht="38.25" customHeight="1">
      <c r="B572" s="47"/>
      <c r="C572" s="237" t="s">
        <v>4942</v>
      </c>
      <c r="D572" s="237" t="s">
        <v>230</v>
      </c>
      <c r="E572" s="238" t="s">
        <v>4943</v>
      </c>
      <c r="F572" s="239" t="s">
        <v>3844</v>
      </c>
      <c r="G572" s="240" t="s">
        <v>263</v>
      </c>
      <c r="H572" s="241">
        <v>20</v>
      </c>
      <c r="I572" s="242"/>
      <c r="J572" s="243">
        <f>ROUND(I572*H572,2)</f>
        <v>0</v>
      </c>
      <c r="K572" s="239" t="s">
        <v>3751</v>
      </c>
      <c r="L572" s="73"/>
      <c r="M572" s="244" t="s">
        <v>22</v>
      </c>
      <c r="N572" s="245" t="s">
        <v>50</v>
      </c>
      <c r="O572" s="48"/>
      <c r="P572" s="246">
        <f>O572*H572</f>
        <v>0</v>
      </c>
      <c r="Q572" s="246">
        <v>0</v>
      </c>
      <c r="R572" s="246">
        <f>Q572*H572</f>
        <v>0</v>
      </c>
      <c r="S572" s="246">
        <v>0</v>
      </c>
      <c r="T572" s="247">
        <f>S572*H572</f>
        <v>0</v>
      </c>
      <c r="AR572" s="25" t="s">
        <v>572</v>
      </c>
      <c r="AT572" s="25" t="s">
        <v>230</v>
      </c>
      <c r="AU572" s="25" t="s">
        <v>24</v>
      </c>
      <c r="AY572" s="25" t="s">
        <v>228</v>
      </c>
      <c r="BE572" s="248">
        <f>IF(N572="základní",J572,0)</f>
        <v>0</v>
      </c>
      <c r="BF572" s="248">
        <f>IF(N572="snížená",J572,0)</f>
        <v>0</v>
      </c>
      <c r="BG572" s="248">
        <f>IF(N572="zákl. přenesená",J572,0)</f>
        <v>0</v>
      </c>
      <c r="BH572" s="248">
        <f>IF(N572="sníž. přenesená",J572,0)</f>
        <v>0</v>
      </c>
      <c r="BI572" s="248">
        <f>IF(N572="nulová",J572,0)</f>
        <v>0</v>
      </c>
      <c r="BJ572" s="25" t="s">
        <v>24</v>
      </c>
      <c r="BK572" s="248">
        <f>ROUND(I572*H572,2)</f>
        <v>0</v>
      </c>
      <c r="BL572" s="25" t="s">
        <v>572</v>
      </c>
      <c r="BM572" s="25" t="s">
        <v>4944</v>
      </c>
    </row>
    <row r="573" s="1" customFormat="1" ht="16.5" customHeight="1">
      <c r="B573" s="47"/>
      <c r="C573" s="237" t="s">
        <v>4945</v>
      </c>
      <c r="D573" s="237" t="s">
        <v>230</v>
      </c>
      <c r="E573" s="238" t="s">
        <v>4946</v>
      </c>
      <c r="F573" s="239" t="s">
        <v>3847</v>
      </c>
      <c r="G573" s="240" t="s">
        <v>935</v>
      </c>
      <c r="H573" s="241">
        <v>5</v>
      </c>
      <c r="I573" s="242"/>
      <c r="J573" s="243">
        <f>ROUND(I573*H573,2)</f>
        <v>0</v>
      </c>
      <c r="K573" s="239" t="s">
        <v>3751</v>
      </c>
      <c r="L573" s="73"/>
      <c r="M573" s="244" t="s">
        <v>22</v>
      </c>
      <c r="N573" s="245" t="s">
        <v>50</v>
      </c>
      <c r="O573" s="48"/>
      <c r="P573" s="246">
        <f>O573*H573</f>
        <v>0</v>
      </c>
      <c r="Q573" s="246">
        <v>0</v>
      </c>
      <c r="R573" s="246">
        <f>Q573*H573</f>
        <v>0</v>
      </c>
      <c r="S573" s="246">
        <v>0</v>
      </c>
      <c r="T573" s="247">
        <f>S573*H573</f>
        <v>0</v>
      </c>
      <c r="AR573" s="25" t="s">
        <v>572</v>
      </c>
      <c r="AT573" s="25" t="s">
        <v>230</v>
      </c>
      <c r="AU573" s="25" t="s">
        <v>24</v>
      </c>
      <c r="AY573" s="25" t="s">
        <v>228</v>
      </c>
      <c r="BE573" s="248">
        <f>IF(N573="základní",J573,0)</f>
        <v>0</v>
      </c>
      <c r="BF573" s="248">
        <f>IF(N573="snížená",J573,0)</f>
        <v>0</v>
      </c>
      <c r="BG573" s="248">
        <f>IF(N573="zákl. přenesená",J573,0)</f>
        <v>0</v>
      </c>
      <c r="BH573" s="248">
        <f>IF(N573="sníž. přenesená",J573,0)</f>
        <v>0</v>
      </c>
      <c r="BI573" s="248">
        <f>IF(N573="nulová",J573,0)</f>
        <v>0</v>
      </c>
      <c r="BJ573" s="25" t="s">
        <v>24</v>
      </c>
      <c r="BK573" s="248">
        <f>ROUND(I573*H573,2)</f>
        <v>0</v>
      </c>
      <c r="BL573" s="25" t="s">
        <v>572</v>
      </c>
      <c r="BM573" s="25" t="s">
        <v>4947</v>
      </c>
    </row>
    <row r="574" s="11" customFormat="1" ht="37.44" customHeight="1">
      <c r="B574" s="221"/>
      <c r="C574" s="222"/>
      <c r="D574" s="223" t="s">
        <v>78</v>
      </c>
      <c r="E574" s="224" t="s">
        <v>340</v>
      </c>
      <c r="F574" s="224" t="s">
        <v>3213</v>
      </c>
      <c r="G574" s="222"/>
      <c r="H574" s="222"/>
      <c r="I574" s="225"/>
      <c r="J574" s="226">
        <f>BK574</f>
        <v>0</v>
      </c>
      <c r="K574" s="222"/>
      <c r="L574" s="227"/>
      <c r="M574" s="228"/>
      <c r="N574" s="229"/>
      <c r="O574" s="229"/>
      <c r="P574" s="230">
        <f>SUM(P575:P576)</f>
        <v>0</v>
      </c>
      <c r="Q574" s="229"/>
      <c r="R574" s="230">
        <f>SUM(R575:R576)</f>
        <v>0</v>
      </c>
      <c r="S574" s="229"/>
      <c r="T574" s="231">
        <f>SUM(T575:T576)</f>
        <v>0</v>
      </c>
      <c r="AR574" s="232" t="s">
        <v>101</v>
      </c>
      <c r="AT574" s="233" t="s">
        <v>78</v>
      </c>
      <c r="AU574" s="233" t="s">
        <v>79</v>
      </c>
      <c r="AY574" s="232" t="s">
        <v>228</v>
      </c>
      <c r="BK574" s="234">
        <f>SUM(BK575:BK576)</f>
        <v>0</v>
      </c>
    </row>
    <row r="575" s="1" customFormat="1" ht="16.5" customHeight="1">
      <c r="B575" s="47"/>
      <c r="C575" s="237" t="s">
        <v>4948</v>
      </c>
      <c r="D575" s="237" t="s">
        <v>230</v>
      </c>
      <c r="E575" s="238" t="s">
        <v>4949</v>
      </c>
      <c r="F575" s="239" t="s">
        <v>4950</v>
      </c>
      <c r="G575" s="240" t="s">
        <v>929</v>
      </c>
      <c r="H575" s="241">
        <v>1</v>
      </c>
      <c r="I575" s="242"/>
      <c r="J575" s="243">
        <f>ROUND(I575*H575,2)</f>
        <v>0</v>
      </c>
      <c r="K575" s="239" t="s">
        <v>3751</v>
      </c>
      <c r="L575" s="73"/>
      <c r="M575" s="244" t="s">
        <v>22</v>
      </c>
      <c r="N575" s="245" t="s">
        <v>50</v>
      </c>
      <c r="O575" s="48"/>
      <c r="P575" s="246">
        <f>O575*H575</f>
        <v>0</v>
      </c>
      <c r="Q575" s="246">
        <v>0</v>
      </c>
      <c r="R575" s="246">
        <f>Q575*H575</f>
        <v>0</v>
      </c>
      <c r="S575" s="246">
        <v>0</v>
      </c>
      <c r="T575" s="247">
        <f>S575*H575</f>
        <v>0</v>
      </c>
      <c r="AR575" s="25" t="s">
        <v>572</v>
      </c>
      <c r="AT575" s="25" t="s">
        <v>230</v>
      </c>
      <c r="AU575" s="25" t="s">
        <v>24</v>
      </c>
      <c r="AY575" s="25" t="s">
        <v>228</v>
      </c>
      <c r="BE575" s="248">
        <f>IF(N575="základní",J575,0)</f>
        <v>0</v>
      </c>
      <c r="BF575" s="248">
        <f>IF(N575="snížená",J575,0)</f>
        <v>0</v>
      </c>
      <c r="BG575" s="248">
        <f>IF(N575="zákl. přenesená",J575,0)</f>
        <v>0</v>
      </c>
      <c r="BH575" s="248">
        <f>IF(N575="sníž. přenesená",J575,0)</f>
        <v>0</v>
      </c>
      <c r="BI575" s="248">
        <f>IF(N575="nulová",J575,0)</f>
        <v>0</v>
      </c>
      <c r="BJ575" s="25" t="s">
        <v>24</v>
      </c>
      <c r="BK575" s="248">
        <f>ROUND(I575*H575,2)</f>
        <v>0</v>
      </c>
      <c r="BL575" s="25" t="s">
        <v>572</v>
      </c>
      <c r="BM575" s="25" t="s">
        <v>4951</v>
      </c>
    </row>
    <row r="576" s="1" customFormat="1" ht="16.5" customHeight="1">
      <c r="B576" s="47"/>
      <c r="C576" s="237" t="s">
        <v>4952</v>
      </c>
      <c r="D576" s="237" t="s">
        <v>230</v>
      </c>
      <c r="E576" s="238" t="s">
        <v>4953</v>
      </c>
      <c r="F576" s="239" t="s">
        <v>4954</v>
      </c>
      <c r="G576" s="240" t="s">
        <v>929</v>
      </c>
      <c r="H576" s="241">
        <v>1</v>
      </c>
      <c r="I576" s="242"/>
      <c r="J576" s="243">
        <f>ROUND(I576*H576,2)</f>
        <v>0</v>
      </c>
      <c r="K576" s="239" t="s">
        <v>3751</v>
      </c>
      <c r="L576" s="73"/>
      <c r="M576" s="244" t="s">
        <v>22</v>
      </c>
      <c r="N576" s="310" t="s">
        <v>50</v>
      </c>
      <c r="O576" s="311"/>
      <c r="P576" s="312">
        <f>O576*H576</f>
        <v>0</v>
      </c>
      <c r="Q576" s="312">
        <v>0</v>
      </c>
      <c r="R576" s="312">
        <f>Q576*H576</f>
        <v>0</v>
      </c>
      <c r="S576" s="312">
        <v>0</v>
      </c>
      <c r="T576" s="313">
        <f>S576*H576</f>
        <v>0</v>
      </c>
      <c r="AR576" s="25" t="s">
        <v>572</v>
      </c>
      <c r="AT576" s="25" t="s">
        <v>230</v>
      </c>
      <c r="AU576" s="25" t="s">
        <v>24</v>
      </c>
      <c r="AY576" s="25" t="s">
        <v>228</v>
      </c>
      <c r="BE576" s="248">
        <f>IF(N576="základní",J576,0)</f>
        <v>0</v>
      </c>
      <c r="BF576" s="248">
        <f>IF(N576="snížená",J576,0)</f>
        <v>0</v>
      </c>
      <c r="BG576" s="248">
        <f>IF(N576="zákl. přenesená",J576,0)</f>
        <v>0</v>
      </c>
      <c r="BH576" s="248">
        <f>IF(N576="sníž. přenesená",J576,0)</f>
        <v>0</v>
      </c>
      <c r="BI576" s="248">
        <f>IF(N576="nulová",J576,0)</f>
        <v>0</v>
      </c>
      <c r="BJ576" s="25" t="s">
        <v>24</v>
      </c>
      <c r="BK576" s="248">
        <f>ROUND(I576*H576,2)</f>
        <v>0</v>
      </c>
      <c r="BL576" s="25" t="s">
        <v>572</v>
      </c>
      <c r="BM576" s="25" t="s">
        <v>4955</v>
      </c>
    </row>
    <row r="577" s="1" customFormat="1" ht="6.96" customHeight="1">
      <c r="B577" s="68"/>
      <c r="C577" s="69"/>
      <c r="D577" s="69"/>
      <c r="E577" s="69"/>
      <c r="F577" s="69"/>
      <c r="G577" s="69"/>
      <c r="H577" s="69"/>
      <c r="I577" s="180"/>
      <c r="J577" s="69"/>
      <c r="K577" s="69"/>
      <c r="L577" s="73"/>
    </row>
  </sheetData>
  <sheetProtection sheet="1" autoFilter="0" formatColumns="0" formatRows="0" objects="1" scenarios="1" spinCount="100000" saltValue="arQEvNpORogZDHoobz6hdqUhHmpVcZoyUYOZf7pXjTnG/auhIR3T5FNVN95PYcSI8qj0FBxpQXzazlQKXhs3Tw==" hashValue="kZPrLEuXSq2N75ZDhhMQsMwE2Sxy7xJduczuqyHTV0HMx9X2tg6kRCDDyqvlWy25XHQX5xBs8n6pBluy9f2lag==" algorithmName="SHA-512" password="CC35"/>
  <autoFilter ref="C104:K576"/>
  <mergeCells count="13">
    <mergeCell ref="E7:H7"/>
    <mergeCell ref="E9:H9"/>
    <mergeCell ref="E11:H11"/>
    <mergeCell ref="E26:H26"/>
    <mergeCell ref="E47:H47"/>
    <mergeCell ref="E49:H49"/>
    <mergeCell ref="E51:H51"/>
    <mergeCell ref="J55:J56"/>
    <mergeCell ref="E93:H93"/>
    <mergeCell ref="E95:H95"/>
    <mergeCell ref="E97:H97"/>
    <mergeCell ref="G1:H1"/>
    <mergeCell ref="L2:V2"/>
  </mergeCells>
  <hyperlinks>
    <hyperlink ref="F1:G1" location="C2" display="1) Krycí list soupisu"/>
    <hyperlink ref="G1:H1" location="C58" display="2) Rekapitulace"/>
    <hyperlink ref="J1" location="C104"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8.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114</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176</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4956</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28.5" customHeight="1">
      <c r="B26" s="162"/>
      <c r="C26" s="163"/>
      <c r="D26" s="163"/>
      <c r="E26" s="45" t="s">
        <v>2689</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ROUND(J177,2)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ROUND(SUM(BE177:BE841), 2)</f>
        <v>0</v>
      </c>
      <c r="G32" s="48"/>
      <c r="H32" s="48"/>
      <c r="I32" s="172">
        <v>0.20999999999999999</v>
      </c>
      <c r="J32" s="171">
        <f>ROUND(ROUND((SUM(BE177:BE841)), 2)*I32, 2)</f>
        <v>0</v>
      </c>
      <c r="K32" s="52"/>
    </row>
    <row r="33" s="1" customFormat="1" ht="14.4" customHeight="1">
      <c r="B33" s="47"/>
      <c r="C33" s="48"/>
      <c r="D33" s="48"/>
      <c r="E33" s="56" t="s">
        <v>51</v>
      </c>
      <c r="F33" s="171">
        <f>ROUND(SUM(BF177:BF841), 2)</f>
        <v>0</v>
      </c>
      <c r="G33" s="48"/>
      <c r="H33" s="48"/>
      <c r="I33" s="172">
        <v>0.14999999999999999</v>
      </c>
      <c r="J33" s="171">
        <f>ROUND(ROUND((SUM(BF177:BF841)), 2)*I33, 2)</f>
        <v>0</v>
      </c>
      <c r="K33" s="52"/>
    </row>
    <row r="34" hidden="1" s="1" customFormat="1" ht="14.4" customHeight="1">
      <c r="B34" s="47"/>
      <c r="C34" s="48"/>
      <c r="D34" s="48"/>
      <c r="E34" s="56" t="s">
        <v>52</v>
      </c>
      <c r="F34" s="171">
        <f>ROUND(SUM(BG177:BG841), 2)</f>
        <v>0</v>
      </c>
      <c r="G34" s="48"/>
      <c r="H34" s="48"/>
      <c r="I34" s="172">
        <v>0.20999999999999999</v>
      </c>
      <c r="J34" s="171">
        <v>0</v>
      </c>
      <c r="K34" s="52"/>
    </row>
    <row r="35" hidden="1" s="1" customFormat="1" ht="14.4" customHeight="1">
      <c r="B35" s="47"/>
      <c r="C35" s="48"/>
      <c r="D35" s="48"/>
      <c r="E35" s="56" t="s">
        <v>53</v>
      </c>
      <c r="F35" s="171">
        <f>ROUND(SUM(BH177:BH841), 2)</f>
        <v>0</v>
      </c>
      <c r="G35" s="48"/>
      <c r="H35" s="48"/>
      <c r="I35" s="172">
        <v>0.14999999999999999</v>
      </c>
      <c r="J35" s="171">
        <v>0</v>
      </c>
      <c r="K35" s="52"/>
    </row>
    <row r="36" hidden="1" s="1" customFormat="1" ht="14.4" customHeight="1">
      <c r="B36" s="47"/>
      <c r="C36" s="48"/>
      <c r="D36" s="48"/>
      <c r="E36" s="56" t="s">
        <v>54</v>
      </c>
      <c r="F36" s="171">
        <f>ROUND(SUM(BI177:BI841),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176</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01.4 - SO 01 - Ústřední vytápění</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J177</f>
        <v>0</v>
      </c>
      <c r="K60" s="52"/>
      <c r="AU60" s="25" t="s">
        <v>184</v>
      </c>
    </row>
    <row r="61" s="8" customFormat="1" ht="24.96" customHeight="1">
      <c r="B61" s="191"/>
      <c r="C61" s="192"/>
      <c r="D61" s="193" t="s">
        <v>4957</v>
      </c>
      <c r="E61" s="194"/>
      <c r="F61" s="194"/>
      <c r="G61" s="194"/>
      <c r="H61" s="194"/>
      <c r="I61" s="195"/>
      <c r="J61" s="196">
        <f>J178</f>
        <v>0</v>
      </c>
      <c r="K61" s="197"/>
    </row>
    <row r="62" s="9" customFormat="1" ht="19.92" customHeight="1">
      <c r="B62" s="198"/>
      <c r="C62" s="199"/>
      <c r="D62" s="200" t="s">
        <v>4958</v>
      </c>
      <c r="E62" s="201"/>
      <c r="F62" s="201"/>
      <c r="G62" s="201"/>
      <c r="H62" s="201"/>
      <c r="I62" s="202"/>
      <c r="J62" s="203">
        <f>J179</f>
        <v>0</v>
      </c>
      <c r="K62" s="204"/>
    </row>
    <row r="63" s="9" customFormat="1" ht="19.92" customHeight="1">
      <c r="B63" s="198"/>
      <c r="C63" s="199"/>
      <c r="D63" s="200" t="s">
        <v>4959</v>
      </c>
      <c r="E63" s="201"/>
      <c r="F63" s="201"/>
      <c r="G63" s="201"/>
      <c r="H63" s="201"/>
      <c r="I63" s="202"/>
      <c r="J63" s="203">
        <f>J189</f>
        <v>0</v>
      </c>
      <c r="K63" s="204"/>
    </row>
    <row r="64" s="9" customFormat="1" ht="19.92" customHeight="1">
      <c r="B64" s="198"/>
      <c r="C64" s="199"/>
      <c r="D64" s="200" t="s">
        <v>4960</v>
      </c>
      <c r="E64" s="201"/>
      <c r="F64" s="201"/>
      <c r="G64" s="201"/>
      <c r="H64" s="201"/>
      <c r="I64" s="202"/>
      <c r="J64" s="203">
        <f>J198</f>
        <v>0</v>
      </c>
      <c r="K64" s="204"/>
    </row>
    <row r="65" s="9" customFormat="1" ht="19.92" customHeight="1">
      <c r="B65" s="198"/>
      <c r="C65" s="199"/>
      <c r="D65" s="200" t="s">
        <v>4961</v>
      </c>
      <c r="E65" s="201"/>
      <c r="F65" s="201"/>
      <c r="G65" s="201"/>
      <c r="H65" s="201"/>
      <c r="I65" s="202"/>
      <c r="J65" s="203">
        <f>J212</f>
        <v>0</v>
      </c>
      <c r="K65" s="204"/>
    </row>
    <row r="66" s="9" customFormat="1" ht="19.92" customHeight="1">
      <c r="B66" s="198"/>
      <c r="C66" s="199"/>
      <c r="D66" s="200" t="s">
        <v>4962</v>
      </c>
      <c r="E66" s="201"/>
      <c r="F66" s="201"/>
      <c r="G66" s="201"/>
      <c r="H66" s="201"/>
      <c r="I66" s="202"/>
      <c r="J66" s="203">
        <f>J244</f>
        <v>0</v>
      </c>
      <c r="K66" s="204"/>
    </row>
    <row r="67" s="9" customFormat="1" ht="19.92" customHeight="1">
      <c r="B67" s="198"/>
      <c r="C67" s="199"/>
      <c r="D67" s="200" t="s">
        <v>4963</v>
      </c>
      <c r="E67" s="201"/>
      <c r="F67" s="201"/>
      <c r="G67" s="201"/>
      <c r="H67" s="201"/>
      <c r="I67" s="202"/>
      <c r="J67" s="203">
        <f>J250</f>
        <v>0</v>
      </c>
      <c r="K67" s="204"/>
    </row>
    <row r="68" s="9" customFormat="1" ht="19.92" customHeight="1">
      <c r="B68" s="198"/>
      <c r="C68" s="199"/>
      <c r="D68" s="200" t="s">
        <v>4964</v>
      </c>
      <c r="E68" s="201"/>
      <c r="F68" s="201"/>
      <c r="G68" s="201"/>
      <c r="H68" s="201"/>
      <c r="I68" s="202"/>
      <c r="J68" s="203">
        <f>J255</f>
        <v>0</v>
      </c>
      <c r="K68" s="204"/>
    </row>
    <row r="69" s="8" customFormat="1" ht="24.96" customHeight="1">
      <c r="B69" s="191"/>
      <c r="C69" s="192"/>
      <c r="D69" s="193" t="s">
        <v>4965</v>
      </c>
      <c r="E69" s="194"/>
      <c r="F69" s="194"/>
      <c r="G69" s="194"/>
      <c r="H69" s="194"/>
      <c r="I69" s="195"/>
      <c r="J69" s="196">
        <f>J258</f>
        <v>0</v>
      </c>
      <c r="K69" s="197"/>
    </row>
    <row r="70" s="9" customFormat="1" ht="19.92" customHeight="1">
      <c r="B70" s="198"/>
      <c r="C70" s="199"/>
      <c r="D70" s="200" t="s">
        <v>4958</v>
      </c>
      <c r="E70" s="201"/>
      <c r="F70" s="201"/>
      <c r="G70" s="201"/>
      <c r="H70" s="201"/>
      <c r="I70" s="202"/>
      <c r="J70" s="203">
        <f>J259</f>
        <v>0</v>
      </c>
      <c r="K70" s="204"/>
    </row>
    <row r="71" s="9" customFormat="1" ht="19.92" customHeight="1">
      <c r="B71" s="198"/>
      <c r="C71" s="199"/>
      <c r="D71" s="200" t="s">
        <v>4959</v>
      </c>
      <c r="E71" s="201"/>
      <c r="F71" s="201"/>
      <c r="G71" s="201"/>
      <c r="H71" s="201"/>
      <c r="I71" s="202"/>
      <c r="J71" s="203">
        <f>J270</f>
        <v>0</v>
      </c>
      <c r="K71" s="204"/>
    </row>
    <row r="72" s="9" customFormat="1" ht="19.92" customHeight="1">
      <c r="B72" s="198"/>
      <c r="C72" s="199"/>
      <c r="D72" s="200" t="s">
        <v>4966</v>
      </c>
      <c r="E72" s="201"/>
      <c r="F72" s="201"/>
      <c r="G72" s="201"/>
      <c r="H72" s="201"/>
      <c r="I72" s="202"/>
      <c r="J72" s="203">
        <f>J274</f>
        <v>0</v>
      </c>
      <c r="K72" s="204"/>
    </row>
    <row r="73" s="9" customFormat="1" ht="19.92" customHeight="1">
      <c r="B73" s="198"/>
      <c r="C73" s="199"/>
      <c r="D73" s="200" t="s">
        <v>4961</v>
      </c>
      <c r="E73" s="201"/>
      <c r="F73" s="201"/>
      <c r="G73" s="201"/>
      <c r="H73" s="201"/>
      <c r="I73" s="202"/>
      <c r="J73" s="203">
        <f>J283</f>
        <v>0</v>
      </c>
      <c r="K73" s="204"/>
    </row>
    <row r="74" s="9" customFormat="1" ht="19.92" customHeight="1">
      <c r="B74" s="198"/>
      <c r="C74" s="199"/>
      <c r="D74" s="200" t="s">
        <v>4967</v>
      </c>
      <c r="E74" s="201"/>
      <c r="F74" s="201"/>
      <c r="G74" s="201"/>
      <c r="H74" s="201"/>
      <c r="I74" s="202"/>
      <c r="J74" s="203">
        <f>J304</f>
        <v>0</v>
      </c>
      <c r="K74" s="204"/>
    </row>
    <row r="75" s="9" customFormat="1" ht="19.92" customHeight="1">
      <c r="B75" s="198"/>
      <c r="C75" s="199"/>
      <c r="D75" s="200" t="s">
        <v>4962</v>
      </c>
      <c r="E75" s="201"/>
      <c r="F75" s="201"/>
      <c r="G75" s="201"/>
      <c r="H75" s="201"/>
      <c r="I75" s="202"/>
      <c r="J75" s="203">
        <f>J308</f>
        <v>0</v>
      </c>
      <c r="K75" s="204"/>
    </row>
    <row r="76" s="9" customFormat="1" ht="19.92" customHeight="1">
      <c r="B76" s="198"/>
      <c r="C76" s="199"/>
      <c r="D76" s="200" t="s">
        <v>4963</v>
      </c>
      <c r="E76" s="201"/>
      <c r="F76" s="201"/>
      <c r="G76" s="201"/>
      <c r="H76" s="201"/>
      <c r="I76" s="202"/>
      <c r="J76" s="203">
        <f>J312</f>
        <v>0</v>
      </c>
      <c r="K76" s="204"/>
    </row>
    <row r="77" s="9" customFormat="1" ht="19.92" customHeight="1">
      <c r="B77" s="198"/>
      <c r="C77" s="199"/>
      <c r="D77" s="200" t="s">
        <v>4964</v>
      </c>
      <c r="E77" s="201"/>
      <c r="F77" s="201"/>
      <c r="G77" s="201"/>
      <c r="H77" s="201"/>
      <c r="I77" s="202"/>
      <c r="J77" s="203">
        <f>J317</f>
        <v>0</v>
      </c>
      <c r="K77" s="204"/>
    </row>
    <row r="78" s="8" customFormat="1" ht="24.96" customHeight="1">
      <c r="B78" s="191"/>
      <c r="C78" s="192"/>
      <c r="D78" s="193" t="s">
        <v>4968</v>
      </c>
      <c r="E78" s="194"/>
      <c r="F78" s="194"/>
      <c r="G78" s="194"/>
      <c r="H78" s="194"/>
      <c r="I78" s="195"/>
      <c r="J78" s="196">
        <f>J319</f>
        <v>0</v>
      </c>
      <c r="K78" s="197"/>
    </row>
    <row r="79" s="9" customFormat="1" ht="19.92" customHeight="1">
      <c r="B79" s="198"/>
      <c r="C79" s="199"/>
      <c r="D79" s="200" t="s">
        <v>4958</v>
      </c>
      <c r="E79" s="201"/>
      <c r="F79" s="201"/>
      <c r="G79" s="201"/>
      <c r="H79" s="201"/>
      <c r="I79" s="202"/>
      <c r="J79" s="203">
        <f>J320</f>
        <v>0</v>
      </c>
      <c r="K79" s="204"/>
    </row>
    <row r="80" s="9" customFormat="1" ht="19.92" customHeight="1">
      <c r="B80" s="198"/>
      <c r="C80" s="199"/>
      <c r="D80" s="200" t="s">
        <v>4959</v>
      </c>
      <c r="E80" s="201"/>
      <c r="F80" s="201"/>
      <c r="G80" s="201"/>
      <c r="H80" s="201"/>
      <c r="I80" s="202"/>
      <c r="J80" s="203">
        <f>J331</f>
        <v>0</v>
      </c>
      <c r="K80" s="204"/>
    </row>
    <row r="81" s="9" customFormat="1" ht="19.92" customHeight="1">
      <c r="B81" s="198"/>
      <c r="C81" s="199"/>
      <c r="D81" s="200" t="s">
        <v>4966</v>
      </c>
      <c r="E81" s="201"/>
      <c r="F81" s="201"/>
      <c r="G81" s="201"/>
      <c r="H81" s="201"/>
      <c r="I81" s="202"/>
      <c r="J81" s="203">
        <f>J335</f>
        <v>0</v>
      </c>
      <c r="K81" s="204"/>
    </row>
    <row r="82" s="9" customFormat="1" ht="19.92" customHeight="1">
      <c r="B82" s="198"/>
      <c r="C82" s="199"/>
      <c r="D82" s="200" t="s">
        <v>4961</v>
      </c>
      <c r="E82" s="201"/>
      <c r="F82" s="201"/>
      <c r="G82" s="201"/>
      <c r="H82" s="201"/>
      <c r="I82" s="202"/>
      <c r="J82" s="203">
        <f>J345</f>
        <v>0</v>
      </c>
      <c r="K82" s="204"/>
    </row>
    <row r="83" s="9" customFormat="1" ht="19.92" customHeight="1">
      <c r="B83" s="198"/>
      <c r="C83" s="199"/>
      <c r="D83" s="200" t="s">
        <v>4967</v>
      </c>
      <c r="E83" s="201"/>
      <c r="F83" s="201"/>
      <c r="G83" s="201"/>
      <c r="H83" s="201"/>
      <c r="I83" s="202"/>
      <c r="J83" s="203">
        <f>J365</f>
        <v>0</v>
      </c>
      <c r="K83" s="204"/>
    </row>
    <row r="84" s="9" customFormat="1" ht="19.92" customHeight="1">
      <c r="B84" s="198"/>
      <c r="C84" s="199"/>
      <c r="D84" s="200" t="s">
        <v>4962</v>
      </c>
      <c r="E84" s="201"/>
      <c r="F84" s="201"/>
      <c r="G84" s="201"/>
      <c r="H84" s="201"/>
      <c r="I84" s="202"/>
      <c r="J84" s="203">
        <f>J369</f>
        <v>0</v>
      </c>
      <c r="K84" s="204"/>
    </row>
    <row r="85" s="9" customFormat="1" ht="19.92" customHeight="1">
      <c r="B85" s="198"/>
      <c r="C85" s="199"/>
      <c r="D85" s="200" t="s">
        <v>4963</v>
      </c>
      <c r="E85" s="201"/>
      <c r="F85" s="201"/>
      <c r="G85" s="201"/>
      <c r="H85" s="201"/>
      <c r="I85" s="202"/>
      <c r="J85" s="203">
        <f>J374</f>
        <v>0</v>
      </c>
      <c r="K85" s="204"/>
    </row>
    <row r="86" s="9" customFormat="1" ht="19.92" customHeight="1">
      <c r="B86" s="198"/>
      <c r="C86" s="199"/>
      <c r="D86" s="200" t="s">
        <v>4964</v>
      </c>
      <c r="E86" s="201"/>
      <c r="F86" s="201"/>
      <c r="G86" s="201"/>
      <c r="H86" s="201"/>
      <c r="I86" s="202"/>
      <c r="J86" s="203">
        <f>J379</f>
        <v>0</v>
      </c>
      <c r="K86" s="204"/>
    </row>
    <row r="87" s="8" customFormat="1" ht="24.96" customHeight="1">
      <c r="B87" s="191"/>
      <c r="C87" s="192"/>
      <c r="D87" s="193" t="s">
        <v>4969</v>
      </c>
      <c r="E87" s="194"/>
      <c r="F87" s="194"/>
      <c r="G87" s="194"/>
      <c r="H87" s="194"/>
      <c r="I87" s="195"/>
      <c r="J87" s="196">
        <f>J381</f>
        <v>0</v>
      </c>
      <c r="K87" s="197"/>
    </row>
    <row r="88" s="9" customFormat="1" ht="19.92" customHeight="1">
      <c r="B88" s="198"/>
      <c r="C88" s="199"/>
      <c r="D88" s="200" t="s">
        <v>4958</v>
      </c>
      <c r="E88" s="201"/>
      <c r="F88" s="201"/>
      <c r="G88" s="201"/>
      <c r="H88" s="201"/>
      <c r="I88" s="202"/>
      <c r="J88" s="203">
        <f>J382</f>
        <v>0</v>
      </c>
      <c r="K88" s="204"/>
    </row>
    <row r="89" s="9" customFormat="1" ht="19.92" customHeight="1">
      <c r="B89" s="198"/>
      <c r="C89" s="199"/>
      <c r="D89" s="200" t="s">
        <v>4959</v>
      </c>
      <c r="E89" s="201"/>
      <c r="F89" s="201"/>
      <c r="G89" s="201"/>
      <c r="H89" s="201"/>
      <c r="I89" s="202"/>
      <c r="J89" s="203">
        <f>J393</f>
        <v>0</v>
      </c>
      <c r="K89" s="204"/>
    </row>
    <row r="90" s="9" customFormat="1" ht="19.92" customHeight="1">
      <c r="B90" s="198"/>
      <c r="C90" s="199"/>
      <c r="D90" s="200" t="s">
        <v>4966</v>
      </c>
      <c r="E90" s="201"/>
      <c r="F90" s="201"/>
      <c r="G90" s="201"/>
      <c r="H90" s="201"/>
      <c r="I90" s="202"/>
      <c r="J90" s="203">
        <f>J397</f>
        <v>0</v>
      </c>
      <c r="K90" s="204"/>
    </row>
    <row r="91" s="9" customFormat="1" ht="19.92" customHeight="1">
      <c r="B91" s="198"/>
      <c r="C91" s="199"/>
      <c r="D91" s="200" t="s">
        <v>4961</v>
      </c>
      <c r="E91" s="201"/>
      <c r="F91" s="201"/>
      <c r="G91" s="201"/>
      <c r="H91" s="201"/>
      <c r="I91" s="202"/>
      <c r="J91" s="203">
        <f>J406</f>
        <v>0</v>
      </c>
      <c r="K91" s="204"/>
    </row>
    <row r="92" s="9" customFormat="1" ht="19.92" customHeight="1">
      <c r="B92" s="198"/>
      <c r="C92" s="199"/>
      <c r="D92" s="200" t="s">
        <v>4962</v>
      </c>
      <c r="E92" s="201"/>
      <c r="F92" s="201"/>
      <c r="G92" s="201"/>
      <c r="H92" s="201"/>
      <c r="I92" s="202"/>
      <c r="J92" s="203">
        <f>J423</f>
        <v>0</v>
      </c>
      <c r="K92" s="204"/>
    </row>
    <row r="93" s="9" customFormat="1" ht="19.92" customHeight="1">
      <c r="B93" s="198"/>
      <c r="C93" s="199"/>
      <c r="D93" s="200" t="s">
        <v>4963</v>
      </c>
      <c r="E93" s="201"/>
      <c r="F93" s="201"/>
      <c r="G93" s="201"/>
      <c r="H93" s="201"/>
      <c r="I93" s="202"/>
      <c r="J93" s="203">
        <f>J428</f>
        <v>0</v>
      </c>
      <c r="K93" s="204"/>
    </row>
    <row r="94" s="9" customFormat="1" ht="19.92" customHeight="1">
      <c r="B94" s="198"/>
      <c r="C94" s="199"/>
      <c r="D94" s="200" t="s">
        <v>4964</v>
      </c>
      <c r="E94" s="201"/>
      <c r="F94" s="201"/>
      <c r="G94" s="201"/>
      <c r="H94" s="201"/>
      <c r="I94" s="202"/>
      <c r="J94" s="203">
        <f>J432</f>
        <v>0</v>
      </c>
      <c r="K94" s="204"/>
    </row>
    <row r="95" s="9" customFormat="1" ht="19.92" customHeight="1">
      <c r="B95" s="198"/>
      <c r="C95" s="199"/>
      <c r="D95" s="200" t="s">
        <v>4970</v>
      </c>
      <c r="E95" s="201"/>
      <c r="F95" s="201"/>
      <c r="G95" s="201"/>
      <c r="H95" s="201"/>
      <c r="I95" s="202"/>
      <c r="J95" s="203">
        <f>J434</f>
        <v>0</v>
      </c>
      <c r="K95" s="204"/>
    </row>
    <row r="96" s="8" customFormat="1" ht="24.96" customHeight="1">
      <c r="B96" s="191"/>
      <c r="C96" s="192"/>
      <c r="D96" s="193" t="s">
        <v>4971</v>
      </c>
      <c r="E96" s="194"/>
      <c r="F96" s="194"/>
      <c r="G96" s="194"/>
      <c r="H96" s="194"/>
      <c r="I96" s="195"/>
      <c r="J96" s="196">
        <f>J435</f>
        <v>0</v>
      </c>
      <c r="K96" s="197"/>
    </row>
    <row r="97" s="9" customFormat="1" ht="19.92" customHeight="1">
      <c r="B97" s="198"/>
      <c r="C97" s="199"/>
      <c r="D97" s="200" t="s">
        <v>4958</v>
      </c>
      <c r="E97" s="201"/>
      <c r="F97" s="201"/>
      <c r="G97" s="201"/>
      <c r="H97" s="201"/>
      <c r="I97" s="202"/>
      <c r="J97" s="203">
        <f>J436</f>
        <v>0</v>
      </c>
      <c r="K97" s="204"/>
    </row>
    <row r="98" s="9" customFormat="1" ht="19.92" customHeight="1">
      <c r="B98" s="198"/>
      <c r="C98" s="199"/>
      <c r="D98" s="200" t="s">
        <v>4959</v>
      </c>
      <c r="E98" s="201"/>
      <c r="F98" s="201"/>
      <c r="G98" s="201"/>
      <c r="H98" s="201"/>
      <c r="I98" s="202"/>
      <c r="J98" s="203">
        <f>J442</f>
        <v>0</v>
      </c>
      <c r="K98" s="204"/>
    </row>
    <row r="99" s="9" customFormat="1" ht="19.92" customHeight="1">
      <c r="B99" s="198"/>
      <c r="C99" s="199"/>
      <c r="D99" s="200" t="s">
        <v>4966</v>
      </c>
      <c r="E99" s="201"/>
      <c r="F99" s="201"/>
      <c r="G99" s="201"/>
      <c r="H99" s="201"/>
      <c r="I99" s="202"/>
      <c r="J99" s="203">
        <f>J446</f>
        <v>0</v>
      </c>
      <c r="K99" s="204"/>
    </row>
    <row r="100" s="9" customFormat="1" ht="19.92" customHeight="1">
      <c r="B100" s="198"/>
      <c r="C100" s="199"/>
      <c r="D100" s="200" t="s">
        <v>4961</v>
      </c>
      <c r="E100" s="201"/>
      <c r="F100" s="201"/>
      <c r="G100" s="201"/>
      <c r="H100" s="201"/>
      <c r="I100" s="202"/>
      <c r="J100" s="203">
        <f>J453</f>
        <v>0</v>
      </c>
      <c r="K100" s="204"/>
    </row>
    <row r="101" s="9" customFormat="1" ht="19.92" customHeight="1">
      <c r="B101" s="198"/>
      <c r="C101" s="199"/>
      <c r="D101" s="200" t="s">
        <v>4962</v>
      </c>
      <c r="E101" s="201"/>
      <c r="F101" s="201"/>
      <c r="G101" s="201"/>
      <c r="H101" s="201"/>
      <c r="I101" s="202"/>
      <c r="J101" s="203">
        <f>J479</f>
        <v>0</v>
      </c>
      <c r="K101" s="204"/>
    </row>
    <row r="102" s="9" customFormat="1" ht="19.92" customHeight="1">
      <c r="B102" s="198"/>
      <c r="C102" s="199"/>
      <c r="D102" s="200" t="s">
        <v>4963</v>
      </c>
      <c r="E102" s="201"/>
      <c r="F102" s="201"/>
      <c r="G102" s="201"/>
      <c r="H102" s="201"/>
      <c r="I102" s="202"/>
      <c r="J102" s="203">
        <f>J484</f>
        <v>0</v>
      </c>
      <c r="K102" s="204"/>
    </row>
    <row r="103" s="9" customFormat="1" ht="19.92" customHeight="1">
      <c r="B103" s="198"/>
      <c r="C103" s="199"/>
      <c r="D103" s="200" t="s">
        <v>4964</v>
      </c>
      <c r="E103" s="201"/>
      <c r="F103" s="201"/>
      <c r="G103" s="201"/>
      <c r="H103" s="201"/>
      <c r="I103" s="202"/>
      <c r="J103" s="203">
        <f>J488</f>
        <v>0</v>
      </c>
      <c r="K103" s="204"/>
    </row>
    <row r="104" s="9" customFormat="1" ht="19.92" customHeight="1">
      <c r="B104" s="198"/>
      <c r="C104" s="199"/>
      <c r="D104" s="200" t="s">
        <v>4970</v>
      </c>
      <c r="E104" s="201"/>
      <c r="F104" s="201"/>
      <c r="G104" s="201"/>
      <c r="H104" s="201"/>
      <c r="I104" s="202"/>
      <c r="J104" s="203">
        <f>J491</f>
        <v>0</v>
      </c>
      <c r="K104" s="204"/>
    </row>
    <row r="105" s="8" customFormat="1" ht="24.96" customHeight="1">
      <c r="B105" s="191"/>
      <c r="C105" s="192"/>
      <c r="D105" s="193" t="s">
        <v>4972</v>
      </c>
      <c r="E105" s="194"/>
      <c r="F105" s="194"/>
      <c r="G105" s="194"/>
      <c r="H105" s="194"/>
      <c r="I105" s="195"/>
      <c r="J105" s="196">
        <f>J492</f>
        <v>0</v>
      </c>
      <c r="K105" s="197"/>
    </row>
    <row r="106" s="9" customFormat="1" ht="19.92" customHeight="1">
      <c r="B106" s="198"/>
      <c r="C106" s="199"/>
      <c r="D106" s="200" t="s">
        <v>4958</v>
      </c>
      <c r="E106" s="201"/>
      <c r="F106" s="201"/>
      <c r="G106" s="201"/>
      <c r="H106" s="201"/>
      <c r="I106" s="202"/>
      <c r="J106" s="203">
        <f>J493</f>
        <v>0</v>
      </c>
      <c r="K106" s="204"/>
    </row>
    <row r="107" s="9" customFormat="1" ht="19.92" customHeight="1">
      <c r="B107" s="198"/>
      <c r="C107" s="199"/>
      <c r="D107" s="200" t="s">
        <v>4959</v>
      </c>
      <c r="E107" s="201"/>
      <c r="F107" s="201"/>
      <c r="G107" s="201"/>
      <c r="H107" s="201"/>
      <c r="I107" s="202"/>
      <c r="J107" s="203">
        <f>J504</f>
        <v>0</v>
      </c>
      <c r="K107" s="204"/>
    </row>
    <row r="108" s="9" customFormat="1" ht="19.92" customHeight="1">
      <c r="B108" s="198"/>
      <c r="C108" s="199"/>
      <c r="D108" s="200" t="s">
        <v>4966</v>
      </c>
      <c r="E108" s="201"/>
      <c r="F108" s="201"/>
      <c r="G108" s="201"/>
      <c r="H108" s="201"/>
      <c r="I108" s="202"/>
      <c r="J108" s="203">
        <f>J508</f>
        <v>0</v>
      </c>
      <c r="K108" s="204"/>
    </row>
    <row r="109" s="9" customFormat="1" ht="19.92" customHeight="1">
      <c r="B109" s="198"/>
      <c r="C109" s="199"/>
      <c r="D109" s="200" t="s">
        <v>4961</v>
      </c>
      <c r="E109" s="201"/>
      <c r="F109" s="201"/>
      <c r="G109" s="201"/>
      <c r="H109" s="201"/>
      <c r="I109" s="202"/>
      <c r="J109" s="203">
        <f>J516</f>
        <v>0</v>
      </c>
      <c r="K109" s="204"/>
    </row>
    <row r="110" s="9" customFormat="1" ht="19.92" customHeight="1">
      <c r="B110" s="198"/>
      <c r="C110" s="199"/>
      <c r="D110" s="200" t="s">
        <v>4962</v>
      </c>
      <c r="E110" s="201"/>
      <c r="F110" s="201"/>
      <c r="G110" s="201"/>
      <c r="H110" s="201"/>
      <c r="I110" s="202"/>
      <c r="J110" s="203">
        <f>J543</f>
        <v>0</v>
      </c>
      <c r="K110" s="204"/>
    </row>
    <row r="111" s="9" customFormat="1" ht="19.92" customHeight="1">
      <c r="B111" s="198"/>
      <c r="C111" s="199"/>
      <c r="D111" s="200" t="s">
        <v>4963</v>
      </c>
      <c r="E111" s="201"/>
      <c r="F111" s="201"/>
      <c r="G111" s="201"/>
      <c r="H111" s="201"/>
      <c r="I111" s="202"/>
      <c r="J111" s="203">
        <f>J548</f>
        <v>0</v>
      </c>
      <c r="K111" s="204"/>
    </row>
    <row r="112" s="9" customFormat="1" ht="19.92" customHeight="1">
      <c r="B112" s="198"/>
      <c r="C112" s="199"/>
      <c r="D112" s="200" t="s">
        <v>4964</v>
      </c>
      <c r="E112" s="201"/>
      <c r="F112" s="201"/>
      <c r="G112" s="201"/>
      <c r="H112" s="201"/>
      <c r="I112" s="202"/>
      <c r="J112" s="203">
        <f>J552</f>
        <v>0</v>
      </c>
      <c r="K112" s="204"/>
    </row>
    <row r="113" s="8" customFormat="1" ht="24.96" customHeight="1">
      <c r="B113" s="191"/>
      <c r="C113" s="192"/>
      <c r="D113" s="193" t="s">
        <v>4973</v>
      </c>
      <c r="E113" s="194"/>
      <c r="F113" s="194"/>
      <c r="G113" s="194"/>
      <c r="H113" s="194"/>
      <c r="I113" s="195"/>
      <c r="J113" s="196">
        <f>J555</f>
        <v>0</v>
      </c>
      <c r="K113" s="197"/>
    </row>
    <row r="114" s="9" customFormat="1" ht="19.92" customHeight="1">
      <c r="B114" s="198"/>
      <c r="C114" s="199"/>
      <c r="D114" s="200" t="s">
        <v>4958</v>
      </c>
      <c r="E114" s="201"/>
      <c r="F114" s="201"/>
      <c r="G114" s="201"/>
      <c r="H114" s="201"/>
      <c r="I114" s="202"/>
      <c r="J114" s="203">
        <f>J556</f>
        <v>0</v>
      </c>
      <c r="K114" s="204"/>
    </row>
    <row r="115" s="9" customFormat="1" ht="19.92" customHeight="1">
      <c r="B115" s="198"/>
      <c r="C115" s="199"/>
      <c r="D115" s="200" t="s">
        <v>4959</v>
      </c>
      <c r="E115" s="201"/>
      <c r="F115" s="201"/>
      <c r="G115" s="201"/>
      <c r="H115" s="201"/>
      <c r="I115" s="202"/>
      <c r="J115" s="203">
        <f>J560</f>
        <v>0</v>
      </c>
      <c r="K115" s="204"/>
    </row>
    <row r="116" s="9" customFormat="1" ht="19.92" customHeight="1">
      <c r="B116" s="198"/>
      <c r="C116" s="199"/>
      <c r="D116" s="200" t="s">
        <v>4966</v>
      </c>
      <c r="E116" s="201"/>
      <c r="F116" s="201"/>
      <c r="G116" s="201"/>
      <c r="H116" s="201"/>
      <c r="I116" s="202"/>
      <c r="J116" s="203">
        <f>J564</f>
        <v>0</v>
      </c>
      <c r="K116" s="204"/>
    </row>
    <row r="117" s="9" customFormat="1" ht="19.92" customHeight="1">
      <c r="B117" s="198"/>
      <c r="C117" s="199"/>
      <c r="D117" s="200" t="s">
        <v>4961</v>
      </c>
      <c r="E117" s="201"/>
      <c r="F117" s="201"/>
      <c r="G117" s="201"/>
      <c r="H117" s="201"/>
      <c r="I117" s="202"/>
      <c r="J117" s="203">
        <f>J568</f>
        <v>0</v>
      </c>
      <c r="K117" s="204"/>
    </row>
    <row r="118" s="9" customFormat="1" ht="19.92" customHeight="1">
      <c r="B118" s="198"/>
      <c r="C118" s="199"/>
      <c r="D118" s="200" t="s">
        <v>4962</v>
      </c>
      <c r="E118" s="201"/>
      <c r="F118" s="201"/>
      <c r="G118" s="201"/>
      <c r="H118" s="201"/>
      <c r="I118" s="202"/>
      <c r="J118" s="203">
        <f>J585</f>
        <v>0</v>
      </c>
      <c r="K118" s="204"/>
    </row>
    <row r="119" s="9" customFormat="1" ht="19.92" customHeight="1">
      <c r="B119" s="198"/>
      <c r="C119" s="199"/>
      <c r="D119" s="200" t="s">
        <v>4963</v>
      </c>
      <c r="E119" s="201"/>
      <c r="F119" s="201"/>
      <c r="G119" s="201"/>
      <c r="H119" s="201"/>
      <c r="I119" s="202"/>
      <c r="J119" s="203">
        <f>J589</f>
        <v>0</v>
      </c>
      <c r="K119" s="204"/>
    </row>
    <row r="120" s="9" customFormat="1" ht="19.92" customHeight="1">
      <c r="B120" s="198"/>
      <c r="C120" s="199"/>
      <c r="D120" s="200" t="s">
        <v>4964</v>
      </c>
      <c r="E120" s="201"/>
      <c r="F120" s="201"/>
      <c r="G120" s="201"/>
      <c r="H120" s="201"/>
      <c r="I120" s="202"/>
      <c r="J120" s="203">
        <f>J593</f>
        <v>0</v>
      </c>
      <c r="K120" s="204"/>
    </row>
    <row r="121" s="8" customFormat="1" ht="24.96" customHeight="1">
      <c r="B121" s="191"/>
      <c r="C121" s="192"/>
      <c r="D121" s="193" t="s">
        <v>4974</v>
      </c>
      <c r="E121" s="194"/>
      <c r="F121" s="194"/>
      <c r="G121" s="194"/>
      <c r="H121" s="194"/>
      <c r="I121" s="195"/>
      <c r="J121" s="196">
        <f>J595</f>
        <v>0</v>
      </c>
      <c r="K121" s="197"/>
    </row>
    <row r="122" s="9" customFormat="1" ht="19.92" customHeight="1">
      <c r="B122" s="198"/>
      <c r="C122" s="199"/>
      <c r="D122" s="200" t="s">
        <v>4958</v>
      </c>
      <c r="E122" s="201"/>
      <c r="F122" s="201"/>
      <c r="G122" s="201"/>
      <c r="H122" s="201"/>
      <c r="I122" s="202"/>
      <c r="J122" s="203">
        <f>J596</f>
        <v>0</v>
      </c>
      <c r="K122" s="204"/>
    </row>
    <row r="123" s="9" customFormat="1" ht="19.92" customHeight="1">
      <c r="B123" s="198"/>
      <c r="C123" s="199"/>
      <c r="D123" s="200" t="s">
        <v>4966</v>
      </c>
      <c r="E123" s="201"/>
      <c r="F123" s="201"/>
      <c r="G123" s="201"/>
      <c r="H123" s="201"/>
      <c r="I123" s="202"/>
      <c r="J123" s="203">
        <f>J603</f>
        <v>0</v>
      </c>
      <c r="K123" s="204"/>
    </row>
    <row r="124" s="9" customFormat="1" ht="19.92" customHeight="1">
      <c r="B124" s="198"/>
      <c r="C124" s="199"/>
      <c r="D124" s="200" t="s">
        <v>4961</v>
      </c>
      <c r="E124" s="201"/>
      <c r="F124" s="201"/>
      <c r="G124" s="201"/>
      <c r="H124" s="201"/>
      <c r="I124" s="202"/>
      <c r="J124" s="203">
        <f>J608</f>
        <v>0</v>
      </c>
      <c r="K124" s="204"/>
    </row>
    <row r="125" s="9" customFormat="1" ht="19.92" customHeight="1">
      <c r="B125" s="198"/>
      <c r="C125" s="199"/>
      <c r="D125" s="200" t="s">
        <v>4962</v>
      </c>
      <c r="E125" s="201"/>
      <c r="F125" s="201"/>
      <c r="G125" s="201"/>
      <c r="H125" s="201"/>
      <c r="I125" s="202"/>
      <c r="J125" s="203">
        <f>J620</f>
        <v>0</v>
      </c>
      <c r="K125" s="204"/>
    </row>
    <row r="126" s="9" customFormat="1" ht="19.92" customHeight="1">
      <c r="B126" s="198"/>
      <c r="C126" s="199"/>
      <c r="D126" s="200" t="s">
        <v>4963</v>
      </c>
      <c r="E126" s="201"/>
      <c r="F126" s="201"/>
      <c r="G126" s="201"/>
      <c r="H126" s="201"/>
      <c r="I126" s="202"/>
      <c r="J126" s="203">
        <f>J625</f>
        <v>0</v>
      </c>
      <c r="K126" s="204"/>
    </row>
    <row r="127" s="9" customFormat="1" ht="19.92" customHeight="1">
      <c r="B127" s="198"/>
      <c r="C127" s="199"/>
      <c r="D127" s="200" t="s">
        <v>4964</v>
      </c>
      <c r="E127" s="201"/>
      <c r="F127" s="201"/>
      <c r="G127" s="201"/>
      <c r="H127" s="201"/>
      <c r="I127" s="202"/>
      <c r="J127" s="203">
        <f>J629</f>
        <v>0</v>
      </c>
      <c r="K127" s="204"/>
    </row>
    <row r="128" s="8" customFormat="1" ht="24.96" customHeight="1">
      <c r="B128" s="191"/>
      <c r="C128" s="192"/>
      <c r="D128" s="193" t="s">
        <v>4975</v>
      </c>
      <c r="E128" s="194"/>
      <c r="F128" s="194"/>
      <c r="G128" s="194"/>
      <c r="H128" s="194"/>
      <c r="I128" s="195"/>
      <c r="J128" s="196">
        <f>J632</f>
        <v>0</v>
      </c>
      <c r="K128" s="197"/>
    </row>
    <row r="129" s="9" customFormat="1" ht="19.92" customHeight="1">
      <c r="B129" s="198"/>
      <c r="C129" s="199"/>
      <c r="D129" s="200" t="s">
        <v>4976</v>
      </c>
      <c r="E129" s="201"/>
      <c r="F129" s="201"/>
      <c r="G129" s="201"/>
      <c r="H129" s="201"/>
      <c r="I129" s="202"/>
      <c r="J129" s="203">
        <f>J633</f>
        <v>0</v>
      </c>
      <c r="K129" s="204"/>
    </row>
    <row r="130" s="8" customFormat="1" ht="24.96" customHeight="1">
      <c r="B130" s="191"/>
      <c r="C130" s="192"/>
      <c r="D130" s="193" t="s">
        <v>4977</v>
      </c>
      <c r="E130" s="194"/>
      <c r="F130" s="194"/>
      <c r="G130" s="194"/>
      <c r="H130" s="194"/>
      <c r="I130" s="195"/>
      <c r="J130" s="196">
        <f>J648</f>
        <v>0</v>
      </c>
      <c r="K130" s="197"/>
    </row>
    <row r="131" s="9" customFormat="1" ht="19.92" customHeight="1">
      <c r="B131" s="198"/>
      <c r="C131" s="199"/>
      <c r="D131" s="200" t="s">
        <v>4976</v>
      </c>
      <c r="E131" s="201"/>
      <c r="F131" s="201"/>
      <c r="G131" s="201"/>
      <c r="H131" s="201"/>
      <c r="I131" s="202"/>
      <c r="J131" s="203">
        <f>J649</f>
        <v>0</v>
      </c>
      <c r="K131" s="204"/>
    </row>
    <row r="132" s="8" customFormat="1" ht="24.96" customHeight="1">
      <c r="B132" s="191"/>
      <c r="C132" s="192"/>
      <c r="D132" s="193" t="s">
        <v>4978</v>
      </c>
      <c r="E132" s="194"/>
      <c r="F132" s="194"/>
      <c r="G132" s="194"/>
      <c r="H132" s="194"/>
      <c r="I132" s="195"/>
      <c r="J132" s="196">
        <f>J664</f>
        <v>0</v>
      </c>
      <c r="K132" s="197"/>
    </row>
    <row r="133" s="9" customFormat="1" ht="19.92" customHeight="1">
      <c r="B133" s="198"/>
      <c r="C133" s="199"/>
      <c r="D133" s="200" t="s">
        <v>4976</v>
      </c>
      <c r="E133" s="201"/>
      <c r="F133" s="201"/>
      <c r="G133" s="201"/>
      <c r="H133" s="201"/>
      <c r="I133" s="202"/>
      <c r="J133" s="203">
        <f>J665</f>
        <v>0</v>
      </c>
      <c r="K133" s="204"/>
    </row>
    <row r="134" s="8" customFormat="1" ht="24.96" customHeight="1">
      <c r="B134" s="191"/>
      <c r="C134" s="192"/>
      <c r="D134" s="193" t="s">
        <v>4979</v>
      </c>
      <c r="E134" s="194"/>
      <c r="F134" s="194"/>
      <c r="G134" s="194"/>
      <c r="H134" s="194"/>
      <c r="I134" s="195"/>
      <c r="J134" s="196">
        <f>J680</f>
        <v>0</v>
      </c>
      <c r="K134" s="197"/>
    </row>
    <row r="135" s="9" customFormat="1" ht="19.92" customHeight="1">
      <c r="B135" s="198"/>
      <c r="C135" s="199"/>
      <c r="D135" s="200" t="s">
        <v>4976</v>
      </c>
      <c r="E135" s="201"/>
      <c r="F135" s="201"/>
      <c r="G135" s="201"/>
      <c r="H135" s="201"/>
      <c r="I135" s="202"/>
      <c r="J135" s="203">
        <f>J681</f>
        <v>0</v>
      </c>
      <c r="K135" s="204"/>
    </row>
    <row r="136" s="8" customFormat="1" ht="24.96" customHeight="1">
      <c r="B136" s="191"/>
      <c r="C136" s="192"/>
      <c r="D136" s="193" t="s">
        <v>4980</v>
      </c>
      <c r="E136" s="194"/>
      <c r="F136" s="194"/>
      <c r="G136" s="194"/>
      <c r="H136" s="194"/>
      <c r="I136" s="195"/>
      <c r="J136" s="196">
        <f>J696</f>
        <v>0</v>
      </c>
      <c r="K136" s="197"/>
    </row>
    <row r="137" s="9" customFormat="1" ht="19.92" customHeight="1">
      <c r="B137" s="198"/>
      <c r="C137" s="199"/>
      <c r="D137" s="200" t="s">
        <v>4976</v>
      </c>
      <c r="E137" s="201"/>
      <c r="F137" s="201"/>
      <c r="G137" s="201"/>
      <c r="H137" s="201"/>
      <c r="I137" s="202"/>
      <c r="J137" s="203">
        <f>J697</f>
        <v>0</v>
      </c>
      <c r="K137" s="204"/>
    </row>
    <row r="138" s="8" customFormat="1" ht="24.96" customHeight="1">
      <c r="B138" s="191"/>
      <c r="C138" s="192"/>
      <c r="D138" s="193" t="s">
        <v>4981</v>
      </c>
      <c r="E138" s="194"/>
      <c r="F138" s="194"/>
      <c r="G138" s="194"/>
      <c r="H138" s="194"/>
      <c r="I138" s="195"/>
      <c r="J138" s="196">
        <f>J712</f>
        <v>0</v>
      </c>
      <c r="K138" s="197"/>
    </row>
    <row r="139" s="9" customFormat="1" ht="19.92" customHeight="1">
      <c r="B139" s="198"/>
      <c r="C139" s="199"/>
      <c r="D139" s="200" t="s">
        <v>4976</v>
      </c>
      <c r="E139" s="201"/>
      <c r="F139" s="201"/>
      <c r="G139" s="201"/>
      <c r="H139" s="201"/>
      <c r="I139" s="202"/>
      <c r="J139" s="203">
        <f>J713</f>
        <v>0</v>
      </c>
      <c r="K139" s="204"/>
    </row>
    <row r="140" s="8" customFormat="1" ht="24.96" customHeight="1">
      <c r="B140" s="191"/>
      <c r="C140" s="192"/>
      <c r="D140" s="193" t="s">
        <v>4982</v>
      </c>
      <c r="E140" s="194"/>
      <c r="F140" s="194"/>
      <c r="G140" s="194"/>
      <c r="H140" s="194"/>
      <c r="I140" s="195"/>
      <c r="J140" s="196">
        <f>J728</f>
        <v>0</v>
      </c>
      <c r="K140" s="197"/>
    </row>
    <row r="141" s="9" customFormat="1" ht="19.92" customHeight="1">
      <c r="B141" s="198"/>
      <c r="C141" s="199"/>
      <c r="D141" s="200" t="s">
        <v>4976</v>
      </c>
      <c r="E141" s="201"/>
      <c r="F141" s="201"/>
      <c r="G141" s="201"/>
      <c r="H141" s="201"/>
      <c r="I141" s="202"/>
      <c r="J141" s="203">
        <f>J729</f>
        <v>0</v>
      </c>
      <c r="K141" s="204"/>
    </row>
    <row r="142" s="8" customFormat="1" ht="24.96" customHeight="1">
      <c r="B142" s="191"/>
      <c r="C142" s="192"/>
      <c r="D142" s="193" t="s">
        <v>4983</v>
      </c>
      <c r="E142" s="194"/>
      <c r="F142" s="194"/>
      <c r="G142" s="194"/>
      <c r="H142" s="194"/>
      <c r="I142" s="195"/>
      <c r="J142" s="196">
        <f>J744</f>
        <v>0</v>
      </c>
      <c r="K142" s="197"/>
    </row>
    <row r="143" s="9" customFormat="1" ht="19.92" customHeight="1">
      <c r="B143" s="198"/>
      <c r="C143" s="199"/>
      <c r="D143" s="200" t="s">
        <v>4976</v>
      </c>
      <c r="E143" s="201"/>
      <c r="F143" s="201"/>
      <c r="G143" s="201"/>
      <c r="H143" s="201"/>
      <c r="I143" s="202"/>
      <c r="J143" s="203">
        <f>J745</f>
        <v>0</v>
      </c>
      <c r="K143" s="204"/>
    </row>
    <row r="144" s="8" customFormat="1" ht="24.96" customHeight="1">
      <c r="B144" s="191"/>
      <c r="C144" s="192"/>
      <c r="D144" s="193" t="s">
        <v>4984</v>
      </c>
      <c r="E144" s="194"/>
      <c r="F144" s="194"/>
      <c r="G144" s="194"/>
      <c r="H144" s="194"/>
      <c r="I144" s="195"/>
      <c r="J144" s="196">
        <f>J760</f>
        <v>0</v>
      </c>
      <c r="K144" s="197"/>
    </row>
    <row r="145" s="9" customFormat="1" ht="19.92" customHeight="1">
      <c r="B145" s="198"/>
      <c r="C145" s="199"/>
      <c r="D145" s="200" t="s">
        <v>4976</v>
      </c>
      <c r="E145" s="201"/>
      <c r="F145" s="201"/>
      <c r="G145" s="201"/>
      <c r="H145" s="201"/>
      <c r="I145" s="202"/>
      <c r="J145" s="203">
        <f>J761</f>
        <v>0</v>
      </c>
      <c r="K145" s="204"/>
    </row>
    <row r="146" s="9" customFormat="1" ht="19.92" customHeight="1">
      <c r="B146" s="198"/>
      <c r="C146" s="199"/>
      <c r="D146" s="200" t="s">
        <v>4970</v>
      </c>
      <c r="E146" s="201"/>
      <c r="F146" s="201"/>
      <c r="G146" s="201"/>
      <c r="H146" s="201"/>
      <c r="I146" s="202"/>
      <c r="J146" s="203">
        <f>J776</f>
        <v>0</v>
      </c>
      <c r="K146" s="204"/>
    </row>
    <row r="147" s="8" customFormat="1" ht="24.96" customHeight="1">
      <c r="B147" s="191"/>
      <c r="C147" s="192"/>
      <c r="D147" s="193" t="s">
        <v>4985</v>
      </c>
      <c r="E147" s="194"/>
      <c r="F147" s="194"/>
      <c r="G147" s="194"/>
      <c r="H147" s="194"/>
      <c r="I147" s="195"/>
      <c r="J147" s="196">
        <f>J777</f>
        <v>0</v>
      </c>
      <c r="K147" s="197"/>
    </row>
    <row r="148" s="9" customFormat="1" ht="19.92" customHeight="1">
      <c r="B148" s="198"/>
      <c r="C148" s="199"/>
      <c r="D148" s="200" t="s">
        <v>4976</v>
      </c>
      <c r="E148" s="201"/>
      <c r="F148" s="201"/>
      <c r="G148" s="201"/>
      <c r="H148" s="201"/>
      <c r="I148" s="202"/>
      <c r="J148" s="203">
        <f>J778</f>
        <v>0</v>
      </c>
      <c r="K148" s="204"/>
    </row>
    <row r="149" s="8" customFormat="1" ht="24.96" customHeight="1">
      <c r="B149" s="191"/>
      <c r="C149" s="192"/>
      <c r="D149" s="193" t="s">
        <v>4986</v>
      </c>
      <c r="E149" s="194"/>
      <c r="F149" s="194"/>
      <c r="G149" s="194"/>
      <c r="H149" s="194"/>
      <c r="I149" s="195"/>
      <c r="J149" s="196">
        <f>J793</f>
        <v>0</v>
      </c>
      <c r="K149" s="197"/>
    </row>
    <row r="150" s="9" customFormat="1" ht="19.92" customHeight="1">
      <c r="B150" s="198"/>
      <c r="C150" s="199"/>
      <c r="D150" s="200" t="s">
        <v>4976</v>
      </c>
      <c r="E150" s="201"/>
      <c r="F150" s="201"/>
      <c r="G150" s="201"/>
      <c r="H150" s="201"/>
      <c r="I150" s="202"/>
      <c r="J150" s="203">
        <f>J794</f>
        <v>0</v>
      </c>
      <c r="K150" s="204"/>
    </row>
    <row r="151" s="8" customFormat="1" ht="24.96" customHeight="1">
      <c r="B151" s="191"/>
      <c r="C151" s="192"/>
      <c r="D151" s="193" t="s">
        <v>4987</v>
      </c>
      <c r="E151" s="194"/>
      <c r="F151" s="194"/>
      <c r="G151" s="194"/>
      <c r="H151" s="194"/>
      <c r="I151" s="195"/>
      <c r="J151" s="196">
        <f>J809</f>
        <v>0</v>
      </c>
      <c r="K151" s="197"/>
    </row>
    <row r="152" s="8" customFormat="1" ht="24.96" customHeight="1">
      <c r="B152" s="191"/>
      <c r="C152" s="192"/>
      <c r="D152" s="193" t="s">
        <v>4988</v>
      </c>
      <c r="E152" s="194"/>
      <c r="F152" s="194"/>
      <c r="G152" s="194"/>
      <c r="H152" s="194"/>
      <c r="I152" s="195"/>
      <c r="J152" s="196">
        <f>J810</f>
        <v>0</v>
      </c>
      <c r="K152" s="197"/>
    </row>
    <row r="153" s="9" customFormat="1" ht="19.92" customHeight="1">
      <c r="B153" s="198"/>
      <c r="C153" s="199"/>
      <c r="D153" s="200" t="s">
        <v>4976</v>
      </c>
      <c r="E153" s="201"/>
      <c r="F153" s="201"/>
      <c r="G153" s="201"/>
      <c r="H153" s="201"/>
      <c r="I153" s="202"/>
      <c r="J153" s="203">
        <f>J811</f>
        <v>0</v>
      </c>
      <c r="K153" s="204"/>
    </row>
    <row r="154" s="8" customFormat="1" ht="24.96" customHeight="1">
      <c r="B154" s="191"/>
      <c r="C154" s="192"/>
      <c r="D154" s="193" t="s">
        <v>4989</v>
      </c>
      <c r="E154" s="194"/>
      <c r="F154" s="194"/>
      <c r="G154" s="194"/>
      <c r="H154" s="194"/>
      <c r="I154" s="195"/>
      <c r="J154" s="196">
        <f>J826</f>
        <v>0</v>
      </c>
      <c r="K154" s="197"/>
    </row>
    <row r="155" s="9" customFormat="1" ht="19.92" customHeight="1">
      <c r="B155" s="198"/>
      <c r="C155" s="199"/>
      <c r="D155" s="200" t="s">
        <v>4976</v>
      </c>
      <c r="E155" s="201"/>
      <c r="F155" s="201"/>
      <c r="G155" s="201"/>
      <c r="H155" s="201"/>
      <c r="I155" s="202"/>
      <c r="J155" s="203">
        <f>J827</f>
        <v>0</v>
      </c>
      <c r="K155" s="204"/>
    </row>
    <row r="156" s="1" customFormat="1" ht="21.84" customHeight="1">
      <c r="B156" s="47"/>
      <c r="C156" s="48"/>
      <c r="D156" s="48"/>
      <c r="E156" s="48"/>
      <c r="F156" s="48"/>
      <c r="G156" s="48"/>
      <c r="H156" s="48"/>
      <c r="I156" s="158"/>
      <c r="J156" s="48"/>
      <c r="K156" s="52"/>
    </row>
    <row r="157" s="1" customFormat="1" ht="6.96" customHeight="1">
      <c r="B157" s="68"/>
      <c r="C157" s="69"/>
      <c r="D157" s="69"/>
      <c r="E157" s="69"/>
      <c r="F157" s="69"/>
      <c r="G157" s="69"/>
      <c r="H157" s="69"/>
      <c r="I157" s="180"/>
      <c r="J157" s="69"/>
      <c r="K157" s="70"/>
    </row>
    <row r="161" s="1" customFormat="1" ht="6.96" customHeight="1">
      <c r="B161" s="71"/>
      <c r="C161" s="72"/>
      <c r="D161" s="72"/>
      <c r="E161" s="72"/>
      <c r="F161" s="72"/>
      <c r="G161" s="72"/>
      <c r="H161" s="72"/>
      <c r="I161" s="183"/>
      <c r="J161" s="72"/>
      <c r="K161" s="72"/>
      <c r="L161" s="73"/>
    </row>
    <row r="162" s="1" customFormat="1" ht="36.96" customHeight="1">
      <c r="B162" s="47"/>
      <c r="C162" s="74" t="s">
        <v>212</v>
      </c>
      <c r="D162" s="75"/>
      <c r="E162" s="75"/>
      <c r="F162" s="75"/>
      <c r="G162" s="75"/>
      <c r="H162" s="75"/>
      <c r="I162" s="205"/>
      <c r="J162" s="75"/>
      <c r="K162" s="75"/>
      <c r="L162" s="73"/>
    </row>
    <row r="163" s="1" customFormat="1" ht="6.96" customHeight="1">
      <c r="B163" s="47"/>
      <c r="C163" s="75"/>
      <c r="D163" s="75"/>
      <c r="E163" s="75"/>
      <c r="F163" s="75"/>
      <c r="G163" s="75"/>
      <c r="H163" s="75"/>
      <c r="I163" s="205"/>
      <c r="J163" s="75"/>
      <c r="K163" s="75"/>
      <c r="L163" s="73"/>
    </row>
    <row r="164" s="1" customFormat="1" ht="14.4" customHeight="1">
      <c r="B164" s="47"/>
      <c r="C164" s="77" t="s">
        <v>18</v>
      </c>
      <c r="D164" s="75"/>
      <c r="E164" s="75"/>
      <c r="F164" s="75"/>
      <c r="G164" s="75"/>
      <c r="H164" s="75"/>
      <c r="I164" s="205"/>
      <c r="J164" s="75"/>
      <c r="K164" s="75"/>
      <c r="L164" s="73"/>
    </row>
    <row r="165" s="1" customFormat="1" ht="16.5" customHeight="1">
      <c r="B165" s="47"/>
      <c r="C165" s="75"/>
      <c r="D165" s="75"/>
      <c r="E165" s="206" t="str">
        <f>E7</f>
        <v>NOVÁ PSYCHIATRIE - NEMOCNICE TÁBOR (staveniště A)</v>
      </c>
      <c r="F165" s="77"/>
      <c r="G165" s="77"/>
      <c r="H165" s="77"/>
      <c r="I165" s="205"/>
      <c r="J165" s="75"/>
      <c r="K165" s="75"/>
      <c r="L165" s="73"/>
    </row>
    <row r="166">
      <c r="B166" s="29"/>
      <c r="C166" s="77" t="s">
        <v>175</v>
      </c>
      <c r="D166" s="207"/>
      <c r="E166" s="207"/>
      <c r="F166" s="207"/>
      <c r="G166" s="207"/>
      <c r="H166" s="207"/>
      <c r="I166" s="150"/>
      <c r="J166" s="207"/>
      <c r="K166" s="207"/>
      <c r="L166" s="208"/>
    </row>
    <row r="167" s="1" customFormat="1" ht="16.5" customHeight="1">
      <c r="B167" s="47"/>
      <c r="C167" s="75"/>
      <c r="D167" s="75"/>
      <c r="E167" s="206" t="s">
        <v>176</v>
      </c>
      <c r="F167" s="75"/>
      <c r="G167" s="75"/>
      <c r="H167" s="75"/>
      <c r="I167" s="205"/>
      <c r="J167" s="75"/>
      <c r="K167" s="75"/>
      <c r="L167" s="73"/>
    </row>
    <row r="168" s="1" customFormat="1" ht="14.4" customHeight="1">
      <c r="B168" s="47"/>
      <c r="C168" s="77" t="s">
        <v>177</v>
      </c>
      <c r="D168" s="75"/>
      <c r="E168" s="75"/>
      <c r="F168" s="75"/>
      <c r="G168" s="75"/>
      <c r="H168" s="75"/>
      <c r="I168" s="205"/>
      <c r="J168" s="75"/>
      <c r="K168" s="75"/>
      <c r="L168" s="73"/>
    </row>
    <row r="169" s="1" customFormat="1" ht="17.25" customHeight="1">
      <c r="B169" s="47"/>
      <c r="C169" s="75"/>
      <c r="D169" s="75"/>
      <c r="E169" s="83" t="str">
        <f>E11</f>
        <v>01.4 - SO 01 - Ústřední vytápění</v>
      </c>
      <c r="F169" s="75"/>
      <c r="G169" s="75"/>
      <c r="H169" s="75"/>
      <c r="I169" s="205"/>
      <c r="J169" s="75"/>
      <c r="K169" s="75"/>
      <c r="L169" s="73"/>
    </row>
    <row r="170" s="1" customFormat="1" ht="6.96" customHeight="1">
      <c r="B170" s="47"/>
      <c r="C170" s="75"/>
      <c r="D170" s="75"/>
      <c r="E170" s="75"/>
      <c r="F170" s="75"/>
      <c r="G170" s="75"/>
      <c r="H170" s="75"/>
      <c r="I170" s="205"/>
      <c r="J170" s="75"/>
      <c r="K170" s="75"/>
      <c r="L170" s="73"/>
    </row>
    <row r="171" s="1" customFormat="1" ht="18" customHeight="1">
      <c r="B171" s="47"/>
      <c r="C171" s="77" t="s">
        <v>25</v>
      </c>
      <c r="D171" s="75"/>
      <c r="E171" s="75"/>
      <c r="F171" s="209" t="str">
        <f>F14</f>
        <v>Tábor</v>
      </c>
      <c r="G171" s="75"/>
      <c r="H171" s="75"/>
      <c r="I171" s="210" t="s">
        <v>27</v>
      </c>
      <c r="J171" s="86" t="str">
        <f>IF(J14="","",J14)</f>
        <v>4. 5. 2015</v>
      </c>
      <c r="K171" s="75"/>
      <c r="L171" s="73"/>
    </row>
    <row r="172" s="1" customFormat="1" ht="6.96" customHeight="1">
      <c r="B172" s="47"/>
      <c r="C172" s="75"/>
      <c r="D172" s="75"/>
      <c r="E172" s="75"/>
      <c r="F172" s="75"/>
      <c r="G172" s="75"/>
      <c r="H172" s="75"/>
      <c r="I172" s="205"/>
      <c r="J172" s="75"/>
      <c r="K172" s="75"/>
      <c r="L172" s="73"/>
    </row>
    <row r="173" s="1" customFormat="1">
      <c r="B173" s="47"/>
      <c r="C173" s="77" t="s">
        <v>31</v>
      </c>
      <c r="D173" s="75"/>
      <c r="E173" s="75"/>
      <c r="F173" s="209" t="str">
        <f>E17</f>
        <v>Nemocnice Tábor,a.s.Kpt. Jaroše 2000 390 02 Tábor</v>
      </c>
      <c r="G173" s="75"/>
      <c r="H173" s="75"/>
      <c r="I173" s="210" t="s">
        <v>39</v>
      </c>
      <c r="J173" s="209" t="str">
        <f>E23</f>
        <v>Atelier H1 Ing.arch.J.Hochman, K Biřičce, HK</v>
      </c>
      <c r="K173" s="75"/>
      <c r="L173" s="73"/>
    </row>
    <row r="174" s="1" customFormat="1" ht="14.4" customHeight="1">
      <c r="B174" s="47"/>
      <c r="C174" s="77" t="s">
        <v>37</v>
      </c>
      <c r="D174" s="75"/>
      <c r="E174" s="75"/>
      <c r="F174" s="209" t="str">
        <f>IF(E20="","",E20)</f>
        <v/>
      </c>
      <c r="G174" s="75"/>
      <c r="H174" s="75"/>
      <c r="I174" s="205"/>
      <c r="J174" s="75"/>
      <c r="K174" s="75"/>
      <c r="L174" s="73"/>
    </row>
    <row r="175" s="1" customFormat="1" ht="10.32" customHeight="1">
      <c r="B175" s="47"/>
      <c r="C175" s="75"/>
      <c r="D175" s="75"/>
      <c r="E175" s="75"/>
      <c r="F175" s="75"/>
      <c r="G175" s="75"/>
      <c r="H175" s="75"/>
      <c r="I175" s="205"/>
      <c r="J175" s="75"/>
      <c r="K175" s="75"/>
      <c r="L175" s="73"/>
    </row>
    <row r="176" s="10" customFormat="1" ht="29.28" customHeight="1">
      <c r="B176" s="211"/>
      <c r="C176" s="212" t="s">
        <v>213</v>
      </c>
      <c r="D176" s="213" t="s">
        <v>64</v>
      </c>
      <c r="E176" s="213" t="s">
        <v>60</v>
      </c>
      <c r="F176" s="213" t="s">
        <v>214</v>
      </c>
      <c r="G176" s="213" t="s">
        <v>215</v>
      </c>
      <c r="H176" s="213" t="s">
        <v>216</v>
      </c>
      <c r="I176" s="214" t="s">
        <v>217</v>
      </c>
      <c r="J176" s="213" t="s">
        <v>182</v>
      </c>
      <c r="K176" s="215" t="s">
        <v>218</v>
      </c>
      <c r="L176" s="216"/>
      <c r="M176" s="103" t="s">
        <v>219</v>
      </c>
      <c r="N176" s="104" t="s">
        <v>49</v>
      </c>
      <c r="O176" s="104" t="s">
        <v>220</v>
      </c>
      <c r="P176" s="104" t="s">
        <v>221</v>
      </c>
      <c r="Q176" s="104" t="s">
        <v>222</v>
      </c>
      <c r="R176" s="104" t="s">
        <v>223</v>
      </c>
      <c r="S176" s="104" t="s">
        <v>224</v>
      </c>
      <c r="T176" s="105" t="s">
        <v>225</v>
      </c>
    </row>
    <row r="177" s="1" customFormat="1" ht="29.28" customHeight="1">
      <c r="B177" s="47"/>
      <c r="C177" s="109" t="s">
        <v>183</v>
      </c>
      <c r="D177" s="75"/>
      <c r="E177" s="75"/>
      <c r="F177" s="75"/>
      <c r="G177" s="75"/>
      <c r="H177" s="75"/>
      <c r="I177" s="205"/>
      <c r="J177" s="217">
        <f>BK177</f>
        <v>0</v>
      </c>
      <c r="K177" s="75"/>
      <c r="L177" s="73"/>
      <c r="M177" s="106"/>
      <c r="N177" s="107"/>
      <c r="O177" s="107"/>
      <c r="P177" s="218">
        <f>P178+P258+P319+P381+P435+P492+P555+P595+P632+P648+P664+P680+P696+P712+P728+P744+P760+P777+P793+P809+P810+P826</f>
        <v>0</v>
      </c>
      <c r="Q177" s="107"/>
      <c r="R177" s="218">
        <f>R178+R258+R319+R381+R435+R492+R555+R595+R632+R648+R664+R680+R696+R712+R728+R744+R760+R777+R793+R809+R810+R826</f>
        <v>0</v>
      </c>
      <c r="S177" s="107"/>
      <c r="T177" s="219">
        <f>T178+T258+T319+T381+T435+T492+T555+T595+T632+T648+T664+T680+T696+T712+T728+T744+T760+T777+T793+T809+T810+T826</f>
        <v>0</v>
      </c>
      <c r="AT177" s="25" t="s">
        <v>78</v>
      </c>
      <c r="AU177" s="25" t="s">
        <v>184</v>
      </c>
      <c r="BK177" s="220">
        <f>BK178+BK258+BK319+BK381+BK435+BK492+BK555+BK595+BK632+BK648+BK664+BK680+BK696+BK712+BK728+BK744+BK760+BK777+BK793+BK809+BK810+BK826</f>
        <v>0</v>
      </c>
    </row>
    <row r="178" s="11" customFormat="1" ht="37.44" customHeight="1">
      <c r="B178" s="221"/>
      <c r="C178" s="222"/>
      <c r="D178" s="223" t="s">
        <v>78</v>
      </c>
      <c r="E178" s="224" t="s">
        <v>2752</v>
      </c>
      <c r="F178" s="224" t="s">
        <v>4990</v>
      </c>
      <c r="G178" s="222"/>
      <c r="H178" s="222"/>
      <c r="I178" s="225"/>
      <c r="J178" s="226">
        <f>BK178</f>
        <v>0</v>
      </c>
      <c r="K178" s="222"/>
      <c r="L178" s="227"/>
      <c r="M178" s="228"/>
      <c r="N178" s="229"/>
      <c r="O178" s="229"/>
      <c r="P178" s="230">
        <f>P179+P189+P198+P212+P244+P250+P255</f>
        <v>0</v>
      </c>
      <c r="Q178" s="229"/>
      <c r="R178" s="230">
        <f>R179+R189+R198+R212+R244+R250+R255</f>
        <v>0</v>
      </c>
      <c r="S178" s="229"/>
      <c r="T178" s="231">
        <f>T179+T189+T198+T212+T244+T250+T255</f>
        <v>0</v>
      </c>
      <c r="AR178" s="232" t="s">
        <v>87</v>
      </c>
      <c r="AT178" s="233" t="s">
        <v>78</v>
      </c>
      <c r="AU178" s="233" t="s">
        <v>79</v>
      </c>
      <c r="AY178" s="232" t="s">
        <v>228</v>
      </c>
      <c r="BK178" s="234">
        <f>BK179+BK189+BK198+BK212+BK244+BK250+BK255</f>
        <v>0</v>
      </c>
    </row>
    <row r="179" s="11" customFormat="1" ht="19.92" customHeight="1">
      <c r="B179" s="221"/>
      <c r="C179" s="222"/>
      <c r="D179" s="223" t="s">
        <v>78</v>
      </c>
      <c r="E179" s="235" t="s">
        <v>2756</v>
      </c>
      <c r="F179" s="235" t="s">
        <v>1010</v>
      </c>
      <c r="G179" s="222"/>
      <c r="H179" s="222"/>
      <c r="I179" s="225"/>
      <c r="J179" s="236">
        <f>BK179</f>
        <v>0</v>
      </c>
      <c r="K179" s="222"/>
      <c r="L179" s="227"/>
      <c r="M179" s="228"/>
      <c r="N179" s="229"/>
      <c r="O179" s="229"/>
      <c r="P179" s="230">
        <f>SUM(P180:P188)</f>
        <v>0</v>
      </c>
      <c r="Q179" s="229"/>
      <c r="R179" s="230">
        <f>SUM(R180:R188)</f>
        <v>0</v>
      </c>
      <c r="S179" s="229"/>
      <c r="T179" s="231">
        <f>SUM(T180:T188)</f>
        <v>0</v>
      </c>
      <c r="AR179" s="232" t="s">
        <v>87</v>
      </c>
      <c r="AT179" s="233" t="s">
        <v>78</v>
      </c>
      <c r="AU179" s="233" t="s">
        <v>24</v>
      </c>
      <c r="AY179" s="232" t="s">
        <v>228</v>
      </c>
      <c r="BK179" s="234">
        <f>SUM(BK180:BK188)</f>
        <v>0</v>
      </c>
    </row>
    <row r="180" s="1" customFormat="1" ht="25.5" customHeight="1">
      <c r="B180" s="47"/>
      <c r="C180" s="237" t="s">
        <v>24</v>
      </c>
      <c r="D180" s="237" t="s">
        <v>230</v>
      </c>
      <c r="E180" s="238" t="s">
        <v>4991</v>
      </c>
      <c r="F180" s="239" t="s">
        <v>4992</v>
      </c>
      <c r="G180" s="240" t="s">
        <v>328</v>
      </c>
      <c r="H180" s="241">
        <v>24</v>
      </c>
      <c r="I180" s="242"/>
      <c r="J180" s="243">
        <f>ROUND(I180*H180,2)</f>
        <v>0</v>
      </c>
      <c r="K180" s="239" t="s">
        <v>2762</v>
      </c>
      <c r="L180" s="73"/>
      <c r="M180" s="244" t="s">
        <v>22</v>
      </c>
      <c r="N180" s="245" t="s">
        <v>50</v>
      </c>
      <c r="O180" s="48"/>
      <c r="P180" s="246">
        <f>O180*H180</f>
        <v>0</v>
      </c>
      <c r="Q180" s="246">
        <v>0</v>
      </c>
      <c r="R180" s="246">
        <f>Q180*H180</f>
        <v>0</v>
      </c>
      <c r="S180" s="246">
        <v>0</v>
      </c>
      <c r="T180" s="247">
        <f>S180*H180</f>
        <v>0</v>
      </c>
      <c r="AR180" s="25" t="s">
        <v>304</v>
      </c>
      <c r="AT180" s="25" t="s">
        <v>230</v>
      </c>
      <c r="AU180" s="25" t="s">
        <v>87</v>
      </c>
      <c r="AY180" s="25" t="s">
        <v>228</v>
      </c>
      <c r="BE180" s="248">
        <f>IF(N180="základní",J180,0)</f>
        <v>0</v>
      </c>
      <c r="BF180" s="248">
        <f>IF(N180="snížená",J180,0)</f>
        <v>0</v>
      </c>
      <c r="BG180" s="248">
        <f>IF(N180="zákl. přenesená",J180,0)</f>
        <v>0</v>
      </c>
      <c r="BH180" s="248">
        <f>IF(N180="sníž. přenesená",J180,0)</f>
        <v>0</v>
      </c>
      <c r="BI180" s="248">
        <f>IF(N180="nulová",J180,0)</f>
        <v>0</v>
      </c>
      <c r="BJ180" s="25" t="s">
        <v>24</v>
      </c>
      <c r="BK180" s="248">
        <f>ROUND(I180*H180,2)</f>
        <v>0</v>
      </c>
      <c r="BL180" s="25" t="s">
        <v>304</v>
      </c>
      <c r="BM180" s="25" t="s">
        <v>4993</v>
      </c>
    </row>
    <row r="181" s="1" customFormat="1" ht="25.5" customHeight="1">
      <c r="B181" s="47"/>
      <c r="C181" s="237" t="s">
        <v>87</v>
      </c>
      <c r="D181" s="237" t="s">
        <v>230</v>
      </c>
      <c r="E181" s="238" t="s">
        <v>4994</v>
      </c>
      <c r="F181" s="239" t="s">
        <v>4995</v>
      </c>
      <c r="G181" s="240" t="s">
        <v>328</v>
      </c>
      <c r="H181" s="241">
        <v>130</v>
      </c>
      <c r="I181" s="242"/>
      <c r="J181" s="243">
        <f>ROUND(I181*H181,2)</f>
        <v>0</v>
      </c>
      <c r="K181" s="239" t="s">
        <v>2762</v>
      </c>
      <c r="L181" s="73"/>
      <c r="M181" s="244" t="s">
        <v>22</v>
      </c>
      <c r="N181" s="245" t="s">
        <v>50</v>
      </c>
      <c r="O181" s="48"/>
      <c r="P181" s="246">
        <f>O181*H181</f>
        <v>0</v>
      </c>
      <c r="Q181" s="246">
        <v>0</v>
      </c>
      <c r="R181" s="246">
        <f>Q181*H181</f>
        <v>0</v>
      </c>
      <c r="S181" s="246">
        <v>0</v>
      </c>
      <c r="T181" s="247">
        <f>S181*H181</f>
        <v>0</v>
      </c>
      <c r="AR181" s="25" t="s">
        <v>304</v>
      </c>
      <c r="AT181" s="25" t="s">
        <v>230</v>
      </c>
      <c r="AU181" s="25" t="s">
        <v>87</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304</v>
      </c>
      <c r="BM181" s="25" t="s">
        <v>4996</v>
      </c>
    </row>
    <row r="182" s="1" customFormat="1" ht="25.5" customHeight="1">
      <c r="B182" s="47"/>
      <c r="C182" s="237" t="s">
        <v>101</v>
      </c>
      <c r="D182" s="237" t="s">
        <v>230</v>
      </c>
      <c r="E182" s="238" t="s">
        <v>4997</v>
      </c>
      <c r="F182" s="239" t="s">
        <v>4998</v>
      </c>
      <c r="G182" s="240" t="s">
        <v>328</v>
      </c>
      <c r="H182" s="241">
        <v>18</v>
      </c>
      <c r="I182" s="242"/>
      <c r="J182" s="243">
        <f>ROUND(I182*H182,2)</f>
        <v>0</v>
      </c>
      <c r="K182" s="239" t="s">
        <v>2762</v>
      </c>
      <c r="L182" s="73"/>
      <c r="M182" s="244" t="s">
        <v>22</v>
      </c>
      <c r="N182" s="245" t="s">
        <v>50</v>
      </c>
      <c r="O182" s="48"/>
      <c r="P182" s="246">
        <f>O182*H182</f>
        <v>0</v>
      </c>
      <c r="Q182" s="246">
        <v>0</v>
      </c>
      <c r="R182" s="246">
        <f>Q182*H182</f>
        <v>0</v>
      </c>
      <c r="S182" s="246">
        <v>0</v>
      </c>
      <c r="T182" s="247">
        <f>S182*H182</f>
        <v>0</v>
      </c>
      <c r="AR182" s="25" t="s">
        <v>304</v>
      </c>
      <c r="AT182" s="25" t="s">
        <v>230</v>
      </c>
      <c r="AU182" s="25" t="s">
        <v>87</v>
      </c>
      <c r="AY182" s="25" t="s">
        <v>228</v>
      </c>
      <c r="BE182" s="248">
        <f>IF(N182="základní",J182,0)</f>
        <v>0</v>
      </c>
      <c r="BF182" s="248">
        <f>IF(N182="snížená",J182,0)</f>
        <v>0</v>
      </c>
      <c r="BG182" s="248">
        <f>IF(N182="zákl. přenesená",J182,0)</f>
        <v>0</v>
      </c>
      <c r="BH182" s="248">
        <f>IF(N182="sníž. přenesená",J182,0)</f>
        <v>0</v>
      </c>
      <c r="BI182" s="248">
        <f>IF(N182="nulová",J182,0)</f>
        <v>0</v>
      </c>
      <c r="BJ182" s="25" t="s">
        <v>24</v>
      </c>
      <c r="BK182" s="248">
        <f>ROUND(I182*H182,2)</f>
        <v>0</v>
      </c>
      <c r="BL182" s="25" t="s">
        <v>304</v>
      </c>
      <c r="BM182" s="25" t="s">
        <v>4999</v>
      </c>
    </row>
    <row r="183" s="1" customFormat="1" ht="25.5" customHeight="1">
      <c r="B183" s="47"/>
      <c r="C183" s="237" t="s">
        <v>235</v>
      </c>
      <c r="D183" s="237" t="s">
        <v>230</v>
      </c>
      <c r="E183" s="238" t="s">
        <v>5000</v>
      </c>
      <c r="F183" s="239" t="s">
        <v>5001</v>
      </c>
      <c r="G183" s="240" t="s">
        <v>328</v>
      </c>
      <c r="H183" s="241">
        <v>2</v>
      </c>
      <c r="I183" s="242"/>
      <c r="J183" s="243">
        <f>ROUND(I183*H183,2)</f>
        <v>0</v>
      </c>
      <c r="K183" s="239" t="s">
        <v>2762</v>
      </c>
      <c r="L183" s="73"/>
      <c r="M183" s="244" t="s">
        <v>22</v>
      </c>
      <c r="N183" s="245" t="s">
        <v>50</v>
      </c>
      <c r="O183" s="48"/>
      <c r="P183" s="246">
        <f>O183*H183</f>
        <v>0</v>
      </c>
      <c r="Q183" s="246">
        <v>0</v>
      </c>
      <c r="R183" s="246">
        <f>Q183*H183</f>
        <v>0</v>
      </c>
      <c r="S183" s="246">
        <v>0</v>
      </c>
      <c r="T183" s="247">
        <f>S183*H183</f>
        <v>0</v>
      </c>
      <c r="AR183" s="25" t="s">
        <v>304</v>
      </c>
      <c r="AT183" s="25" t="s">
        <v>230</v>
      </c>
      <c r="AU183" s="25" t="s">
        <v>87</v>
      </c>
      <c r="AY183" s="25" t="s">
        <v>228</v>
      </c>
      <c r="BE183" s="248">
        <f>IF(N183="základní",J183,0)</f>
        <v>0</v>
      </c>
      <c r="BF183" s="248">
        <f>IF(N183="snížená",J183,0)</f>
        <v>0</v>
      </c>
      <c r="BG183" s="248">
        <f>IF(N183="zákl. přenesená",J183,0)</f>
        <v>0</v>
      </c>
      <c r="BH183" s="248">
        <f>IF(N183="sníž. přenesená",J183,0)</f>
        <v>0</v>
      </c>
      <c r="BI183" s="248">
        <f>IF(N183="nulová",J183,0)</f>
        <v>0</v>
      </c>
      <c r="BJ183" s="25" t="s">
        <v>24</v>
      </c>
      <c r="BK183" s="248">
        <f>ROUND(I183*H183,2)</f>
        <v>0</v>
      </c>
      <c r="BL183" s="25" t="s">
        <v>304</v>
      </c>
      <c r="BM183" s="25" t="s">
        <v>5002</v>
      </c>
    </row>
    <row r="184" s="1" customFormat="1" ht="25.5" customHeight="1">
      <c r="B184" s="47"/>
      <c r="C184" s="237" t="s">
        <v>251</v>
      </c>
      <c r="D184" s="237" t="s">
        <v>230</v>
      </c>
      <c r="E184" s="238" t="s">
        <v>5003</v>
      </c>
      <c r="F184" s="239" t="s">
        <v>5004</v>
      </c>
      <c r="G184" s="240" t="s">
        <v>328</v>
      </c>
      <c r="H184" s="241">
        <v>12</v>
      </c>
      <c r="I184" s="242"/>
      <c r="J184" s="243">
        <f>ROUND(I184*H184,2)</f>
        <v>0</v>
      </c>
      <c r="K184" s="239" t="s">
        <v>2762</v>
      </c>
      <c r="L184" s="73"/>
      <c r="M184" s="244" t="s">
        <v>22</v>
      </c>
      <c r="N184" s="245" t="s">
        <v>50</v>
      </c>
      <c r="O184" s="48"/>
      <c r="P184" s="246">
        <f>O184*H184</f>
        <v>0</v>
      </c>
      <c r="Q184" s="246">
        <v>0</v>
      </c>
      <c r="R184" s="246">
        <f>Q184*H184</f>
        <v>0</v>
      </c>
      <c r="S184" s="246">
        <v>0</v>
      </c>
      <c r="T184" s="247">
        <f>S184*H184</f>
        <v>0</v>
      </c>
      <c r="AR184" s="25" t="s">
        <v>304</v>
      </c>
      <c r="AT184" s="25" t="s">
        <v>230</v>
      </c>
      <c r="AU184" s="25" t="s">
        <v>87</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304</v>
      </c>
      <c r="BM184" s="25" t="s">
        <v>5005</v>
      </c>
    </row>
    <row r="185" s="1" customFormat="1" ht="16.5" customHeight="1">
      <c r="B185" s="47"/>
      <c r="C185" s="237" t="s">
        <v>255</v>
      </c>
      <c r="D185" s="237" t="s">
        <v>230</v>
      </c>
      <c r="E185" s="238" t="s">
        <v>5006</v>
      </c>
      <c r="F185" s="239" t="s">
        <v>5007</v>
      </c>
      <c r="G185" s="240" t="s">
        <v>328</v>
      </c>
      <c r="H185" s="241">
        <v>186</v>
      </c>
      <c r="I185" s="242"/>
      <c r="J185" s="243">
        <f>ROUND(I185*H185,2)</f>
        <v>0</v>
      </c>
      <c r="K185" s="239" t="s">
        <v>2762</v>
      </c>
      <c r="L185" s="73"/>
      <c r="M185" s="244" t="s">
        <v>22</v>
      </c>
      <c r="N185" s="245" t="s">
        <v>50</v>
      </c>
      <c r="O185" s="48"/>
      <c r="P185" s="246">
        <f>O185*H185</f>
        <v>0</v>
      </c>
      <c r="Q185" s="246">
        <v>0</v>
      </c>
      <c r="R185" s="246">
        <f>Q185*H185</f>
        <v>0</v>
      </c>
      <c r="S185" s="246">
        <v>0</v>
      </c>
      <c r="T185" s="247">
        <f>S185*H185</f>
        <v>0</v>
      </c>
      <c r="AR185" s="25" t="s">
        <v>304</v>
      </c>
      <c r="AT185" s="25" t="s">
        <v>230</v>
      </c>
      <c r="AU185" s="25" t="s">
        <v>87</v>
      </c>
      <c r="AY185" s="25" t="s">
        <v>228</v>
      </c>
      <c r="BE185" s="248">
        <f>IF(N185="základní",J185,0)</f>
        <v>0</v>
      </c>
      <c r="BF185" s="248">
        <f>IF(N185="snížená",J185,0)</f>
        <v>0</v>
      </c>
      <c r="BG185" s="248">
        <f>IF(N185="zákl. přenesená",J185,0)</f>
        <v>0</v>
      </c>
      <c r="BH185" s="248">
        <f>IF(N185="sníž. přenesená",J185,0)</f>
        <v>0</v>
      </c>
      <c r="BI185" s="248">
        <f>IF(N185="nulová",J185,0)</f>
        <v>0</v>
      </c>
      <c r="BJ185" s="25" t="s">
        <v>24</v>
      </c>
      <c r="BK185" s="248">
        <f>ROUND(I185*H185,2)</f>
        <v>0</v>
      </c>
      <c r="BL185" s="25" t="s">
        <v>304</v>
      </c>
      <c r="BM185" s="25" t="s">
        <v>5008</v>
      </c>
    </row>
    <row r="186" s="1" customFormat="1" ht="16.5" customHeight="1">
      <c r="B186" s="47"/>
      <c r="C186" s="237" t="s">
        <v>260</v>
      </c>
      <c r="D186" s="237" t="s">
        <v>230</v>
      </c>
      <c r="E186" s="238" t="s">
        <v>5009</v>
      </c>
      <c r="F186" s="239" t="s">
        <v>5010</v>
      </c>
      <c r="G186" s="240" t="s">
        <v>263</v>
      </c>
      <c r="H186" s="241">
        <v>5</v>
      </c>
      <c r="I186" s="242"/>
      <c r="J186" s="243">
        <f>ROUND(I186*H186,2)</f>
        <v>0</v>
      </c>
      <c r="K186" s="239" t="s">
        <v>2762</v>
      </c>
      <c r="L186" s="73"/>
      <c r="M186" s="244" t="s">
        <v>22</v>
      </c>
      <c r="N186" s="245" t="s">
        <v>50</v>
      </c>
      <c r="O186" s="48"/>
      <c r="P186" s="246">
        <f>O186*H186</f>
        <v>0</v>
      </c>
      <c r="Q186" s="246">
        <v>0</v>
      </c>
      <c r="R186" s="246">
        <f>Q186*H186</f>
        <v>0</v>
      </c>
      <c r="S186" s="246">
        <v>0</v>
      </c>
      <c r="T186" s="247">
        <f>S186*H186</f>
        <v>0</v>
      </c>
      <c r="AR186" s="25" t="s">
        <v>304</v>
      </c>
      <c r="AT186" s="25" t="s">
        <v>230</v>
      </c>
      <c r="AU186" s="25" t="s">
        <v>87</v>
      </c>
      <c r="AY186" s="25" t="s">
        <v>228</v>
      </c>
      <c r="BE186" s="248">
        <f>IF(N186="základní",J186,0)</f>
        <v>0</v>
      </c>
      <c r="BF186" s="248">
        <f>IF(N186="snížená",J186,0)</f>
        <v>0</v>
      </c>
      <c r="BG186" s="248">
        <f>IF(N186="zákl. přenesená",J186,0)</f>
        <v>0</v>
      </c>
      <c r="BH186" s="248">
        <f>IF(N186="sníž. přenesená",J186,0)</f>
        <v>0</v>
      </c>
      <c r="BI186" s="248">
        <f>IF(N186="nulová",J186,0)</f>
        <v>0</v>
      </c>
      <c r="BJ186" s="25" t="s">
        <v>24</v>
      </c>
      <c r="BK186" s="248">
        <f>ROUND(I186*H186,2)</f>
        <v>0</v>
      </c>
      <c r="BL186" s="25" t="s">
        <v>304</v>
      </c>
      <c r="BM186" s="25" t="s">
        <v>5011</v>
      </c>
    </row>
    <row r="187" s="1" customFormat="1" ht="16.5" customHeight="1">
      <c r="B187" s="47"/>
      <c r="C187" s="237" t="s">
        <v>266</v>
      </c>
      <c r="D187" s="237" t="s">
        <v>230</v>
      </c>
      <c r="E187" s="238" t="s">
        <v>5012</v>
      </c>
      <c r="F187" s="239" t="s">
        <v>5013</v>
      </c>
      <c r="G187" s="240" t="s">
        <v>263</v>
      </c>
      <c r="H187" s="241">
        <v>5</v>
      </c>
      <c r="I187" s="242"/>
      <c r="J187" s="243">
        <f>ROUND(I187*H187,2)</f>
        <v>0</v>
      </c>
      <c r="K187" s="239" t="s">
        <v>2762</v>
      </c>
      <c r="L187" s="73"/>
      <c r="M187" s="244" t="s">
        <v>22</v>
      </c>
      <c r="N187" s="245" t="s">
        <v>50</v>
      </c>
      <c r="O187" s="48"/>
      <c r="P187" s="246">
        <f>O187*H187</f>
        <v>0</v>
      </c>
      <c r="Q187" s="246">
        <v>0</v>
      </c>
      <c r="R187" s="246">
        <f>Q187*H187</f>
        <v>0</v>
      </c>
      <c r="S187" s="246">
        <v>0</v>
      </c>
      <c r="T187" s="247">
        <f>S187*H187</f>
        <v>0</v>
      </c>
      <c r="AR187" s="25" t="s">
        <v>304</v>
      </c>
      <c r="AT187" s="25" t="s">
        <v>230</v>
      </c>
      <c r="AU187" s="25" t="s">
        <v>87</v>
      </c>
      <c r="AY187" s="25" t="s">
        <v>228</v>
      </c>
      <c r="BE187" s="248">
        <f>IF(N187="základní",J187,0)</f>
        <v>0</v>
      </c>
      <c r="BF187" s="248">
        <f>IF(N187="snížená",J187,0)</f>
        <v>0</v>
      </c>
      <c r="BG187" s="248">
        <f>IF(N187="zákl. přenesená",J187,0)</f>
        <v>0</v>
      </c>
      <c r="BH187" s="248">
        <f>IF(N187="sníž. přenesená",J187,0)</f>
        <v>0</v>
      </c>
      <c r="BI187" s="248">
        <f>IF(N187="nulová",J187,0)</f>
        <v>0</v>
      </c>
      <c r="BJ187" s="25" t="s">
        <v>24</v>
      </c>
      <c r="BK187" s="248">
        <f>ROUND(I187*H187,2)</f>
        <v>0</v>
      </c>
      <c r="BL187" s="25" t="s">
        <v>304</v>
      </c>
      <c r="BM187" s="25" t="s">
        <v>5014</v>
      </c>
    </row>
    <row r="188" s="1" customFormat="1" ht="16.5" customHeight="1">
      <c r="B188" s="47"/>
      <c r="C188" s="237" t="s">
        <v>271</v>
      </c>
      <c r="D188" s="237" t="s">
        <v>230</v>
      </c>
      <c r="E188" s="238" t="s">
        <v>5015</v>
      </c>
      <c r="F188" s="239" t="s">
        <v>5016</v>
      </c>
      <c r="G188" s="240" t="s">
        <v>913</v>
      </c>
      <c r="H188" s="306"/>
      <c r="I188" s="242"/>
      <c r="J188" s="243">
        <f>ROUND(I188*H188,2)</f>
        <v>0</v>
      </c>
      <c r="K188" s="239" t="s">
        <v>234</v>
      </c>
      <c r="L188" s="73"/>
      <c r="M188" s="244" t="s">
        <v>22</v>
      </c>
      <c r="N188" s="245" t="s">
        <v>50</v>
      </c>
      <c r="O188" s="48"/>
      <c r="P188" s="246">
        <f>O188*H188</f>
        <v>0</v>
      </c>
      <c r="Q188" s="246">
        <v>0</v>
      </c>
      <c r="R188" s="246">
        <f>Q188*H188</f>
        <v>0</v>
      </c>
      <c r="S188" s="246">
        <v>0</v>
      </c>
      <c r="T188" s="247">
        <f>S188*H188</f>
        <v>0</v>
      </c>
      <c r="AR188" s="25" t="s">
        <v>304</v>
      </c>
      <c r="AT188" s="25" t="s">
        <v>230</v>
      </c>
      <c r="AU188" s="25" t="s">
        <v>87</v>
      </c>
      <c r="AY188" s="25" t="s">
        <v>228</v>
      </c>
      <c r="BE188" s="248">
        <f>IF(N188="základní",J188,0)</f>
        <v>0</v>
      </c>
      <c r="BF188" s="248">
        <f>IF(N188="snížená",J188,0)</f>
        <v>0</v>
      </c>
      <c r="BG188" s="248">
        <f>IF(N188="zákl. přenesená",J188,0)</f>
        <v>0</v>
      </c>
      <c r="BH188" s="248">
        <f>IF(N188="sníž. přenesená",J188,0)</f>
        <v>0</v>
      </c>
      <c r="BI188" s="248">
        <f>IF(N188="nulová",J188,0)</f>
        <v>0</v>
      </c>
      <c r="BJ188" s="25" t="s">
        <v>24</v>
      </c>
      <c r="BK188" s="248">
        <f>ROUND(I188*H188,2)</f>
        <v>0</v>
      </c>
      <c r="BL188" s="25" t="s">
        <v>304</v>
      </c>
      <c r="BM188" s="25" t="s">
        <v>5017</v>
      </c>
    </row>
    <row r="189" s="11" customFormat="1" ht="29.88" customHeight="1">
      <c r="B189" s="221"/>
      <c r="C189" s="222"/>
      <c r="D189" s="223" t="s">
        <v>78</v>
      </c>
      <c r="E189" s="235" t="s">
        <v>2758</v>
      </c>
      <c r="F189" s="235" t="s">
        <v>5018</v>
      </c>
      <c r="G189" s="222"/>
      <c r="H189" s="222"/>
      <c r="I189" s="225"/>
      <c r="J189" s="236">
        <f>BK189</f>
        <v>0</v>
      </c>
      <c r="K189" s="222"/>
      <c r="L189" s="227"/>
      <c r="M189" s="228"/>
      <c r="N189" s="229"/>
      <c r="O189" s="229"/>
      <c r="P189" s="230">
        <f>SUM(P190:P197)</f>
        <v>0</v>
      </c>
      <c r="Q189" s="229"/>
      <c r="R189" s="230">
        <f>SUM(R190:R197)</f>
        <v>0</v>
      </c>
      <c r="S189" s="229"/>
      <c r="T189" s="231">
        <f>SUM(T190:T197)</f>
        <v>0</v>
      </c>
      <c r="AR189" s="232" t="s">
        <v>87</v>
      </c>
      <c r="AT189" s="233" t="s">
        <v>78</v>
      </c>
      <c r="AU189" s="233" t="s">
        <v>24</v>
      </c>
      <c r="AY189" s="232" t="s">
        <v>228</v>
      </c>
      <c r="BK189" s="234">
        <f>SUM(BK190:BK197)</f>
        <v>0</v>
      </c>
    </row>
    <row r="190" s="1" customFormat="1" ht="16.5" customHeight="1">
      <c r="B190" s="47"/>
      <c r="C190" s="237" t="s">
        <v>24</v>
      </c>
      <c r="D190" s="237" t="s">
        <v>230</v>
      </c>
      <c r="E190" s="238" t="s">
        <v>5019</v>
      </c>
      <c r="F190" s="239" t="s">
        <v>5020</v>
      </c>
      <c r="G190" s="240" t="s">
        <v>499</v>
      </c>
      <c r="H190" s="241">
        <v>2</v>
      </c>
      <c r="I190" s="242"/>
      <c r="J190" s="243">
        <f>ROUND(I190*H190,2)</f>
        <v>0</v>
      </c>
      <c r="K190" s="239" t="s">
        <v>234</v>
      </c>
      <c r="L190" s="73"/>
      <c r="M190" s="244" t="s">
        <v>22</v>
      </c>
      <c r="N190" s="245" t="s">
        <v>50</v>
      </c>
      <c r="O190" s="48"/>
      <c r="P190" s="246">
        <f>O190*H190</f>
        <v>0</v>
      </c>
      <c r="Q190" s="246">
        <v>0</v>
      </c>
      <c r="R190" s="246">
        <f>Q190*H190</f>
        <v>0</v>
      </c>
      <c r="S190" s="246">
        <v>0</v>
      </c>
      <c r="T190" s="247">
        <f>S190*H190</f>
        <v>0</v>
      </c>
      <c r="AR190" s="25" t="s">
        <v>304</v>
      </c>
      <c r="AT190" s="25" t="s">
        <v>230</v>
      </c>
      <c r="AU190" s="25" t="s">
        <v>87</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304</v>
      </c>
      <c r="BM190" s="25" t="s">
        <v>5021</v>
      </c>
    </row>
    <row r="191" s="1" customFormat="1" ht="16.5" customHeight="1">
      <c r="B191" s="47"/>
      <c r="C191" s="237" t="s">
        <v>87</v>
      </c>
      <c r="D191" s="237" t="s">
        <v>230</v>
      </c>
      <c r="E191" s="238" t="s">
        <v>5022</v>
      </c>
      <c r="F191" s="239" t="s">
        <v>5023</v>
      </c>
      <c r="G191" s="240" t="s">
        <v>499</v>
      </c>
      <c r="H191" s="241">
        <v>6</v>
      </c>
      <c r="I191" s="242"/>
      <c r="J191" s="243">
        <f>ROUND(I191*H191,2)</f>
        <v>0</v>
      </c>
      <c r="K191" s="239" t="s">
        <v>234</v>
      </c>
      <c r="L191" s="73"/>
      <c r="M191" s="244" t="s">
        <v>22</v>
      </c>
      <c r="N191" s="245" t="s">
        <v>50</v>
      </c>
      <c r="O191" s="48"/>
      <c r="P191" s="246">
        <f>O191*H191</f>
        <v>0</v>
      </c>
      <c r="Q191" s="246">
        <v>0</v>
      </c>
      <c r="R191" s="246">
        <f>Q191*H191</f>
        <v>0</v>
      </c>
      <c r="S191" s="246">
        <v>0</v>
      </c>
      <c r="T191" s="247">
        <f>S191*H191</f>
        <v>0</v>
      </c>
      <c r="AR191" s="25" t="s">
        <v>304</v>
      </c>
      <c r="AT191" s="25" t="s">
        <v>230</v>
      </c>
      <c r="AU191" s="25" t="s">
        <v>87</v>
      </c>
      <c r="AY191" s="25" t="s">
        <v>228</v>
      </c>
      <c r="BE191" s="248">
        <f>IF(N191="základní",J191,0)</f>
        <v>0</v>
      </c>
      <c r="BF191" s="248">
        <f>IF(N191="snížená",J191,0)</f>
        <v>0</v>
      </c>
      <c r="BG191" s="248">
        <f>IF(N191="zákl. přenesená",J191,0)</f>
        <v>0</v>
      </c>
      <c r="BH191" s="248">
        <f>IF(N191="sníž. přenesená",J191,0)</f>
        <v>0</v>
      </c>
      <c r="BI191" s="248">
        <f>IF(N191="nulová",J191,0)</f>
        <v>0</v>
      </c>
      <c r="BJ191" s="25" t="s">
        <v>24</v>
      </c>
      <c r="BK191" s="248">
        <f>ROUND(I191*H191,2)</f>
        <v>0</v>
      </c>
      <c r="BL191" s="25" t="s">
        <v>304</v>
      </c>
      <c r="BM191" s="25" t="s">
        <v>5024</v>
      </c>
    </row>
    <row r="192" s="1" customFormat="1" ht="16.5" customHeight="1">
      <c r="B192" s="47"/>
      <c r="C192" s="237" t="s">
        <v>101</v>
      </c>
      <c r="D192" s="237" t="s">
        <v>230</v>
      </c>
      <c r="E192" s="238" t="s">
        <v>5025</v>
      </c>
      <c r="F192" s="239" t="s">
        <v>5026</v>
      </c>
      <c r="G192" s="240" t="s">
        <v>499</v>
      </c>
      <c r="H192" s="241">
        <v>10</v>
      </c>
      <c r="I192" s="242"/>
      <c r="J192" s="243">
        <f>ROUND(I192*H192,2)</f>
        <v>0</v>
      </c>
      <c r="K192" s="239" t="s">
        <v>234</v>
      </c>
      <c r="L192" s="73"/>
      <c r="M192" s="244" t="s">
        <v>22</v>
      </c>
      <c r="N192" s="245" t="s">
        <v>50</v>
      </c>
      <c r="O192" s="48"/>
      <c r="P192" s="246">
        <f>O192*H192</f>
        <v>0</v>
      </c>
      <c r="Q192" s="246">
        <v>0</v>
      </c>
      <c r="R192" s="246">
        <f>Q192*H192</f>
        <v>0</v>
      </c>
      <c r="S192" s="246">
        <v>0</v>
      </c>
      <c r="T192" s="247">
        <f>S192*H192</f>
        <v>0</v>
      </c>
      <c r="AR192" s="25" t="s">
        <v>304</v>
      </c>
      <c r="AT192" s="25" t="s">
        <v>230</v>
      </c>
      <c r="AU192" s="25" t="s">
        <v>87</v>
      </c>
      <c r="AY192" s="25" t="s">
        <v>228</v>
      </c>
      <c r="BE192" s="248">
        <f>IF(N192="základní",J192,0)</f>
        <v>0</v>
      </c>
      <c r="BF192" s="248">
        <f>IF(N192="snížená",J192,0)</f>
        <v>0</v>
      </c>
      <c r="BG192" s="248">
        <f>IF(N192="zákl. přenesená",J192,0)</f>
        <v>0</v>
      </c>
      <c r="BH192" s="248">
        <f>IF(N192="sníž. přenesená",J192,0)</f>
        <v>0</v>
      </c>
      <c r="BI192" s="248">
        <f>IF(N192="nulová",J192,0)</f>
        <v>0</v>
      </c>
      <c r="BJ192" s="25" t="s">
        <v>24</v>
      </c>
      <c r="BK192" s="248">
        <f>ROUND(I192*H192,2)</f>
        <v>0</v>
      </c>
      <c r="BL192" s="25" t="s">
        <v>304</v>
      </c>
      <c r="BM192" s="25" t="s">
        <v>5027</v>
      </c>
    </row>
    <row r="193" s="1" customFormat="1" ht="16.5" customHeight="1">
      <c r="B193" s="47"/>
      <c r="C193" s="237" t="s">
        <v>235</v>
      </c>
      <c r="D193" s="237" t="s">
        <v>230</v>
      </c>
      <c r="E193" s="238" t="s">
        <v>5028</v>
      </c>
      <c r="F193" s="239" t="s">
        <v>5029</v>
      </c>
      <c r="G193" s="240" t="s">
        <v>499</v>
      </c>
      <c r="H193" s="241">
        <v>2</v>
      </c>
      <c r="I193" s="242"/>
      <c r="J193" s="243">
        <f>ROUND(I193*H193,2)</f>
        <v>0</v>
      </c>
      <c r="K193" s="239" t="s">
        <v>234</v>
      </c>
      <c r="L193" s="73"/>
      <c r="M193" s="244" t="s">
        <v>22</v>
      </c>
      <c r="N193" s="245" t="s">
        <v>50</v>
      </c>
      <c r="O193" s="48"/>
      <c r="P193" s="246">
        <f>O193*H193</f>
        <v>0</v>
      </c>
      <c r="Q193" s="246">
        <v>0</v>
      </c>
      <c r="R193" s="246">
        <f>Q193*H193</f>
        <v>0</v>
      </c>
      <c r="S193" s="246">
        <v>0</v>
      </c>
      <c r="T193" s="247">
        <f>S193*H193</f>
        <v>0</v>
      </c>
      <c r="AR193" s="25" t="s">
        <v>304</v>
      </c>
      <c r="AT193" s="25" t="s">
        <v>230</v>
      </c>
      <c r="AU193" s="25" t="s">
        <v>87</v>
      </c>
      <c r="AY193" s="25" t="s">
        <v>228</v>
      </c>
      <c r="BE193" s="248">
        <f>IF(N193="základní",J193,0)</f>
        <v>0</v>
      </c>
      <c r="BF193" s="248">
        <f>IF(N193="snížená",J193,0)</f>
        <v>0</v>
      </c>
      <c r="BG193" s="248">
        <f>IF(N193="zákl. přenesená",J193,0)</f>
        <v>0</v>
      </c>
      <c r="BH193" s="248">
        <f>IF(N193="sníž. přenesená",J193,0)</f>
        <v>0</v>
      </c>
      <c r="BI193" s="248">
        <f>IF(N193="nulová",J193,0)</f>
        <v>0</v>
      </c>
      <c r="BJ193" s="25" t="s">
        <v>24</v>
      </c>
      <c r="BK193" s="248">
        <f>ROUND(I193*H193,2)</f>
        <v>0</v>
      </c>
      <c r="BL193" s="25" t="s">
        <v>304</v>
      </c>
      <c r="BM193" s="25" t="s">
        <v>5030</v>
      </c>
    </row>
    <row r="194" s="1" customFormat="1" ht="16.5" customHeight="1">
      <c r="B194" s="47"/>
      <c r="C194" s="237" t="s">
        <v>251</v>
      </c>
      <c r="D194" s="237" t="s">
        <v>230</v>
      </c>
      <c r="E194" s="238" t="s">
        <v>5031</v>
      </c>
      <c r="F194" s="239" t="s">
        <v>5032</v>
      </c>
      <c r="G194" s="240" t="s">
        <v>2573</v>
      </c>
      <c r="H194" s="241">
        <v>5</v>
      </c>
      <c r="I194" s="242"/>
      <c r="J194" s="243">
        <f>ROUND(I194*H194,2)</f>
        <v>0</v>
      </c>
      <c r="K194" s="239" t="s">
        <v>234</v>
      </c>
      <c r="L194" s="73"/>
      <c r="M194" s="244" t="s">
        <v>22</v>
      </c>
      <c r="N194" s="245" t="s">
        <v>50</v>
      </c>
      <c r="O194" s="48"/>
      <c r="P194" s="246">
        <f>O194*H194</f>
        <v>0</v>
      </c>
      <c r="Q194" s="246">
        <v>0</v>
      </c>
      <c r="R194" s="246">
        <f>Q194*H194</f>
        <v>0</v>
      </c>
      <c r="S194" s="246">
        <v>0</v>
      </c>
      <c r="T194" s="247">
        <f>S194*H194</f>
        <v>0</v>
      </c>
      <c r="AR194" s="25" t="s">
        <v>304</v>
      </c>
      <c r="AT194" s="25" t="s">
        <v>230</v>
      </c>
      <c r="AU194" s="25" t="s">
        <v>87</v>
      </c>
      <c r="AY194" s="25" t="s">
        <v>228</v>
      </c>
      <c r="BE194" s="248">
        <f>IF(N194="základní",J194,0)</f>
        <v>0</v>
      </c>
      <c r="BF194" s="248">
        <f>IF(N194="snížená",J194,0)</f>
        <v>0</v>
      </c>
      <c r="BG194" s="248">
        <f>IF(N194="zákl. přenesená",J194,0)</f>
        <v>0</v>
      </c>
      <c r="BH194" s="248">
        <f>IF(N194="sníž. přenesená",J194,0)</f>
        <v>0</v>
      </c>
      <c r="BI194" s="248">
        <f>IF(N194="nulová",J194,0)</f>
        <v>0</v>
      </c>
      <c r="BJ194" s="25" t="s">
        <v>24</v>
      </c>
      <c r="BK194" s="248">
        <f>ROUND(I194*H194,2)</f>
        <v>0</v>
      </c>
      <c r="BL194" s="25" t="s">
        <v>304</v>
      </c>
      <c r="BM194" s="25" t="s">
        <v>5033</v>
      </c>
    </row>
    <row r="195" s="1" customFormat="1" ht="16.5" customHeight="1">
      <c r="B195" s="47"/>
      <c r="C195" s="237" t="s">
        <v>255</v>
      </c>
      <c r="D195" s="237" t="s">
        <v>230</v>
      </c>
      <c r="E195" s="238" t="s">
        <v>93</v>
      </c>
      <c r="F195" s="239" t="s">
        <v>5034</v>
      </c>
      <c r="G195" s="240" t="s">
        <v>929</v>
      </c>
      <c r="H195" s="241">
        <v>3</v>
      </c>
      <c r="I195" s="242"/>
      <c r="J195" s="243">
        <f>ROUND(I195*H195,2)</f>
        <v>0</v>
      </c>
      <c r="K195" s="239" t="s">
        <v>2762</v>
      </c>
      <c r="L195" s="73"/>
      <c r="M195" s="244" t="s">
        <v>22</v>
      </c>
      <c r="N195" s="245" t="s">
        <v>50</v>
      </c>
      <c r="O195" s="48"/>
      <c r="P195" s="246">
        <f>O195*H195</f>
        <v>0</v>
      </c>
      <c r="Q195" s="246">
        <v>0</v>
      </c>
      <c r="R195" s="246">
        <f>Q195*H195</f>
        <v>0</v>
      </c>
      <c r="S195" s="246">
        <v>0</v>
      </c>
      <c r="T195" s="247">
        <f>S195*H195</f>
        <v>0</v>
      </c>
      <c r="AR195" s="25" t="s">
        <v>304</v>
      </c>
      <c r="AT195" s="25" t="s">
        <v>230</v>
      </c>
      <c r="AU195" s="25" t="s">
        <v>87</v>
      </c>
      <c r="AY195" s="25" t="s">
        <v>228</v>
      </c>
      <c r="BE195" s="248">
        <f>IF(N195="základní",J195,0)</f>
        <v>0</v>
      </c>
      <c r="BF195" s="248">
        <f>IF(N195="snížená",J195,0)</f>
        <v>0</v>
      </c>
      <c r="BG195" s="248">
        <f>IF(N195="zákl. přenesená",J195,0)</f>
        <v>0</v>
      </c>
      <c r="BH195" s="248">
        <f>IF(N195="sníž. přenesená",J195,0)</f>
        <v>0</v>
      </c>
      <c r="BI195" s="248">
        <f>IF(N195="nulová",J195,0)</f>
        <v>0</v>
      </c>
      <c r="BJ195" s="25" t="s">
        <v>24</v>
      </c>
      <c r="BK195" s="248">
        <f>ROUND(I195*H195,2)</f>
        <v>0</v>
      </c>
      <c r="BL195" s="25" t="s">
        <v>304</v>
      </c>
      <c r="BM195" s="25" t="s">
        <v>5035</v>
      </c>
    </row>
    <row r="196" s="1" customFormat="1" ht="16.5" customHeight="1">
      <c r="B196" s="47"/>
      <c r="C196" s="237" t="s">
        <v>260</v>
      </c>
      <c r="D196" s="237" t="s">
        <v>230</v>
      </c>
      <c r="E196" s="238" t="s">
        <v>5036</v>
      </c>
      <c r="F196" s="239" t="s">
        <v>5037</v>
      </c>
      <c r="G196" s="240" t="s">
        <v>929</v>
      </c>
      <c r="H196" s="241">
        <v>2</v>
      </c>
      <c r="I196" s="242"/>
      <c r="J196" s="243">
        <f>ROUND(I196*H196,2)</f>
        <v>0</v>
      </c>
      <c r="K196" s="239" t="s">
        <v>2762</v>
      </c>
      <c r="L196" s="73"/>
      <c r="M196" s="244" t="s">
        <v>22</v>
      </c>
      <c r="N196" s="245" t="s">
        <v>50</v>
      </c>
      <c r="O196" s="48"/>
      <c r="P196" s="246">
        <f>O196*H196</f>
        <v>0</v>
      </c>
      <c r="Q196" s="246">
        <v>0</v>
      </c>
      <c r="R196" s="246">
        <f>Q196*H196</f>
        <v>0</v>
      </c>
      <c r="S196" s="246">
        <v>0</v>
      </c>
      <c r="T196" s="247">
        <f>S196*H196</f>
        <v>0</v>
      </c>
      <c r="AR196" s="25" t="s">
        <v>304</v>
      </c>
      <c r="AT196" s="25" t="s">
        <v>230</v>
      </c>
      <c r="AU196" s="25" t="s">
        <v>87</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304</v>
      </c>
      <c r="BM196" s="25" t="s">
        <v>5038</v>
      </c>
    </row>
    <row r="197" s="1" customFormat="1" ht="16.5" customHeight="1">
      <c r="B197" s="47"/>
      <c r="C197" s="237" t="s">
        <v>266</v>
      </c>
      <c r="D197" s="237" t="s">
        <v>230</v>
      </c>
      <c r="E197" s="238" t="s">
        <v>5039</v>
      </c>
      <c r="F197" s="239" t="s">
        <v>5040</v>
      </c>
      <c r="G197" s="240" t="s">
        <v>913</v>
      </c>
      <c r="H197" s="306"/>
      <c r="I197" s="242"/>
      <c r="J197" s="243">
        <f>ROUND(I197*H197,2)</f>
        <v>0</v>
      </c>
      <c r="K197" s="239" t="s">
        <v>234</v>
      </c>
      <c r="L197" s="73"/>
      <c r="M197" s="244" t="s">
        <v>22</v>
      </c>
      <c r="N197" s="245" t="s">
        <v>50</v>
      </c>
      <c r="O197" s="48"/>
      <c r="P197" s="246">
        <f>O197*H197</f>
        <v>0</v>
      </c>
      <c r="Q197" s="246">
        <v>0</v>
      </c>
      <c r="R197" s="246">
        <f>Q197*H197</f>
        <v>0</v>
      </c>
      <c r="S197" s="246">
        <v>0</v>
      </c>
      <c r="T197" s="247">
        <f>S197*H197</f>
        <v>0</v>
      </c>
      <c r="AR197" s="25" t="s">
        <v>304</v>
      </c>
      <c r="AT197" s="25" t="s">
        <v>230</v>
      </c>
      <c r="AU197" s="25" t="s">
        <v>87</v>
      </c>
      <c r="AY197" s="25" t="s">
        <v>228</v>
      </c>
      <c r="BE197" s="248">
        <f>IF(N197="základní",J197,0)</f>
        <v>0</v>
      </c>
      <c r="BF197" s="248">
        <f>IF(N197="snížená",J197,0)</f>
        <v>0</v>
      </c>
      <c r="BG197" s="248">
        <f>IF(N197="zákl. přenesená",J197,0)</f>
        <v>0</v>
      </c>
      <c r="BH197" s="248">
        <f>IF(N197="sníž. přenesená",J197,0)</f>
        <v>0</v>
      </c>
      <c r="BI197" s="248">
        <f>IF(N197="nulová",J197,0)</f>
        <v>0</v>
      </c>
      <c r="BJ197" s="25" t="s">
        <v>24</v>
      </c>
      <c r="BK197" s="248">
        <f>ROUND(I197*H197,2)</f>
        <v>0</v>
      </c>
      <c r="BL197" s="25" t="s">
        <v>304</v>
      </c>
      <c r="BM197" s="25" t="s">
        <v>5041</v>
      </c>
    </row>
    <row r="198" s="11" customFormat="1" ht="29.88" customHeight="1">
      <c r="B198" s="221"/>
      <c r="C198" s="222"/>
      <c r="D198" s="223" t="s">
        <v>78</v>
      </c>
      <c r="E198" s="235" t="s">
        <v>2764</v>
      </c>
      <c r="F198" s="235" t="s">
        <v>5042</v>
      </c>
      <c r="G198" s="222"/>
      <c r="H198" s="222"/>
      <c r="I198" s="225"/>
      <c r="J198" s="236">
        <f>BK198</f>
        <v>0</v>
      </c>
      <c r="K198" s="222"/>
      <c r="L198" s="227"/>
      <c r="M198" s="228"/>
      <c r="N198" s="229"/>
      <c r="O198" s="229"/>
      <c r="P198" s="230">
        <f>SUM(P199:P211)</f>
        <v>0</v>
      </c>
      <c r="Q198" s="229"/>
      <c r="R198" s="230">
        <f>SUM(R199:R211)</f>
        <v>0</v>
      </c>
      <c r="S198" s="229"/>
      <c r="T198" s="231">
        <f>SUM(T199:T211)</f>
        <v>0</v>
      </c>
      <c r="AR198" s="232" t="s">
        <v>87</v>
      </c>
      <c r="AT198" s="233" t="s">
        <v>78</v>
      </c>
      <c r="AU198" s="233" t="s">
        <v>24</v>
      </c>
      <c r="AY198" s="232" t="s">
        <v>228</v>
      </c>
      <c r="BK198" s="234">
        <f>SUM(BK199:BK211)</f>
        <v>0</v>
      </c>
    </row>
    <row r="199" s="1" customFormat="1" ht="16.5" customHeight="1">
      <c r="B199" s="47"/>
      <c r="C199" s="237" t="s">
        <v>24</v>
      </c>
      <c r="D199" s="237" t="s">
        <v>230</v>
      </c>
      <c r="E199" s="238" t="s">
        <v>5043</v>
      </c>
      <c r="F199" s="239" t="s">
        <v>5044</v>
      </c>
      <c r="G199" s="240" t="s">
        <v>328</v>
      </c>
      <c r="H199" s="241">
        <v>24</v>
      </c>
      <c r="I199" s="242"/>
      <c r="J199" s="243">
        <f>ROUND(I199*H199,2)</f>
        <v>0</v>
      </c>
      <c r="K199" s="239" t="s">
        <v>234</v>
      </c>
      <c r="L199" s="73"/>
      <c r="M199" s="244" t="s">
        <v>22</v>
      </c>
      <c r="N199" s="245" t="s">
        <v>50</v>
      </c>
      <c r="O199" s="48"/>
      <c r="P199" s="246">
        <f>O199*H199</f>
        <v>0</v>
      </c>
      <c r="Q199" s="246">
        <v>0</v>
      </c>
      <c r="R199" s="246">
        <f>Q199*H199</f>
        <v>0</v>
      </c>
      <c r="S199" s="246">
        <v>0</v>
      </c>
      <c r="T199" s="247">
        <f>S199*H199</f>
        <v>0</v>
      </c>
      <c r="AR199" s="25" t="s">
        <v>304</v>
      </c>
      <c r="AT199" s="25" t="s">
        <v>230</v>
      </c>
      <c r="AU199" s="25" t="s">
        <v>87</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304</v>
      </c>
      <c r="BM199" s="25" t="s">
        <v>5045</v>
      </c>
    </row>
    <row r="200" s="1" customFormat="1" ht="16.5" customHeight="1">
      <c r="B200" s="47"/>
      <c r="C200" s="237" t="s">
        <v>87</v>
      </c>
      <c r="D200" s="237" t="s">
        <v>230</v>
      </c>
      <c r="E200" s="238" t="s">
        <v>5046</v>
      </c>
      <c r="F200" s="239" t="s">
        <v>5047</v>
      </c>
      <c r="G200" s="240" t="s">
        <v>328</v>
      </c>
      <c r="H200" s="241">
        <v>130</v>
      </c>
      <c r="I200" s="242"/>
      <c r="J200" s="243">
        <f>ROUND(I200*H200,2)</f>
        <v>0</v>
      </c>
      <c r="K200" s="239" t="s">
        <v>234</v>
      </c>
      <c r="L200" s="73"/>
      <c r="M200" s="244" t="s">
        <v>22</v>
      </c>
      <c r="N200" s="245" t="s">
        <v>50</v>
      </c>
      <c r="O200" s="48"/>
      <c r="P200" s="246">
        <f>O200*H200</f>
        <v>0</v>
      </c>
      <c r="Q200" s="246">
        <v>0</v>
      </c>
      <c r="R200" s="246">
        <f>Q200*H200</f>
        <v>0</v>
      </c>
      <c r="S200" s="246">
        <v>0</v>
      </c>
      <c r="T200" s="247">
        <f>S200*H200</f>
        <v>0</v>
      </c>
      <c r="AR200" s="25" t="s">
        <v>304</v>
      </c>
      <c r="AT200" s="25" t="s">
        <v>230</v>
      </c>
      <c r="AU200" s="25" t="s">
        <v>87</v>
      </c>
      <c r="AY200" s="25" t="s">
        <v>228</v>
      </c>
      <c r="BE200" s="248">
        <f>IF(N200="základní",J200,0)</f>
        <v>0</v>
      </c>
      <c r="BF200" s="248">
        <f>IF(N200="snížená",J200,0)</f>
        <v>0</v>
      </c>
      <c r="BG200" s="248">
        <f>IF(N200="zákl. přenesená",J200,0)</f>
        <v>0</v>
      </c>
      <c r="BH200" s="248">
        <f>IF(N200="sníž. přenesená",J200,0)</f>
        <v>0</v>
      </c>
      <c r="BI200" s="248">
        <f>IF(N200="nulová",J200,0)</f>
        <v>0</v>
      </c>
      <c r="BJ200" s="25" t="s">
        <v>24</v>
      </c>
      <c r="BK200" s="248">
        <f>ROUND(I200*H200,2)</f>
        <v>0</v>
      </c>
      <c r="BL200" s="25" t="s">
        <v>304</v>
      </c>
      <c r="BM200" s="25" t="s">
        <v>5048</v>
      </c>
    </row>
    <row r="201" s="1" customFormat="1" ht="16.5" customHeight="1">
      <c r="B201" s="47"/>
      <c r="C201" s="237" t="s">
        <v>101</v>
      </c>
      <c r="D201" s="237" t="s">
        <v>230</v>
      </c>
      <c r="E201" s="238" t="s">
        <v>5049</v>
      </c>
      <c r="F201" s="239" t="s">
        <v>5050</v>
      </c>
      <c r="G201" s="240" t="s">
        <v>328</v>
      </c>
      <c r="H201" s="241">
        <v>18</v>
      </c>
      <c r="I201" s="242"/>
      <c r="J201" s="243">
        <f>ROUND(I201*H201,2)</f>
        <v>0</v>
      </c>
      <c r="K201" s="239" t="s">
        <v>234</v>
      </c>
      <c r="L201" s="73"/>
      <c r="M201" s="244" t="s">
        <v>22</v>
      </c>
      <c r="N201" s="245" t="s">
        <v>50</v>
      </c>
      <c r="O201" s="48"/>
      <c r="P201" s="246">
        <f>O201*H201</f>
        <v>0</v>
      </c>
      <c r="Q201" s="246">
        <v>0</v>
      </c>
      <c r="R201" s="246">
        <f>Q201*H201</f>
        <v>0</v>
      </c>
      <c r="S201" s="246">
        <v>0</v>
      </c>
      <c r="T201" s="247">
        <f>S201*H201</f>
        <v>0</v>
      </c>
      <c r="AR201" s="25" t="s">
        <v>304</v>
      </c>
      <c r="AT201" s="25" t="s">
        <v>230</v>
      </c>
      <c r="AU201" s="25" t="s">
        <v>87</v>
      </c>
      <c r="AY201" s="25" t="s">
        <v>228</v>
      </c>
      <c r="BE201" s="248">
        <f>IF(N201="základní",J201,0)</f>
        <v>0</v>
      </c>
      <c r="BF201" s="248">
        <f>IF(N201="snížená",J201,0)</f>
        <v>0</v>
      </c>
      <c r="BG201" s="248">
        <f>IF(N201="zákl. přenesená",J201,0)</f>
        <v>0</v>
      </c>
      <c r="BH201" s="248">
        <f>IF(N201="sníž. přenesená",J201,0)</f>
        <v>0</v>
      </c>
      <c r="BI201" s="248">
        <f>IF(N201="nulová",J201,0)</f>
        <v>0</v>
      </c>
      <c r="BJ201" s="25" t="s">
        <v>24</v>
      </c>
      <c r="BK201" s="248">
        <f>ROUND(I201*H201,2)</f>
        <v>0</v>
      </c>
      <c r="BL201" s="25" t="s">
        <v>304</v>
      </c>
      <c r="BM201" s="25" t="s">
        <v>5051</v>
      </c>
    </row>
    <row r="202" s="1" customFormat="1" ht="16.5" customHeight="1">
      <c r="B202" s="47"/>
      <c r="C202" s="237" t="s">
        <v>235</v>
      </c>
      <c r="D202" s="237" t="s">
        <v>230</v>
      </c>
      <c r="E202" s="238" t="s">
        <v>5052</v>
      </c>
      <c r="F202" s="239" t="s">
        <v>5053</v>
      </c>
      <c r="G202" s="240" t="s">
        <v>328</v>
      </c>
      <c r="H202" s="241">
        <v>2</v>
      </c>
      <c r="I202" s="242"/>
      <c r="J202" s="243">
        <f>ROUND(I202*H202,2)</f>
        <v>0</v>
      </c>
      <c r="K202" s="239" t="s">
        <v>234</v>
      </c>
      <c r="L202" s="73"/>
      <c r="M202" s="244" t="s">
        <v>22</v>
      </c>
      <c r="N202" s="245" t="s">
        <v>50</v>
      </c>
      <c r="O202" s="48"/>
      <c r="P202" s="246">
        <f>O202*H202</f>
        <v>0</v>
      </c>
      <c r="Q202" s="246">
        <v>0</v>
      </c>
      <c r="R202" s="246">
        <f>Q202*H202</f>
        <v>0</v>
      </c>
      <c r="S202" s="246">
        <v>0</v>
      </c>
      <c r="T202" s="247">
        <f>S202*H202</f>
        <v>0</v>
      </c>
      <c r="AR202" s="25" t="s">
        <v>304</v>
      </c>
      <c r="AT202" s="25" t="s">
        <v>230</v>
      </c>
      <c r="AU202" s="25" t="s">
        <v>87</v>
      </c>
      <c r="AY202" s="25" t="s">
        <v>228</v>
      </c>
      <c r="BE202" s="248">
        <f>IF(N202="základní",J202,0)</f>
        <v>0</v>
      </c>
      <c r="BF202" s="248">
        <f>IF(N202="snížená",J202,0)</f>
        <v>0</v>
      </c>
      <c r="BG202" s="248">
        <f>IF(N202="zákl. přenesená",J202,0)</f>
        <v>0</v>
      </c>
      <c r="BH202" s="248">
        <f>IF(N202="sníž. přenesená",J202,0)</f>
        <v>0</v>
      </c>
      <c r="BI202" s="248">
        <f>IF(N202="nulová",J202,0)</f>
        <v>0</v>
      </c>
      <c r="BJ202" s="25" t="s">
        <v>24</v>
      </c>
      <c r="BK202" s="248">
        <f>ROUND(I202*H202,2)</f>
        <v>0</v>
      </c>
      <c r="BL202" s="25" t="s">
        <v>304</v>
      </c>
      <c r="BM202" s="25" t="s">
        <v>5054</v>
      </c>
    </row>
    <row r="203" s="1" customFormat="1" ht="16.5" customHeight="1">
      <c r="B203" s="47"/>
      <c r="C203" s="237" t="s">
        <v>251</v>
      </c>
      <c r="D203" s="237" t="s">
        <v>230</v>
      </c>
      <c r="E203" s="238" t="s">
        <v>5055</v>
      </c>
      <c r="F203" s="239" t="s">
        <v>5056</v>
      </c>
      <c r="G203" s="240" t="s">
        <v>328</v>
      </c>
      <c r="H203" s="241">
        <v>12</v>
      </c>
      <c r="I203" s="242"/>
      <c r="J203" s="243">
        <f>ROUND(I203*H203,2)</f>
        <v>0</v>
      </c>
      <c r="K203" s="239" t="s">
        <v>234</v>
      </c>
      <c r="L203" s="73"/>
      <c r="M203" s="244" t="s">
        <v>22</v>
      </c>
      <c r="N203" s="245" t="s">
        <v>50</v>
      </c>
      <c r="O203" s="48"/>
      <c r="P203" s="246">
        <f>O203*H203</f>
        <v>0</v>
      </c>
      <c r="Q203" s="246">
        <v>0</v>
      </c>
      <c r="R203" s="246">
        <f>Q203*H203</f>
        <v>0</v>
      </c>
      <c r="S203" s="246">
        <v>0</v>
      </c>
      <c r="T203" s="247">
        <f>S203*H203</f>
        <v>0</v>
      </c>
      <c r="AR203" s="25" t="s">
        <v>304</v>
      </c>
      <c r="AT203" s="25" t="s">
        <v>230</v>
      </c>
      <c r="AU203" s="25" t="s">
        <v>87</v>
      </c>
      <c r="AY203" s="25" t="s">
        <v>228</v>
      </c>
      <c r="BE203" s="248">
        <f>IF(N203="základní",J203,0)</f>
        <v>0</v>
      </c>
      <c r="BF203" s="248">
        <f>IF(N203="snížená",J203,0)</f>
        <v>0</v>
      </c>
      <c r="BG203" s="248">
        <f>IF(N203="zákl. přenesená",J203,0)</f>
        <v>0</v>
      </c>
      <c r="BH203" s="248">
        <f>IF(N203="sníž. přenesená",J203,0)</f>
        <v>0</v>
      </c>
      <c r="BI203" s="248">
        <f>IF(N203="nulová",J203,0)</f>
        <v>0</v>
      </c>
      <c r="BJ203" s="25" t="s">
        <v>24</v>
      </c>
      <c r="BK203" s="248">
        <f>ROUND(I203*H203,2)</f>
        <v>0</v>
      </c>
      <c r="BL203" s="25" t="s">
        <v>304</v>
      </c>
      <c r="BM203" s="25" t="s">
        <v>5057</v>
      </c>
    </row>
    <row r="204" s="1" customFormat="1" ht="16.5" customHeight="1">
      <c r="B204" s="47"/>
      <c r="C204" s="237" t="s">
        <v>255</v>
      </c>
      <c r="D204" s="237" t="s">
        <v>230</v>
      </c>
      <c r="E204" s="238" t="s">
        <v>5058</v>
      </c>
      <c r="F204" s="239" t="s">
        <v>5059</v>
      </c>
      <c r="G204" s="240" t="s">
        <v>499</v>
      </c>
      <c r="H204" s="241">
        <v>9</v>
      </c>
      <c r="I204" s="242"/>
      <c r="J204" s="243">
        <f>ROUND(I204*H204,2)</f>
        <v>0</v>
      </c>
      <c r="K204" s="239" t="s">
        <v>234</v>
      </c>
      <c r="L204" s="73"/>
      <c r="M204" s="244" t="s">
        <v>22</v>
      </c>
      <c r="N204" s="245" t="s">
        <v>50</v>
      </c>
      <c r="O204" s="48"/>
      <c r="P204" s="246">
        <f>O204*H204</f>
        <v>0</v>
      </c>
      <c r="Q204" s="246">
        <v>0</v>
      </c>
      <c r="R204" s="246">
        <f>Q204*H204</f>
        <v>0</v>
      </c>
      <c r="S204" s="246">
        <v>0</v>
      </c>
      <c r="T204" s="247">
        <f>S204*H204</f>
        <v>0</v>
      </c>
      <c r="AR204" s="25" t="s">
        <v>304</v>
      </c>
      <c r="AT204" s="25" t="s">
        <v>230</v>
      </c>
      <c r="AU204" s="25" t="s">
        <v>87</v>
      </c>
      <c r="AY204" s="25" t="s">
        <v>228</v>
      </c>
      <c r="BE204" s="248">
        <f>IF(N204="základní",J204,0)</f>
        <v>0</v>
      </c>
      <c r="BF204" s="248">
        <f>IF(N204="snížená",J204,0)</f>
        <v>0</v>
      </c>
      <c r="BG204" s="248">
        <f>IF(N204="zákl. přenesená",J204,0)</f>
        <v>0</v>
      </c>
      <c r="BH204" s="248">
        <f>IF(N204="sníž. přenesená",J204,0)</f>
        <v>0</v>
      </c>
      <c r="BI204" s="248">
        <f>IF(N204="nulová",J204,0)</f>
        <v>0</v>
      </c>
      <c r="BJ204" s="25" t="s">
        <v>24</v>
      </c>
      <c r="BK204" s="248">
        <f>ROUND(I204*H204,2)</f>
        <v>0</v>
      </c>
      <c r="BL204" s="25" t="s">
        <v>304</v>
      </c>
      <c r="BM204" s="25" t="s">
        <v>5060</v>
      </c>
    </row>
    <row r="205" s="1" customFormat="1" ht="16.5" customHeight="1">
      <c r="B205" s="47"/>
      <c r="C205" s="237" t="s">
        <v>260</v>
      </c>
      <c r="D205" s="237" t="s">
        <v>230</v>
      </c>
      <c r="E205" s="238" t="s">
        <v>5061</v>
      </c>
      <c r="F205" s="239" t="s">
        <v>5062</v>
      </c>
      <c r="G205" s="240" t="s">
        <v>499</v>
      </c>
      <c r="H205" s="241">
        <v>2</v>
      </c>
      <c r="I205" s="242"/>
      <c r="J205" s="243">
        <f>ROUND(I205*H205,2)</f>
        <v>0</v>
      </c>
      <c r="K205" s="239" t="s">
        <v>234</v>
      </c>
      <c r="L205" s="73"/>
      <c r="M205" s="244" t="s">
        <v>22</v>
      </c>
      <c r="N205" s="245" t="s">
        <v>50</v>
      </c>
      <c r="O205" s="48"/>
      <c r="P205" s="246">
        <f>O205*H205</f>
        <v>0</v>
      </c>
      <c r="Q205" s="246">
        <v>0</v>
      </c>
      <c r="R205" s="246">
        <f>Q205*H205</f>
        <v>0</v>
      </c>
      <c r="S205" s="246">
        <v>0</v>
      </c>
      <c r="T205" s="247">
        <f>S205*H205</f>
        <v>0</v>
      </c>
      <c r="AR205" s="25" t="s">
        <v>304</v>
      </c>
      <c r="AT205" s="25" t="s">
        <v>230</v>
      </c>
      <c r="AU205" s="25" t="s">
        <v>87</v>
      </c>
      <c r="AY205" s="25" t="s">
        <v>228</v>
      </c>
      <c r="BE205" s="248">
        <f>IF(N205="základní",J205,0)</f>
        <v>0</v>
      </c>
      <c r="BF205" s="248">
        <f>IF(N205="snížená",J205,0)</f>
        <v>0</v>
      </c>
      <c r="BG205" s="248">
        <f>IF(N205="zákl. přenesená",J205,0)</f>
        <v>0</v>
      </c>
      <c r="BH205" s="248">
        <f>IF(N205="sníž. přenesená",J205,0)</f>
        <v>0</v>
      </c>
      <c r="BI205" s="248">
        <f>IF(N205="nulová",J205,0)</f>
        <v>0</v>
      </c>
      <c r="BJ205" s="25" t="s">
        <v>24</v>
      </c>
      <c r="BK205" s="248">
        <f>ROUND(I205*H205,2)</f>
        <v>0</v>
      </c>
      <c r="BL205" s="25" t="s">
        <v>304</v>
      </c>
      <c r="BM205" s="25" t="s">
        <v>5063</v>
      </c>
    </row>
    <row r="206" s="1" customFormat="1" ht="16.5" customHeight="1">
      <c r="B206" s="47"/>
      <c r="C206" s="237" t="s">
        <v>266</v>
      </c>
      <c r="D206" s="237" t="s">
        <v>230</v>
      </c>
      <c r="E206" s="238" t="s">
        <v>5064</v>
      </c>
      <c r="F206" s="239" t="s">
        <v>5065</v>
      </c>
      <c r="G206" s="240" t="s">
        <v>499</v>
      </c>
      <c r="H206" s="241">
        <v>1</v>
      </c>
      <c r="I206" s="242"/>
      <c r="J206" s="243">
        <f>ROUND(I206*H206,2)</f>
        <v>0</v>
      </c>
      <c r="K206" s="239" t="s">
        <v>234</v>
      </c>
      <c r="L206" s="73"/>
      <c r="M206" s="244" t="s">
        <v>22</v>
      </c>
      <c r="N206" s="245" t="s">
        <v>50</v>
      </c>
      <c r="O206" s="48"/>
      <c r="P206" s="246">
        <f>O206*H206</f>
        <v>0</v>
      </c>
      <c r="Q206" s="246">
        <v>0</v>
      </c>
      <c r="R206" s="246">
        <f>Q206*H206</f>
        <v>0</v>
      </c>
      <c r="S206" s="246">
        <v>0</v>
      </c>
      <c r="T206" s="247">
        <f>S206*H206</f>
        <v>0</v>
      </c>
      <c r="AR206" s="25" t="s">
        <v>304</v>
      </c>
      <c r="AT206" s="25" t="s">
        <v>230</v>
      </c>
      <c r="AU206" s="25" t="s">
        <v>87</v>
      </c>
      <c r="AY206" s="25" t="s">
        <v>228</v>
      </c>
      <c r="BE206" s="248">
        <f>IF(N206="základní",J206,0)</f>
        <v>0</v>
      </c>
      <c r="BF206" s="248">
        <f>IF(N206="snížená",J206,0)</f>
        <v>0</v>
      </c>
      <c r="BG206" s="248">
        <f>IF(N206="zákl. přenesená",J206,0)</f>
        <v>0</v>
      </c>
      <c r="BH206" s="248">
        <f>IF(N206="sníž. přenesená",J206,0)</f>
        <v>0</v>
      </c>
      <c r="BI206" s="248">
        <f>IF(N206="nulová",J206,0)</f>
        <v>0</v>
      </c>
      <c r="BJ206" s="25" t="s">
        <v>24</v>
      </c>
      <c r="BK206" s="248">
        <f>ROUND(I206*H206,2)</f>
        <v>0</v>
      </c>
      <c r="BL206" s="25" t="s">
        <v>304</v>
      </c>
      <c r="BM206" s="25" t="s">
        <v>5066</v>
      </c>
    </row>
    <row r="207" s="1" customFormat="1" ht="16.5" customHeight="1">
      <c r="B207" s="47"/>
      <c r="C207" s="237" t="s">
        <v>271</v>
      </c>
      <c r="D207" s="237" t="s">
        <v>230</v>
      </c>
      <c r="E207" s="238" t="s">
        <v>5067</v>
      </c>
      <c r="F207" s="239" t="s">
        <v>5068</v>
      </c>
      <c r="G207" s="240" t="s">
        <v>328</v>
      </c>
      <c r="H207" s="241">
        <v>174</v>
      </c>
      <c r="I207" s="242"/>
      <c r="J207" s="243">
        <f>ROUND(I207*H207,2)</f>
        <v>0</v>
      </c>
      <c r="K207" s="239" t="s">
        <v>234</v>
      </c>
      <c r="L207" s="73"/>
      <c r="M207" s="244" t="s">
        <v>22</v>
      </c>
      <c r="N207" s="245" t="s">
        <v>50</v>
      </c>
      <c r="O207" s="48"/>
      <c r="P207" s="246">
        <f>O207*H207</f>
        <v>0</v>
      </c>
      <c r="Q207" s="246">
        <v>0</v>
      </c>
      <c r="R207" s="246">
        <f>Q207*H207</f>
        <v>0</v>
      </c>
      <c r="S207" s="246">
        <v>0</v>
      </c>
      <c r="T207" s="247">
        <f>S207*H207</f>
        <v>0</v>
      </c>
      <c r="AR207" s="25" t="s">
        <v>304</v>
      </c>
      <c r="AT207" s="25" t="s">
        <v>230</v>
      </c>
      <c r="AU207" s="25" t="s">
        <v>87</v>
      </c>
      <c r="AY207" s="25" t="s">
        <v>228</v>
      </c>
      <c r="BE207" s="248">
        <f>IF(N207="základní",J207,0)</f>
        <v>0</v>
      </c>
      <c r="BF207" s="248">
        <f>IF(N207="snížená",J207,0)</f>
        <v>0</v>
      </c>
      <c r="BG207" s="248">
        <f>IF(N207="zákl. přenesená",J207,0)</f>
        <v>0</v>
      </c>
      <c r="BH207" s="248">
        <f>IF(N207="sníž. přenesená",J207,0)</f>
        <v>0</v>
      </c>
      <c r="BI207" s="248">
        <f>IF(N207="nulová",J207,0)</f>
        <v>0</v>
      </c>
      <c r="BJ207" s="25" t="s">
        <v>24</v>
      </c>
      <c r="BK207" s="248">
        <f>ROUND(I207*H207,2)</f>
        <v>0</v>
      </c>
      <c r="BL207" s="25" t="s">
        <v>304</v>
      </c>
      <c r="BM207" s="25" t="s">
        <v>5069</v>
      </c>
    </row>
    <row r="208" s="1" customFormat="1" ht="16.5" customHeight="1">
      <c r="B208" s="47"/>
      <c r="C208" s="237" t="s">
        <v>29</v>
      </c>
      <c r="D208" s="237" t="s">
        <v>230</v>
      </c>
      <c r="E208" s="238" t="s">
        <v>5070</v>
      </c>
      <c r="F208" s="239" t="s">
        <v>5071</v>
      </c>
      <c r="G208" s="240" t="s">
        <v>328</v>
      </c>
      <c r="H208" s="241">
        <v>12</v>
      </c>
      <c r="I208" s="242"/>
      <c r="J208" s="243">
        <f>ROUND(I208*H208,2)</f>
        <v>0</v>
      </c>
      <c r="K208" s="239" t="s">
        <v>234</v>
      </c>
      <c r="L208" s="73"/>
      <c r="M208" s="244" t="s">
        <v>22</v>
      </c>
      <c r="N208" s="245" t="s">
        <v>50</v>
      </c>
      <c r="O208" s="48"/>
      <c r="P208" s="246">
        <f>O208*H208</f>
        <v>0</v>
      </c>
      <c r="Q208" s="246">
        <v>0</v>
      </c>
      <c r="R208" s="246">
        <f>Q208*H208</f>
        <v>0</v>
      </c>
      <c r="S208" s="246">
        <v>0</v>
      </c>
      <c r="T208" s="247">
        <f>S208*H208</f>
        <v>0</v>
      </c>
      <c r="AR208" s="25" t="s">
        <v>304</v>
      </c>
      <c r="AT208" s="25" t="s">
        <v>230</v>
      </c>
      <c r="AU208" s="25" t="s">
        <v>87</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304</v>
      </c>
      <c r="BM208" s="25" t="s">
        <v>5072</v>
      </c>
    </row>
    <row r="209" s="1" customFormat="1" ht="16.5" customHeight="1">
      <c r="B209" s="47"/>
      <c r="C209" s="237" t="s">
        <v>279</v>
      </c>
      <c r="D209" s="237" t="s">
        <v>230</v>
      </c>
      <c r="E209" s="238" t="s">
        <v>5073</v>
      </c>
      <c r="F209" s="239" t="s">
        <v>5074</v>
      </c>
      <c r="G209" s="240" t="s">
        <v>499</v>
      </c>
      <c r="H209" s="241">
        <v>12</v>
      </c>
      <c r="I209" s="242"/>
      <c r="J209" s="243">
        <f>ROUND(I209*H209,2)</f>
        <v>0</v>
      </c>
      <c r="K209" s="239" t="s">
        <v>234</v>
      </c>
      <c r="L209" s="73"/>
      <c r="M209" s="244" t="s">
        <v>22</v>
      </c>
      <c r="N209" s="245" t="s">
        <v>50</v>
      </c>
      <c r="O209" s="48"/>
      <c r="P209" s="246">
        <f>O209*H209</f>
        <v>0</v>
      </c>
      <c r="Q209" s="246">
        <v>0</v>
      </c>
      <c r="R209" s="246">
        <f>Q209*H209</f>
        <v>0</v>
      </c>
      <c r="S209" s="246">
        <v>0</v>
      </c>
      <c r="T209" s="247">
        <f>S209*H209</f>
        <v>0</v>
      </c>
      <c r="AR209" s="25" t="s">
        <v>304</v>
      </c>
      <c r="AT209" s="25" t="s">
        <v>230</v>
      </c>
      <c r="AU209" s="25" t="s">
        <v>87</v>
      </c>
      <c r="AY209" s="25" t="s">
        <v>228</v>
      </c>
      <c r="BE209" s="248">
        <f>IF(N209="základní",J209,0)</f>
        <v>0</v>
      </c>
      <c r="BF209" s="248">
        <f>IF(N209="snížená",J209,0)</f>
        <v>0</v>
      </c>
      <c r="BG209" s="248">
        <f>IF(N209="zákl. přenesená",J209,0)</f>
        <v>0</v>
      </c>
      <c r="BH209" s="248">
        <f>IF(N209="sníž. přenesená",J209,0)</f>
        <v>0</v>
      </c>
      <c r="BI209" s="248">
        <f>IF(N209="nulová",J209,0)</f>
        <v>0</v>
      </c>
      <c r="BJ209" s="25" t="s">
        <v>24</v>
      </c>
      <c r="BK209" s="248">
        <f>ROUND(I209*H209,2)</f>
        <v>0</v>
      </c>
      <c r="BL209" s="25" t="s">
        <v>304</v>
      </c>
      <c r="BM209" s="25" t="s">
        <v>5075</v>
      </c>
    </row>
    <row r="210" s="1" customFormat="1" ht="16.5" customHeight="1">
      <c r="B210" s="47"/>
      <c r="C210" s="237" t="s">
        <v>284</v>
      </c>
      <c r="D210" s="237" t="s">
        <v>230</v>
      </c>
      <c r="E210" s="238" t="s">
        <v>5076</v>
      </c>
      <c r="F210" s="239" t="s">
        <v>5077</v>
      </c>
      <c r="G210" s="240" t="s">
        <v>499</v>
      </c>
      <c r="H210" s="241">
        <v>2</v>
      </c>
      <c r="I210" s="242"/>
      <c r="J210" s="243">
        <f>ROUND(I210*H210,2)</f>
        <v>0</v>
      </c>
      <c r="K210" s="239" t="s">
        <v>234</v>
      </c>
      <c r="L210" s="73"/>
      <c r="M210" s="244" t="s">
        <v>22</v>
      </c>
      <c r="N210" s="245" t="s">
        <v>50</v>
      </c>
      <c r="O210" s="48"/>
      <c r="P210" s="246">
        <f>O210*H210</f>
        <v>0</v>
      </c>
      <c r="Q210" s="246">
        <v>0</v>
      </c>
      <c r="R210" s="246">
        <f>Q210*H210</f>
        <v>0</v>
      </c>
      <c r="S210" s="246">
        <v>0</v>
      </c>
      <c r="T210" s="247">
        <f>S210*H210</f>
        <v>0</v>
      </c>
      <c r="AR210" s="25" t="s">
        <v>304</v>
      </c>
      <c r="AT210" s="25" t="s">
        <v>230</v>
      </c>
      <c r="AU210" s="25" t="s">
        <v>87</v>
      </c>
      <c r="AY210" s="25" t="s">
        <v>228</v>
      </c>
      <c r="BE210" s="248">
        <f>IF(N210="základní",J210,0)</f>
        <v>0</v>
      </c>
      <c r="BF210" s="248">
        <f>IF(N210="snížená",J210,0)</f>
        <v>0</v>
      </c>
      <c r="BG210" s="248">
        <f>IF(N210="zákl. přenesená",J210,0)</f>
        <v>0</v>
      </c>
      <c r="BH210" s="248">
        <f>IF(N210="sníž. přenesená",J210,0)</f>
        <v>0</v>
      </c>
      <c r="BI210" s="248">
        <f>IF(N210="nulová",J210,0)</f>
        <v>0</v>
      </c>
      <c r="BJ210" s="25" t="s">
        <v>24</v>
      </c>
      <c r="BK210" s="248">
        <f>ROUND(I210*H210,2)</f>
        <v>0</v>
      </c>
      <c r="BL210" s="25" t="s">
        <v>304</v>
      </c>
      <c r="BM210" s="25" t="s">
        <v>5078</v>
      </c>
    </row>
    <row r="211" s="1" customFormat="1" ht="16.5" customHeight="1">
      <c r="B211" s="47"/>
      <c r="C211" s="237" t="s">
        <v>289</v>
      </c>
      <c r="D211" s="237" t="s">
        <v>230</v>
      </c>
      <c r="E211" s="238" t="s">
        <v>5079</v>
      </c>
      <c r="F211" s="239" t="s">
        <v>5080</v>
      </c>
      <c r="G211" s="240" t="s">
        <v>913</v>
      </c>
      <c r="H211" s="306"/>
      <c r="I211" s="242"/>
      <c r="J211" s="243">
        <f>ROUND(I211*H211,2)</f>
        <v>0</v>
      </c>
      <c r="K211" s="239" t="s">
        <v>234</v>
      </c>
      <c r="L211" s="73"/>
      <c r="M211" s="244" t="s">
        <v>22</v>
      </c>
      <c r="N211" s="245" t="s">
        <v>50</v>
      </c>
      <c r="O211" s="48"/>
      <c r="P211" s="246">
        <f>O211*H211</f>
        <v>0</v>
      </c>
      <c r="Q211" s="246">
        <v>0</v>
      </c>
      <c r="R211" s="246">
        <f>Q211*H211</f>
        <v>0</v>
      </c>
      <c r="S211" s="246">
        <v>0</v>
      </c>
      <c r="T211" s="247">
        <f>S211*H211</f>
        <v>0</v>
      </c>
      <c r="AR211" s="25" t="s">
        <v>304</v>
      </c>
      <c r="AT211" s="25" t="s">
        <v>230</v>
      </c>
      <c r="AU211" s="25" t="s">
        <v>87</v>
      </c>
      <c r="AY211" s="25" t="s">
        <v>228</v>
      </c>
      <c r="BE211" s="248">
        <f>IF(N211="základní",J211,0)</f>
        <v>0</v>
      </c>
      <c r="BF211" s="248">
        <f>IF(N211="snížená",J211,0)</f>
        <v>0</v>
      </c>
      <c r="BG211" s="248">
        <f>IF(N211="zákl. přenesená",J211,0)</f>
        <v>0</v>
      </c>
      <c r="BH211" s="248">
        <f>IF(N211="sníž. přenesená",J211,0)</f>
        <v>0</v>
      </c>
      <c r="BI211" s="248">
        <f>IF(N211="nulová",J211,0)</f>
        <v>0</v>
      </c>
      <c r="BJ211" s="25" t="s">
        <v>24</v>
      </c>
      <c r="BK211" s="248">
        <f>ROUND(I211*H211,2)</f>
        <v>0</v>
      </c>
      <c r="BL211" s="25" t="s">
        <v>304</v>
      </c>
      <c r="BM211" s="25" t="s">
        <v>5081</v>
      </c>
    </row>
    <row r="212" s="11" customFormat="1" ht="29.88" customHeight="1">
      <c r="B212" s="221"/>
      <c r="C212" s="222"/>
      <c r="D212" s="223" t="s">
        <v>78</v>
      </c>
      <c r="E212" s="235" t="s">
        <v>2769</v>
      </c>
      <c r="F212" s="235" t="s">
        <v>5082</v>
      </c>
      <c r="G212" s="222"/>
      <c r="H212" s="222"/>
      <c r="I212" s="225"/>
      <c r="J212" s="236">
        <f>BK212</f>
        <v>0</v>
      </c>
      <c r="K212" s="222"/>
      <c r="L212" s="227"/>
      <c r="M212" s="228"/>
      <c r="N212" s="229"/>
      <c r="O212" s="229"/>
      <c r="P212" s="230">
        <f>SUM(P213:P243)</f>
        <v>0</v>
      </c>
      <c r="Q212" s="229"/>
      <c r="R212" s="230">
        <f>SUM(R213:R243)</f>
        <v>0</v>
      </c>
      <c r="S212" s="229"/>
      <c r="T212" s="231">
        <f>SUM(T213:T243)</f>
        <v>0</v>
      </c>
      <c r="AR212" s="232" t="s">
        <v>87</v>
      </c>
      <c r="AT212" s="233" t="s">
        <v>78</v>
      </c>
      <c r="AU212" s="233" t="s">
        <v>24</v>
      </c>
      <c r="AY212" s="232" t="s">
        <v>228</v>
      </c>
      <c r="BK212" s="234">
        <f>SUM(BK213:BK243)</f>
        <v>0</v>
      </c>
    </row>
    <row r="213" s="1" customFormat="1" ht="16.5" customHeight="1">
      <c r="B213" s="47"/>
      <c r="C213" s="237" t="s">
        <v>24</v>
      </c>
      <c r="D213" s="237" t="s">
        <v>230</v>
      </c>
      <c r="E213" s="238" t="s">
        <v>5083</v>
      </c>
      <c r="F213" s="239" t="s">
        <v>5084</v>
      </c>
      <c r="G213" s="240" t="s">
        <v>499</v>
      </c>
      <c r="H213" s="241">
        <v>2</v>
      </c>
      <c r="I213" s="242"/>
      <c r="J213" s="243">
        <f>ROUND(I213*H213,2)</f>
        <v>0</v>
      </c>
      <c r="K213" s="239" t="s">
        <v>234</v>
      </c>
      <c r="L213" s="73"/>
      <c r="M213" s="244" t="s">
        <v>22</v>
      </c>
      <c r="N213" s="245" t="s">
        <v>50</v>
      </c>
      <c r="O213" s="48"/>
      <c r="P213" s="246">
        <f>O213*H213</f>
        <v>0</v>
      </c>
      <c r="Q213" s="246">
        <v>0</v>
      </c>
      <c r="R213" s="246">
        <f>Q213*H213</f>
        <v>0</v>
      </c>
      <c r="S213" s="246">
        <v>0</v>
      </c>
      <c r="T213" s="247">
        <f>S213*H213</f>
        <v>0</v>
      </c>
      <c r="AR213" s="25" t="s">
        <v>304</v>
      </c>
      <c r="AT213" s="25" t="s">
        <v>230</v>
      </c>
      <c r="AU213" s="25" t="s">
        <v>87</v>
      </c>
      <c r="AY213" s="25" t="s">
        <v>228</v>
      </c>
      <c r="BE213" s="248">
        <f>IF(N213="základní",J213,0)</f>
        <v>0</v>
      </c>
      <c r="BF213" s="248">
        <f>IF(N213="snížená",J213,0)</f>
        <v>0</v>
      </c>
      <c r="BG213" s="248">
        <f>IF(N213="zákl. přenesená",J213,0)</f>
        <v>0</v>
      </c>
      <c r="BH213" s="248">
        <f>IF(N213="sníž. přenesená",J213,0)</f>
        <v>0</v>
      </c>
      <c r="BI213" s="248">
        <f>IF(N213="nulová",J213,0)</f>
        <v>0</v>
      </c>
      <c r="BJ213" s="25" t="s">
        <v>24</v>
      </c>
      <c r="BK213" s="248">
        <f>ROUND(I213*H213,2)</f>
        <v>0</v>
      </c>
      <c r="BL213" s="25" t="s">
        <v>304</v>
      </c>
      <c r="BM213" s="25" t="s">
        <v>5085</v>
      </c>
    </row>
    <row r="214" s="1" customFormat="1" ht="16.5" customHeight="1">
      <c r="B214" s="47"/>
      <c r="C214" s="237" t="s">
        <v>87</v>
      </c>
      <c r="D214" s="237" t="s">
        <v>230</v>
      </c>
      <c r="E214" s="238" t="s">
        <v>5086</v>
      </c>
      <c r="F214" s="239" t="s">
        <v>5087</v>
      </c>
      <c r="G214" s="240" t="s">
        <v>499</v>
      </c>
      <c r="H214" s="241">
        <v>50</v>
      </c>
      <c r="I214" s="242"/>
      <c r="J214" s="243">
        <f>ROUND(I214*H214,2)</f>
        <v>0</v>
      </c>
      <c r="K214" s="239" t="s">
        <v>234</v>
      </c>
      <c r="L214" s="73"/>
      <c r="M214" s="244" t="s">
        <v>22</v>
      </c>
      <c r="N214" s="245" t="s">
        <v>50</v>
      </c>
      <c r="O214" s="48"/>
      <c r="P214" s="246">
        <f>O214*H214</f>
        <v>0</v>
      </c>
      <c r="Q214" s="246">
        <v>0</v>
      </c>
      <c r="R214" s="246">
        <f>Q214*H214</f>
        <v>0</v>
      </c>
      <c r="S214" s="246">
        <v>0</v>
      </c>
      <c r="T214" s="247">
        <f>S214*H214</f>
        <v>0</v>
      </c>
      <c r="AR214" s="25" t="s">
        <v>304</v>
      </c>
      <c r="AT214" s="25" t="s">
        <v>230</v>
      </c>
      <c r="AU214" s="25" t="s">
        <v>87</v>
      </c>
      <c r="AY214" s="25" t="s">
        <v>228</v>
      </c>
      <c r="BE214" s="248">
        <f>IF(N214="základní",J214,0)</f>
        <v>0</v>
      </c>
      <c r="BF214" s="248">
        <f>IF(N214="snížená",J214,0)</f>
        <v>0</v>
      </c>
      <c r="BG214" s="248">
        <f>IF(N214="zákl. přenesená",J214,0)</f>
        <v>0</v>
      </c>
      <c r="BH214" s="248">
        <f>IF(N214="sníž. přenesená",J214,0)</f>
        <v>0</v>
      </c>
      <c r="BI214" s="248">
        <f>IF(N214="nulová",J214,0)</f>
        <v>0</v>
      </c>
      <c r="BJ214" s="25" t="s">
        <v>24</v>
      </c>
      <c r="BK214" s="248">
        <f>ROUND(I214*H214,2)</f>
        <v>0</v>
      </c>
      <c r="BL214" s="25" t="s">
        <v>304</v>
      </c>
      <c r="BM214" s="25" t="s">
        <v>5088</v>
      </c>
    </row>
    <row r="215" s="1" customFormat="1" ht="16.5" customHeight="1">
      <c r="B215" s="47"/>
      <c r="C215" s="237" t="s">
        <v>101</v>
      </c>
      <c r="D215" s="237" t="s">
        <v>230</v>
      </c>
      <c r="E215" s="238" t="s">
        <v>5089</v>
      </c>
      <c r="F215" s="239" t="s">
        <v>5090</v>
      </c>
      <c r="G215" s="240" t="s">
        <v>499</v>
      </c>
      <c r="H215" s="241">
        <v>2</v>
      </c>
      <c r="I215" s="242"/>
      <c r="J215" s="243">
        <f>ROUND(I215*H215,2)</f>
        <v>0</v>
      </c>
      <c r="K215" s="239" t="s">
        <v>234</v>
      </c>
      <c r="L215" s="73"/>
      <c r="M215" s="244" t="s">
        <v>22</v>
      </c>
      <c r="N215" s="245" t="s">
        <v>50</v>
      </c>
      <c r="O215" s="48"/>
      <c r="P215" s="246">
        <f>O215*H215</f>
        <v>0</v>
      </c>
      <c r="Q215" s="246">
        <v>0</v>
      </c>
      <c r="R215" s="246">
        <f>Q215*H215</f>
        <v>0</v>
      </c>
      <c r="S215" s="246">
        <v>0</v>
      </c>
      <c r="T215" s="247">
        <f>S215*H215</f>
        <v>0</v>
      </c>
      <c r="AR215" s="25" t="s">
        <v>304</v>
      </c>
      <c r="AT215" s="25" t="s">
        <v>230</v>
      </c>
      <c r="AU215" s="25" t="s">
        <v>87</v>
      </c>
      <c r="AY215" s="25" t="s">
        <v>228</v>
      </c>
      <c r="BE215" s="248">
        <f>IF(N215="základní",J215,0)</f>
        <v>0</v>
      </c>
      <c r="BF215" s="248">
        <f>IF(N215="snížená",J215,0)</f>
        <v>0</v>
      </c>
      <c r="BG215" s="248">
        <f>IF(N215="zákl. přenesená",J215,0)</f>
        <v>0</v>
      </c>
      <c r="BH215" s="248">
        <f>IF(N215="sníž. přenesená",J215,0)</f>
        <v>0</v>
      </c>
      <c r="BI215" s="248">
        <f>IF(N215="nulová",J215,0)</f>
        <v>0</v>
      </c>
      <c r="BJ215" s="25" t="s">
        <v>24</v>
      </c>
      <c r="BK215" s="248">
        <f>ROUND(I215*H215,2)</f>
        <v>0</v>
      </c>
      <c r="BL215" s="25" t="s">
        <v>304</v>
      </c>
      <c r="BM215" s="25" t="s">
        <v>5091</v>
      </c>
    </row>
    <row r="216" s="1" customFormat="1" ht="16.5" customHeight="1">
      <c r="B216" s="47"/>
      <c r="C216" s="237" t="s">
        <v>235</v>
      </c>
      <c r="D216" s="237" t="s">
        <v>230</v>
      </c>
      <c r="E216" s="238" t="s">
        <v>5092</v>
      </c>
      <c r="F216" s="239" t="s">
        <v>5093</v>
      </c>
      <c r="G216" s="240" t="s">
        <v>499</v>
      </c>
      <c r="H216" s="241">
        <v>12</v>
      </c>
      <c r="I216" s="242"/>
      <c r="J216" s="243">
        <f>ROUND(I216*H216,2)</f>
        <v>0</v>
      </c>
      <c r="K216" s="239" t="s">
        <v>234</v>
      </c>
      <c r="L216" s="73"/>
      <c r="M216" s="244" t="s">
        <v>22</v>
      </c>
      <c r="N216" s="245" t="s">
        <v>50</v>
      </c>
      <c r="O216" s="48"/>
      <c r="P216" s="246">
        <f>O216*H216</f>
        <v>0</v>
      </c>
      <c r="Q216" s="246">
        <v>0</v>
      </c>
      <c r="R216" s="246">
        <f>Q216*H216</f>
        <v>0</v>
      </c>
      <c r="S216" s="246">
        <v>0</v>
      </c>
      <c r="T216" s="247">
        <f>S216*H216</f>
        <v>0</v>
      </c>
      <c r="AR216" s="25" t="s">
        <v>304</v>
      </c>
      <c r="AT216" s="25" t="s">
        <v>230</v>
      </c>
      <c r="AU216" s="25" t="s">
        <v>87</v>
      </c>
      <c r="AY216" s="25" t="s">
        <v>228</v>
      </c>
      <c r="BE216" s="248">
        <f>IF(N216="základní",J216,0)</f>
        <v>0</v>
      </c>
      <c r="BF216" s="248">
        <f>IF(N216="snížená",J216,0)</f>
        <v>0</v>
      </c>
      <c r="BG216" s="248">
        <f>IF(N216="zákl. přenesená",J216,0)</f>
        <v>0</v>
      </c>
      <c r="BH216" s="248">
        <f>IF(N216="sníž. přenesená",J216,0)</f>
        <v>0</v>
      </c>
      <c r="BI216" s="248">
        <f>IF(N216="nulová",J216,0)</f>
        <v>0</v>
      </c>
      <c r="BJ216" s="25" t="s">
        <v>24</v>
      </c>
      <c r="BK216" s="248">
        <f>ROUND(I216*H216,2)</f>
        <v>0</v>
      </c>
      <c r="BL216" s="25" t="s">
        <v>304</v>
      </c>
      <c r="BM216" s="25" t="s">
        <v>5094</v>
      </c>
    </row>
    <row r="217" s="1" customFormat="1" ht="16.5" customHeight="1">
      <c r="B217" s="47"/>
      <c r="C217" s="237" t="s">
        <v>251</v>
      </c>
      <c r="D217" s="237" t="s">
        <v>230</v>
      </c>
      <c r="E217" s="238" t="s">
        <v>5095</v>
      </c>
      <c r="F217" s="239" t="s">
        <v>5096</v>
      </c>
      <c r="G217" s="240" t="s">
        <v>499</v>
      </c>
      <c r="H217" s="241">
        <v>37</v>
      </c>
      <c r="I217" s="242"/>
      <c r="J217" s="243">
        <f>ROUND(I217*H217,2)</f>
        <v>0</v>
      </c>
      <c r="K217" s="239" t="s">
        <v>234</v>
      </c>
      <c r="L217" s="73"/>
      <c r="M217" s="244" t="s">
        <v>22</v>
      </c>
      <c r="N217" s="245" t="s">
        <v>50</v>
      </c>
      <c r="O217" s="48"/>
      <c r="P217" s="246">
        <f>O217*H217</f>
        <v>0</v>
      </c>
      <c r="Q217" s="246">
        <v>0</v>
      </c>
      <c r="R217" s="246">
        <f>Q217*H217</f>
        <v>0</v>
      </c>
      <c r="S217" s="246">
        <v>0</v>
      </c>
      <c r="T217" s="247">
        <f>S217*H217</f>
        <v>0</v>
      </c>
      <c r="AR217" s="25" t="s">
        <v>304</v>
      </c>
      <c r="AT217" s="25" t="s">
        <v>230</v>
      </c>
      <c r="AU217" s="25" t="s">
        <v>87</v>
      </c>
      <c r="AY217" s="25" t="s">
        <v>228</v>
      </c>
      <c r="BE217" s="248">
        <f>IF(N217="základní",J217,0)</f>
        <v>0</v>
      </c>
      <c r="BF217" s="248">
        <f>IF(N217="snížená",J217,0)</f>
        <v>0</v>
      </c>
      <c r="BG217" s="248">
        <f>IF(N217="zákl. přenesená",J217,0)</f>
        <v>0</v>
      </c>
      <c r="BH217" s="248">
        <f>IF(N217="sníž. přenesená",J217,0)</f>
        <v>0</v>
      </c>
      <c r="BI217" s="248">
        <f>IF(N217="nulová",J217,0)</f>
        <v>0</v>
      </c>
      <c r="BJ217" s="25" t="s">
        <v>24</v>
      </c>
      <c r="BK217" s="248">
        <f>ROUND(I217*H217,2)</f>
        <v>0</v>
      </c>
      <c r="BL217" s="25" t="s">
        <v>304</v>
      </c>
      <c r="BM217" s="25" t="s">
        <v>5097</v>
      </c>
    </row>
    <row r="218" s="1" customFormat="1" ht="16.5" customHeight="1">
      <c r="B218" s="47"/>
      <c r="C218" s="237" t="s">
        <v>255</v>
      </c>
      <c r="D218" s="237" t="s">
        <v>230</v>
      </c>
      <c r="E218" s="238" t="s">
        <v>5098</v>
      </c>
      <c r="F218" s="239" t="s">
        <v>5099</v>
      </c>
      <c r="G218" s="240" t="s">
        <v>499</v>
      </c>
      <c r="H218" s="241">
        <v>3</v>
      </c>
      <c r="I218" s="242"/>
      <c r="J218" s="243">
        <f>ROUND(I218*H218,2)</f>
        <v>0</v>
      </c>
      <c r="K218" s="239" t="s">
        <v>234</v>
      </c>
      <c r="L218" s="73"/>
      <c r="M218" s="244" t="s">
        <v>22</v>
      </c>
      <c r="N218" s="245" t="s">
        <v>50</v>
      </c>
      <c r="O218" s="48"/>
      <c r="P218" s="246">
        <f>O218*H218</f>
        <v>0</v>
      </c>
      <c r="Q218" s="246">
        <v>0</v>
      </c>
      <c r="R218" s="246">
        <f>Q218*H218</f>
        <v>0</v>
      </c>
      <c r="S218" s="246">
        <v>0</v>
      </c>
      <c r="T218" s="247">
        <f>S218*H218</f>
        <v>0</v>
      </c>
      <c r="AR218" s="25" t="s">
        <v>304</v>
      </c>
      <c r="AT218" s="25" t="s">
        <v>230</v>
      </c>
      <c r="AU218" s="25" t="s">
        <v>87</v>
      </c>
      <c r="AY218" s="25" t="s">
        <v>228</v>
      </c>
      <c r="BE218" s="248">
        <f>IF(N218="základní",J218,0)</f>
        <v>0</v>
      </c>
      <c r="BF218" s="248">
        <f>IF(N218="snížená",J218,0)</f>
        <v>0</v>
      </c>
      <c r="BG218" s="248">
        <f>IF(N218="zákl. přenesená",J218,0)</f>
        <v>0</v>
      </c>
      <c r="BH218" s="248">
        <f>IF(N218="sníž. přenesená",J218,0)</f>
        <v>0</v>
      </c>
      <c r="BI218" s="248">
        <f>IF(N218="nulová",J218,0)</f>
        <v>0</v>
      </c>
      <c r="BJ218" s="25" t="s">
        <v>24</v>
      </c>
      <c r="BK218" s="248">
        <f>ROUND(I218*H218,2)</f>
        <v>0</v>
      </c>
      <c r="BL218" s="25" t="s">
        <v>304</v>
      </c>
      <c r="BM218" s="25" t="s">
        <v>5100</v>
      </c>
    </row>
    <row r="219" s="1" customFormat="1" ht="16.5" customHeight="1">
      <c r="B219" s="47"/>
      <c r="C219" s="237" t="s">
        <v>260</v>
      </c>
      <c r="D219" s="237" t="s">
        <v>230</v>
      </c>
      <c r="E219" s="238" t="s">
        <v>5101</v>
      </c>
      <c r="F219" s="239" t="s">
        <v>5102</v>
      </c>
      <c r="G219" s="240" t="s">
        <v>499</v>
      </c>
      <c r="H219" s="241">
        <v>1</v>
      </c>
      <c r="I219" s="242"/>
      <c r="J219" s="243">
        <f>ROUND(I219*H219,2)</f>
        <v>0</v>
      </c>
      <c r="K219" s="239" t="s">
        <v>234</v>
      </c>
      <c r="L219" s="73"/>
      <c r="M219" s="244" t="s">
        <v>22</v>
      </c>
      <c r="N219" s="245" t="s">
        <v>50</v>
      </c>
      <c r="O219" s="48"/>
      <c r="P219" s="246">
        <f>O219*H219</f>
        <v>0</v>
      </c>
      <c r="Q219" s="246">
        <v>0</v>
      </c>
      <c r="R219" s="246">
        <f>Q219*H219</f>
        <v>0</v>
      </c>
      <c r="S219" s="246">
        <v>0</v>
      </c>
      <c r="T219" s="247">
        <f>S219*H219</f>
        <v>0</v>
      </c>
      <c r="AR219" s="25" t="s">
        <v>304</v>
      </c>
      <c r="AT219" s="25" t="s">
        <v>230</v>
      </c>
      <c r="AU219" s="25" t="s">
        <v>87</v>
      </c>
      <c r="AY219" s="25" t="s">
        <v>228</v>
      </c>
      <c r="BE219" s="248">
        <f>IF(N219="základní",J219,0)</f>
        <v>0</v>
      </c>
      <c r="BF219" s="248">
        <f>IF(N219="snížená",J219,0)</f>
        <v>0</v>
      </c>
      <c r="BG219" s="248">
        <f>IF(N219="zákl. přenesená",J219,0)</f>
        <v>0</v>
      </c>
      <c r="BH219" s="248">
        <f>IF(N219="sníž. přenesená",J219,0)</f>
        <v>0</v>
      </c>
      <c r="BI219" s="248">
        <f>IF(N219="nulová",J219,0)</f>
        <v>0</v>
      </c>
      <c r="BJ219" s="25" t="s">
        <v>24</v>
      </c>
      <c r="BK219" s="248">
        <f>ROUND(I219*H219,2)</f>
        <v>0</v>
      </c>
      <c r="BL219" s="25" t="s">
        <v>304</v>
      </c>
      <c r="BM219" s="25" t="s">
        <v>5103</v>
      </c>
    </row>
    <row r="220" s="1" customFormat="1" ht="16.5" customHeight="1">
      <c r="B220" s="47"/>
      <c r="C220" s="237" t="s">
        <v>266</v>
      </c>
      <c r="D220" s="237" t="s">
        <v>230</v>
      </c>
      <c r="E220" s="238" t="s">
        <v>5104</v>
      </c>
      <c r="F220" s="239" t="s">
        <v>5105</v>
      </c>
      <c r="G220" s="240" t="s">
        <v>499</v>
      </c>
      <c r="H220" s="241">
        <v>3</v>
      </c>
      <c r="I220" s="242"/>
      <c r="J220" s="243">
        <f>ROUND(I220*H220,2)</f>
        <v>0</v>
      </c>
      <c r="K220" s="239" t="s">
        <v>234</v>
      </c>
      <c r="L220" s="73"/>
      <c r="M220" s="244" t="s">
        <v>22</v>
      </c>
      <c r="N220" s="245" t="s">
        <v>50</v>
      </c>
      <c r="O220" s="48"/>
      <c r="P220" s="246">
        <f>O220*H220</f>
        <v>0</v>
      </c>
      <c r="Q220" s="246">
        <v>0</v>
      </c>
      <c r="R220" s="246">
        <f>Q220*H220</f>
        <v>0</v>
      </c>
      <c r="S220" s="246">
        <v>0</v>
      </c>
      <c r="T220" s="247">
        <f>S220*H220</f>
        <v>0</v>
      </c>
      <c r="AR220" s="25" t="s">
        <v>304</v>
      </c>
      <c r="AT220" s="25" t="s">
        <v>230</v>
      </c>
      <c r="AU220" s="25" t="s">
        <v>87</v>
      </c>
      <c r="AY220" s="25" t="s">
        <v>228</v>
      </c>
      <c r="BE220" s="248">
        <f>IF(N220="základní",J220,0)</f>
        <v>0</v>
      </c>
      <c r="BF220" s="248">
        <f>IF(N220="snížená",J220,0)</f>
        <v>0</v>
      </c>
      <c r="BG220" s="248">
        <f>IF(N220="zákl. přenesená",J220,0)</f>
        <v>0</v>
      </c>
      <c r="BH220" s="248">
        <f>IF(N220="sníž. přenesená",J220,0)</f>
        <v>0</v>
      </c>
      <c r="BI220" s="248">
        <f>IF(N220="nulová",J220,0)</f>
        <v>0</v>
      </c>
      <c r="BJ220" s="25" t="s">
        <v>24</v>
      </c>
      <c r="BK220" s="248">
        <f>ROUND(I220*H220,2)</f>
        <v>0</v>
      </c>
      <c r="BL220" s="25" t="s">
        <v>304</v>
      </c>
      <c r="BM220" s="25" t="s">
        <v>5106</v>
      </c>
    </row>
    <row r="221" s="1" customFormat="1" ht="16.5" customHeight="1">
      <c r="B221" s="47"/>
      <c r="C221" s="237" t="s">
        <v>271</v>
      </c>
      <c r="D221" s="237" t="s">
        <v>230</v>
      </c>
      <c r="E221" s="238" t="s">
        <v>5107</v>
      </c>
      <c r="F221" s="239" t="s">
        <v>5108</v>
      </c>
      <c r="G221" s="240" t="s">
        <v>499</v>
      </c>
      <c r="H221" s="241">
        <v>3</v>
      </c>
      <c r="I221" s="242"/>
      <c r="J221" s="243">
        <f>ROUND(I221*H221,2)</f>
        <v>0</v>
      </c>
      <c r="K221" s="239" t="s">
        <v>234</v>
      </c>
      <c r="L221" s="73"/>
      <c r="M221" s="244" t="s">
        <v>22</v>
      </c>
      <c r="N221" s="245" t="s">
        <v>50</v>
      </c>
      <c r="O221" s="48"/>
      <c r="P221" s="246">
        <f>O221*H221</f>
        <v>0</v>
      </c>
      <c r="Q221" s="246">
        <v>0</v>
      </c>
      <c r="R221" s="246">
        <f>Q221*H221</f>
        <v>0</v>
      </c>
      <c r="S221" s="246">
        <v>0</v>
      </c>
      <c r="T221" s="247">
        <f>S221*H221</f>
        <v>0</v>
      </c>
      <c r="AR221" s="25" t="s">
        <v>304</v>
      </c>
      <c r="AT221" s="25" t="s">
        <v>230</v>
      </c>
      <c r="AU221" s="25" t="s">
        <v>87</v>
      </c>
      <c r="AY221" s="25" t="s">
        <v>228</v>
      </c>
      <c r="BE221" s="248">
        <f>IF(N221="základní",J221,0)</f>
        <v>0</v>
      </c>
      <c r="BF221" s="248">
        <f>IF(N221="snížená",J221,0)</f>
        <v>0</v>
      </c>
      <c r="BG221" s="248">
        <f>IF(N221="zákl. přenesená",J221,0)</f>
        <v>0</v>
      </c>
      <c r="BH221" s="248">
        <f>IF(N221="sníž. přenesená",J221,0)</f>
        <v>0</v>
      </c>
      <c r="BI221" s="248">
        <f>IF(N221="nulová",J221,0)</f>
        <v>0</v>
      </c>
      <c r="BJ221" s="25" t="s">
        <v>24</v>
      </c>
      <c r="BK221" s="248">
        <f>ROUND(I221*H221,2)</f>
        <v>0</v>
      </c>
      <c r="BL221" s="25" t="s">
        <v>304</v>
      </c>
      <c r="BM221" s="25" t="s">
        <v>5109</v>
      </c>
    </row>
    <row r="222" s="1" customFormat="1" ht="16.5" customHeight="1">
      <c r="B222" s="47"/>
      <c r="C222" s="237" t="s">
        <v>29</v>
      </c>
      <c r="D222" s="237" t="s">
        <v>230</v>
      </c>
      <c r="E222" s="238" t="s">
        <v>5110</v>
      </c>
      <c r="F222" s="239" t="s">
        <v>5111</v>
      </c>
      <c r="G222" s="240" t="s">
        <v>499</v>
      </c>
      <c r="H222" s="241">
        <v>2</v>
      </c>
      <c r="I222" s="242"/>
      <c r="J222" s="243">
        <f>ROUND(I222*H222,2)</f>
        <v>0</v>
      </c>
      <c r="K222" s="239" t="s">
        <v>234</v>
      </c>
      <c r="L222" s="73"/>
      <c r="M222" s="244" t="s">
        <v>22</v>
      </c>
      <c r="N222" s="245" t="s">
        <v>50</v>
      </c>
      <c r="O222" s="48"/>
      <c r="P222" s="246">
        <f>O222*H222</f>
        <v>0</v>
      </c>
      <c r="Q222" s="246">
        <v>0</v>
      </c>
      <c r="R222" s="246">
        <f>Q222*H222</f>
        <v>0</v>
      </c>
      <c r="S222" s="246">
        <v>0</v>
      </c>
      <c r="T222" s="247">
        <f>S222*H222</f>
        <v>0</v>
      </c>
      <c r="AR222" s="25" t="s">
        <v>304</v>
      </c>
      <c r="AT222" s="25" t="s">
        <v>230</v>
      </c>
      <c r="AU222" s="25" t="s">
        <v>87</v>
      </c>
      <c r="AY222" s="25" t="s">
        <v>228</v>
      </c>
      <c r="BE222" s="248">
        <f>IF(N222="základní",J222,0)</f>
        <v>0</v>
      </c>
      <c r="BF222" s="248">
        <f>IF(N222="snížená",J222,0)</f>
        <v>0</v>
      </c>
      <c r="BG222" s="248">
        <f>IF(N222="zákl. přenesená",J222,0)</f>
        <v>0</v>
      </c>
      <c r="BH222" s="248">
        <f>IF(N222="sníž. přenesená",J222,0)</f>
        <v>0</v>
      </c>
      <c r="BI222" s="248">
        <f>IF(N222="nulová",J222,0)</f>
        <v>0</v>
      </c>
      <c r="BJ222" s="25" t="s">
        <v>24</v>
      </c>
      <c r="BK222" s="248">
        <f>ROUND(I222*H222,2)</f>
        <v>0</v>
      </c>
      <c r="BL222" s="25" t="s">
        <v>304</v>
      </c>
      <c r="BM222" s="25" t="s">
        <v>5112</v>
      </c>
    </row>
    <row r="223" s="1" customFormat="1" ht="16.5" customHeight="1">
      <c r="B223" s="47"/>
      <c r="C223" s="237" t="s">
        <v>279</v>
      </c>
      <c r="D223" s="237" t="s">
        <v>230</v>
      </c>
      <c r="E223" s="238" t="s">
        <v>5113</v>
      </c>
      <c r="F223" s="239" t="s">
        <v>5114</v>
      </c>
      <c r="G223" s="240" t="s">
        <v>499</v>
      </c>
      <c r="H223" s="241">
        <v>5</v>
      </c>
      <c r="I223" s="242"/>
      <c r="J223" s="243">
        <f>ROUND(I223*H223,2)</f>
        <v>0</v>
      </c>
      <c r="K223" s="239" t="s">
        <v>234</v>
      </c>
      <c r="L223" s="73"/>
      <c r="M223" s="244" t="s">
        <v>22</v>
      </c>
      <c r="N223" s="245" t="s">
        <v>50</v>
      </c>
      <c r="O223" s="48"/>
      <c r="P223" s="246">
        <f>O223*H223</f>
        <v>0</v>
      </c>
      <c r="Q223" s="246">
        <v>0</v>
      </c>
      <c r="R223" s="246">
        <f>Q223*H223</f>
        <v>0</v>
      </c>
      <c r="S223" s="246">
        <v>0</v>
      </c>
      <c r="T223" s="247">
        <f>S223*H223</f>
        <v>0</v>
      </c>
      <c r="AR223" s="25" t="s">
        <v>304</v>
      </c>
      <c r="AT223" s="25" t="s">
        <v>230</v>
      </c>
      <c r="AU223" s="25" t="s">
        <v>87</v>
      </c>
      <c r="AY223" s="25" t="s">
        <v>228</v>
      </c>
      <c r="BE223" s="248">
        <f>IF(N223="základní",J223,0)</f>
        <v>0</v>
      </c>
      <c r="BF223" s="248">
        <f>IF(N223="snížená",J223,0)</f>
        <v>0</v>
      </c>
      <c r="BG223" s="248">
        <f>IF(N223="zákl. přenesená",J223,0)</f>
        <v>0</v>
      </c>
      <c r="BH223" s="248">
        <f>IF(N223="sníž. přenesená",J223,0)</f>
        <v>0</v>
      </c>
      <c r="BI223" s="248">
        <f>IF(N223="nulová",J223,0)</f>
        <v>0</v>
      </c>
      <c r="BJ223" s="25" t="s">
        <v>24</v>
      </c>
      <c r="BK223" s="248">
        <f>ROUND(I223*H223,2)</f>
        <v>0</v>
      </c>
      <c r="BL223" s="25" t="s">
        <v>304</v>
      </c>
      <c r="BM223" s="25" t="s">
        <v>5115</v>
      </c>
    </row>
    <row r="224" s="1" customFormat="1" ht="16.5" customHeight="1">
      <c r="B224" s="47"/>
      <c r="C224" s="237" t="s">
        <v>284</v>
      </c>
      <c r="D224" s="237" t="s">
        <v>230</v>
      </c>
      <c r="E224" s="238" t="s">
        <v>96</v>
      </c>
      <c r="F224" s="239" t="s">
        <v>5116</v>
      </c>
      <c r="G224" s="240" t="s">
        <v>929</v>
      </c>
      <c r="H224" s="241">
        <v>1</v>
      </c>
      <c r="I224" s="242"/>
      <c r="J224" s="243">
        <f>ROUND(I224*H224,2)</f>
        <v>0</v>
      </c>
      <c r="K224" s="239" t="s">
        <v>2762</v>
      </c>
      <c r="L224" s="73"/>
      <c r="M224" s="244" t="s">
        <v>22</v>
      </c>
      <c r="N224" s="245" t="s">
        <v>50</v>
      </c>
      <c r="O224" s="48"/>
      <c r="P224" s="246">
        <f>O224*H224</f>
        <v>0</v>
      </c>
      <c r="Q224" s="246">
        <v>0</v>
      </c>
      <c r="R224" s="246">
        <f>Q224*H224</f>
        <v>0</v>
      </c>
      <c r="S224" s="246">
        <v>0</v>
      </c>
      <c r="T224" s="247">
        <f>S224*H224</f>
        <v>0</v>
      </c>
      <c r="AR224" s="25" t="s">
        <v>304</v>
      </c>
      <c r="AT224" s="25" t="s">
        <v>230</v>
      </c>
      <c r="AU224" s="25" t="s">
        <v>87</v>
      </c>
      <c r="AY224" s="25" t="s">
        <v>228</v>
      </c>
      <c r="BE224" s="248">
        <f>IF(N224="základní",J224,0)</f>
        <v>0</v>
      </c>
      <c r="BF224" s="248">
        <f>IF(N224="snížená",J224,0)</f>
        <v>0</v>
      </c>
      <c r="BG224" s="248">
        <f>IF(N224="zákl. přenesená",J224,0)</f>
        <v>0</v>
      </c>
      <c r="BH224" s="248">
        <f>IF(N224="sníž. přenesená",J224,0)</f>
        <v>0</v>
      </c>
      <c r="BI224" s="248">
        <f>IF(N224="nulová",J224,0)</f>
        <v>0</v>
      </c>
      <c r="BJ224" s="25" t="s">
        <v>24</v>
      </c>
      <c r="BK224" s="248">
        <f>ROUND(I224*H224,2)</f>
        <v>0</v>
      </c>
      <c r="BL224" s="25" t="s">
        <v>304</v>
      </c>
      <c r="BM224" s="25" t="s">
        <v>5117</v>
      </c>
    </row>
    <row r="225" s="1" customFormat="1" ht="16.5" customHeight="1">
      <c r="B225" s="47"/>
      <c r="C225" s="237" t="s">
        <v>289</v>
      </c>
      <c r="D225" s="237" t="s">
        <v>230</v>
      </c>
      <c r="E225" s="238" t="s">
        <v>5118</v>
      </c>
      <c r="F225" s="239" t="s">
        <v>5119</v>
      </c>
      <c r="G225" s="240" t="s">
        <v>929</v>
      </c>
      <c r="H225" s="241">
        <v>4</v>
      </c>
      <c r="I225" s="242"/>
      <c r="J225" s="243">
        <f>ROUND(I225*H225,2)</f>
        <v>0</v>
      </c>
      <c r="K225" s="239" t="s">
        <v>2762</v>
      </c>
      <c r="L225" s="73"/>
      <c r="M225" s="244" t="s">
        <v>22</v>
      </c>
      <c r="N225" s="245" t="s">
        <v>50</v>
      </c>
      <c r="O225" s="48"/>
      <c r="P225" s="246">
        <f>O225*H225</f>
        <v>0</v>
      </c>
      <c r="Q225" s="246">
        <v>0</v>
      </c>
      <c r="R225" s="246">
        <f>Q225*H225</f>
        <v>0</v>
      </c>
      <c r="S225" s="246">
        <v>0</v>
      </c>
      <c r="T225" s="247">
        <f>S225*H225</f>
        <v>0</v>
      </c>
      <c r="AR225" s="25" t="s">
        <v>304</v>
      </c>
      <c r="AT225" s="25" t="s">
        <v>230</v>
      </c>
      <c r="AU225" s="25" t="s">
        <v>87</v>
      </c>
      <c r="AY225" s="25" t="s">
        <v>228</v>
      </c>
      <c r="BE225" s="248">
        <f>IF(N225="základní",J225,0)</f>
        <v>0</v>
      </c>
      <c r="BF225" s="248">
        <f>IF(N225="snížená",J225,0)</f>
        <v>0</v>
      </c>
      <c r="BG225" s="248">
        <f>IF(N225="zákl. přenesená",J225,0)</f>
        <v>0</v>
      </c>
      <c r="BH225" s="248">
        <f>IF(N225="sníž. přenesená",J225,0)</f>
        <v>0</v>
      </c>
      <c r="BI225" s="248">
        <f>IF(N225="nulová",J225,0)</f>
        <v>0</v>
      </c>
      <c r="BJ225" s="25" t="s">
        <v>24</v>
      </c>
      <c r="BK225" s="248">
        <f>ROUND(I225*H225,2)</f>
        <v>0</v>
      </c>
      <c r="BL225" s="25" t="s">
        <v>304</v>
      </c>
      <c r="BM225" s="25" t="s">
        <v>5120</v>
      </c>
    </row>
    <row r="226" s="1" customFormat="1" ht="16.5" customHeight="1">
      <c r="B226" s="47"/>
      <c r="C226" s="237" t="s">
        <v>295</v>
      </c>
      <c r="D226" s="237" t="s">
        <v>230</v>
      </c>
      <c r="E226" s="238" t="s">
        <v>133</v>
      </c>
      <c r="F226" s="239" t="s">
        <v>5121</v>
      </c>
      <c r="G226" s="240" t="s">
        <v>929</v>
      </c>
      <c r="H226" s="241">
        <v>1</v>
      </c>
      <c r="I226" s="242"/>
      <c r="J226" s="243">
        <f>ROUND(I226*H226,2)</f>
        <v>0</v>
      </c>
      <c r="K226" s="239" t="s">
        <v>2762</v>
      </c>
      <c r="L226" s="73"/>
      <c r="M226" s="244" t="s">
        <v>22</v>
      </c>
      <c r="N226" s="245" t="s">
        <v>50</v>
      </c>
      <c r="O226" s="48"/>
      <c r="P226" s="246">
        <f>O226*H226</f>
        <v>0</v>
      </c>
      <c r="Q226" s="246">
        <v>0</v>
      </c>
      <c r="R226" s="246">
        <f>Q226*H226</f>
        <v>0</v>
      </c>
      <c r="S226" s="246">
        <v>0</v>
      </c>
      <c r="T226" s="247">
        <f>S226*H226</f>
        <v>0</v>
      </c>
      <c r="AR226" s="25" t="s">
        <v>304</v>
      </c>
      <c r="AT226" s="25" t="s">
        <v>230</v>
      </c>
      <c r="AU226" s="25" t="s">
        <v>87</v>
      </c>
      <c r="AY226" s="25" t="s">
        <v>228</v>
      </c>
      <c r="BE226" s="248">
        <f>IF(N226="základní",J226,0)</f>
        <v>0</v>
      </c>
      <c r="BF226" s="248">
        <f>IF(N226="snížená",J226,0)</f>
        <v>0</v>
      </c>
      <c r="BG226" s="248">
        <f>IF(N226="zákl. přenesená",J226,0)</f>
        <v>0</v>
      </c>
      <c r="BH226" s="248">
        <f>IF(N226="sníž. přenesená",J226,0)</f>
        <v>0</v>
      </c>
      <c r="BI226" s="248">
        <f>IF(N226="nulová",J226,0)</f>
        <v>0</v>
      </c>
      <c r="BJ226" s="25" t="s">
        <v>24</v>
      </c>
      <c r="BK226" s="248">
        <f>ROUND(I226*H226,2)</f>
        <v>0</v>
      </c>
      <c r="BL226" s="25" t="s">
        <v>304</v>
      </c>
      <c r="BM226" s="25" t="s">
        <v>5122</v>
      </c>
    </row>
    <row r="227" s="1" customFormat="1" ht="16.5" customHeight="1">
      <c r="B227" s="47"/>
      <c r="C227" s="237" t="s">
        <v>10</v>
      </c>
      <c r="D227" s="237" t="s">
        <v>230</v>
      </c>
      <c r="E227" s="238" t="s">
        <v>5123</v>
      </c>
      <c r="F227" s="239" t="s">
        <v>5124</v>
      </c>
      <c r="G227" s="240" t="s">
        <v>929</v>
      </c>
      <c r="H227" s="241">
        <v>1</v>
      </c>
      <c r="I227" s="242"/>
      <c r="J227" s="243">
        <f>ROUND(I227*H227,2)</f>
        <v>0</v>
      </c>
      <c r="K227" s="239" t="s">
        <v>2762</v>
      </c>
      <c r="L227" s="73"/>
      <c r="M227" s="244" t="s">
        <v>22</v>
      </c>
      <c r="N227" s="245" t="s">
        <v>50</v>
      </c>
      <c r="O227" s="48"/>
      <c r="P227" s="246">
        <f>O227*H227</f>
        <v>0</v>
      </c>
      <c r="Q227" s="246">
        <v>0</v>
      </c>
      <c r="R227" s="246">
        <f>Q227*H227</f>
        <v>0</v>
      </c>
      <c r="S227" s="246">
        <v>0</v>
      </c>
      <c r="T227" s="247">
        <f>S227*H227</f>
        <v>0</v>
      </c>
      <c r="AR227" s="25" t="s">
        <v>304</v>
      </c>
      <c r="AT227" s="25" t="s">
        <v>230</v>
      </c>
      <c r="AU227" s="25" t="s">
        <v>87</v>
      </c>
      <c r="AY227" s="25" t="s">
        <v>228</v>
      </c>
      <c r="BE227" s="248">
        <f>IF(N227="základní",J227,0)</f>
        <v>0</v>
      </c>
      <c r="BF227" s="248">
        <f>IF(N227="snížená",J227,0)</f>
        <v>0</v>
      </c>
      <c r="BG227" s="248">
        <f>IF(N227="zákl. přenesená",J227,0)</f>
        <v>0</v>
      </c>
      <c r="BH227" s="248">
        <f>IF(N227="sníž. přenesená",J227,0)</f>
        <v>0</v>
      </c>
      <c r="BI227" s="248">
        <f>IF(N227="nulová",J227,0)</f>
        <v>0</v>
      </c>
      <c r="BJ227" s="25" t="s">
        <v>24</v>
      </c>
      <c r="BK227" s="248">
        <f>ROUND(I227*H227,2)</f>
        <v>0</v>
      </c>
      <c r="BL227" s="25" t="s">
        <v>304</v>
      </c>
      <c r="BM227" s="25" t="s">
        <v>5125</v>
      </c>
    </row>
    <row r="228" s="1" customFormat="1" ht="16.5" customHeight="1">
      <c r="B228" s="47"/>
      <c r="C228" s="237" t="s">
        <v>304</v>
      </c>
      <c r="D228" s="237" t="s">
        <v>230</v>
      </c>
      <c r="E228" s="238" t="s">
        <v>5126</v>
      </c>
      <c r="F228" s="239" t="s">
        <v>5127</v>
      </c>
      <c r="G228" s="240" t="s">
        <v>929</v>
      </c>
      <c r="H228" s="241">
        <v>15</v>
      </c>
      <c r="I228" s="242"/>
      <c r="J228" s="243">
        <f>ROUND(I228*H228,2)</f>
        <v>0</v>
      </c>
      <c r="K228" s="239" t="s">
        <v>2762</v>
      </c>
      <c r="L228" s="73"/>
      <c r="M228" s="244" t="s">
        <v>22</v>
      </c>
      <c r="N228" s="245" t="s">
        <v>50</v>
      </c>
      <c r="O228" s="48"/>
      <c r="P228" s="246">
        <f>O228*H228</f>
        <v>0</v>
      </c>
      <c r="Q228" s="246">
        <v>0</v>
      </c>
      <c r="R228" s="246">
        <f>Q228*H228</f>
        <v>0</v>
      </c>
      <c r="S228" s="246">
        <v>0</v>
      </c>
      <c r="T228" s="247">
        <f>S228*H228</f>
        <v>0</v>
      </c>
      <c r="AR228" s="25" t="s">
        <v>304</v>
      </c>
      <c r="AT228" s="25" t="s">
        <v>230</v>
      </c>
      <c r="AU228" s="25" t="s">
        <v>87</v>
      </c>
      <c r="AY228" s="25" t="s">
        <v>228</v>
      </c>
      <c r="BE228" s="248">
        <f>IF(N228="základní",J228,0)</f>
        <v>0</v>
      </c>
      <c r="BF228" s="248">
        <f>IF(N228="snížená",J228,0)</f>
        <v>0</v>
      </c>
      <c r="BG228" s="248">
        <f>IF(N228="zákl. přenesená",J228,0)</f>
        <v>0</v>
      </c>
      <c r="BH228" s="248">
        <f>IF(N228="sníž. přenesená",J228,0)</f>
        <v>0</v>
      </c>
      <c r="BI228" s="248">
        <f>IF(N228="nulová",J228,0)</f>
        <v>0</v>
      </c>
      <c r="BJ228" s="25" t="s">
        <v>24</v>
      </c>
      <c r="BK228" s="248">
        <f>ROUND(I228*H228,2)</f>
        <v>0</v>
      </c>
      <c r="BL228" s="25" t="s">
        <v>304</v>
      </c>
      <c r="BM228" s="25" t="s">
        <v>5128</v>
      </c>
    </row>
    <row r="229" s="1" customFormat="1" ht="16.5" customHeight="1">
      <c r="B229" s="47"/>
      <c r="C229" s="237" t="s">
        <v>308</v>
      </c>
      <c r="D229" s="237" t="s">
        <v>230</v>
      </c>
      <c r="E229" s="238" t="s">
        <v>5129</v>
      </c>
      <c r="F229" s="239" t="s">
        <v>5130</v>
      </c>
      <c r="G229" s="240" t="s">
        <v>929</v>
      </c>
      <c r="H229" s="241">
        <v>1</v>
      </c>
      <c r="I229" s="242"/>
      <c r="J229" s="243">
        <f>ROUND(I229*H229,2)</f>
        <v>0</v>
      </c>
      <c r="K229" s="239" t="s">
        <v>2762</v>
      </c>
      <c r="L229" s="73"/>
      <c r="M229" s="244" t="s">
        <v>22</v>
      </c>
      <c r="N229" s="245" t="s">
        <v>50</v>
      </c>
      <c r="O229" s="48"/>
      <c r="P229" s="246">
        <f>O229*H229</f>
        <v>0</v>
      </c>
      <c r="Q229" s="246">
        <v>0</v>
      </c>
      <c r="R229" s="246">
        <f>Q229*H229</f>
        <v>0</v>
      </c>
      <c r="S229" s="246">
        <v>0</v>
      </c>
      <c r="T229" s="247">
        <f>S229*H229</f>
        <v>0</v>
      </c>
      <c r="AR229" s="25" t="s">
        <v>304</v>
      </c>
      <c r="AT229" s="25" t="s">
        <v>230</v>
      </c>
      <c r="AU229" s="25" t="s">
        <v>87</v>
      </c>
      <c r="AY229" s="25" t="s">
        <v>228</v>
      </c>
      <c r="BE229" s="248">
        <f>IF(N229="základní",J229,0)</f>
        <v>0</v>
      </c>
      <c r="BF229" s="248">
        <f>IF(N229="snížená",J229,0)</f>
        <v>0</v>
      </c>
      <c r="BG229" s="248">
        <f>IF(N229="zákl. přenesená",J229,0)</f>
        <v>0</v>
      </c>
      <c r="BH229" s="248">
        <f>IF(N229="sníž. přenesená",J229,0)</f>
        <v>0</v>
      </c>
      <c r="BI229" s="248">
        <f>IF(N229="nulová",J229,0)</f>
        <v>0</v>
      </c>
      <c r="BJ229" s="25" t="s">
        <v>24</v>
      </c>
      <c r="BK229" s="248">
        <f>ROUND(I229*H229,2)</f>
        <v>0</v>
      </c>
      <c r="BL229" s="25" t="s">
        <v>304</v>
      </c>
      <c r="BM229" s="25" t="s">
        <v>5131</v>
      </c>
    </row>
    <row r="230" s="1" customFormat="1" ht="16.5" customHeight="1">
      <c r="B230" s="47"/>
      <c r="C230" s="237" t="s">
        <v>313</v>
      </c>
      <c r="D230" s="237" t="s">
        <v>230</v>
      </c>
      <c r="E230" s="238" t="s">
        <v>5132</v>
      </c>
      <c r="F230" s="239" t="s">
        <v>5133</v>
      </c>
      <c r="G230" s="240" t="s">
        <v>929</v>
      </c>
      <c r="H230" s="241">
        <v>4</v>
      </c>
      <c r="I230" s="242"/>
      <c r="J230" s="243">
        <f>ROUND(I230*H230,2)</f>
        <v>0</v>
      </c>
      <c r="K230" s="239" t="s">
        <v>2762</v>
      </c>
      <c r="L230" s="73"/>
      <c r="M230" s="244" t="s">
        <v>22</v>
      </c>
      <c r="N230" s="245" t="s">
        <v>50</v>
      </c>
      <c r="O230" s="48"/>
      <c r="P230" s="246">
        <f>O230*H230</f>
        <v>0</v>
      </c>
      <c r="Q230" s="246">
        <v>0</v>
      </c>
      <c r="R230" s="246">
        <f>Q230*H230</f>
        <v>0</v>
      </c>
      <c r="S230" s="246">
        <v>0</v>
      </c>
      <c r="T230" s="247">
        <f>S230*H230</f>
        <v>0</v>
      </c>
      <c r="AR230" s="25" t="s">
        <v>304</v>
      </c>
      <c r="AT230" s="25" t="s">
        <v>230</v>
      </c>
      <c r="AU230" s="25" t="s">
        <v>87</v>
      </c>
      <c r="AY230" s="25" t="s">
        <v>228</v>
      </c>
      <c r="BE230" s="248">
        <f>IF(N230="základní",J230,0)</f>
        <v>0</v>
      </c>
      <c r="BF230" s="248">
        <f>IF(N230="snížená",J230,0)</f>
        <v>0</v>
      </c>
      <c r="BG230" s="248">
        <f>IF(N230="zákl. přenesená",J230,0)</f>
        <v>0</v>
      </c>
      <c r="BH230" s="248">
        <f>IF(N230="sníž. přenesená",J230,0)</f>
        <v>0</v>
      </c>
      <c r="BI230" s="248">
        <f>IF(N230="nulová",J230,0)</f>
        <v>0</v>
      </c>
      <c r="BJ230" s="25" t="s">
        <v>24</v>
      </c>
      <c r="BK230" s="248">
        <f>ROUND(I230*H230,2)</f>
        <v>0</v>
      </c>
      <c r="BL230" s="25" t="s">
        <v>304</v>
      </c>
      <c r="BM230" s="25" t="s">
        <v>5134</v>
      </c>
    </row>
    <row r="231" s="1" customFormat="1" ht="16.5" customHeight="1">
      <c r="B231" s="47"/>
      <c r="C231" s="237" t="s">
        <v>319</v>
      </c>
      <c r="D231" s="237" t="s">
        <v>230</v>
      </c>
      <c r="E231" s="238" t="s">
        <v>5135</v>
      </c>
      <c r="F231" s="239" t="s">
        <v>5136</v>
      </c>
      <c r="G231" s="240" t="s">
        <v>929</v>
      </c>
      <c r="H231" s="241">
        <v>1</v>
      </c>
      <c r="I231" s="242"/>
      <c r="J231" s="243">
        <f>ROUND(I231*H231,2)</f>
        <v>0</v>
      </c>
      <c r="K231" s="239" t="s">
        <v>2762</v>
      </c>
      <c r="L231" s="73"/>
      <c r="M231" s="244" t="s">
        <v>22</v>
      </c>
      <c r="N231" s="245" t="s">
        <v>50</v>
      </c>
      <c r="O231" s="48"/>
      <c r="P231" s="246">
        <f>O231*H231</f>
        <v>0</v>
      </c>
      <c r="Q231" s="246">
        <v>0</v>
      </c>
      <c r="R231" s="246">
        <f>Q231*H231</f>
        <v>0</v>
      </c>
      <c r="S231" s="246">
        <v>0</v>
      </c>
      <c r="T231" s="247">
        <f>S231*H231</f>
        <v>0</v>
      </c>
      <c r="AR231" s="25" t="s">
        <v>304</v>
      </c>
      <c r="AT231" s="25" t="s">
        <v>230</v>
      </c>
      <c r="AU231" s="25" t="s">
        <v>87</v>
      </c>
      <c r="AY231" s="25" t="s">
        <v>228</v>
      </c>
      <c r="BE231" s="248">
        <f>IF(N231="základní",J231,0)</f>
        <v>0</v>
      </c>
      <c r="BF231" s="248">
        <f>IF(N231="snížená",J231,0)</f>
        <v>0</v>
      </c>
      <c r="BG231" s="248">
        <f>IF(N231="zákl. přenesená",J231,0)</f>
        <v>0</v>
      </c>
      <c r="BH231" s="248">
        <f>IF(N231="sníž. přenesená",J231,0)</f>
        <v>0</v>
      </c>
      <c r="BI231" s="248">
        <f>IF(N231="nulová",J231,0)</f>
        <v>0</v>
      </c>
      <c r="BJ231" s="25" t="s">
        <v>24</v>
      </c>
      <c r="BK231" s="248">
        <f>ROUND(I231*H231,2)</f>
        <v>0</v>
      </c>
      <c r="BL231" s="25" t="s">
        <v>304</v>
      </c>
      <c r="BM231" s="25" t="s">
        <v>5137</v>
      </c>
    </row>
    <row r="232" s="1" customFormat="1" ht="16.5" customHeight="1">
      <c r="B232" s="47"/>
      <c r="C232" s="237" t="s">
        <v>325</v>
      </c>
      <c r="D232" s="237" t="s">
        <v>230</v>
      </c>
      <c r="E232" s="238" t="s">
        <v>5138</v>
      </c>
      <c r="F232" s="239" t="s">
        <v>5139</v>
      </c>
      <c r="G232" s="240" t="s">
        <v>929</v>
      </c>
      <c r="H232" s="241">
        <v>1</v>
      </c>
      <c r="I232" s="242"/>
      <c r="J232" s="243">
        <f>ROUND(I232*H232,2)</f>
        <v>0</v>
      </c>
      <c r="K232" s="239" t="s">
        <v>2762</v>
      </c>
      <c r="L232" s="73"/>
      <c r="M232" s="244" t="s">
        <v>22</v>
      </c>
      <c r="N232" s="245" t="s">
        <v>50</v>
      </c>
      <c r="O232" s="48"/>
      <c r="P232" s="246">
        <f>O232*H232</f>
        <v>0</v>
      </c>
      <c r="Q232" s="246">
        <v>0</v>
      </c>
      <c r="R232" s="246">
        <f>Q232*H232</f>
        <v>0</v>
      </c>
      <c r="S232" s="246">
        <v>0</v>
      </c>
      <c r="T232" s="247">
        <f>S232*H232</f>
        <v>0</v>
      </c>
      <c r="AR232" s="25" t="s">
        <v>304</v>
      </c>
      <c r="AT232" s="25" t="s">
        <v>230</v>
      </c>
      <c r="AU232" s="25" t="s">
        <v>87</v>
      </c>
      <c r="AY232" s="25" t="s">
        <v>228</v>
      </c>
      <c r="BE232" s="248">
        <f>IF(N232="základní",J232,0)</f>
        <v>0</v>
      </c>
      <c r="BF232" s="248">
        <f>IF(N232="snížená",J232,0)</f>
        <v>0</v>
      </c>
      <c r="BG232" s="248">
        <f>IF(N232="zákl. přenesená",J232,0)</f>
        <v>0</v>
      </c>
      <c r="BH232" s="248">
        <f>IF(N232="sníž. přenesená",J232,0)</f>
        <v>0</v>
      </c>
      <c r="BI232" s="248">
        <f>IF(N232="nulová",J232,0)</f>
        <v>0</v>
      </c>
      <c r="BJ232" s="25" t="s">
        <v>24</v>
      </c>
      <c r="BK232" s="248">
        <f>ROUND(I232*H232,2)</f>
        <v>0</v>
      </c>
      <c r="BL232" s="25" t="s">
        <v>304</v>
      </c>
      <c r="BM232" s="25" t="s">
        <v>5140</v>
      </c>
    </row>
    <row r="233" s="1" customFormat="1" ht="16.5" customHeight="1">
      <c r="B233" s="47"/>
      <c r="C233" s="237" t="s">
        <v>9</v>
      </c>
      <c r="D233" s="237" t="s">
        <v>230</v>
      </c>
      <c r="E233" s="238" t="s">
        <v>29</v>
      </c>
      <c r="F233" s="239" t="s">
        <v>5141</v>
      </c>
      <c r="G233" s="240" t="s">
        <v>929</v>
      </c>
      <c r="H233" s="241">
        <v>5</v>
      </c>
      <c r="I233" s="242"/>
      <c r="J233" s="243">
        <f>ROUND(I233*H233,2)</f>
        <v>0</v>
      </c>
      <c r="K233" s="239" t="s">
        <v>2762</v>
      </c>
      <c r="L233" s="73"/>
      <c r="M233" s="244" t="s">
        <v>22</v>
      </c>
      <c r="N233" s="245" t="s">
        <v>50</v>
      </c>
      <c r="O233" s="48"/>
      <c r="P233" s="246">
        <f>O233*H233</f>
        <v>0</v>
      </c>
      <c r="Q233" s="246">
        <v>0</v>
      </c>
      <c r="R233" s="246">
        <f>Q233*H233</f>
        <v>0</v>
      </c>
      <c r="S233" s="246">
        <v>0</v>
      </c>
      <c r="T233" s="247">
        <f>S233*H233</f>
        <v>0</v>
      </c>
      <c r="AR233" s="25" t="s">
        <v>304</v>
      </c>
      <c r="AT233" s="25" t="s">
        <v>230</v>
      </c>
      <c r="AU233" s="25" t="s">
        <v>87</v>
      </c>
      <c r="AY233" s="25" t="s">
        <v>228</v>
      </c>
      <c r="BE233" s="248">
        <f>IF(N233="základní",J233,0)</f>
        <v>0</v>
      </c>
      <c r="BF233" s="248">
        <f>IF(N233="snížená",J233,0)</f>
        <v>0</v>
      </c>
      <c r="BG233" s="248">
        <f>IF(N233="zákl. přenesená",J233,0)</f>
        <v>0</v>
      </c>
      <c r="BH233" s="248">
        <f>IF(N233="sníž. přenesená",J233,0)</f>
        <v>0</v>
      </c>
      <c r="BI233" s="248">
        <f>IF(N233="nulová",J233,0)</f>
        <v>0</v>
      </c>
      <c r="BJ233" s="25" t="s">
        <v>24</v>
      </c>
      <c r="BK233" s="248">
        <f>ROUND(I233*H233,2)</f>
        <v>0</v>
      </c>
      <c r="BL233" s="25" t="s">
        <v>304</v>
      </c>
      <c r="BM233" s="25" t="s">
        <v>5142</v>
      </c>
    </row>
    <row r="234" s="1" customFormat="1" ht="16.5" customHeight="1">
      <c r="B234" s="47"/>
      <c r="C234" s="237" t="s">
        <v>335</v>
      </c>
      <c r="D234" s="237" t="s">
        <v>230</v>
      </c>
      <c r="E234" s="238" t="s">
        <v>279</v>
      </c>
      <c r="F234" s="239" t="s">
        <v>5143</v>
      </c>
      <c r="G234" s="240" t="s">
        <v>929</v>
      </c>
      <c r="H234" s="241">
        <v>9</v>
      </c>
      <c r="I234" s="242"/>
      <c r="J234" s="243">
        <f>ROUND(I234*H234,2)</f>
        <v>0</v>
      </c>
      <c r="K234" s="239" t="s">
        <v>2762</v>
      </c>
      <c r="L234" s="73"/>
      <c r="M234" s="244" t="s">
        <v>22</v>
      </c>
      <c r="N234" s="245" t="s">
        <v>50</v>
      </c>
      <c r="O234" s="48"/>
      <c r="P234" s="246">
        <f>O234*H234</f>
        <v>0</v>
      </c>
      <c r="Q234" s="246">
        <v>0</v>
      </c>
      <c r="R234" s="246">
        <f>Q234*H234</f>
        <v>0</v>
      </c>
      <c r="S234" s="246">
        <v>0</v>
      </c>
      <c r="T234" s="247">
        <f>S234*H234</f>
        <v>0</v>
      </c>
      <c r="AR234" s="25" t="s">
        <v>304</v>
      </c>
      <c r="AT234" s="25" t="s">
        <v>230</v>
      </c>
      <c r="AU234" s="25" t="s">
        <v>87</v>
      </c>
      <c r="AY234" s="25" t="s">
        <v>228</v>
      </c>
      <c r="BE234" s="248">
        <f>IF(N234="základní",J234,0)</f>
        <v>0</v>
      </c>
      <c r="BF234" s="248">
        <f>IF(N234="snížená",J234,0)</f>
        <v>0</v>
      </c>
      <c r="BG234" s="248">
        <f>IF(N234="zákl. přenesená",J234,0)</f>
        <v>0</v>
      </c>
      <c r="BH234" s="248">
        <f>IF(N234="sníž. přenesená",J234,0)</f>
        <v>0</v>
      </c>
      <c r="BI234" s="248">
        <f>IF(N234="nulová",J234,0)</f>
        <v>0</v>
      </c>
      <c r="BJ234" s="25" t="s">
        <v>24</v>
      </c>
      <c r="BK234" s="248">
        <f>ROUND(I234*H234,2)</f>
        <v>0</v>
      </c>
      <c r="BL234" s="25" t="s">
        <v>304</v>
      </c>
      <c r="BM234" s="25" t="s">
        <v>5144</v>
      </c>
    </row>
    <row r="235" s="1" customFormat="1" ht="16.5" customHeight="1">
      <c r="B235" s="47"/>
      <c r="C235" s="237" t="s">
        <v>340</v>
      </c>
      <c r="D235" s="237" t="s">
        <v>230</v>
      </c>
      <c r="E235" s="238" t="s">
        <v>284</v>
      </c>
      <c r="F235" s="239" t="s">
        <v>5145</v>
      </c>
      <c r="G235" s="240" t="s">
        <v>929</v>
      </c>
      <c r="H235" s="241">
        <v>1</v>
      </c>
      <c r="I235" s="242"/>
      <c r="J235" s="243">
        <f>ROUND(I235*H235,2)</f>
        <v>0</v>
      </c>
      <c r="K235" s="239" t="s">
        <v>2762</v>
      </c>
      <c r="L235" s="73"/>
      <c r="M235" s="244" t="s">
        <v>22</v>
      </c>
      <c r="N235" s="245" t="s">
        <v>50</v>
      </c>
      <c r="O235" s="48"/>
      <c r="P235" s="246">
        <f>O235*H235</f>
        <v>0</v>
      </c>
      <c r="Q235" s="246">
        <v>0</v>
      </c>
      <c r="R235" s="246">
        <f>Q235*H235</f>
        <v>0</v>
      </c>
      <c r="S235" s="246">
        <v>0</v>
      </c>
      <c r="T235" s="247">
        <f>S235*H235</f>
        <v>0</v>
      </c>
      <c r="AR235" s="25" t="s">
        <v>304</v>
      </c>
      <c r="AT235" s="25" t="s">
        <v>230</v>
      </c>
      <c r="AU235" s="25" t="s">
        <v>87</v>
      </c>
      <c r="AY235" s="25" t="s">
        <v>228</v>
      </c>
      <c r="BE235" s="248">
        <f>IF(N235="základní",J235,0)</f>
        <v>0</v>
      </c>
      <c r="BF235" s="248">
        <f>IF(N235="snížená",J235,0)</f>
        <v>0</v>
      </c>
      <c r="BG235" s="248">
        <f>IF(N235="zákl. přenesená",J235,0)</f>
        <v>0</v>
      </c>
      <c r="BH235" s="248">
        <f>IF(N235="sníž. přenesená",J235,0)</f>
        <v>0</v>
      </c>
      <c r="BI235" s="248">
        <f>IF(N235="nulová",J235,0)</f>
        <v>0</v>
      </c>
      <c r="BJ235" s="25" t="s">
        <v>24</v>
      </c>
      <c r="BK235" s="248">
        <f>ROUND(I235*H235,2)</f>
        <v>0</v>
      </c>
      <c r="BL235" s="25" t="s">
        <v>304</v>
      </c>
      <c r="BM235" s="25" t="s">
        <v>5146</v>
      </c>
    </row>
    <row r="236" s="1" customFormat="1" ht="16.5" customHeight="1">
      <c r="B236" s="47"/>
      <c r="C236" s="237" t="s">
        <v>344</v>
      </c>
      <c r="D236" s="237" t="s">
        <v>230</v>
      </c>
      <c r="E236" s="238" t="s">
        <v>289</v>
      </c>
      <c r="F236" s="239" t="s">
        <v>5147</v>
      </c>
      <c r="G236" s="240" t="s">
        <v>929</v>
      </c>
      <c r="H236" s="241">
        <v>26</v>
      </c>
      <c r="I236" s="242"/>
      <c r="J236" s="243">
        <f>ROUND(I236*H236,2)</f>
        <v>0</v>
      </c>
      <c r="K236" s="239" t="s">
        <v>2762</v>
      </c>
      <c r="L236" s="73"/>
      <c r="M236" s="244" t="s">
        <v>22</v>
      </c>
      <c r="N236" s="245" t="s">
        <v>50</v>
      </c>
      <c r="O236" s="48"/>
      <c r="P236" s="246">
        <f>O236*H236</f>
        <v>0</v>
      </c>
      <c r="Q236" s="246">
        <v>0</v>
      </c>
      <c r="R236" s="246">
        <f>Q236*H236</f>
        <v>0</v>
      </c>
      <c r="S236" s="246">
        <v>0</v>
      </c>
      <c r="T236" s="247">
        <f>S236*H236</f>
        <v>0</v>
      </c>
      <c r="AR236" s="25" t="s">
        <v>304</v>
      </c>
      <c r="AT236" s="25" t="s">
        <v>230</v>
      </c>
      <c r="AU236" s="25" t="s">
        <v>87</v>
      </c>
      <c r="AY236" s="25" t="s">
        <v>228</v>
      </c>
      <c r="BE236" s="248">
        <f>IF(N236="základní",J236,0)</f>
        <v>0</v>
      </c>
      <c r="BF236" s="248">
        <f>IF(N236="snížená",J236,0)</f>
        <v>0</v>
      </c>
      <c r="BG236" s="248">
        <f>IF(N236="zákl. přenesená",J236,0)</f>
        <v>0</v>
      </c>
      <c r="BH236" s="248">
        <f>IF(N236="sníž. přenesená",J236,0)</f>
        <v>0</v>
      </c>
      <c r="BI236" s="248">
        <f>IF(N236="nulová",J236,0)</f>
        <v>0</v>
      </c>
      <c r="BJ236" s="25" t="s">
        <v>24</v>
      </c>
      <c r="BK236" s="248">
        <f>ROUND(I236*H236,2)</f>
        <v>0</v>
      </c>
      <c r="BL236" s="25" t="s">
        <v>304</v>
      </c>
      <c r="BM236" s="25" t="s">
        <v>5148</v>
      </c>
    </row>
    <row r="237" s="1" customFormat="1" ht="16.5" customHeight="1">
      <c r="B237" s="47"/>
      <c r="C237" s="237" t="s">
        <v>348</v>
      </c>
      <c r="D237" s="237" t="s">
        <v>230</v>
      </c>
      <c r="E237" s="238" t="s">
        <v>295</v>
      </c>
      <c r="F237" s="239" t="s">
        <v>5149</v>
      </c>
      <c r="G237" s="240" t="s">
        <v>929</v>
      </c>
      <c r="H237" s="241">
        <v>2</v>
      </c>
      <c r="I237" s="242"/>
      <c r="J237" s="243">
        <f>ROUND(I237*H237,2)</f>
        <v>0</v>
      </c>
      <c r="K237" s="239" t="s">
        <v>2762</v>
      </c>
      <c r="L237" s="73"/>
      <c r="M237" s="244" t="s">
        <v>22</v>
      </c>
      <c r="N237" s="245" t="s">
        <v>50</v>
      </c>
      <c r="O237" s="48"/>
      <c r="P237" s="246">
        <f>O237*H237</f>
        <v>0</v>
      </c>
      <c r="Q237" s="246">
        <v>0</v>
      </c>
      <c r="R237" s="246">
        <f>Q237*H237</f>
        <v>0</v>
      </c>
      <c r="S237" s="246">
        <v>0</v>
      </c>
      <c r="T237" s="247">
        <f>S237*H237</f>
        <v>0</v>
      </c>
      <c r="AR237" s="25" t="s">
        <v>304</v>
      </c>
      <c r="AT237" s="25" t="s">
        <v>230</v>
      </c>
      <c r="AU237" s="25" t="s">
        <v>87</v>
      </c>
      <c r="AY237" s="25" t="s">
        <v>228</v>
      </c>
      <c r="BE237" s="248">
        <f>IF(N237="základní",J237,0)</f>
        <v>0</v>
      </c>
      <c r="BF237" s="248">
        <f>IF(N237="snížená",J237,0)</f>
        <v>0</v>
      </c>
      <c r="BG237" s="248">
        <f>IF(N237="zákl. přenesená",J237,0)</f>
        <v>0</v>
      </c>
      <c r="BH237" s="248">
        <f>IF(N237="sníž. přenesená",J237,0)</f>
        <v>0</v>
      </c>
      <c r="BI237" s="248">
        <f>IF(N237="nulová",J237,0)</f>
        <v>0</v>
      </c>
      <c r="BJ237" s="25" t="s">
        <v>24</v>
      </c>
      <c r="BK237" s="248">
        <f>ROUND(I237*H237,2)</f>
        <v>0</v>
      </c>
      <c r="BL237" s="25" t="s">
        <v>304</v>
      </c>
      <c r="BM237" s="25" t="s">
        <v>5150</v>
      </c>
    </row>
    <row r="238" s="1" customFormat="1" ht="16.5" customHeight="1">
      <c r="B238" s="47"/>
      <c r="C238" s="237" t="s">
        <v>353</v>
      </c>
      <c r="D238" s="237" t="s">
        <v>230</v>
      </c>
      <c r="E238" s="238" t="s">
        <v>10</v>
      </c>
      <c r="F238" s="239" t="s">
        <v>5151</v>
      </c>
      <c r="G238" s="240" t="s">
        <v>929</v>
      </c>
      <c r="H238" s="241">
        <v>2</v>
      </c>
      <c r="I238" s="242"/>
      <c r="J238" s="243">
        <f>ROUND(I238*H238,2)</f>
        <v>0</v>
      </c>
      <c r="K238" s="239" t="s">
        <v>2762</v>
      </c>
      <c r="L238" s="73"/>
      <c r="M238" s="244" t="s">
        <v>22</v>
      </c>
      <c r="N238" s="245" t="s">
        <v>50</v>
      </c>
      <c r="O238" s="48"/>
      <c r="P238" s="246">
        <f>O238*H238</f>
        <v>0</v>
      </c>
      <c r="Q238" s="246">
        <v>0</v>
      </c>
      <c r="R238" s="246">
        <f>Q238*H238</f>
        <v>0</v>
      </c>
      <c r="S238" s="246">
        <v>0</v>
      </c>
      <c r="T238" s="247">
        <f>S238*H238</f>
        <v>0</v>
      </c>
      <c r="AR238" s="25" t="s">
        <v>304</v>
      </c>
      <c r="AT238" s="25" t="s">
        <v>230</v>
      </c>
      <c r="AU238" s="25" t="s">
        <v>87</v>
      </c>
      <c r="AY238" s="25" t="s">
        <v>228</v>
      </c>
      <c r="BE238" s="248">
        <f>IF(N238="základní",J238,0)</f>
        <v>0</v>
      </c>
      <c r="BF238" s="248">
        <f>IF(N238="snížená",J238,0)</f>
        <v>0</v>
      </c>
      <c r="BG238" s="248">
        <f>IF(N238="zákl. přenesená",J238,0)</f>
        <v>0</v>
      </c>
      <c r="BH238" s="248">
        <f>IF(N238="sníž. přenesená",J238,0)</f>
        <v>0</v>
      </c>
      <c r="BI238" s="248">
        <f>IF(N238="nulová",J238,0)</f>
        <v>0</v>
      </c>
      <c r="BJ238" s="25" t="s">
        <v>24</v>
      </c>
      <c r="BK238" s="248">
        <f>ROUND(I238*H238,2)</f>
        <v>0</v>
      </c>
      <c r="BL238" s="25" t="s">
        <v>304</v>
      </c>
      <c r="BM238" s="25" t="s">
        <v>5152</v>
      </c>
    </row>
    <row r="239" s="1" customFormat="1" ht="16.5" customHeight="1">
      <c r="B239" s="47"/>
      <c r="C239" s="237" t="s">
        <v>358</v>
      </c>
      <c r="D239" s="237" t="s">
        <v>230</v>
      </c>
      <c r="E239" s="238" t="s">
        <v>304</v>
      </c>
      <c r="F239" s="239" t="s">
        <v>5153</v>
      </c>
      <c r="G239" s="240" t="s">
        <v>929</v>
      </c>
      <c r="H239" s="241">
        <v>12</v>
      </c>
      <c r="I239" s="242"/>
      <c r="J239" s="243">
        <f>ROUND(I239*H239,2)</f>
        <v>0</v>
      </c>
      <c r="K239" s="239" t="s">
        <v>2762</v>
      </c>
      <c r="L239" s="73"/>
      <c r="M239" s="244" t="s">
        <v>22</v>
      </c>
      <c r="N239" s="245" t="s">
        <v>50</v>
      </c>
      <c r="O239" s="48"/>
      <c r="P239" s="246">
        <f>O239*H239</f>
        <v>0</v>
      </c>
      <c r="Q239" s="246">
        <v>0</v>
      </c>
      <c r="R239" s="246">
        <f>Q239*H239</f>
        <v>0</v>
      </c>
      <c r="S239" s="246">
        <v>0</v>
      </c>
      <c r="T239" s="247">
        <f>S239*H239</f>
        <v>0</v>
      </c>
      <c r="AR239" s="25" t="s">
        <v>304</v>
      </c>
      <c r="AT239" s="25" t="s">
        <v>230</v>
      </c>
      <c r="AU239" s="25" t="s">
        <v>87</v>
      </c>
      <c r="AY239" s="25" t="s">
        <v>228</v>
      </c>
      <c r="BE239" s="248">
        <f>IF(N239="základní",J239,0)</f>
        <v>0</v>
      </c>
      <c r="BF239" s="248">
        <f>IF(N239="snížená",J239,0)</f>
        <v>0</v>
      </c>
      <c r="BG239" s="248">
        <f>IF(N239="zákl. přenesená",J239,0)</f>
        <v>0</v>
      </c>
      <c r="BH239" s="248">
        <f>IF(N239="sníž. přenesená",J239,0)</f>
        <v>0</v>
      </c>
      <c r="BI239" s="248">
        <f>IF(N239="nulová",J239,0)</f>
        <v>0</v>
      </c>
      <c r="BJ239" s="25" t="s">
        <v>24</v>
      </c>
      <c r="BK239" s="248">
        <f>ROUND(I239*H239,2)</f>
        <v>0</v>
      </c>
      <c r="BL239" s="25" t="s">
        <v>304</v>
      </c>
      <c r="BM239" s="25" t="s">
        <v>5154</v>
      </c>
    </row>
    <row r="240" s="1" customFormat="1" ht="16.5" customHeight="1">
      <c r="B240" s="47"/>
      <c r="C240" s="237" t="s">
        <v>365</v>
      </c>
      <c r="D240" s="237" t="s">
        <v>230</v>
      </c>
      <c r="E240" s="238" t="s">
        <v>308</v>
      </c>
      <c r="F240" s="239" t="s">
        <v>5155</v>
      </c>
      <c r="G240" s="240" t="s">
        <v>929</v>
      </c>
      <c r="H240" s="241">
        <v>12</v>
      </c>
      <c r="I240" s="242"/>
      <c r="J240" s="243">
        <f>ROUND(I240*H240,2)</f>
        <v>0</v>
      </c>
      <c r="K240" s="239" t="s">
        <v>2762</v>
      </c>
      <c r="L240" s="73"/>
      <c r="M240" s="244" t="s">
        <v>22</v>
      </c>
      <c r="N240" s="245" t="s">
        <v>50</v>
      </c>
      <c r="O240" s="48"/>
      <c r="P240" s="246">
        <f>O240*H240</f>
        <v>0</v>
      </c>
      <c r="Q240" s="246">
        <v>0</v>
      </c>
      <c r="R240" s="246">
        <f>Q240*H240</f>
        <v>0</v>
      </c>
      <c r="S240" s="246">
        <v>0</v>
      </c>
      <c r="T240" s="247">
        <f>S240*H240</f>
        <v>0</v>
      </c>
      <c r="AR240" s="25" t="s">
        <v>304</v>
      </c>
      <c r="AT240" s="25" t="s">
        <v>230</v>
      </c>
      <c r="AU240" s="25" t="s">
        <v>87</v>
      </c>
      <c r="AY240" s="25" t="s">
        <v>228</v>
      </c>
      <c r="BE240" s="248">
        <f>IF(N240="základní",J240,0)</f>
        <v>0</v>
      </c>
      <c r="BF240" s="248">
        <f>IF(N240="snížená",J240,0)</f>
        <v>0</v>
      </c>
      <c r="BG240" s="248">
        <f>IF(N240="zákl. přenesená",J240,0)</f>
        <v>0</v>
      </c>
      <c r="BH240" s="248">
        <f>IF(N240="sníž. přenesená",J240,0)</f>
        <v>0</v>
      </c>
      <c r="BI240" s="248">
        <f>IF(N240="nulová",J240,0)</f>
        <v>0</v>
      </c>
      <c r="BJ240" s="25" t="s">
        <v>24</v>
      </c>
      <c r="BK240" s="248">
        <f>ROUND(I240*H240,2)</f>
        <v>0</v>
      </c>
      <c r="BL240" s="25" t="s">
        <v>304</v>
      </c>
      <c r="BM240" s="25" t="s">
        <v>5156</v>
      </c>
    </row>
    <row r="241" s="1" customFormat="1" ht="16.5" customHeight="1">
      <c r="B241" s="47"/>
      <c r="C241" s="237" t="s">
        <v>370</v>
      </c>
      <c r="D241" s="237" t="s">
        <v>230</v>
      </c>
      <c r="E241" s="238" t="s">
        <v>313</v>
      </c>
      <c r="F241" s="239" t="s">
        <v>5157</v>
      </c>
      <c r="G241" s="240" t="s">
        <v>929</v>
      </c>
      <c r="H241" s="241">
        <v>9</v>
      </c>
      <c r="I241" s="242"/>
      <c r="J241" s="243">
        <f>ROUND(I241*H241,2)</f>
        <v>0</v>
      </c>
      <c r="K241" s="239" t="s">
        <v>2762</v>
      </c>
      <c r="L241" s="73"/>
      <c r="M241" s="244" t="s">
        <v>22</v>
      </c>
      <c r="N241" s="245" t="s">
        <v>50</v>
      </c>
      <c r="O241" s="48"/>
      <c r="P241" s="246">
        <f>O241*H241</f>
        <v>0</v>
      </c>
      <c r="Q241" s="246">
        <v>0</v>
      </c>
      <c r="R241" s="246">
        <f>Q241*H241</f>
        <v>0</v>
      </c>
      <c r="S241" s="246">
        <v>0</v>
      </c>
      <c r="T241" s="247">
        <f>S241*H241</f>
        <v>0</v>
      </c>
      <c r="AR241" s="25" t="s">
        <v>304</v>
      </c>
      <c r="AT241" s="25" t="s">
        <v>230</v>
      </c>
      <c r="AU241" s="25" t="s">
        <v>87</v>
      </c>
      <c r="AY241" s="25" t="s">
        <v>228</v>
      </c>
      <c r="BE241" s="248">
        <f>IF(N241="základní",J241,0)</f>
        <v>0</v>
      </c>
      <c r="BF241" s="248">
        <f>IF(N241="snížená",J241,0)</f>
        <v>0</v>
      </c>
      <c r="BG241" s="248">
        <f>IF(N241="zákl. přenesená",J241,0)</f>
        <v>0</v>
      </c>
      <c r="BH241" s="248">
        <f>IF(N241="sníž. přenesená",J241,0)</f>
        <v>0</v>
      </c>
      <c r="BI241" s="248">
        <f>IF(N241="nulová",J241,0)</f>
        <v>0</v>
      </c>
      <c r="BJ241" s="25" t="s">
        <v>24</v>
      </c>
      <c r="BK241" s="248">
        <f>ROUND(I241*H241,2)</f>
        <v>0</v>
      </c>
      <c r="BL241" s="25" t="s">
        <v>304</v>
      </c>
      <c r="BM241" s="25" t="s">
        <v>5158</v>
      </c>
    </row>
    <row r="242" s="1" customFormat="1" ht="16.5" customHeight="1">
      <c r="B242" s="47"/>
      <c r="C242" s="237" t="s">
        <v>379</v>
      </c>
      <c r="D242" s="237" t="s">
        <v>230</v>
      </c>
      <c r="E242" s="238" t="s">
        <v>319</v>
      </c>
      <c r="F242" s="239" t="s">
        <v>5159</v>
      </c>
      <c r="G242" s="240" t="s">
        <v>929</v>
      </c>
      <c r="H242" s="241">
        <v>6</v>
      </c>
      <c r="I242" s="242"/>
      <c r="J242" s="243">
        <f>ROUND(I242*H242,2)</f>
        <v>0</v>
      </c>
      <c r="K242" s="239" t="s">
        <v>2762</v>
      </c>
      <c r="L242" s="73"/>
      <c r="M242" s="244" t="s">
        <v>22</v>
      </c>
      <c r="N242" s="245" t="s">
        <v>50</v>
      </c>
      <c r="O242" s="48"/>
      <c r="P242" s="246">
        <f>O242*H242</f>
        <v>0</v>
      </c>
      <c r="Q242" s="246">
        <v>0</v>
      </c>
      <c r="R242" s="246">
        <f>Q242*H242</f>
        <v>0</v>
      </c>
      <c r="S242" s="246">
        <v>0</v>
      </c>
      <c r="T242" s="247">
        <f>S242*H242</f>
        <v>0</v>
      </c>
      <c r="AR242" s="25" t="s">
        <v>304</v>
      </c>
      <c r="AT242" s="25" t="s">
        <v>230</v>
      </c>
      <c r="AU242" s="25" t="s">
        <v>87</v>
      </c>
      <c r="AY242" s="25" t="s">
        <v>228</v>
      </c>
      <c r="BE242" s="248">
        <f>IF(N242="základní",J242,0)</f>
        <v>0</v>
      </c>
      <c r="BF242" s="248">
        <f>IF(N242="snížená",J242,0)</f>
        <v>0</v>
      </c>
      <c r="BG242" s="248">
        <f>IF(N242="zákl. přenesená",J242,0)</f>
        <v>0</v>
      </c>
      <c r="BH242" s="248">
        <f>IF(N242="sníž. přenesená",J242,0)</f>
        <v>0</v>
      </c>
      <c r="BI242" s="248">
        <f>IF(N242="nulová",J242,0)</f>
        <v>0</v>
      </c>
      <c r="BJ242" s="25" t="s">
        <v>24</v>
      </c>
      <c r="BK242" s="248">
        <f>ROUND(I242*H242,2)</f>
        <v>0</v>
      </c>
      <c r="BL242" s="25" t="s">
        <v>304</v>
      </c>
      <c r="BM242" s="25" t="s">
        <v>5160</v>
      </c>
    </row>
    <row r="243" s="1" customFormat="1" ht="16.5" customHeight="1">
      <c r="B243" s="47"/>
      <c r="C243" s="237" t="s">
        <v>384</v>
      </c>
      <c r="D243" s="237" t="s">
        <v>230</v>
      </c>
      <c r="E243" s="238" t="s">
        <v>5161</v>
      </c>
      <c r="F243" s="239" t="s">
        <v>5162</v>
      </c>
      <c r="G243" s="240" t="s">
        <v>913</v>
      </c>
      <c r="H243" s="306"/>
      <c r="I243" s="242"/>
      <c r="J243" s="243">
        <f>ROUND(I243*H243,2)</f>
        <v>0</v>
      </c>
      <c r="K243" s="239" t="s">
        <v>234</v>
      </c>
      <c r="L243" s="73"/>
      <c r="M243" s="244" t="s">
        <v>22</v>
      </c>
      <c r="N243" s="245" t="s">
        <v>50</v>
      </c>
      <c r="O243" s="48"/>
      <c r="P243" s="246">
        <f>O243*H243</f>
        <v>0</v>
      </c>
      <c r="Q243" s="246">
        <v>0</v>
      </c>
      <c r="R243" s="246">
        <f>Q243*H243</f>
        <v>0</v>
      </c>
      <c r="S243" s="246">
        <v>0</v>
      </c>
      <c r="T243" s="247">
        <f>S243*H243</f>
        <v>0</v>
      </c>
      <c r="AR243" s="25" t="s">
        <v>304</v>
      </c>
      <c r="AT243" s="25" t="s">
        <v>230</v>
      </c>
      <c r="AU243" s="25" t="s">
        <v>87</v>
      </c>
      <c r="AY243" s="25" t="s">
        <v>228</v>
      </c>
      <c r="BE243" s="248">
        <f>IF(N243="základní",J243,0)</f>
        <v>0</v>
      </c>
      <c r="BF243" s="248">
        <f>IF(N243="snížená",J243,0)</f>
        <v>0</v>
      </c>
      <c r="BG243" s="248">
        <f>IF(N243="zákl. přenesená",J243,0)</f>
        <v>0</v>
      </c>
      <c r="BH243" s="248">
        <f>IF(N243="sníž. přenesená",J243,0)</f>
        <v>0</v>
      </c>
      <c r="BI243" s="248">
        <f>IF(N243="nulová",J243,0)</f>
        <v>0</v>
      </c>
      <c r="BJ243" s="25" t="s">
        <v>24</v>
      </c>
      <c r="BK243" s="248">
        <f>ROUND(I243*H243,2)</f>
        <v>0</v>
      </c>
      <c r="BL243" s="25" t="s">
        <v>304</v>
      </c>
      <c r="BM243" s="25" t="s">
        <v>5163</v>
      </c>
    </row>
    <row r="244" s="11" customFormat="1" ht="29.88" customHeight="1">
      <c r="B244" s="221"/>
      <c r="C244" s="222"/>
      <c r="D244" s="223" t="s">
        <v>78</v>
      </c>
      <c r="E244" s="235" t="s">
        <v>2774</v>
      </c>
      <c r="F244" s="235" t="s">
        <v>5164</v>
      </c>
      <c r="G244" s="222"/>
      <c r="H244" s="222"/>
      <c r="I244" s="225"/>
      <c r="J244" s="236">
        <f>BK244</f>
        <v>0</v>
      </c>
      <c r="K244" s="222"/>
      <c r="L244" s="227"/>
      <c r="M244" s="228"/>
      <c r="N244" s="229"/>
      <c r="O244" s="229"/>
      <c r="P244" s="230">
        <f>SUM(P245:P249)</f>
        <v>0</v>
      </c>
      <c r="Q244" s="229"/>
      <c r="R244" s="230">
        <f>SUM(R245:R249)</f>
        <v>0</v>
      </c>
      <c r="S244" s="229"/>
      <c r="T244" s="231">
        <f>SUM(T245:T249)</f>
        <v>0</v>
      </c>
      <c r="AR244" s="232" t="s">
        <v>87</v>
      </c>
      <c r="AT244" s="233" t="s">
        <v>78</v>
      </c>
      <c r="AU244" s="233" t="s">
        <v>24</v>
      </c>
      <c r="AY244" s="232" t="s">
        <v>228</v>
      </c>
      <c r="BK244" s="234">
        <f>SUM(BK245:BK249)</f>
        <v>0</v>
      </c>
    </row>
    <row r="245" s="1" customFormat="1" ht="16.5" customHeight="1">
      <c r="B245" s="47"/>
      <c r="C245" s="237" t="s">
        <v>24</v>
      </c>
      <c r="D245" s="237" t="s">
        <v>230</v>
      </c>
      <c r="E245" s="238" t="s">
        <v>5165</v>
      </c>
      <c r="F245" s="239" t="s">
        <v>5166</v>
      </c>
      <c r="G245" s="240" t="s">
        <v>356</v>
      </c>
      <c r="H245" s="241">
        <v>100</v>
      </c>
      <c r="I245" s="242"/>
      <c r="J245" s="243">
        <f>ROUND(I245*H245,2)</f>
        <v>0</v>
      </c>
      <c r="K245" s="239" t="s">
        <v>234</v>
      </c>
      <c r="L245" s="73"/>
      <c r="M245" s="244" t="s">
        <v>22</v>
      </c>
      <c r="N245" s="245" t="s">
        <v>50</v>
      </c>
      <c r="O245" s="48"/>
      <c r="P245" s="246">
        <f>O245*H245</f>
        <v>0</v>
      </c>
      <c r="Q245" s="246">
        <v>0</v>
      </c>
      <c r="R245" s="246">
        <f>Q245*H245</f>
        <v>0</v>
      </c>
      <c r="S245" s="246">
        <v>0</v>
      </c>
      <c r="T245" s="247">
        <f>S245*H245</f>
        <v>0</v>
      </c>
      <c r="AR245" s="25" t="s">
        <v>304</v>
      </c>
      <c r="AT245" s="25" t="s">
        <v>230</v>
      </c>
      <c r="AU245" s="25" t="s">
        <v>87</v>
      </c>
      <c r="AY245" s="25" t="s">
        <v>228</v>
      </c>
      <c r="BE245" s="248">
        <f>IF(N245="základní",J245,0)</f>
        <v>0</v>
      </c>
      <c r="BF245" s="248">
        <f>IF(N245="snížená",J245,0)</f>
        <v>0</v>
      </c>
      <c r="BG245" s="248">
        <f>IF(N245="zákl. přenesená",J245,0)</f>
        <v>0</v>
      </c>
      <c r="BH245" s="248">
        <f>IF(N245="sníž. přenesená",J245,0)</f>
        <v>0</v>
      </c>
      <c r="BI245" s="248">
        <f>IF(N245="nulová",J245,0)</f>
        <v>0</v>
      </c>
      <c r="BJ245" s="25" t="s">
        <v>24</v>
      </c>
      <c r="BK245" s="248">
        <f>ROUND(I245*H245,2)</f>
        <v>0</v>
      </c>
      <c r="BL245" s="25" t="s">
        <v>304</v>
      </c>
      <c r="BM245" s="25" t="s">
        <v>5167</v>
      </c>
    </row>
    <row r="246" s="1" customFormat="1" ht="16.5" customHeight="1">
      <c r="B246" s="47"/>
      <c r="C246" s="237" t="s">
        <v>87</v>
      </c>
      <c r="D246" s="237" t="s">
        <v>230</v>
      </c>
      <c r="E246" s="238" t="s">
        <v>5168</v>
      </c>
      <c r="F246" s="239" t="s">
        <v>5169</v>
      </c>
      <c r="G246" s="240" t="s">
        <v>356</v>
      </c>
      <c r="H246" s="241">
        <v>60</v>
      </c>
      <c r="I246" s="242"/>
      <c r="J246" s="243">
        <f>ROUND(I246*H246,2)</f>
        <v>0</v>
      </c>
      <c r="K246" s="239" t="s">
        <v>234</v>
      </c>
      <c r="L246" s="73"/>
      <c r="M246" s="244" t="s">
        <v>22</v>
      </c>
      <c r="N246" s="245" t="s">
        <v>50</v>
      </c>
      <c r="O246" s="48"/>
      <c r="P246" s="246">
        <f>O246*H246</f>
        <v>0</v>
      </c>
      <c r="Q246" s="246">
        <v>0</v>
      </c>
      <c r="R246" s="246">
        <f>Q246*H246</f>
        <v>0</v>
      </c>
      <c r="S246" s="246">
        <v>0</v>
      </c>
      <c r="T246" s="247">
        <f>S246*H246</f>
        <v>0</v>
      </c>
      <c r="AR246" s="25" t="s">
        <v>304</v>
      </c>
      <c r="AT246" s="25" t="s">
        <v>230</v>
      </c>
      <c r="AU246" s="25" t="s">
        <v>87</v>
      </c>
      <c r="AY246" s="25" t="s">
        <v>228</v>
      </c>
      <c r="BE246" s="248">
        <f>IF(N246="základní",J246,0)</f>
        <v>0</v>
      </c>
      <c r="BF246" s="248">
        <f>IF(N246="snížená",J246,0)</f>
        <v>0</v>
      </c>
      <c r="BG246" s="248">
        <f>IF(N246="zákl. přenesená",J246,0)</f>
        <v>0</v>
      </c>
      <c r="BH246" s="248">
        <f>IF(N246="sníž. přenesená",J246,0)</f>
        <v>0</v>
      </c>
      <c r="BI246" s="248">
        <f>IF(N246="nulová",J246,0)</f>
        <v>0</v>
      </c>
      <c r="BJ246" s="25" t="s">
        <v>24</v>
      </c>
      <c r="BK246" s="248">
        <f>ROUND(I246*H246,2)</f>
        <v>0</v>
      </c>
      <c r="BL246" s="25" t="s">
        <v>304</v>
      </c>
      <c r="BM246" s="25" t="s">
        <v>5170</v>
      </c>
    </row>
    <row r="247" s="1" customFormat="1" ht="16.5" customHeight="1">
      <c r="B247" s="47"/>
      <c r="C247" s="237" t="s">
        <v>101</v>
      </c>
      <c r="D247" s="237" t="s">
        <v>230</v>
      </c>
      <c r="E247" s="238" t="s">
        <v>109</v>
      </c>
      <c r="F247" s="239" t="s">
        <v>5171</v>
      </c>
      <c r="G247" s="240" t="s">
        <v>356</v>
      </c>
      <c r="H247" s="241">
        <v>160</v>
      </c>
      <c r="I247" s="242"/>
      <c r="J247" s="243">
        <f>ROUND(I247*H247,2)</f>
        <v>0</v>
      </c>
      <c r="K247" s="239" t="s">
        <v>2762</v>
      </c>
      <c r="L247" s="73"/>
      <c r="M247" s="244" t="s">
        <v>22</v>
      </c>
      <c r="N247" s="245" t="s">
        <v>50</v>
      </c>
      <c r="O247" s="48"/>
      <c r="P247" s="246">
        <f>O247*H247</f>
        <v>0</v>
      </c>
      <c r="Q247" s="246">
        <v>0</v>
      </c>
      <c r="R247" s="246">
        <f>Q247*H247</f>
        <v>0</v>
      </c>
      <c r="S247" s="246">
        <v>0</v>
      </c>
      <c r="T247" s="247">
        <f>S247*H247</f>
        <v>0</v>
      </c>
      <c r="AR247" s="25" t="s">
        <v>304</v>
      </c>
      <c r="AT247" s="25" t="s">
        <v>230</v>
      </c>
      <c r="AU247" s="25" t="s">
        <v>87</v>
      </c>
      <c r="AY247" s="25" t="s">
        <v>228</v>
      </c>
      <c r="BE247" s="248">
        <f>IF(N247="základní",J247,0)</f>
        <v>0</v>
      </c>
      <c r="BF247" s="248">
        <f>IF(N247="snížená",J247,0)</f>
        <v>0</v>
      </c>
      <c r="BG247" s="248">
        <f>IF(N247="zákl. přenesená",J247,0)</f>
        <v>0</v>
      </c>
      <c r="BH247" s="248">
        <f>IF(N247="sníž. přenesená",J247,0)</f>
        <v>0</v>
      </c>
      <c r="BI247" s="248">
        <f>IF(N247="nulová",J247,0)</f>
        <v>0</v>
      </c>
      <c r="BJ247" s="25" t="s">
        <v>24</v>
      </c>
      <c r="BK247" s="248">
        <f>ROUND(I247*H247,2)</f>
        <v>0</v>
      </c>
      <c r="BL247" s="25" t="s">
        <v>304</v>
      </c>
      <c r="BM247" s="25" t="s">
        <v>5172</v>
      </c>
    </row>
    <row r="248" s="1" customFormat="1" ht="16.5" customHeight="1">
      <c r="B248" s="47"/>
      <c r="C248" s="237" t="s">
        <v>235</v>
      </c>
      <c r="D248" s="237" t="s">
        <v>230</v>
      </c>
      <c r="E248" s="238" t="s">
        <v>5173</v>
      </c>
      <c r="F248" s="239" t="s">
        <v>5174</v>
      </c>
      <c r="G248" s="240" t="s">
        <v>5175</v>
      </c>
      <c r="H248" s="241">
        <v>10</v>
      </c>
      <c r="I248" s="242"/>
      <c r="J248" s="243">
        <f>ROUND(I248*H248,2)</f>
        <v>0</v>
      </c>
      <c r="K248" s="239" t="s">
        <v>2762</v>
      </c>
      <c r="L248" s="73"/>
      <c r="M248" s="244" t="s">
        <v>22</v>
      </c>
      <c r="N248" s="245" t="s">
        <v>50</v>
      </c>
      <c r="O248" s="48"/>
      <c r="P248" s="246">
        <f>O248*H248</f>
        <v>0</v>
      </c>
      <c r="Q248" s="246">
        <v>0</v>
      </c>
      <c r="R248" s="246">
        <f>Q248*H248</f>
        <v>0</v>
      </c>
      <c r="S248" s="246">
        <v>0</v>
      </c>
      <c r="T248" s="247">
        <f>S248*H248</f>
        <v>0</v>
      </c>
      <c r="AR248" s="25" t="s">
        <v>304</v>
      </c>
      <c r="AT248" s="25" t="s">
        <v>230</v>
      </c>
      <c r="AU248" s="25" t="s">
        <v>87</v>
      </c>
      <c r="AY248" s="25" t="s">
        <v>228</v>
      </c>
      <c r="BE248" s="248">
        <f>IF(N248="základní",J248,0)</f>
        <v>0</v>
      </c>
      <c r="BF248" s="248">
        <f>IF(N248="snížená",J248,0)</f>
        <v>0</v>
      </c>
      <c r="BG248" s="248">
        <f>IF(N248="zákl. přenesená",J248,0)</f>
        <v>0</v>
      </c>
      <c r="BH248" s="248">
        <f>IF(N248="sníž. přenesená",J248,0)</f>
        <v>0</v>
      </c>
      <c r="BI248" s="248">
        <f>IF(N248="nulová",J248,0)</f>
        <v>0</v>
      </c>
      <c r="BJ248" s="25" t="s">
        <v>24</v>
      </c>
      <c r="BK248" s="248">
        <f>ROUND(I248*H248,2)</f>
        <v>0</v>
      </c>
      <c r="BL248" s="25" t="s">
        <v>304</v>
      </c>
      <c r="BM248" s="25" t="s">
        <v>5176</v>
      </c>
    </row>
    <row r="249" s="1" customFormat="1" ht="16.5" customHeight="1">
      <c r="B249" s="47"/>
      <c r="C249" s="237" t="s">
        <v>251</v>
      </c>
      <c r="D249" s="237" t="s">
        <v>230</v>
      </c>
      <c r="E249" s="238" t="s">
        <v>5177</v>
      </c>
      <c r="F249" s="239" t="s">
        <v>5178</v>
      </c>
      <c r="G249" s="240" t="s">
        <v>913</v>
      </c>
      <c r="H249" s="306"/>
      <c r="I249" s="242"/>
      <c r="J249" s="243">
        <f>ROUND(I249*H249,2)</f>
        <v>0</v>
      </c>
      <c r="K249" s="239" t="s">
        <v>234</v>
      </c>
      <c r="L249" s="73"/>
      <c r="M249" s="244" t="s">
        <v>22</v>
      </c>
      <c r="N249" s="245" t="s">
        <v>50</v>
      </c>
      <c r="O249" s="48"/>
      <c r="P249" s="246">
        <f>O249*H249</f>
        <v>0</v>
      </c>
      <c r="Q249" s="246">
        <v>0</v>
      </c>
      <c r="R249" s="246">
        <f>Q249*H249</f>
        <v>0</v>
      </c>
      <c r="S249" s="246">
        <v>0</v>
      </c>
      <c r="T249" s="247">
        <f>S249*H249</f>
        <v>0</v>
      </c>
      <c r="AR249" s="25" t="s">
        <v>304</v>
      </c>
      <c r="AT249" s="25" t="s">
        <v>230</v>
      </c>
      <c r="AU249" s="25" t="s">
        <v>87</v>
      </c>
      <c r="AY249" s="25" t="s">
        <v>228</v>
      </c>
      <c r="BE249" s="248">
        <f>IF(N249="základní",J249,0)</f>
        <v>0</v>
      </c>
      <c r="BF249" s="248">
        <f>IF(N249="snížená",J249,0)</f>
        <v>0</v>
      </c>
      <c r="BG249" s="248">
        <f>IF(N249="zákl. přenesená",J249,0)</f>
        <v>0</v>
      </c>
      <c r="BH249" s="248">
        <f>IF(N249="sníž. přenesená",J249,0)</f>
        <v>0</v>
      </c>
      <c r="BI249" s="248">
        <f>IF(N249="nulová",J249,0)</f>
        <v>0</v>
      </c>
      <c r="BJ249" s="25" t="s">
        <v>24</v>
      </c>
      <c r="BK249" s="248">
        <f>ROUND(I249*H249,2)</f>
        <v>0</v>
      </c>
      <c r="BL249" s="25" t="s">
        <v>304</v>
      </c>
      <c r="BM249" s="25" t="s">
        <v>5179</v>
      </c>
    </row>
    <row r="250" s="11" customFormat="1" ht="29.88" customHeight="1">
      <c r="B250" s="221"/>
      <c r="C250" s="222"/>
      <c r="D250" s="223" t="s">
        <v>78</v>
      </c>
      <c r="E250" s="235" t="s">
        <v>2782</v>
      </c>
      <c r="F250" s="235" t="s">
        <v>5180</v>
      </c>
      <c r="G250" s="222"/>
      <c r="H250" s="222"/>
      <c r="I250" s="225"/>
      <c r="J250" s="236">
        <f>BK250</f>
        <v>0</v>
      </c>
      <c r="K250" s="222"/>
      <c r="L250" s="227"/>
      <c r="M250" s="228"/>
      <c r="N250" s="229"/>
      <c r="O250" s="229"/>
      <c r="P250" s="230">
        <f>SUM(P251:P254)</f>
        <v>0</v>
      </c>
      <c r="Q250" s="229"/>
      <c r="R250" s="230">
        <f>SUM(R251:R254)</f>
        <v>0</v>
      </c>
      <c r="S250" s="229"/>
      <c r="T250" s="231">
        <f>SUM(T251:T254)</f>
        <v>0</v>
      </c>
      <c r="AR250" s="232" t="s">
        <v>87</v>
      </c>
      <c r="AT250" s="233" t="s">
        <v>78</v>
      </c>
      <c r="AU250" s="233" t="s">
        <v>24</v>
      </c>
      <c r="AY250" s="232" t="s">
        <v>228</v>
      </c>
      <c r="BK250" s="234">
        <f>SUM(BK251:BK254)</f>
        <v>0</v>
      </c>
    </row>
    <row r="251" s="1" customFormat="1" ht="16.5" customHeight="1">
      <c r="B251" s="47"/>
      <c r="C251" s="237" t="s">
        <v>24</v>
      </c>
      <c r="D251" s="237" t="s">
        <v>230</v>
      </c>
      <c r="E251" s="238" t="s">
        <v>5181</v>
      </c>
      <c r="F251" s="239" t="s">
        <v>5182</v>
      </c>
      <c r="G251" s="240" t="s">
        <v>263</v>
      </c>
      <c r="H251" s="241">
        <v>9</v>
      </c>
      <c r="I251" s="242"/>
      <c r="J251" s="243">
        <f>ROUND(I251*H251,2)</f>
        <v>0</v>
      </c>
      <c r="K251" s="239" t="s">
        <v>234</v>
      </c>
      <c r="L251" s="73"/>
      <c r="M251" s="244" t="s">
        <v>22</v>
      </c>
      <c r="N251" s="245" t="s">
        <v>50</v>
      </c>
      <c r="O251" s="48"/>
      <c r="P251" s="246">
        <f>O251*H251</f>
        <v>0</v>
      </c>
      <c r="Q251" s="246">
        <v>0</v>
      </c>
      <c r="R251" s="246">
        <f>Q251*H251</f>
        <v>0</v>
      </c>
      <c r="S251" s="246">
        <v>0</v>
      </c>
      <c r="T251" s="247">
        <f>S251*H251</f>
        <v>0</v>
      </c>
      <c r="AR251" s="25" t="s">
        <v>304</v>
      </c>
      <c r="AT251" s="25" t="s">
        <v>230</v>
      </c>
      <c r="AU251" s="25" t="s">
        <v>87</v>
      </c>
      <c r="AY251" s="25" t="s">
        <v>228</v>
      </c>
      <c r="BE251" s="248">
        <f>IF(N251="základní",J251,0)</f>
        <v>0</v>
      </c>
      <c r="BF251" s="248">
        <f>IF(N251="snížená",J251,0)</f>
        <v>0</v>
      </c>
      <c r="BG251" s="248">
        <f>IF(N251="zákl. přenesená",J251,0)</f>
        <v>0</v>
      </c>
      <c r="BH251" s="248">
        <f>IF(N251="sníž. přenesená",J251,0)</f>
        <v>0</v>
      </c>
      <c r="BI251" s="248">
        <f>IF(N251="nulová",J251,0)</f>
        <v>0</v>
      </c>
      <c r="BJ251" s="25" t="s">
        <v>24</v>
      </c>
      <c r="BK251" s="248">
        <f>ROUND(I251*H251,2)</f>
        <v>0</v>
      </c>
      <c r="BL251" s="25" t="s">
        <v>304</v>
      </c>
      <c r="BM251" s="25" t="s">
        <v>5183</v>
      </c>
    </row>
    <row r="252" s="1" customFormat="1" ht="16.5" customHeight="1">
      <c r="B252" s="47"/>
      <c r="C252" s="237" t="s">
        <v>87</v>
      </c>
      <c r="D252" s="237" t="s">
        <v>230</v>
      </c>
      <c r="E252" s="238" t="s">
        <v>5184</v>
      </c>
      <c r="F252" s="239" t="s">
        <v>5185</v>
      </c>
      <c r="G252" s="240" t="s">
        <v>328</v>
      </c>
      <c r="H252" s="241">
        <v>186</v>
      </c>
      <c r="I252" s="242"/>
      <c r="J252" s="243">
        <f>ROUND(I252*H252,2)</f>
        <v>0</v>
      </c>
      <c r="K252" s="239" t="s">
        <v>234</v>
      </c>
      <c r="L252" s="73"/>
      <c r="M252" s="244" t="s">
        <v>22</v>
      </c>
      <c r="N252" s="245" t="s">
        <v>50</v>
      </c>
      <c r="O252" s="48"/>
      <c r="P252" s="246">
        <f>O252*H252</f>
        <v>0</v>
      </c>
      <c r="Q252" s="246">
        <v>0</v>
      </c>
      <c r="R252" s="246">
        <f>Q252*H252</f>
        <v>0</v>
      </c>
      <c r="S252" s="246">
        <v>0</v>
      </c>
      <c r="T252" s="247">
        <f>S252*H252</f>
        <v>0</v>
      </c>
      <c r="AR252" s="25" t="s">
        <v>304</v>
      </c>
      <c r="AT252" s="25" t="s">
        <v>230</v>
      </c>
      <c r="AU252" s="25" t="s">
        <v>87</v>
      </c>
      <c r="AY252" s="25" t="s">
        <v>228</v>
      </c>
      <c r="BE252" s="248">
        <f>IF(N252="základní",J252,0)</f>
        <v>0</v>
      </c>
      <c r="BF252" s="248">
        <f>IF(N252="snížená",J252,0)</f>
        <v>0</v>
      </c>
      <c r="BG252" s="248">
        <f>IF(N252="zákl. přenesená",J252,0)</f>
        <v>0</v>
      </c>
      <c r="BH252" s="248">
        <f>IF(N252="sníž. přenesená",J252,0)</f>
        <v>0</v>
      </c>
      <c r="BI252" s="248">
        <f>IF(N252="nulová",J252,0)</f>
        <v>0</v>
      </c>
      <c r="BJ252" s="25" t="s">
        <v>24</v>
      </c>
      <c r="BK252" s="248">
        <f>ROUND(I252*H252,2)</f>
        <v>0</v>
      </c>
      <c r="BL252" s="25" t="s">
        <v>304</v>
      </c>
      <c r="BM252" s="25" t="s">
        <v>5186</v>
      </c>
    </row>
    <row r="253" s="1" customFormat="1" ht="16.5" customHeight="1">
      <c r="B253" s="47"/>
      <c r="C253" s="237" t="s">
        <v>101</v>
      </c>
      <c r="D253" s="237" t="s">
        <v>230</v>
      </c>
      <c r="E253" s="238" t="s">
        <v>5187</v>
      </c>
      <c r="F253" s="239" t="s">
        <v>5188</v>
      </c>
      <c r="G253" s="240" t="s">
        <v>328</v>
      </c>
      <c r="H253" s="241">
        <v>5</v>
      </c>
      <c r="I253" s="242"/>
      <c r="J253" s="243">
        <f>ROUND(I253*H253,2)</f>
        <v>0</v>
      </c>
      <c r="K253" s="239" t="s">
        <v>234</v>
      </c>
      <c r="L253" s="73"/>
      <c r="M253" s="244" t="s">
        <v>22</v>
      </c>
      <c r="N253" s="245" t="s">
        <v>50</v>
      </c>
      <c r="O253" s="48"/>
      <c r="P253" s="246">
        <f>O253*H253</f>
        <v>0</v>
      </c>
      <c r="Q253" s="246">
        <v>0</v>
      </c>
      <c r="R253" s="246">
        <f>Q253*H253</f>
        <v>0</v>
      </c>
      <c r="S253" s="246">
        <v>0</v>
      </c>
      <c r="T253" s="247">
        <f>S253*H253</f>
        <v>0</v>
      </c>
      <c r="AR253" s="25" t="s">
        <v>304</v>
      </c>
      <c r="AT253" s="25" t="s">
        <v>230</v>
      </c>
      <c r="AU253" s="25" t="s">
        <v>87</v>
      </c>
      <c r="AY253" s="25" t="s">
        <v>228</v>
      </c>
      <c r="BE253" s="248">
        <f>IF(N253="základní",J253,0)</f>
        <v>0</v>
      </c>
      <c r="BF253" s="248">
        <f>IF(N253="snížená",J253,0)</f>
        <v>0</v>
      </c>
      <c r="BG253" s="248">
        <f>IF(N253="zákl. přenesená",J253,0)</f>
        <v>0</v>
      </c>
      <c r="BH253" s="248">
        <f>IF(N253="sníž. přenesená",J253,0)</f>
        <v>0</v>
      </c>
      <c r="BI253" s="248">
        <f>IF(N253="nulová",J253,0)</f>
        <v>0</v>
      </c>
      <c r="BJ253" s="25" t="s">
        <v>24</v>
      </c>
      <c r="BK253" s="248">
        <f>ROUND(I253*H253,2)</f>
        <v>0</v>
      </c>
      <c r="BL253" s="25" t="s">
        <v>304</v>
      </c>
      <c r="BM253" s="25" t="s">
        <v>5189</v>
      </c>
    </row>
    <row r="254" s="1" customFormat="1" ht="16.5" customHeight="1">
      <c r="B254" s="47"/>
      <c r="C254" s="237" t="s">
        <v>235</v>
      </c>
      <c r="D254" s="237" t="s">
        <v>230</v>
      </c>
      <c r="E254" s="238" t="s">
        <v>112</v>
      </c>
      <c r="F254" s="239" t="s">
        <v>5190</v>
      </c>
      <c r="G254" s="240" t="s">
        <v>929</v>
      </c>
      <c r="H254" s="241">
        <v>10</v>
      </c>
      <c r="I254" s="242"/>
      <c r="J254" s="243">
        <f>ROUND(I254*H254,2)</f>
        <v>0</v>
      </c>
      <c r="K254" s="239" t="s">
        <v>2762</v>
      </c>
      <c r="L254" s="73"/>
      <c r="M254" s="244" t="s">
        <v>22</v>
      </c>
      <c r="N254" s="245" t="s">
        <v>50</v>
      </c>
      <c r="O254" s="48"/>
      <c r="P254" s="246">
        <f>O254*H254</f>
        <v>0</v>
      </c>
      <c r="Q254" s="246">
        <v>0</v>
      </c>
      <c r="R254" s="246">
        <f>Q254*H254</f>
        <v>0</v>
      </c>
      <c r="S254" s="246">
        <v>0</v>
      </c>
      <c r="T254" s="247">
        <f>S254*H254</f>
        <v>0</v>
      </c>
      <c r="AR254" s="25" t="s">
        <v>304</v>
      </c>
      <c r="AT254" s="25" t="s">
        <v>230</v>
      </c>
      <c r="AU254" s="25" t="s">
        <v>87</v>
      </c>
      <c r="AY254" s="25" t="s">
        <v>228</v>
      </c>
      <c r="BE254" s="248">
        <f>IF(N254="základní",J254,0)</f>
        <v>0</v>
      </c>
      <c r="BF254" s="248">
        <f>IF(N254="snížená",J254,0)</f>
        <v>0</v>
      </c>
      <c r="BG254" s="248">
        <f>IF(N254="zákl. přenesená",J254,0)</f>
        <v>0</v>
      </c>
      <c r="BH254" s="248">
        <f>IF(N254="sníž. přenesená",J254,0)</f>
        <v>0</v>
      </c>
      <c r="BI254" s="248">
        <f>IF(N254="nulová",J254,0)</f>
        <v>0</v>
      </c>
      <c r="BJ254" s="25" t="s">
        <v>24</v>
      </c>
      <c r="BK254" s="248">
        <f>ROUND(I254*H254,2)</f>
        <v>0</v>
      </c>
      <c r="BL254" s="25" t="s">
        <v>304</v>
      </c>
      <c r="BM254" s="25" t="s">
        <v>5191</v>
      </c>
    </row>
    <row r="255" s="11" customFormat="1" ht="29.88" customHeight="1">
      <c r="B255" s="221"/>
      <c r="C255" s="222"/>
      <c r="D255" s="223" t="s">
        <v>78</v>
      </c>
      <c r="E255" s="235" t="s">
        <v>3624</v>
      </c>
      <c r="F255" s="235" t="s">
        <v>5192</v>
      </c>
      <c r="G255" s="222"/>
      <c r="H255" s="222"/>
      <c r="I255" s="225"/>
      <c r="J255" s="236">
        <f>BK255</f>
        <v>0</v>
      </c>
      <c r="K255" s="222"/>
      <c r="L255" s="227"/>
      <c r="M255" s="228"/>
      <c r="N255" s="229"/>
      <c r="O255" s="229"/>
      <c r="P255" s="230">
        <f>SUM(P256:P257)</f>
        <v>0</v>
      </c>
      <c r="Q255" s="229"/>
      <c r="R255" s="230">
        <f>SUM(R256:R257)</f>
        <v>0</v>
      </c>
      <c r="S255" s="229"/>
      <c r="T255" s="231">
        <f>SUM(T256:T257)</f>
        <v>0</v>
      </c>
      <c r="AR255" s="232" t="s">
        <v>87</v>
      </c>
      <c r="AT255" s="233" t="s">
        <v>78</v>
      </c>
      <c r="AU255" s="233" t="s">
        <v>24</v>
      </c>
      <c r="AY255" s="232" t="s">
        <v>228</v>
      </c>
      <c r="BK255" s="234">
        <f>SUM(BK256:BK257)</f>
        <v>0</v>
      </c>
    </row>
    <row r="256" s="1" customFormat="1" ht="16.5" customHeight="1">
      <c r="B256" s="47"/>
      <c r="C256" s="237" t="s">
        <v>24</v>
      </c>
      <c r="D256" s="237" t="s">
        <v>230</v>
      </c>
      <c r="E256" s="238" t="s">
        <v>115</v>
      </c>
      <c r="F256" s="239" t="s">
        <v>5193</v>
      </c>
      <c r="G256" s="240" t="s">
        <v>3160</v>
      </c>
      <c r="H256" s="241">
        <v>72</v>
      </c>
      <c r="I256" s="242"/>
      <c r="J256" s="243">
        <f>ROUND(I256*H256,2)</f>
        <v>0</v>
      </c>
      <c r="K256" s="239" t="s">
        <v>2762</v>
      </c>
      <c r="L256" s="73"/>
      <c r="M256" s="244" t="s">
        <v>22</v>
      </c>
      <c r="N256" s="245" t="s">
        <v>50</v>
      </c>
      <c r="O256" s="48"/>
      <c r="P256" s="246">
        <f>O256*H256</f>
        <v>0</v>
      </c>
      <c r="Q256" s="246">
        <v>0</v>
      </c>
      <c r="R256" s="246">
        <f>Q256*H256</f>
        <v>0</v>
      </c>
      <c r="S256" s="246">
        <v>0</v>
      </c>
      <c r="T256" s="247">
        <f>S256*H256</f>
        <v>0</v>
      </c>
      <c r="AR256" s="25" t="s">
        <v>304</v>
      </c>
      <c r="AT256" s="25" t="s">
        <v>230</v>
      </c>
      <c r="AU256" s="25" t="s">
        <v>87</v>
      </c>
      <c r="AY256" s="25" t="s">
        <v>228</v>
      </c>
      <c r="BE256" s="248">
        <f>IF(N256="základní",J256,0)</f>
        <v>0</v>
      </c>
      <c r="BF256" s="248">
        <f>IF(N256="snížená",J256,0)</f>
        <v>0</v>
      </c>
      <c r="BG256" s="248">
        <f>IF(N256="zákl. přenesená",J256,0)</f>
        <v>0</v>
      </c>
      <c r="BH256" s="248">
        <f>IF(N256="sníž. přenesená",J256,0)</f>
        <v>0</v>
      </c>
      <c r="BI256" s="248">
        <f>IF(N256="nulová",J256,0)</f>
        <v>0</v>
      </c>
      <c r="BJ256" s="25" t="s">
        <v>24</v>
      </c>
      <c r="BK256" s="248">
        <f>ROUND(I256*H256,2)</f>
        <v>0</v>
      </c>
      <c r="BL256" s="25" t="s">
        <v>304</v>
      </c>
      <c r="BM256" s="25" t="s">
        <v>5194</v>
      </c>
    </row>
    <row r="257" s="1" customFormat="1" ht="16.5" customHeight="1">
      <c r="B257" s="47"/>
      <c r="C257" s="237" t="s">
        <v>87</v>
      </c>
      <c r="D257" s="237" t="s">
        <v>230</v>
      </c>
      <c r="E257" s="238" t="s">
        <v>5195</v>
      </c>
      <c r="F257" s="239" t="s">
        <v>5196</v>
      </c>
      <c r="G257" s="240" t="s">
        <v>3160</v>
      </c>
      <c r="H257" s="241">
        <v>2</v>
      </c>
      <c r="I257" s="242"/>
      <c r="J257" s="243">
        <f>ROUND(I257*H257,2)</f>
        <v>0</v>
      </c>
      <c r="K257" s="239" t="s">
        <v>2762</v>
      </c>
      <c r="L257" s="73"/>
      <c r="M257" s="244" t="s">
        <v>22</v>
      </c>
      <c r="N257" s="245" t="s">
        <v>50</v>
      </c>
      <c r="O257" s="48"/>
      <c r="P257" s="246">
        <f>O257*H257</f>
        <v>0</v>
      </c>
      <c r="Q257" s="246">
        <v>0</v>
      </c>
      <c r="R257" s="246">
        <f>Q257*H257</f>
        <v>0</v>
      </c>
      <c r="S257" s="246">
        <v>0</v>
      </c>
      <c r="T257" s="247">
        <f>S257*H257</f>
        <v>0</v>
      </c>
      <c r="AR257" s="25" t="s">
        <v>304</v>
      </c>
      <c r="AT257" s="25" t="s">
        <v>230</v>
      </c>
      <c r="AU257" s="25" t="s">
        <v>87</v>
      </c>
      <c r="AY257" s="25" t="s">
        <v>228</v>
      </c>
      <c r="BE257" s="248">
        <f>IF(N257="základní",J257,0)</f>
        <v>0</v>
      </c>
      <c r="BF257" s="248">
        <f>IF(N257="snížená",J257,0)</f>
        <v>0</v>
      </c>
      <c r="BG257" s="248">
        <f>IF(N257="zákl. přenesená",J257,0)</f>
        <v>0</v>
      </c>
      <c r="BH257" s="248">
        <f>IF(N257="sníž. přenesená",J257,0)</f>
        <v>0</v>
      </c>
      <c r="BI257" s="248">
        <f>IF(N257="nulová",J257,0)</f>
        <v>0</v>
      </c>
      <c r="BJ257" s="25" t="s">
        <v>24</v>
      </c>
      <c r="BK257" s="248">
        <f>ROUND(I257*H257,2)</f>
        <v>0</v>
      </c>
      <c r="BL257" s="25" t="s">
        <v>304</v>
      </c>
      <c r="BM257" s="25" t="s">
        <v>5197</v>
      </c>
    </row>
    <row r="258" s="11" customFormat="1" ht="37.44" customHeight="1">
      <c r="B258" s="221"/>
      <c r="C258" s="222"/>
      <c r="D258" s="223" t="s">
        <v>78</v>
      </c>
      <c r="E258" s="224" t="s">
        <v>2804</v>
      </c>
      <c r="F258" s="224" t="s">
        <v>5198</v>
      </c>
      <c r="G258" s="222"/>
      <c r="H258" s="222"/>
      <c r="I258" s="225"/>
      <c r="J258" s="226">
        <f>BK258</f>
        <v>0</v>
      </c>
      <c r="K258" s="222"/>
      <c r="L258" s="227"/>
      <c r="M258" s="228"/>
      <c r="N258" s="229"/>
      <c r="O258" s="229"/>
      <c r="P258" s="230">
        <f>P259+P270+P274+P283+P304+P308+P312+P317</f>
        <v>0</v>
      </c>
      <c r="Q258" s="229"/>
      <c r="R258" s="230">
        <f>R259+R270+R274+R283+R304+R308+R312+R317</f>
        <v>0</v>
      </c>
      <c r="S258" s="229"/>
      <c r="T258" s="231">
        <f>T259+T270+T274+T283+T304+T308+T312+T317</f>
        <v>0</v>
      </c>
      <c r="AR258" s="232" t="s">
        <v>87</v>
      </c>
      <c r="AT258" s="233" t="s">
        <v>78</v>
      </c>
      <c r="AU258" s="233" t="s">
        <v>79</v>
      </c>
      <c r="AY258" s="232" t="s">
        <v>228</v>
      </c>
      <c r="BK258" s="234">
        <f>BK259+BK270+BK274+BK283+BK304+BK308+BK312+BK317</f>
        <v>0</v>
      </c>
    </row>
    <row r="259" s="11" customFormat="1" ht="19.92" customHeight="1">
      <c r="B259" s="221"/>
      <c r="C259" s="222"/>
      <c r="D259" s="223" t="s">
        <v>78</v>
      </c>
      <c r="E259" s="235" t="s">
        <v>2756</v>
      </c>
      <c r="F259" s="235" t="s">
        <v>1010</v>
      </c>
      <c r="G259" s="222"/>
      <c r="H259" s="222"/>
      <c r="I259" s="225"/>
      <c r="J259" s="236">
        <f>BK259</f>
        <v>0</v>
      </c>
      <c r="K259" s="222"/>
      <c r="L259" s="227"/>
      <c r="M259" s="228"/>
      <c r="N259" s="229"/>
      <c r="O259" s="229"/>
      <c r="P259" s="230">
        <f>SUM(P260:P269)</f>
        <v>0</v>
      </c>
      <c r="Q259" s="229"/>
      <c r="R259" s="230">
        <f>SUM(R260:R269)</f>
        <v>0</v>
      </c>
      <c r="S259" s="229"/>
      <c r="T259" s="231">
        <f>SUM(T260:T269)</f>
        <v>0</v>
      </c>
      <c r="AR259" s="232" t="s">
        <v>87</v>
      </c>
      <c r="AT259" s="233" t="s">
        <v>78</v>
      </c>
      <c r="AU259" s="233" t="s">
        <v>24</v>
      </c>
      <c r="AY259" s="232" t="s">
        <v>228</v>
      </c>
      <c r="BK259" s="234">
        <f>SUM(BK260:BK269)</f>
        <v>0</v>
      </c>
    </row>
    <row r="260" s="1" customFormat="1" ht="25.5" customHeight="1">
      <c r="B260" s="47"/>
      <c r="C260" s="237" t="s">
        <v>24</v>
      </c>
      <c r="D260" s="237" t="s">
        <v>230</v>
      </c>
      <c r="E260" s="238" t="s">
        <v>4991</v>
      </c>
      <c r="F260" s="239" t="s">
        <v>4992</v>
      </c>
      <c r="G260" s="240" t="s">
        <v>328</v>
      </c>
      <c r="H260" s="241">
        <v>18</v>
      </c>
      <c r="I260" s="242"/>
      <c r="J260" s="243">
        <f>ROUND(I260*H260,2)</f>
        <v>0</v>
      </c>
      <c r="K260" s="239" t="s">
        <v>2762</v>
      </c>
      <c r="L260" s="73"/>
      <c r="M260" s="244" t="s">
        <v>22</v>
      </c>
      <c r="N260" s="245" t="s">
        <v>50</v>
      </c>
      <c r="O260" s="48"/>
      <c r="P260" s="246">
        <f>O260*H260</f>
        <v>0</v>
      </c>
      <c r="Q260" s="246">
        <v>0</v>
      </c>
      <c r="R260" s="246">
        <f>Q260*H260</f>
        <v>0</v>
      </c>
      <c r="S260" s="246">
        <v>0</v>
      </c>
      <c r="T260" s="247">
        <f>S260*H260</f>
        <v>0</v>
      </c>
      <c r="AR260" s="25" t="s">
        <v>304</v>
      </c>
      <c r="AT260" s="25" t="s">
        <v>230</v>
      </c>
      <c r="AU260" s="25" t="s">
        <v>87</v>
      </c>
      <c r="AY260" s="25" t="s">
        <v>228</v>
      </c>
      <c r="BE260" s="248">
        <f>IF(N260="základní",J260,0)</f>
        <v>0</v>
      </c>
      <c r="BF260" s="248">
        <f>IF(N260="snížená",J260,0)</f>
        <v>0</v>
      </c>
      <c r="BG260" s="248">
        <f>IF(N260="zákl. přenesená",J260,0)</f>
        <v>0</v>
      </c>
      <c r="BH260" s="248">
        <f>IF(N260="sníž. přenesená",J260,0)</f>
        <v>0</v>
      </c>
      <c r="BI260" s="248">
        <f>IF(N260="nulová",J260,0)</f>
        <v>0</v>
      </c>
      <c r="BJ260" s="25" t="s">
        <v>24</v>
      </c>
      <c r="BK260" s="248">
        <f>ROUND(I260*H260,2)</f>
        <v>0</v>
      </c>
      <c r="BL260" s="25" t="s">
        <v>304</v>
      </c>
      <c r="BM260" s="25" t="s">
        <v>5199</v>
      </c>
    </row>
    <row r="261" s="1" customFormat="1" ht="25.5" customHeight="1">
      <c r="B261" s="47"/>
      <c r="C261" s="237" t="s">
        <v>87</v>
      </c>
      <c r="D261" s="237" t="s">
        <v>230</v>
      </c>
      <c r="E261" s="238" t="s">
        <v>4994</v>
      </c>
      <c r="F261" s="239" t="s">
        <v>4995</v>
      </c>
      <c r="G261" s="240" t="s">
        <v>328</v>
      </c>
      <c r="H261" s="241">
        <v>16</v>
      </c>
      <c r="I261" s="242"/>
      <c r="J261" s="243">
        <f>ROUND(I261*H261,2)</f>
        <v>0</v>
      </c>
      <c r="K261" s="239" t="s">
        <v>2762</v>
      </c>
      <c r="L261" s="73"/>
      <c r="M261" s="244" t="s">
        <v>22</v>
      </c>
      <c r="N261" s="245" t="s">
        <v>50</v>
      </c>
      <c r="O261" s="48"/>
      <c r="P261" s="246">
        <f>O261*H261</f>
        <v>0</v>
      </c>
      <c r="Q261" s="246">
        <v>0</v>
      </c>
      <c r="R261" s="246">
        <f>Q261*H261</f>
        <v>0</v>
      </c>
      <c r="S261" s="246">
        <v>0</v>
      </c>
      <c r="T261" s="247">
        <f>S261*H261</f>
        <v>0</v>
      </c>
      <c r="AR261" s="25" t="s">
        <v>304</v>
      </c>
      <c r="AT261" s="25" t="s">
        <v>230</v>
      </c>
      <c r="AU261" s="25" t="s">
        <v>87</v>
      </c>
      <c r="AY261" s="25" t="s">
        <v>228</v>
      </c>
      <c r="BE261" s="248">
        <f>IF(N261="základní",J261,0)</f>
        <v>0</v>
      </c>
      <c r="BF261" s="248">
        <f>IF(N261="snížená",J261,0)</f>
        <v>0</v>
      </c>
      <c r="BG261" s="248">
        <f>IF(N261="zákl. přenesená",J261,0)</f>
        <v>0</v>
      </c>
      <c r="BH261" s="248">
        <f>IF(N261="sníž. přenesená",J261,0)</f>
        <v>0</v>
      </c>
      <c r="BI261" s="248">
        <f>IF(N261="nulová",J261,0)</f>
        <v>0</v>
      </c>
      <c r="BJ261" s="25" t="s">
        <v>24</v>
      </c>
      <c r="BK261" s="248">
        <f>ROUND(I261*H261,2)</f>
        <v>0</v>
      </c>
      <c r="BL261" s="25" t="s">
        <v>304</v>
      </c>
      <c r="BM261" s="25" t="s">
        <v>5200</v>
      </c>
    </row>
    <row r="262" s="1" customFormat="1" ht="16.5" customHeight="1">
      <c r="B262" s="47"/>
      <c r="C262" s="237" t="s">
        <v>101</v>
      </c>
      <c r="D262" s="237" t="s">
        <v>230</v>
      </c>
      <c r="E262" s="238" t="s">
        <v>136</v>
      </c>
      <c r="F262" s="239" t="s">
        <v>5201</v>
      </c>
      <c r="G262" s="240" t="s">
        <v>328</v>
      </c>
      <c r="H262" s="241">
        <v>34</v>
      </c>
      <c r="I262" s="242"/>
      <c r="J262" s="243">
        <f>ROUND(I262*H262,2)</f>
        <v>0</v>
      </c>
      <c r="K262" s="239" t="s">
        <v>2762</v>
      </c>
      <c r="L262" s="73"/>
      <c r="M262" s="244" t="s">
        <v>22</v>
      </c>
      <c r="N262" s="245" t="s">
        <v>50</v>
      </c>
      <c r="O262" s="48"/>
      <c r="P262" s="246">
        <f>O262*H262</f>
        <v>0</v>
      </c>
      <c r="Q262" s="246">
        <v>0</v>
      </c>
      <c r="R262" s="246">
        <f>Q262*H262</f>
        <v>0</v>
      </c>
      <c r="S262" s="246">
        <v>0</v>
      </c>
      <c r="T262" s="247">
        <f>S262*H262</f>
        <v>0</v>
      </c>
      <c r="AR262" s="25" t="s">
        <v>304</v>
      </c>
      <c r="AT262" s="25" t="s">
        <v>230</v>
      </c>
      <c r="AU262" s="25" t="s">
        <v>87</v>
      </c>
      <c r="AY262" s="25" t="s">
        <v>228</v>
      </c>
      <c r="BE262" s="248">
        <f>IF(N262="základní",J262,0)</f>
        <v>0</v>
      </c>
      <c r="BF262" s="248">
        <f>IF(N262="snížená",J262,0)</f>
        <v>0</v>
      </c>
      <c r="BG262" s="248">
        <f>IF(N262="zákl. přenesená",J262,0)</f>
        <v>0</v>
      </c>
      <c r="BH262" s="248">
        <f>IF(N262="sníž. přenesená",J262,0)</f>
        <v>0</v>
      </c>
      <c r="BI262" s="248">
        <f>IF(N262="nulová",J262,0)</f>
        <v>0</v>
      </c>
      <c r="BJ262" s="25" t="s">
        <v>24</v>
      </c>
      <c r="BK262" s="248">
        <f>ROUND(I262*H262,2)</f>
        <v>0</v>
      </c>
      <c r="BL262" s="25" t="s">
        <v>304</v>
      </c>
      <c r="BM262" s="25" t="s">
        <v>5202</v>
      </c>
    </row>
    <row r="263" s="1" customFormat="1" ht="16.5" customHeight="1">
      <c r="B263" s="47"/>
      <c r="C263" s="237" t="s">
        <v>235</v>
      </c>
      <c r="D263" s="237" t="s">
        <v>230</v>
      </c>
      <c r="E263" s="238" t="s">
        <v>5203</v>
      </c>
      <c r="F263" s="239" t="s">
        <v>5204</v>
      </c>
      <c r="G263" s="240" t="s">
        <v>328</v>
      </c>
      <c r="H263" s="241">
        <v>102</v>
      </c>
      <c r="I263" s="242"/>
      <c r="J263" s="243">
        <f>ROUND(I263*H263,2)</f>
        <v>0</v>
      </c>
      <c r="K263" s="239" t="s">
        <v>2762</v>
      </c>
      <c r="L263" s="73"/>
      <c r="M263" s="244" t="s">
        <v>22</v>
      </c>
      <c r="N263" s="245" t="s">
        <v>50</v>
      </c>
      <c r="O263" s="48"/>
      <c r="P263" s="246">
        <f>O263*H263</f>
        <v>0</v>
      </c>
      <c r="Q263" s="246">
        <v>0</v>
      </c>
      <c r="R263" s="246">
        <f>Q263*H263</f>
        <v>0</v>
      </c>
      <c r="S263" s="246">
        <v>0</v>
      </c>
      <c r="T263" s="247">
        <f>S263*H263</f>
        <v>0</v>
      </c>
      <c r="AR263" s="25" t="s">
        <v>304</v>
      </c>
      <c r="AT263" s="25" t="s">
        <v>230</v>
      </c>
      <c r="AU263" s="25" t="s">
        <v>87</v>
      </c>
      <c r="AY263" s="25" t="s">
        <v>228</v>
      </c>
      <c r="BE263" s="248">
        <f>IF(N263="základní",J263,0)</f>
        <v>0</v>
      </c>
      <c r="BF263" s="248">
        <f>IF(N263="snížená",J263,0)</f>
        <v>0</v>
      </c>
      <c r="BG263" s="248">
        <f>IF(N263="zákl. přenesená",J263,0)</f>
        <v>0</v>
      </c>
      <c r="BH263" s="248">
        <f>IF(N263="sníž. přenesená",J263,0)</f>
        <v>0</v>
      </c>
      <c r="BI263" s="248">
        <f>IF(N263="nulová",J263,0)</f>
        <v>0</v>
      </c>
      <c r="BJ263" s="25" t="s">
        <v>24</v>
      </c>
      <c r="BK263" s="248">
        <f>ROUND(I263*H263,2)</f>
        <v>0</v>
      </c>
      <c r="BL263" s="25" t="s">
        <v>304</v>
      </c>
      <c r="BM263" s="25" t="s">
        <v>5205</v>
      </c>
    </row>
    <row r="264" s="1" customFormat="1" ht="16.5" customHeight="1">
      <c r="B264" s="47"/>
      <c r="C264" s="237" t="s">
        <v>251</v>
      </c>
      <c r="D264" s="237" t="s">
        <v>230</v>
      </c>
      <c r="E264" s="238" t="s">
        <v>5206</v>
      </c>
      <c r="F264" s="239" t="s">
        <v>5207</v>
      </c>
      <c r="G264" s="240" t="s">
        <v>328</v>
      </c>
      <c r="H264" s="241">
        <v>104</v>
      </c>
      <c r="I264" s="242"/>
      <c r="J264" s="243">
        <f>ROUND(I264*H264,2)</f>
        <v>0</v>
      </c>
      <c r="K264" s="239" t="s">
        <v>2762</v>
      </c>
      <c r="L264" s="73"/>
      <c r="M264" s="244" t="s">
        <v>22</v>
      </c>
      <c r="N264" s="245" t="s">
        <v>50</v>
      </c>
      <c r="O264" s="48"/>
      <c r="P264" s="246">
        <f>O264*H264</f>
        <v>0</v>
      </c>
      <c r="Q264" s="246">
        <v>0</v>
      </c>
      <c r="R264" s="246">
        <f>Q264*H264</f>
        <v>0</v>
      </c>
      <c r="S264" s="246">
        <v>0</v>
      </c>
      <c r="T264" s="247">
        <f>S264*H264</f>
        <v>0</v>
      </c>
      <c r="AR264" s="25" t="s">
        <v>304</v>
      </c>
      <c r="AT264" s="25" t="s">
        <v>230</v>
      </c>
      <c r="AU264" s="25" t="s">
        <v>87</v>
      </c>
      <c r="AY264" s="25" t="s">
        <v>228</v>
      </c>
      <c r="BE264" s="248">
        <f>IF(N264="základní",J264,0)</f>
        <v>0</v>
      </c>
      <c r="BF264" s="248">
        <f>IF(N264="snížená",J264,0)</f>
        <v>0</v>
      </c>
      <c r="BG264" s="248">
        <f>IF(N264="zákl. přenesená",J264,0)</f>
        <v>0</v>
      </c>
      <c r="BH264" s="248">
        <f>IF(N264="sníž. přenesená",J264,0)</f>
        <v>0</v>
      </c>
      <c r="BI264" s="248">
        <f>IF(N264="nulová",J264,0)</f>
        <v>0</v>
      </c>
      <c r="BJ264" s="25" t="s">
        <v>24</v>
      </c>
      <c r="BK264" s="248">
        <f>ROUND(I264*H264,2)</f>
        <v>0</v>
      </c>
      <c r="BL264" s="25" t="s">
        <v>304</v>
      </c>
      <c r="BM264" s="25" t="s">
        <v>5208</v>
      </c>
    </row>
    <row r="265" s="1" customFormat="1" ht="16.5" customHeight="1">
      <c r="B265" s="47"/>
      <c r="C265" s="237" t="s">
        <v>255</v>
      </c>
      <c r="D265" s="237" t="s">
        <v>230</v>
      </c>
      <c r="E265" s="238" t="s">
        <v>5209</v>
      </c>
      <c r="F265" s="239" t="s">
        <v>5210</v>
      </c>
      <c r="G265" s="240" t="s">
        <v>328</v>
      </c>
      <c r="H265" s="241">
        <v>34</v>
      </c>
      <c r="I265" s="242"/>
      <c r="J265" s="243">
        <f>ROUND(I265*H265,2)</f>
        <v>0</v>
      </c>
      <c r="K265" s="239" t="s">
        <v>2762</v>
      </c>
      <c r="L265" s="73"/>
      <c r="M265" s="244" t="s">
        <v>22</v>
      </c>
      <c r="N265" s="245" t="s">
        <v>50</v>
      </c>
      <c r="O265" s="48"/>
      <c r="P265" s="246">
        <f>O265*H265</f>
        <v>0</v>
      </c>
      <c r="Q265" s="246">
        <v>0</v>
      </c>
      <c r="R265" s="246">
        <f>Q265*H265</f>
        <v>0</v>
      </c>
      <c r="S265" s="246">
        <v>0</v>
      </c>
      <c r="T265" s="247">
        <f>S265*H265</f>
        <v>0</v>
      </c>
      <c r="AR265" s="25" t="s">
        <v>304</v>
      </c>
      <c r="AT265" s="25" t="s">
        <v>230</v>
      </c>
      <c r="AU265" s="25" t="s">
        <v>87</v>
      </c>
      <c r="AY265" s="25" t="s">
        <v>228</v>
      </c>
      <c r="BE265" s="248">
        <f>IF(N265="základní",J265,0)</f>
        <v>0</v>
      </c>
      <c r="BF265" s="248">
        <f>IF(N265="snížená",J265,0)</f>
        <v>0</v>
      </c>
      <c r="BG265" s="248">
        <f>IF(N265="zákl. přenesená",J265,0)</f>
        <v>0</v>
      </c>
      <c r="BH265" s="248">
        <f>IF(N265="sníž. přenesená",J265,0)</f>
        <v>0</v>
      </c>
      <c r="BI265" s="248">
        <f>IF(N265="nulová",J265,0)</f>
        <v>0</v>
      </c>
      <c r="BJ265" s="25" t="s">
        <v>24</v>
      </c>
      <c r="BK265" s="248">
        <f>ROUND(I265*H265,2)</f>
        <v>0</v>
      </c>
      <c r="BL265" s="25" t="s">
        <v>304</v>
      </c>
      <c r="BM265" s="25" t="s">
        <v>5211</v>
      </c>
    </row>
    <row r="266" s="1" customFormat="1" ht="16.5" customHeight="1">
      <c r="B266" s="47"/>
      <c r="C266" s="237" t="s">
        <v>260</v>
      </c>
      <c r="D266" s="237" t="s">
        <v>230</v>
      </c>
      <c r="E266" s="238" t="s">
        <v>5212</v>
      </c>
      <c r="F266" s="239" t="s">
        <v>5213</v>
      </c>
      <c r="G266" s="240" t="s">
        <v>328</v>
      </c>
      <c r="H266" s="241">
        <v>240</v>
      </c>
      <c r="I266" s="242"/>
      <c r="J266" s="243">
        <f>ROUND(I266*H266,2)</f>
        <v>0</v>
      </c>
      <c r="K266" s="239" t="s">
        <v>2762</v>
      </c>
      <c r="L266" s="73"/>
      <c r="M266" s="244" t="s">
        <v>22</v>
      </c>
      <c r="N266" s="245" t="s">
        <v>50</v>
      </c>
      <c r="O266" s="48"/>
      <c r="P266" s="246">
        <f>O266*H266</f>
        <v>0</v>
      </c>
      <c r="Q266" s="246">
        <v>0</v>
      </c>
      <c r="R266" s="246">
        <f>Q266*H266</f>
        <v>0</v>
      </c>
      <c r="S266" s="246">
        <v>0</v>
      </c>
      <c r="T266" s="247">
        <f>S266*H266</f>
        <v>0</v>
      </c>
      <c r="AR266" s="25" t="s">
        <v>304</v>
      </c>
      <c r="AT266" s="25" t="s">
        <v>230</v>
      </c>
      <c r="AU266" s="25" t="s">
        <v>87</v>
      </c>
      <c r="AY266" s="25" t="s">
        <v>228</v>
      </c>
      <c r="BE266" s="248">
        <f>IF(N266="základní",J266,0)</f>
        <v>0</v>
      </c>
      <c r="BF266" s="248">
        <f>IF(N266="snížená",J266,0)</f>
        <v>0</v>
      </c>
      <c r="BG266" s="248">
        <f>IF(N266="zákl. přenesená",J266,0)</f>
        <v>0</v>
      </c>
      <c r="BH266" s="248">
        <f>IF(N266="sníž. přenesená",J266,0)</f>
        <v>0</v>
      </c>
      <c r="BI266" s="248">
        <f>IF(N266="nulová",J266,0)</f>
        <v>0</v>
      </c>
      <c r="BJ266" s="25" t="s">
        <v>24</v>
      </c>
      <c r="BK266" s="248">
        <f>ROUND(I266*H266,2)</f>
        <v>0</v>
      </c>
      <c r="BL266" s="25" t="s">
        <v>304</v>
      </c>
      <c r="BM266" s="25" t="s">
        <v>5214</v>
      </c>
    </row>
    <row r="267" s="1" customFormat="1" ht="16.5" customHeight="1">
      <c r="B267" s="47"/>
      <c r="C267" s="237" t="s">
        <v>266</v>
      </c>
      <c r="D267" s="237" t="s">
        <v>230</v>
      </c>
      <c r="E267" s="238" t="s">
        <v>5215</v>
      </c>
      <c r="F267" s="239" t="s">
        <v>5216</v>
      </c>
      <c r="G267" s="240" t="s">
        <v>263</v>
      </c>
      <c r="H267" s="241">
        <v>3</v>
      </c>
      <c r="I267" s="242"/>
      <c r="J267" s="243">
        <f>ROUND(I267*H267,2)</f>
        <v>0</v>
      </c>
      <c r="K267" s="239" t="s">
        <v>2762</v>
      </c>
      <c r="L267" s="73"/>
      <c r="M267" s="244" t="s">
        <v>22</v>
      </c>
      <c r="N267" s="245" t="s">
        <v>50</v>
      </c>
      <c r="O267" s="48"/>
      <c r="P267" s="246">
        <f>O267*H267</f>
        <v>0</v>
      </c>
      <c r="Q267" s="246">
        <v>0</v>
      </c>
      <c r="R267" s="246">
        <f>Q267*H267</f>
        <v>0</v>
      </c>
      <c r="S267" s="246">
        <v>0</v>
      </c>
      <c r="T267" s="247">
        <f>S267*H267</f>
        <v>0</v>
      </c>
      <c r="AR267" s="25" t="s">
        <v>304</v>
      </c>
      <c r="AT267" s="25" t="s">
        <v>230</v>
      </c>
      <c r="AU267" s="25" t="s">
        <v>87</v>
      </c>
      <c r="AY267" s="25" t="s">
        <v>228</v>
      </c>
      <c r="BE267" s="248">
        <f>IF(N267="základní",J267,0)</f>
        <v>0</v>
      </c>
      <c r="BF267" s="248">
        <f>IF(N267="snížená",J267,0)</f>
        <v>0</v>
      </c>
      <c r="BG267" s="248">
        <f>IF(N267="zákl. přenesená",J267,0)</f>
        <v>0</v>
      </c>
      <c r="BH267" s="248">
        <f>IF(N267="sníž. přenesená",J267,0)</f>
        <v>0</v>
      </c>
      <c r="BI267" s="248">
        <f>IF(N267="nulová",J267,0)</f>
        <v>0</v>
      </c>
      <c r="BJ267" s="25" t="s">
        <v>24</v>
      </c>
      <c r="BK267" s="248">
        <f>ROUND(I267*H267,2)</f>
        <v>0</v>
      </c>
      <c r="BL267" s="25" t="s">
        <v>304</v>
      </c>
      <c r="BM267" s="25" t="s">
        <v>5217</v>
      </c>
    </row>
    <row r="268" s="1" customFormat="1" ht="16.5" customHeight="1">
      <c r="B268" s="47"/>
      <c r="C268" s="237" t="s">
        <v>271</v>
      </c>
      <c r="D268" s="237" t="s">
        <v>230</v>
      </c>
      <c r="E268" s="238" t="s">
        <v>5218</v>
      </c>
      <c r="F268" s="239" t="s">
        <v>5219</v>
      </c>
      <c r="G268" s="240" t="s">
        <v>263</v>
      </c>
      <c r="H268" s="241">
        <v>3</v>
      </c>
      <c r="I268" s="242"/>
      <c r="J268" s="243">
        <f>ROUND(I268*H268,2)</f>
        <v>0</v>
      </c>
      <c r="K268" s="239" t="s">
        <v>2762</v>
      </c>
      <c r="L268" s="73"/>
      <c r="M268" s="244" t="s">
        <v>22</v>
      </c>
      <c r="N268" s="245" t="s">
        <v>50</v>
      </c>
      <c r="O268" s="48"/>
      <c r="P268" s="246">
        <f>O268*H268</f>
        <v>0</v>
      </c>
      <c r="Q268" s="246">
        <v>0</v>
      </c>
      <c r="R268" s="246">
        <f>Q268*H268</f>
        <v>0</v>
      </c>
      <c r="S268" s="246">
        <v>0</v>
      </c>
      <c r="T268" s="247">
        <f>S268*H268</f>
        <v>0</v>
      </c>
      <c r="AR268" s="25" t="s">
        <v>304</v>
      </c>
      <c r="AT268" s="25" t="s">
        <v>230</v>
      </c>
      <c r="AU268" s="25" t="s">
        <v>87</v>
      </c>
      <c r="AY268" s="25" t="s">
        <v>228</v>
      </c>
      <c r="BE268" s="248">
        <f>IF(N268="základní",J268,0)</f>
        <v>0</v>
      </c>
      <c r="BF268" s="248">
        <f>IF(N268="snížená",J268,0)</f>
        <v>0</v>
      </c>
      <c r="BG268" s="248">
        <f>IF(N268="zákl. přenesená",J268,0)</f>
        <v>0</v>
      </c>
      <c r="BH268" s="248">
        <f>IF(N268="sníž. přenesená",J268,0)</f>
        <v>0</v>
      </c>
      <c r="BI268" s="248">
        <f>IF(N268="nulová",J268,0)</f>
        <v>0</v>
      </c>
      <c r="BJ268" s="25" t="s">
        <v>24</v>
      </c>
      <c r="BK268" s="248">
        <f>ROUND(I268*H268,2)</f>
        <v>0</v>
      </c>
      <c r="BL268" s="25" t="s">
        <v>304</v>
      </c>
      <c r="BM268" s="25" t="s">
        <v>5220</v>
      </c>
    </row>
    <row r="269" s="1" customFormat="1" ht="16.5" customHeight="1">
      <c r="B269" s="47"/>
      <c r="C269" s="237" t="s">
        <v>29</v>
      </c>
      <c r="D269" s="237" t="s">
        <v>230</v>
      </c>
      <c r="E269" s="238" t="s">
        <v>5221</v>
      </c>
      <c r="F269" s="239" t="s">
        <v>5222</v>
      </c>
      <c r="G269" s="240" t="s">
        <v>913</v>
      </c>
      <c r="H269" s="306"/>
      <c r="I269" s="242"/>
      <c r="J269" s="243">
        <f>ROUND(I269*H269,2)</f>
        <v>0</v>
      </c>
      <c r="K269" s="239" t="s">
        <v>234</v>
      </c>
      <c r="L269" s="73"/>
      <c r="M269" s="244" t="s">
        <v>22</v>
      </c>
      <c r="N269" s="245" t="s">
        <v>50</v>
      </c>
      <c r="O269" s="48"/>
      <c r="P269" s="246">
        <f>O269*H269</f>
        <v>0</v>
      </c>
      <c r="Q269" s="246">
        <v>0</v>
      </c>
      <c r="R269" s="246">
        <f>Q269*H269</f>
        <v>0</v>
      </c>
      <c r="S269" s="246">
        <v>0</v>
      </c>
      <c r="T269" s="247">
        <f>S269*H269</f>
        <v>0</v>
      </c>
      <c r="AR269" s="25" t="s">
        <v>304</v>
      </c>
      <c r="AT269" s="25" t="s">
        <v>230</v>
      </c>
      <c r="AU269" s="25" t="s">
        <v>87</v>
      </c>
      <c r="AY269" s="25" t="s">
        <v>228</v>
      </c>
      <c r="BE269" s="248">
        <f>IF(N269="základní",J269,0)</f>
        <v>0</v>
      </c>
      <c r="BF269" s="248">
        <f>IF(N269="snížená",J269,0)</f>
        <v>0</v>
      </c>
      <c r="BG269" s="248">
        <f>IF(N269="zákl. přenesená",J269,0)</f>
        <v>0</v>
      </c>
      <c r="BH269" s="248">
        <f>IF(N269="sníž. přenesená",J269,0)</f>
        <v>0</v>
      </c>
      <c r="BI269" s="248">
        <f>IF(N269="nulová",J269,0)</f>
        <v>0</v>
      </c>
      <c r="BJ269" s="25" t="s">
        <v>24</v>
      </c>
      <c r="BK269" s="248">
        <f>ROUND(I269*H269,2)</f>
        <v>0</v>
      </c>
      <c r="BL269" s="25" t="s">
        <v>304</v>
      </c>
      <c r="BM269" s="25" t="s">
        <v>5223</v>
      </c>
    </row>
    <row r="270" s="11" customFormat="1" ht="29.88" customHeight="1">
      <c r="B270" s="221"/>
      <c r="C270" s="222"/>
      <c r="D270" s="223" t="s">
        <v>78</v>
      </c>
      <c r="E270" s="235" t="s">
        <v>2758</v>
      </c>
      <c r="F270" s="235" t="s">
        <v>5018</v>
      </c>
      <c r="G270" s="222"/>
      <c r="H270" s="222"/>
      <c r="I270" s="225"/>
      <c r="J270" s="236">
        <f>BK270</f>
        <v>0</v>
      </c>
      <c r="K270" s="222"/>
      <c r="L270" s="227"/>
      <c r="M270" s="228"/>
      <c r="N270" s="229"/>
      <c r="O270" s="229"/>
      <c r="P270" s="230">
        <f>SUM(P271:P273)</f>
        <v>0</v>
      </c>
      <c r="Q270" s="229"/>
      <c r="R270" s="230">
        <f>SUM(R271:R273)</f>
        <v>0</v>
      </c>
      <c r="S270" s="229"/>
      <c r="T270" s="231">
        <f>SUM(T271:T273)</f>
        <v>0</v>
      </c>
      <c r="AR270" s="232" t="s">
        <v>87</v>
      </c>
      <c r="AT270" s="233" t="s">
        <v>78</v>
      </c>
      <c r="AU270" s="233" t="s">
        <v>24</v>
      </c>
      <c r="AY270" s="232" t="s">
        <v>228</v>
      </c>
      <c r="BK270" s="234">
        <f>SUM(BK271:BK273)</f>
        <v>0</v>
      </c>
    </row>
    <row r="271" s="1" customFormat="1" ht="16.5" customHeight="1">
      <c r="B271" s="47"/>
      <c r="C271" s="237" t="s">
        <v>24</v>
      </c>
      <c r="D271" s="237" t="s">
        <v>230</v>
      </c>
      <c r="E271" s="238" t="s">
        <v>5224</v>
      </c>
      <c r="F271" s="239" t="s">
        <v>5225</v>
      </c>
      <c r="G271" s="240" t="s">
        <v>2573</v>
      </c>
      <c r="H271" s="241">
        <v>5</v>
      </c>
      <c r="I271" s="242"/>
      <c r="J271" s="243">
        <f>ROUND(I271*H271,2)</f>
        <v>0</v>
      </c>
      <c r="K271" s="239" t="s">
        <v>234</v>
      </c>
      <c r="L271" s="73"/>
      <c r="M271" s="244" t="s">
        <v>22</v>
      </c>
      <c r="N271" s="245" t="s">
        <v>50</v>
      </c>
      <c r="O271" s="48"/>
      <c r="P271" s="246">
        <f>O271*H271</f>
        <v>0</v>
      </c>
      <c r="Q271" s="246">
        <v>0</v>
      </c>
      <c r="R271" s="246">
        <f>Q271*H271</f>
        <v>0</v>
      </c>
      <c r="S271" s="246">
        <v>0</v>
      </c>
      <c r="T271" s="247">
        <f>S271*H271</f>
        <v>0</v>
      </c>
      <c r="AR271" s="25" t="s">
        <v>304</v>
      </c>
      <c r="AT271" s="25" t="s">
        <v>230</v>
      </c>
      <c r="AU271" s="25" t="s">
        <v>87</v>
      </c>
      <c r="AY271" s="25" t="s">
        <v>228</v>
      </c>
      <c r="BE271" s="248">
        <f>IF(N271="základní",J271,0)</f>
        <v>0</v>
      </c>
      <c r="BF271" s="248">
        <f>IF(N271="snížená",J271,0)</f>
        <v>0</v>
      </c>
      <c r="BG271" s="248">
        <f>IF(N271="zákl. přenesená",J271,0)</f>
        <v>0</v>
      </c>
      <c r="BH271" s="248">
        <f>IF(N271="sníž. přenesená",J271,0)</f>
        <v>0</v>
      </c>
      <c r="BI271" s="248">
        <f>IF(N271="nulová",J271,0)</f>
        <v>0</v>
      </c>
      <c r="BJ271" s="25" t="s">
        <v>24</v>
      </c>
      <c r="BK271" s="248">
        <f>ROUND(I271*H271,2)</f>
        <v>0</v>
      </c>
      <c r="BL271" s="25" t="s">
        <v>304</v>
      </c>
      <c r="BM271" s="25" t="s">
        <v>5226</v>
      </c>
    </row>
    <row r="272" s="1" customFormat="1" ht="16.5" customHeight="1">
      <c r="B272" s="47"/>
      <c r="C272" s="237" t="s">
        <v>87</v>
      </c>
      <c r="D272" s="237" t="s">
        <v>230</v>
      </c>
      <c r="E272" s="238" t="s">
        <v>118</v>
      </c>
      <c r="F272" s="239" t="s">
        <v>5227</v>
      </c>
      <c r="G272" s="240" t="s">
        <v>929</v>
      </c>
      <c r="H272" s="241">
        <v>5</v>
      </c>
      <c r="I272" s="242"/>
      <c r="J272" s="243">
        <f>ROUND(I272*H272,2)</f>
        <v>0</v>
      </c>
      <c r="K272" s="239" t="s">
        <v>2762</v>
      </c>
      <c r="L272" s="73"/>
      <c r="M272" s="244" t="s">
        <v>22</v>
      </c>
      <c r="N272" s="245" t="s">
        <v>50</v>
      </c>
      <c r="O272" s="48"/>
      <c r="P272" s="246">
        <f>O272*H272</f>
        <v>0</v>
      </c>
      <c r="Q272" s="246">
        <v>0</v>
      </c>
      <c r="R272" s="246">
        <f>Q272*H272</f>
        <v>0</v>
      </c>
      <c r="S272" s="246">
        <v>0</v>
      </c>
      <c r="T272" s="247">
        <f>S272*H272</f>
        <v>0</v>
      </c>
      <c r="AR272" s="25" t="s">
        <v>304</v>
      </c>
      <c r="AT272" s="25" t="s">
        <v>230</v>
      </c>
      <c r="AU272" s="25" t="s">
        <v>87</v>
      </c>
      <c r="AY272" s="25" t="s">
        <v>228</v>
      </c>
      <c r="BE272" s="248">
        <f>IF(N272="základní",J272,0)</f>
        <v>0</v>
      </c>
      <c r="BF272" s="248">
        <f>IF(N272="snížená",J272,0)</f>
        <v>0</v>
      </c>
      <c r="BG272" s="248">
        <f>IF(N272="zákl. přenesená",J272,0)</f>
        <v>0</v>
      </c>
      <c r="BH272" s="248">
        <f>IF(N272="sníž. přenesená",J272,0)</f>
        <v>0</v>
      </c>
      <c r="BI272" s="248">
        <f>IF(N272="nulová",J272,0)</f>
        <v>0</v>
      </c>
      <c r="BJ272" s="25" t="s">
        <v>24</v>
      </c>
      <c r="BK272" s="248">
        <f>ROUND(I272*H272,2)</f>
        <v>0</v>
      </c>
      <c r="BL272" s="25" t="s">
        <v>304</v>
      </c>
      <c r="BM272" s="25" t="s">
        <v>5228</v>
      </c>
    </row>
    <row r="273" s="1" customFormat="1" ht="16.5" customHeight="1">
      <c r="B273" s="47"/>
      <c r="C273" s="237" t="s">
        <v>101</v>
      </c>
      <c r="D273" s="237" t="s">
        <v>230</v>
      </c>
      <c r="E273" s="238" t="s">
        <v>5229</v>
      </c>
      <c r="F273" s="239" t="s">
        <v>5230</v>
      </c>
      <c r="G273" s="240" t="s">
        <v>913</v>
      </c>
      <c r="H273" s="306"/>
      <c r="I273" s="242"/>
      <c r="J273" s="243">
        <f>ROUND(I273*H273,2)</f>
        <v>0</v>
      </c>
      <c r="K273" s="239" t="s">
        <v>234</v>
      </c>
      <c r="L273" s="73"/>
      <c r="M273" s="244" t="s">
        <v>22</v>
      </c>
      <c r="N273" s="245" t="s">
        <v>50</v>
      </c>
      <c r="O273" s="48"/>
      <c r="P273" s="246">
        <f>O273*H273</f>
        <v>0</v>
      </c>
      <c r="Q273" s="246">
        <v>0</v>
      </c>
      <c r="R273" s="246">
        <f>Q273*H273</f>
        <v>0</v>
      </c>
      <c r="S273" s="246">
        <v>0</v>
      </c>
      <c r="T273" s="247">
        <f>S273*H273</f>
        <v>0</v>
      </c>
      <c r="AR273" s="25" t="s">
        <v>304</v>
      </c>
      <c r="AT273" s="25" t="s">
        <v>230</v>
      </c>
      <c r="AU273" s="25" t="s">
        <v>87</v>
      </c>
      <c r="AY273" s="25" t="s">
        <v>228</v>
      </c>
      <c r="BE273" s="248">
        <f>IF(N273="základní",J273,0)</f>
        <v>0</v>
      </c>
      <c r="BF273" s="248">
        <f>IF(N273="snížená",J273,0)</f>
        <v>0</v>
      </c>
      <c r="BG273" s="248">
        <f>IF(N273="zákl. přenesená",J273,0)</f>
        <v>0</v>
      </c>
      <c r="BH273" s="248">
        <f>IF(N273="sníž. přenesená",J273,0)</f>
        <v>0</v>
      </c>
      <c r="BI273" s="248">
        <f>IF(N273="nulová",J273,0)</f>
        <v>0</v>
      </c>
      <c r="BJ273" s="25" t="s">
        <v>24</v>
      </c>
      <c r="BK273" s="248">
        <f>ROUND(I273*H273,2)</f>
        <v>0</v>
      </c>
      <c r="BL273" s="25" t="s">
        <v>304</v>
      </c>
      <c r="BM273" s="25" t="s">
        <v>5231</v>
      </c>
    </row>
    <row r="274" s="11" customFormat="1" ht="29.88" customHeight="1">
      <c r="B274" s="221"/>
      <c r="C274" s="222"/>
      <c r="D274" s="223" t="s">
        <v>78</v>
      </c>
      <c r="E274" s="235" t="s">
        <v>2754</v>
      </c>
      <c r="F274" s="235" t="s">
        <v>5232</v>
      </c>
      <c r="G274" s="222"/>
      <c r="H274" s="222"/>
      <c r="I274" s="225"/>
      <c r="J274" s="236">
        <f>BK274</f>
        <v>0</v>
      </c>
      <c r="K274" s="222"/>
      <c r="L274" s="227"/>
      <c r="M274" s="228"/>
      <c r="N274" s="229"/>
      <c r="O274" s="229"/>
      <c r="P274" s="230">
        <f>SUM(P275:P282)</f>
        <v>0</v>
      </c>
      <c r="Q274" s="229"/>
      <c r="R274" s="230">
        <f>SUM(R275:R282)</f>
        <v>0</v>
      </c>
      <c r="S274" s="229"/>
      <c r="T274" s="231">
        <f>SUM(T275:T282)</f>
        <v>0</v>
      </c>
      <c r="AR274" s="232" t="s">
        <v>87</v>
      </c>
      <c r="AT274" s="233" t="s">
        <v>78</v>
      </c>
      <c r="AU274" s="233" t="s">
        <v>24</v>
      </c>
      <c r="AY274" s="232" t="s">
        <v>228</v>
      </c>
      <c r="BK274" s="234">
        <f>SUM(BK275:BK282)</f>
        <v>0</v>
      </c>
    </row>
    <row r="275" s="1" customFormat="1" ht="16.5" customHeight="1">
      <c r="B275" s="47"/>
      <c r="C275" s="237" t="s">
        <v>24</v>
      </c>
      <c r="D275" s="237" t="s">
        <v>230</v>
      </c>
      <c r="E275" s="238" t="s">
        <v>5233</v>
      </c>
      <c r="F275" s="239" t="s">
        <v>5234</v>
      </c>
      <c r="G275" s="240" t="s">
        <v>328</v>
      </c>
      <c r="H275" s="241">
        <v>54</v>
      </c>
      <c r="I275" s="242"/>
      <c r="J275" s="243">
        <f>ROUND(I275*H275,2)</f>
        <v>0</v>
      </c>
      <c r="K275" s="239" t="s">
        <v>234</v>
      </c>
      <c r="L275" s="73"/>
      <c r="M275" s="244" t="s">
        <v>22</v>
      </c>
      <c r="N275" s="245" t="s">
        <v>50</v>
      </c>
      <c r="O275" s="48"/>
      <c r="P275" s="246">
        <f>O275*H275</f>
        <v>0</v>
      </c>
      <c r="Q275" s="246">
        <v>0</v>
      </c>
      <c r="R275" s="246">
        <f>Q275*H275</f>
        <v>0</v>
      </c>
      <c r="S275" s="246">
        <v>0</v>
      </c>
      <c r="T275" s="247">
        <f>S275*H275</f>
        <v>0</v>
      </c>
      <c r="AR275" s="25" t="s">
        <v>304</v>
      </c>
      <c r="AT275" s="25" t="s">
        <v>230</v>
      </c>
      <c r="AU275" s="25" t="s">
        <v>87</v>
      </c>
      <c r="AY275" s="25" t="s">
        <v>228</v>
      </c>
      <c r="BE275" s="248">
        <f>IF(N275="základní",J275,0)</f>
        <v>0</v>
      </c>
      <c r="BF275" s="248">
        <f>IF(N275="snížená",J275,0)</f>
        <v>0</v>
      </c>
      <c r="BG275" s="248">
        <f>IF(N275="zákl. přenesená",J275,0)</f>
        <v>0</v>
      </c>
      <c r="BH275" s="248">
        <f>IF(N275="sníž. přenesená",J275,0)</f>
        <v>0</v>
      </c>
      <c r="BI275" s="248">
        <f>IF(N275="nulová",J275,0)</f>
        <v>0</v>
      </c>
      <c r="BJ275" s="25" t="s">
        <v>24</v>
      </c>
      <c r="BK275" s="248">
        <f>ROUND(I275*H275,2)</f>
        <v>0</v>
      </c>
      <c r="BL275" s="25" t="s">
        <v>304</v>
      </c>
      <c r="BM275" s="25" t="s">
        <v>5235</v>
      </c>
    </row>
    <row r="276" s="1" customFormat="1" ht="16.5" customHeight="1">
      <c r="B276" s="47"/>
      <c r="C276" s="237" t="s">
        <v>87</v>
      </c>
      <c r="D276" s="237" t="s">
        <v>230</v>
      </c>
      <c r="E276" s="238" t="s">
        <v>5236</v>
      </c>
      <c r="F276" s="239" t="s">
        <v>5237</v>
      </c>
      <c r="G276" s="240" t="s">
        <v>328</v>
      </c>
      <c r="H276" s="241">
        <v>102</v>
      </c>
      <c r="I276" s="242"/>
      <c r="J276" s="243">
        <f>ROUND(I276*H276,2)</f>
        <v>0</v>
      </c>
      <c r="K276" s="239" t="s">
        <v>234</v>
      </c>
      <c r="L276" s="73"/>
      <c r="M276" s="244" t="s">
        <v>22</v>
      </c>
      <c r="N276" s="245" t="s">
        <v>50</v>
      </c>
      <c r="O276" s="48"/>
      <c r="P276" s="246">
        <f>O276*H276</f>
        <v>0</v>
      </c>
      <c r="Q276" s="246">
        <v>0</v>
      </c>
      <c r="R276" s="246">
        <f>Q276*H276</f>
        <v>0</v>
      </c>
      <c r="S276" s="246">
        <v>0</v>
      </c>
      <c r="T276" s="247">
        <f>S276*H276</f>
        <v>0</v>
      </c>
      <c r="AR276" s="25" t="s">
        <v>304</v>
      </c>
      <c r="AT276" s="25" t="s">
        <v>230</v>
      </c>
      <c r="AU276" s="25" t="s">
        <v>87</v>
      </c>
      <c r="AY276" s="25" t="s">
        <v>228</v>
      </c>
      <c r="BE276" s="248">
        <f>IF(N276="základní",J276,0)</f>
        <v>0</v>
      </c>
      <c r="BF276" s="248">
        <f>IF(N276="snížená",J276,0)</f>
        <v>0</v>
      </c>
      <c r="BG276" s="248">
        <f>IF(N276="zákl. přenesená",J276,0)</f>
        <v>0</v>
      </c>
      <c r="BH276" s="248">
        <f>IF(N276="sníž. přenesená",J276,0)</f>
        <v>0</v>
      </c>
      <c r="BI276" s="248">
        <f>IF(N276="nulová",J276,0)</f>
        <v>0</v>
      </c>
      <c r="BJ276" s="25" t="s">
        <v>24</v>
      </c>
      <c r="BK276" s="248">
        <f>ROUND(I276*H276,2)</f>
        <v>0</v>
      </c>
      <c r="BL276" s="25" t="s">
        <v>304</v>
      </c>
      <c r="BM276" s="25" t="s">
        <v>5238</v>
      </c>
    </row>
    <row r="277" s="1" customFormat="1" ht="16.5" customHeight="1">
      <c r="B277" s="47"/>
      <c r="C277" s="237" t="s">
        <v>101</v>
      </c>
      <c r="D277" s="237" t="s">
        <v>230</v>
      </c>
      <c r="E277" s="238" t="s">
        <v>5046</v>
      </c>
      <c r="F277" s="239" t="s">
        <v>5047</v>
      </c>
      <c r="G277" s="240" t="s">
        <v>328</v>
      </c>
      <c r="H277" s="241">
        <v>120</v>
      </c>
      <c r="I277" s="242"/>
      <c r="J277" s="243">
        <f>ROUND(I277*H277,2)</f>
        <v>0</v>
      </c>
      <c r="K277" s="239" t="s">
        <v>234</v>
      </c>
      <c r="L277" s="73"/>
      <c r="M277" s="244" t="s">
        <v>22</v>
      </c>
      <c r="N277" s="245" t="s">
        <v>50</v>
      </c>
      <c r="O277" s="48"/>
      <c r="P277" s="246">
        <f>O277*H277</f>
        <v>0</v>
      </c>
      <c r="Q277" s="246">
        <v>0</v>
      </c>
      <c r="R277" s="246">
        <f>Q277*H277</f>
        <v>0</v>
      </c>
      <c r="S277" s="246">
        <v>0</v>
      </c>
      <c r="T277" s="247">
        <f>S277*H277</f>
        <v>0</v>
      </c>
      <c r="AR277" s="25" t="s">
        <v>304</v>
      </c>
      <c r="AT277" s="25" t="s">
        <v>230</v>
      </c>
      <c r="AU277" s="25" t="s">
        <v>87</v>
      </c>
      <c r="AY277" s="25" t="s">
        <v>228</v>
      </c>
      <c r="BE277" s="248">
        <f>IF(N277="základní",J277,0)</f>
        <v>0</v>
      </c>
      <c r="BF277" s="248">
        <f>IF(N277="snížená",J277,0)</f>
        <v>0</v>
      </c>
      <c r="BG277" s="248">
        <f>IF(N277="zákl. přenesená",J277,0)</f>
        <v>0</v>
      </c>
      <c r="BH277" s="248">
        <f>IF(N277="sníž. přenesená",J277,0)</f>
        <v>0</v>
      </c>
      <c r="BI277" s="248">
        <f>IF(N277="nulová",J277,0)</f>
        <v>0</v>
      </c>
      <c r="BJ277" s="25" t="s">
        <v>24</v>
      </c>
      <c r="BK277" s="248">
        <f>ROUND(I277*H277,2)</f>
        <v>0</v>
      </c>
      <c r="BL277" s="25" t="s">
        <v>304</v>
      </c>
      <c r="BM277" s="25" t="s">
        <v>5239</v>
      </c>
    </row>
    <row r="278" s="1" customFormat="1" ht="16.5" customHeight="1">
      <c r="B278" s="47"/>
      <c r="C278" s="237" t="s">
        <v>235</v>
      </c>
      <c r="D278" s="237" t="s">
        <v>230</v>
      </c>
      <c r="E278" s="238" t="s">
        <v>5240</v>
      </c>
      <c r="F278" s="239" t="s">
        <v>5241</v>
      </c>
      <c r="G278" s="240" t="s">
        <v>499</v>
      </c>
      <c r="H278" s="241">
        <v>2</v>
      </c>
      <c r="I278" s="242"/>
      <c r="J278" s="243">
        <f>ROUND(I278*H278,2)</f>
        <v>0</v>
      </c>
      <c r="K278" s="239" t="s">
        <v>234</v>
      </c>
      <c r="L278" s="73"/>
      <c r="M278" s="244" t="s">
        <v>22</v>
      </c>
      <c r="N278" s="245" t="s">
        <v>50</v>
      </c>
      <c r="O278" s="48"/>
      <c r="P278" s="246">
        <f>O278*H278</f>
        <v>0</v>
      </c>
      <c r="Q278" s="246">
        <v>0</v>
      </c>
      <c r="R278" s="246">
        <f>Q278*H278</f>
        <v>0</v>
      </c>
      <c r="S278" s="246">
        <v>0</v>
      </c>
      <c r="T278" s="247">
        <f>S278*H278</f>
        <v>0</v>
      </c>
      <c r="AR278" s="25" t="s">
        <v>304</v>
      </c>
      <c r="AT278" s="25" t="s">
        <v>230</v>
      </c>
      <c r="AU278" s="25" t="s">
        <v>87</v>
      </c>
      <c r="AY278" s="25" t="s">
        <v>228</v>
      </c>
      <c r="BE278" s="248">
        <f>IF(N278="základní",J278,0)</f>
        <v>0</v>
      </c>
      <c r="BF278" s="248">
        <f>IF(N278="snížená",J278,0)</f>
        <v>0</v>
      </c>
      <c r="BG278" s="248">
        <f>IF(N278="zákl. přenesená",J278,0)</f>
        <v>0</v>
      </c>
      <c r="BH278" s="248">
        <f>IF(N278="sníž. přenesená",J278,0)</f>
        <v>0</v>
      </c>
      <c r="BI278" s="248">
        <f>IF(N278="nulová",J278,0)</f>
        <v>0</v>
      </c>
      <c r="BJ278" s="25" t="s">
        <v>24</v>
      </c>
      <c r="BK278" s="248">
        <f>ROUND(I278*H278,2)</f>
        <v>0</v>
      </c>
      <c r="BL278" s="25" t="s">
        <v>304</v>
      </c>
      <c r="BM278" s="25" t="s">
        <v>5242</v>
      </c>
    </row>
    <row r="279" s="1" customFormat="1" ht="16.5" customHeight="1">
      <c r="B279" s="47"/>
      <c r="C279" s="237" t="s">
        <v>251</v>
      </c>
      <c r="D279" s="237" t="s">
        <v>230</v>
      </c>
      <c r="E279" s="238" t="s">
        <v>5243</v>
      </c>
      <c r="F279" s="239" t="s">
        <v>5244</v>
      </c>
      <c r="G279" s="240" t="s">
        <v>499</v>
      </c>
      <c r="H279" s="241">
        <v>5</v>
      </c>
      <c r="I279" s="242"/>
      <c r="J279" s="243">
        <f>ROUND(I279*H279,2)</f>
        <v>0</v>
      </c>
      <c r="K279" s="239" t="s">
        <v>234</v>
      </c>
      <c r="L279" s="73"/>
      <c r="M279" s="244" t="s">
        <v>22</v>
      </c>
      <c r="N279" s="245" t="s">
        <v>50</v>
      </c>
      <c r="O279" s="48"/>
      <c r="P279" s="246">
        <f>O279*H279</f>
        <v>0</v>
      </c>
      <c r="Q279" s="246">
        <v>0</v>
      </c>
      <c r="R279" s="246">
        <f>Q279*H279</f>
        <v>0</v>
      </c>
      <c r="S279" s="246">
        <v>0</v>
      </c>
      <c r="T279" s="247">
        <f>S279*H279</f>
        <v>0</v>
      </c>
      <c r="AR279" s="25" t="s">
        <v>304</v>
      </c>
      <c r="AT279" s="25" t="s">
        <v>230</v>
      </c>
      <c r="AU279" s="25" t="s">
        <v>87</v>
      </c>
      <c r="AY279" s="25" t="s">
        <v>228</v>
      </c>
      <c r="BE279" s="248">
        <f>IF(N279="základní",J279,0)</f>
        <v>0</v>
      </c>
      <c r="BF279" s="248">
        <f>IF(N279="snížená",J279,0)</f>
        <v>0</v>
      </c>
      <c r="BG279" s="248">
        <f>IF(N279="zákl. přenesená",J279,0)</f>
        <v>0</v>
      </c>
      <c r="BH279" s="248">
        <f>IF(N279="sníž. přenesená",J279,0)</f>
        <v>0</v>
      </c>
      <c r="BI279" s="248">
        <f>IF(N279="nulová",J279,0)</f>
        <v>0</v>
      </c>
      <c r="BJ279" s="25" t="s">
        <v>24</v>
      </c>
      <c r="BK279" s="248">
        <f>ROUND(I279*H279,2)</f>
        <v>0</v>
      </c>
      <c r="BL279" s="25" t="s">
        <v>304</v>
      </c>
      <c r="BM279" s="25" t="s">
        <v>5245</v>
      </c>
    </row>
    <row r="280" s="1" customFormat="1" ht="16.5" customHeight="1">
      <c r="B280" s="47"/>
      <c r="C280" s="237" t="s">
        <v>255</v>
      </c>
      <c r="D280" s="237" t="s">
        <v>230</v>
      </c>
      <c r="E280" s="238" t="s">
        <v>5246</v>
      </c>
      <c r="F280" s="239" t="s">
        <v>5247</v>
      </c>
      <c r="G280" s="240" t="s">
        <v>499</v>
      </c>
      <c r="H280" s="241">
        <v>2</v>
      </c>
      <c r="I280" s="242"/>
      <c r="J280" s="243">
        <f>ROUND(I280*H280,2)</f>
        <v>0</v>
      </c>
      <c r="K280" s="239" t="s">
        <v>234</v>
      </c>
      <c r="L280" s="73"/>
      <c r="M280" s="244" t="s">
        <v>22</v>
      </c>
      <c r="N280" s="245" t="s">
        <v>50</v>
      </c>
      <c r="O280" s="48"/>
      <c r="P280" s="246">
        <f>O280*H280</f>
        <v>0</v>
      </c>
      <c r="Q280" s="246">
        <v>0</v>
      </c>
      <c r="R280" s="246">
        <f>Q280*H280</f>
        <v>0</v>
      </c>
      <c r="S280" s="246">
        <v>0</v>
      </c>
      <c r="T280" s="247">
        <f>S280*H280</f>
        <v>0</v>
      </c>
      <c r="AR280" s="25" t="s">
        <v>304</v>
      </c>
      <c r="AT280" s="25" t="s">
        <v>230</v>
      </c>
      <c r="AU280" s="25" t="s">
        <v>87</v>
      </c>
      <c r="AY280" s="25" t="s">
        <v>228</v>
      </c>
      <c r="BE280" s="248">
        <f>IF(N280="základní",J280,0)</f>
        <v>0</v>
      </c>
      <c r="BF280" s="248">
        <f>IF(N280="snížená",J280,0)</f>
        <v>0</v>
      </c>
      <c r="BG280" s="248">
        <f>IF(N280="zákl. přenesená",J280,0)</f>
        <v>0</v>
      </c>
      <c r="BH280" s="248">
        <f>IF(N280="sníž. přenesená",J280,0)</f>
        <v>0</v>
      </c>
      <c r="BI280" s="248">
        <f>IF(N280="nulová",J280,0)</f>
        <v>0</v>
      </c>
      <c r="BJ280" s="25" t="s">
        <v>24</v>
      </c>
      <c r="BK280" s="248">
        <f>ROUND(I280*H280,2)</f>
        <v>0</v>
      </c>
      <c r="BL280" s="25" t="s">
        <v>304</v>
      </c>
      <c r="BM280" s="25" t="s">
        <v>5248</v>
      </c>
    </row>
    <row r="281" s="1" customFormat="1" ht="16.5" customHeight="1">
      <c r="B281" s="47"/>
      <c r="C281" s="237" t="s">
        <v>260</v>
      </c>
      <c r="D281" s="237" t="s">
        <v>230</v>
      </c>
      <c r="E281" s="238" t="s">
        <v>5067</v>
      </c>
      <c r="F281" s="239" t="s">
        <v>5068</v>
      </c>
      <c r="G281" s="240" t="s">
        <v>328</v>
      </c>
      <c r="H281" s="241">
        <v>276</v>
      </c>
      <c r="I281" s="242"/>
      <c r="J281" s="243">
        <f>ROUND(I281*H281,2)</f>
        <v>0</v>
      </c>
      <c r="K281" s="239" t="s">
        <v>234</v>
      </c>
      <c r="L281" s="73"/>
      <c r="M281" s="244" t="s">
        <v>22</v>
      </c>
      <c r="N281" s="245" t="s">
        <v>50</v>
      </c>
      <c r="O281" s="48"/>
      <c r="P281" s="246">
        <f>O281*H281</f>
        <v>0</v>
      </c>
      <c r="Q281" s="246">
        <v>0</v>
      </c>
      <c r="R281" s="246">
        <f>Q281*H281</f>
        <v>0</v>
      </c>
      <c r="S281" s="246">
        <v>0</v>
      </c>
      <c r="T281" s="247">
        <f>S281*H281</f>
        <v>0</v>
      </c>
      <c r="AR281" s="25" t="s">
        <v>304</v>
      </c>
      <c r="AT281" s="25" t="s">
        <v>230</v>
      </c>
      <c r="AU281" s="25" t="s">
        <v>87</v>
      </c>
      <c r="AY281" s="25" t="s">
        <v>228</v>
      </c>
      <c r="BE281" s="248">
        <f>IF(N281="základní",J281,0)</f>
        <v>0</v>
      </c>
      <c r="BF281" s="248">
        <f>IF(N281="snížená",J281,0)</f>
        <v>0</v>
      </c>
      <c r="BG281" s="248">
        <f>IF(N281="zákl. přenesená",J281,0)</f>
        <v>0</v>
      </c>
      <c r="BH281" s="248">
        <f>IF(N281="sníž. přenesená",J281,0)</f>
        <v>0</v>
      </c>
      <c r="BI281" s="248">
        <f>IF(N281="nulová",J281,0)</f>
        <v>0</v>
      </c>
      <c r="BJ281" s="25" t="s">
        <v>24</v>
      </c>
      <c r="BK281" s="248">
        <f>ROUND(I281*H281,2)</f>
        <v>0</v>
      </c>
      <c r="BL281" s="25" t="s">
        <v>304</v>
      </c>
      <c r="BM281" s="25" t="s">
        <v>5249</v>
      </c>
    </row>
    <row r="282" s="1" customFormat="1" ht="16.5" customHeight="1">
      <c r="B282" s="47"/>
      <c r="C282" s="237" t="s">
        <v>266</v>
      </c>
      <c r="D282" s="237" t="s">
        <v>230</v>
      </c>
      <c r="E282" s="238" t="s">
        <v>5079</v>
      </c>
      <c r="F282" s="239" t="s">
        <v>5080</v>
      </c>
      <c r="G282" s="240" t="s">
        <v>913</v>
      </c>
      <c r="H282" s="306"/>
      <c r="I282" s="242"/>
      <c r="J282" s="243">
        <f>ROUND(I282*H282,2)</f>
        <v>0</v>
      </c>
      <c r="K282" s="239" t="s">
        <v>234</v>
      </c>
      <c r="L282" s="73"/>
      <c r="M282" s="244" t="s">
        <v>22</v>
      </c>
      <c r="N282" s="245" t="s">
        <v>50</v>
      </c>
      <c r="O282" s="48"/>
      <c r="P282" s="246">
        <f>O282*H282</f>
        <v>0</v>
      </c>
      <c r="Q282" s="246">
        <v>0</v>
      </c>
      <c r="R282" s="246">
        <f>Q282*H282</f>
        <v>0</v>
      </c>
      <c r="S282" s="246">
        <v>0</v>
      </c>
      <c r="T282" s="247">
        <f>S282*H282</f>
        <v>0</v>
      </c>
      <c r="AR282" s="25" t="s">
        <v>304</v>
      </c>
      <c r="AT282" s="25" t="s">
        <v>230</v>
      </c>
      <c r="AU282" s="25" t="s">
        <v>87</v>
      </c>
      <c r="AY282" s="25" t="s">
        <v>228</v>
      </c>
      <c r="BE282" s="248">
        <f>IF(N282="základní",J282,0)</f>
        <v>0</v>
      </c>
      <c r="BF282" s="248">
        <f>IF(N282="snížená",J282,0)</f>
        <v>0</v>
      </c>
      <c r="BG282" s="248">
        <f>IF(N282="zákl. přenesená",J282,0)</f>
        <v>0</v>
      </c>
      <c r="BH282" s="248">
        <f>IF(N282="sníž. přenesená",J282,0)</f>
        <v>0</v>
      </c>
      <c r="BI282" s="248">
        <f>IF(N282="nulová",J282,0)</f>
        <v>0</v>
      </c>
      <c r="BJ282" s="25" t="s">
        <v>24</v>
      </c>
      <c r="BK282" s="248">
        <f>ROUND(I282*H282,2)</f>
        <v>0</v>
      </c>
      <c r="BL282" s="25" t="s">
        <v>304</v>
      </c>
      <c r="BM282" s="25" t="s">
        <v>5250</v>
      </c>
    </row>
    <row r="283" s="11" customFormat="1" ht="29.88" customHeight="1">
      <c r="B283" s="221"/>
      <c r="C283" s="222"/>
      <c r="D283" s="223" t="s">
        <v>78</v>
      </c>
      <c r="E283" s="235" t="s">
        <v>2769</v>
      </c>
      <c r="F283" s="235" t="s">
        <v>5082</v>
      </c>
      <c r="G283" s="222"/>
      <c r="H283" s="222"/>
      <c r="I283" s="225"/>
      <c r="J283" s="236">
        <f>BK283</f>
        <v>0</v>
      </c>
      <c r="K283" s="222"/>
      <c r="L283" s="227"/>
      <c r="M283" s="228"/>
      <c r="N283" s="229"/>
      <c r="O283" s="229"/>
      <c r="P283" s="230">
        <f>SUM(P284:P303)</f>
        <v>0</v>
      </c>
      <c r="Q283" s="229"/>
      <c r="R283" s="230">
        <f>SUM(R284:R303)</f>
        <v>0</v>
      </c>
      <c r="S283" s="229"/>
      <c r="T283" s="231">
        <f>SUM(T284:T303)</f>
        <v>0</v>
      </c>
      <c r="AR283" s="232" t="s">
        <v>87</v>
      </c>
      <c r="AT283" s="233" t="s">
        <v>78</v>
      </c>
      <c r="AU283" s="233" t="s">
        <v>24</v>
      </c>
      <c r="AY283" s="232" t="s">
        <v>228</v>
      </c>
      <c r="BK283" s="234">
        <f>SUM(BK284:BK303)</f>
        <v>0</v>
      </c>
    </row>
    <row r="284" s="1" customFormat="1" ht="16.5" customHeight="1">
      <c r="B284" s="47"/>
      <c r="C284" s="237" t="s">
        <v>24</v>
      </c>
      <c r="D284" s="237" t="s">
        <v>230</v>
      </c>
      <c r="E284" s="238" t="s">
        <v>5083</v>
      </c>
      <c r="F284" s="239" t="s">
        <v>5084</v>
      </c>
      <c r="G284" s="240" t="s">
        <v>499</v>
      </c>
      <c r="H284" s="241">
        <v>5</v>
      </c>
      <c r="I284" s="242"/>
      <c r="J284" s="243">
        <f>ROUND(I284*H284,2)</f>
        <v>0</v>
      </c>
      <c r="K284" s="239" t="s">
        <v>234</v>
      </c>
      <c r="L284" s="73"/>
      <c r="M284" s="244" t="s">
        <v>22</v>
      </c>
      <c r="N284" s="245" t="s">
        <v>50</v>
      </c>
      <c r="O284" s="48"/>
      <c r="P284" s="246">
        <f>O284*H284</f>
        <v>0</v>
      </c>
      <c r="Q284" s="246">
        <v>0</v>
      </c>
      <c r="R284" s="246">
        <f>Q284*H284</f>
        <v>0</v>
      </c>
      <c r="S284" s="246">
        <v>0</v>
      </c>
      <c r="T284" s="247">
        <f>S284*H284</f>
        <v>0</v>
      </c>
      <c r="AR284" s="25" t="s">
        <v>304</v>
      </c>
      <c r="AT284" s="25" t="s">
        <v>230</v>
      </c>
      <c r="AU284" s="25" t="s">
        <v>87</v>
      </c>
      <c r="AY284" s="25" t="s">
        <v>228</v>
      </c>
      <c r="BE284" s="248">
        <f>IF(N284="základní",J284,0)</f>
        <v>0</v>
      </c>
      <c r="BF284" s="248">
        <f>IF(N284="snížená",J284,0)</f>
        <v>0</v>
      </c>
      <c r="BG284" s="248">
        <f>IF(N284="zákl. přenesená",J284,0)</f>
        <v>0</v>
      </c>
      <c r="BH284" s="248">
        <f>IF(N284="sníž. přenesená",J284,0)</f>
        <v>0</v>
      </c>
      <c r="BI284" s="248">
        <f>IF(N284="nulová",J284,0)</f>
        <v>0</v>
      </c>
      <c r="BJ284" s="25" t="s">
        <v>24</v>
      </c>
      <c r="BK284" s="248">
        <f>ROUND(I284*H284,2)</f>
        <v>0</v>
      </c>
      <c r="BL284" s="25" t="s">
        <v>304</v>
      </c>
      <c r="BM284" s="25" t="s">
        <v>5251</v>
      </c>
    </row>
    <row r="285" s="1" customFormat="1" ht="16.5" customHeight="1">
      <c r="B285" s="47"/>
      <c r="C285" s="237" t="s">
        <v>87</v>
      </c>
      <c r="D285" s="237" t="s">
        <v>230</v>
      </c>
      <c r="E285" s="238" t="s">
        <v>5086</v>
      </c>
      <c r="F285" s="239" t="s">
        <v>5087</v>
      </c>
      <c r="G285" s="240" t="s">
        <v>499</v>
      </c>
      <c r="H285" s="241">
        <v>25</v>
      </c>
      <c r="I285" s="242"/>
      <c r="J285" s="243">
        <f>ROUND(I285*H285,2)</f>
        <v>0</v>
      </c>
      <c r="K285" s="239" t="s">
        <v>234</v>
      </c>
      <c r="L285" s="73"/>
      <c r="M285" s="244" t="s">
        <v>22</v>
      </c>
      <c r="N285" s="245" t="s">
        <v>50</v>
      </c>
      <c r="O285" s="48"/>
      <c r="P285" s="246">
        <f>O285*H285</f>
        <v>0</v>
      </c>
      <c r="Q285" s="246">
        <v>0</v>
      </c>
      <c r="R285" s="246">
        <f>Q285*H285</f>
        <v>0</v>
      </c>
      <c r="S285" s="246">
        <v>0</v>
      </c>
      <c r="T285" s="247">
        <f>S285*H285</f>
        <v>0</v>
      </c>
      <c r="AR285" s="25" t="s">
        <v>304</v>
      </c>
      <c r="AT285" s="25" t="s">
        <v>230</v>
      </c>
      <c r="AU285" s="25" t="s">
        <v>87</v>
      </c>
      <c r="AY285" s="25" t="s">
        <v>228</v>
      </c>
      <c r="BE285" s="248">
        <f>IF(N285="základní",J285,0)</f>
        <v>0</v>
      </c>
      <c r="BF285" s="248">
        <f>IF(N285="snížená",J285,0)</f>
        <v>0</v>
      </c>
      <c r="BG285" s="248">
        <f>IF(N285="zákl. přenesená",J285,0)</f>
        <v>0</v>
      </c>
      <c r="BH285" s="248">
        <f>IF(N285="sníž. přenesená",J285,0)</f>
        <v>0</v>
      </c>
      <c r="BI285" s="248">
        <f>IF(N285="nulová",J285,0)</f>
        <v>0</v>
      </c>
      <c r="BJ285" s="25" t="s">
        <v>24</v>
      </c>
      <c r="BK285" s="248">
        <f>ROUND(I285*H285,2)</f>
        <v>0</v>
      </c>
      <c r="BL285" s="25" t="s">
        <v>304</v>
      </c>
      <c r="BM285" s="25" t="s">
        <v>5252</v>
      </c>
    </row>
    <row r="286" s="1" customFormat="1" ht="16.5" customHeight="1">
      <c r="B286" s="47"/>
      <c r="C286" s="237" t="s">
        <v>101</v>
      </c>
      <c r="D286" s="237" t="s">
        <v>230</v>
      </c>
      <c r="E286" s="238" t="s">
        <v>5253</v>
      </c>
      <c r="F286" s="239" t="s">
        <v>5254</v>
      </c>
      <c r="G286" s="240" t="s">
        <v>499</v>
      </c>
      <c r="H286" s="241">
        <v>5</v>
      </c>
      <c r="I286" s="242"/>
      <c r="J286" s="243">
        <f>ROUND(I286*H286,2)</f>
        <v>0</v>
      </c>
      <c r="K286" s="239" t="s">
        <v>234</v>
      </c>
      <c r="L286" s="73"/>
      <c r="M286" s="244" t="s">
        <v>22</v>
      </c>
      <c r="N286" s="245" t="s">
        <v>50</v>
      </c>
      <c r="O286" s="48"/>
      <c r="P286" s="246">
        <f>O286*H286</f>
        <v>0</v>
      </c>
      <c r="Q286" s="246">
        <v>0</v>
      </c>
      <c r="R286" s="246">
        <f>Q286*H286</f>
        <v>0</v>
      </c>
      <c r="S286" s="246">
        <v>0</v>
      </c>
      <c r="T286" s="247">
        <f>S286*H286</f>
        <v>0</v>
      </c>
      <c r="AR286" s="25" t="s">
        <v>304</v>
      </c>
      <c r="AT286" s="25" t="s">
        <v>230</v>
      </c>
      <c r="AU286" s="25" t="s">
        <v>87</v>
      </c>
      <c r="AY286" s="25" t="s">
        <v>228</v>
      </c>
      <c r="BE286" s="248">
        <f>IF(N286="základní",J286,0)</f>
        <v>0</v>
      </c>
      <c r="BF286" s="248">
        <f>IF(N286="snížená",J286,0)</f>
        <v>0</v>
      </c>
      <c r="BG286" s="248">
        <f>IF(N286="zákl. přenesená",J286,0)</f>
        <v>0</v>
      </c>
      <c r="BH286" s="248">
        <f>IF(N286="sníž. přenesená",J286,0)</f>
        <v>0</v>
      </c>
      <c r="BI286" s="248">
        <f>IF(N286="nulová",J286,0)</f>
        <v>0</v>
      </c>
      <c r="BJ286" s="25" t="s">
        <v>24</v>
      </c>
      <c r="BK286" s="248">
        <f>ROUND(I286*H286,2)</f>
        <v>0</v>
      </c>
      <c r="BL286" s="25" t="s">
        <v>304</v>
      </c>
      <c r="BM286" s="25" t="s">
        <v>5255</v>
      </c>
    </row>
    <row r="287" s="1" customFormat="1" ht="16.5" customHeight="1">
      <c r="B287" s="47"/>
      <c r="C287" s="237" t="s">
        <v>235</v>
      </c>
      <c r="D287" s="237" t="s">
        <v>230</v>
      </c>
      <c r="E287" s="238" t="s">
        <v>5092</v>
      </c>
      <c r="F287" s="239" t="s">
        <v>5093</v>
      </c>
      <c r="G287" s="240" t="s">
        <v>499</v>
      </c>
      <c r="H287" s="241">
        <v>17</v>
      </c>
      <c r="I287" s="242"/>
      <c r="J287" s="243">
        <f>ROUND(I287*H287,2)</f>
        <v>0</v>
      </c>
      <c r="K287" s="239" t="s">
        <v>234</v>
      </c>
      <c r="L287" s="73"/>
      <c r="M287" s="244" t="s">
        <v>22</v>
      </c>
      <c r="N287" s="245" t="s">
        <v>50</v>
      </c>
      <c r="O287" s="48"/>
      <c r="P287" s="246">
        <f>O287*H287</f>
        <v>0</v>
      </c>
      <c r="Q287" s="246">
        <v>0</v>
      </c>
      <c r="R287" s="246">
        <f>Q287*H287</f>
        <v>0</v>
      </c>
      <c r="S287" s="246">
        <v>0</v>
      </c>
      <c r="T287" s="247">
        <f>S287*H287</f>
        <v>0</v>
      </c>
      <c r="AR287" s="25" t="s">
        <v>304</v>
      </c>
      <c r="AT287" s="25" t="s">
        <v>230</v>
      </c>
      <c r="AU287" s="25" t="s">
        <v>87</v>
      </c>
      <c r="AY287" s="25" t="s">
        <v>228</v>
      </c>
      <c r="BE287" s="248">
        <f>IF(N287="základní",J287,0)</f>
        <v>0</v>
      </c>
      <c r="BF287" s="248">
        <f>IF(N287="snížená",J287,0)</f>
        <v>0</v>
      </c>
      <c r="BG287" s="248">
        <f>IF(N287="zákl. přenesená",J287,0)</f>
        <v>0</v>
      </c>
      <c r="BH287" s="248">
        <f>IF(N287="sníž. přenesená",J287,0)</f>
        <v>0</v>
      </c>
      <c r="BI287" s="248">
        <f>IF(N287="nulová",J287,0)</f>
        <v>0</v>
      </c>
      <c r="BJ287" s="25" t="s">
        <v>24</v>
      </c>
      <c r="BK287" s="248">
        <f>ROUND(I287*H287,2)</f>
        <v>0</v>
      </c>
      <c r="BL287" s="25" t="s">
        <v>304</v>
      </c>
      <c r="BM287" s="25" t="s">
        <v>5256</v>
      </c>
    </row>
    <row r="288" s="1" customFormat="1" ht="16.5" customHeight="1">
      <c r="B288" s="47"/>
      <c r="C288" s="237" t="s">
        <v>251</v>
      </c>
      <c r="D288" s="237" t="s">
        <v>230</v>
      </c>
      <c r="E288" s="238" t="s">
        <v>5095</v>
      </c>
      <c r="F288" s="239" t="s">
        <v>5096</v>
      </c>
      <c r="G288" s="240" t="s">
        <v>499</v>
      </c>
      <c r="H288" s="241">
        <v>15</v>
      </c>
      <c r="I288" s="242"/>
      <c r="J288" s="243">
        <f>ROUND(I288*H288,2)</f>
        <v>0</v>
      </c>
      <c r="K288" s="239" t="s">
        <v>234</v>
      </c>
      <c r="L288" s="73"/>
      <c r="M288" s="244" t="s">
        <v>22</v>
      </c>
      <c r="N288" s="245" t="s">
        <v>50</v>
      </c>
      <c r="O288" s="48"/>
      <c r="P288" s="246">
        <f>O288*H288</f>
        <v>0</v>
      </c>
      <c r="Q288" s="246">
        <v>0</v>
      </c>
      <c r="R288" s="246">
        <f>Q288*H288</f>
        <v>0</v>
      </c>
      <c r="S288" s="246">
        <v>0</v>
      </c>
      <c r="T288" s="247">
        <f>S288*H288</f>
        <v>0</v>
      </c>
      <c r="AR288" s="25" t="s">
        <v>304</v>
      </c>
      <c r="AT288" s="25" t="s">
        <v>230</v>
      </c>
      <c r="AU288" s="25" t="s">
        <v>87</v>
      </c>
      <c r="AY288" s="25" t="s">
        <v>228</v>
      </c>
      <c r="BE288" s="248">
        <f>IF(N288="základní",J288,0)</f>
        <v>0</v>
      </c>
      <c r="BF288" s="248">
        <f>IF(N288="snížená",J288,0)</f>
        <v>0</v>
      </c>
      <c r="BG288" s="248">
        <f>IF(N288="zákl. přenesená",J288,0)</f>
        <v>0</v>
      </c>
      <c r="BH288" s="248">
        <f>IF(N288="sníž. přenesená",J288,0)</f>
        <v>0</v>
      </c>
      <c r="BI288" s="248">
        <f>IF(N288="nulová",J288,0)</f>
        <v>0</v>
      </c>
      <c r="BJ288" s="25" t="s">
        <v>24</v>
      </c>
      <c r="BK288" s="248">
        <f>ROUND(I288*H288,2)</f>
        <v>0</v>
      </c>
      <c r="BL288" s="25" t="s">
        <v>304</v>
      </c>
      <c r="BM288" s="25" t="s">
        <v>5257</v>
      </c>
    </row>
    <row r="289" s="1" customFormat="1" ht="16.5" customHeight="1">
      <c r="B289" s="47"/>
      <c r="C289" s="237" t="s">
        <v>255</v>
      </c>
      <c r="D289" s="237" t="s">
        <v>230</v>
      </c>
      <c r="E289" s="238" t="s">
        <v>5113</v>
      </c>
      <c r="F289" s="239" t="s">
        <v>5114</v>
      </c>
      <c r="G289" s="240" t="s">
        <v>499</v>
      </c>
      <c r="H289" s="241">
        <v>5</v>
      </c>
      <c r="I289" s="242"/>
      <c r="J289" s="243">
        <f>ROUND(I289*H289,2)</f>
        <v>0</v>
      </c>
      <c r="K289" s="239" t="s">
        <v>234</v>
      </c>
      <c r="L289" s="73"/>
      <c r="M289" s="244" t="s">
        <v>22</v>
      </c>
      <c r="N289" s="245" t="s">
        <v>50</v>
      </c>
      <c r="O289" s="48"/>
      <c r="P289" s="246">
        <f>O289*H289</f>
        <v>0</v>
      </c>
      <c r="Q289" s="246">
        <v>0</v>
      </c>
      <c r="R289" s="246">
        <f>Q289*H289</f>
        <v>0</v>
      </c>
      <c r="S289" s="246">
        <v>0</v>
      </c>
      <c r="T289" s="247">
        <f>S289*H289</f>
        <v>0</v>
      </c>
      <c r="AR289" s="25" t="s">
        <v>304</v>
      </c>
      <c r="AT289" s="25" t="s">
        <v>230</v>
      </c>
      <c r="AU289" s="25" t="s">
        <v>87</v>
      </c>
      <c r="AY289" s="25" t="s">
        <v>228</v>
      </c>
      <c r="BE289" s="248">
        <f>IF(N289="základní",J289,0)</f>
        <v>0</v>
      </c>
      <c r="BF289" s="248">
        <f>IF(N289="snížená",J289,0)</f>
        <v>0</v>
      </c>
      <c r="BG289" s="248">
        <f>IF(N289="zákl. přenesená",J289,0)</f>
        <v>0</v>
      </c>
      <c r="BH289" s="248">
        <f>IF(N289="sníž. přenesená",J289,0)</f>
        <v>0</v>
      </c>
      <c r="BI289" s="248">
        <f>IF(N289="nulová",J289,0)</f>
        <v>0</v>
      </c>
      <c r="BJ289" s="25" t="s">
        <v>24</v>
      </c>
      <c r="BK289" s="248">
        <f>ROUND(I289*H289,2)</f>
        <v>0</v>
      </c>
      <c r="BL289" s="25" t="s">
        <v>304</v>
      </c>
      <c r="BM289" s="25" t="s">
        <v>5258</v>
      </c>
    </row>
    <row r="290" s="1" customFormat="1" ht="25.5" customHeight="1">
      <c r="B290" s="47"/>
      <c r="C290" s="237" t="s">
        <v>260</v>
      </c>
      <c r="D290" s="237" t="s">
        <v>230</v>
      </c>
      <c r="E290" s="238" t="s">
        <v>121</v>
      </c>
      <c r="F290" s="239" t="s">
        <v>5259</v>
      </c>
      <c r="G290" s="240" t="s">
        <v>929</v>
      </c>
      <c r="H290" s="241">
        <v>5</v>
      </c>
      <c r="I290" s="242"/>
      <c r="J290" s="243">
        <f>ROUND(I290*H290,2)</f>
        <v>0</v>
      </c>
      <c r="K290" s="239" t="s">
        <v>2762</v>
      </c>
      <c r="L290" s="73"/>
      <c r="M290" s="244" t="s">
        <v>22</v>
      </c>
      <c r="N290" s="245" t="s">
        <v>50</v>
      </c>
      <c r="O290" s="48"/>
      <c r="P290" s="246">
        <f>O290*H290</f>
        <v>0</v>
      </c>
      <c r="Q290" s="246">
        <v>0</v>
      </c>
      <c r="R290" s="246">
        <f>Q290*H290</f>
        <v>0</v>
      </c>
      <c r="S290" s="246">
        <v>0</v>
      </c>
      <c r="T290" s="247">
        <f>S290*H290</f>
        <v>0</v>
      </c>
      <c r="AR290" s="25" t="s">
        <v>304</v>
      </c>
      <c r="AT290" s="25" t="s">
        <v>230</v>
      </c>
      <c r="AU290" s="25" t="s">
        <v>87</v>
      </c>
      <c r="AY290" s="25" t="s">
        <v>228</v>
      </c>
      <c r="BE290" s="248">
        <f>IF(N290="základní",J290,0)</f>
        <v>0</v>
      </c>
      <c r="BF290" s="248">
        <f>IF(N290="snížená",J290,0)</f>
        <v>0</v>
      </c>
      <c r="BG290" s="248">
        <f>IF(N290="zákl. přenesená",J290,0)</f>
        <v>0</v>
      </c>
      <c r="BH290" s="248">
        <f>IF(N290="sníž. přenesená",J290,0)</f>
        <v>0</v>
      </c>
      <c r="BI290" s="248">
        <f>IF(N290="nulová",J290,0)</f>
        <v>0</v>
      </c>
      <c r="BJ290" s="25" t="s">
        <v>24</v>
      </c>
      <c r="BK290" s="248">
        <f>ROUND(I290*H290,2)</f>
        <v>0</v>
      </c>
      <c r="BL290" s="25" t="s">
        <v>304</v>
      </c>
      <c r="BM290" s="25" t="s">
        <v>5260</v>
      </c>
    </row>
    <row r="291" s="1" customFormat="1" ht="16.5" customHeight="1">
      <c r="B291" s="47"/>
      <c r="C291" s="237" t="s">
        <v>266</v>
      </c>
      <c r="D291" s="237" t="s">
        <v>230</v>
      </c>
      <c r="E291" s="238" t="s">
        <v>5261</v>
      </c>
      <c r="F291" s="239" t="s">
        <v>5262</v>
      </c>
      <c r="G291" s="240" t="s">
        <v>929</v>
      </c>
      <c r="H291" s="241">
        <v>10</v>
      </c>
      <c r="I291" s="242"/>
      <c r="J291" s="243">
        <f>ROUND(I291*H291,2)</f>
        <v>0</v>
      </c>
      <c r="K291" s="239" t="s">
        <v>2762</v>
      </c>
      <c r="L291" s="73"/>
      <c r="M291" s="244" t="s">
        <v>22</v>
      </c>
      <c r="N291" s="245" t="s">
        <v>50</v>
      </c>
      <c r="O291" s="48"/>
      <c r="P291" s="246">
        <f>O291*H291</f>
        <v>0</v>
      </c>
      <c r="Q291" s="246">
        <v>0</v>
      </c>
      <c r="R291" s="246">
        <f>Q291*H291</f>
        <v>0</v>
      </c>
      <c r="S291" s="246">
        <v>0</v>
      </c>
      <c r="T291" s="247">
        <f>S291*H291</f>
        <v>0</v>
      </c>
      <c r="AR291" s="25" t="s">
        <v>304</v>
      </c>
      <c r="AT291" s="25" t="s">
        <v>230</v>
      </c>
      <c r="AU291" s="25" t="s">
        <v>87</v>
      </c>
      <c r="AY291" s="25" t="s">
        <v>228</v>
      </c>
      <c r="BE291" s="248">
        <f>IF(N291="základní",J291,0)</f>
        <v>0</v>
      </c>
      <c r="BF291" s="248">
        <f>IF(N291="snížená",J291,0)</f>
        <v>0</v>
      </c>
      <c r="BG291" s="248">
        <f>IF(N291="zákl. přenesená",J291,0)</f>
        <v>0</v>
      </c>
      <c r="BH291" s="248">
        <f>IF(N291="sníž. přenesená",J291,0)</f>
        <v>0</v>
      </c>
      <c r="BI291" s="248">
        <f>IF(N291="nulová",J291,0)</f>
        <v>0</v>
      </c>
      <c r="BJ291" s="25" t="s">
        <v>24</v>
      </c>
      <c r="BK291" s="248">
        <f>ROUND(I291*H291,2)</f>
        <v>0</v>
      </c>
      <c r="BL291" s="25" t="s">
        <v>304</v>
      </c>
      <c r="BM291" s="25" t="s">
        <v>5263</v>
      </c>
    </row>
    <row r="292" s="1" customFormat="1" ht="16.5" customHeight="1">
      <c r="B292" s="47"/>
      <c r="C292" s="237" t="s">
        <v>271</v>
      </c>
      <c r="D292" s="237" t="s">
        <v>230</v>
      </c>
      <c r="E292" s="238" t="s">
        <v>5264</v>
      </c>
      <c r="F292" s="239" t="s">
        <v>5265</v>
      </c>
      <c r="G292" s="240" t="s">
        <v>929</v>
      </c>
      <c r="H292" s="241">
        <v>5</v>
      </c>
      <c r="I292" s="242"/>
      <c r="J292" s="243">
        <f>ROUND(I292*H292,2)</f>
        <v>0</v>
      </c>
      <c r="K292" s="239" t="s">
        <v>2762</v>
      </c>
      <c r="L292" s="73"/>
      <c r="M292" s="244" t="s">
        <v>22</v>
      </c>
      <c r="N292" s="245" t="s">
        <v>50</v>
      </c>
      <c r="O292" s="48"/>
      <c r="P292" s="246">
        <f>O292*H292</f>
        <v>0</v>
      </c>
      <c r="Q292" s="246">
        <v>0</v>
      </c>
      <c r="R292" s="246">
        <f>Q292*H292</f>
        <v>0</v>
      </c>
      <c r="S292" s="246">
        <v>0</v>
      </c>
      <c r="T292" s="247">
        <f>S292*H292</f>
        <v>0</v>
      </c>
      <c r="AR292" s="25" t="s">
        <v>304</v>
      </c>
      <c r="AT292" s="25" t="s">
        <v>230</v>
      </c>
      <c r="AU292" s="25" t="s">
        <v>87</v>
      </c>
      <c r="AY292" s="25" t="s">
        <v>228</v>
      </c>
      <c r="BE292" s="248">
        <f>IF(N292="základní",J292,0)</f>
        <v>0</v>
      </c>
      <c r="BF292" s="248">
        <f>IF(N292="snížená",J292,0)</f>
        <v>0</v>
      </c>
      <c r="BG292" s="248">
        <f>IF(N292="zákl. přenesená",J292,0)</f>
        <v>0</v>
      </c>
      <c r="BH292" s="248">
        <f>IF(N292="sníž. přenesená",J292,0)</f>
        <v>0</v>
      </c>
      <c r="BI292" s="248">
        <f>IF(N292="nulová",J292,0)</f>
        <v>0</v>
      </c>
      <c r="BJ292" s="25" t="s">
        <v>24</v>
      </c>
      <c r="BK292" s="248">
        <f>ROUND(I292*H292,2)</f>
        <v>0</v>
      </c>
      <c r="BL292" s="25" t="s">
        <v>304</v>
      </c>
      <c r="BM292" s="25" t="s">
        <v>5266</v>
      </c>
    </row>
    <row r="293" s="1" customFormat="1" ht="16.5" customHeight="1">
      <c r="B293" s="47"/>
      <c r="C293" s="237" t="s">
        <v>29</v>
      </c>
      <c r="D293" s="237" t="s">
        <v>230</v>
      </c>
      <c r="E293" s="238" t="s">
        <v>29</v>
      </c>
      <c r="F293" s="239" t="s">
        <v>5141</v>
      </c>
      <c r="G293" s="240" t="s">
        <v>929</v>
      </c>
      <c r="H293" s="241">
        <v>5</v>
      </c>
      <c r="I293" s="242"/>
      <c r="J293" s="243">
        <f>ROUND(I293*H293,2)</f>
        <v>0</v>
      </c>
      <c r="K293" s="239" t="s">
        <v>2762</v>
      </c>
      <c r="L293" s="73"/>
      <c r="M293" s="244" t="s">
        <v>22</v>
      </c>
      <c r="N293" s="245" t="s">
        <v>50</v>
      </c>
      <c r="O293" s="48"/>
      <c r="P293" s="246">
        <f>O293*H293</f>
        <v>0</v>
      </c>
      <c r="Q293" s="246">
        <v>0</v>
      </c>
      <c r="R293" s="246">
        <f>Q293*H293</f>
        <v>0</v>
      </c>
      <c r="S293" s="246">
        <v>0</v>
      </c>
      <c r="T293" s="247">
        <f>S293*H293</f>
        <v>0</v>
      </c>
      <c r="AR293" s="25" t="s">
        <v>304</v>
      </c>
      <c r="AT293" s="25" t="s">
        <v>230</v>
      </c>
      <c r="AU293" s="25" t="s">
        <v>87</v>
      </c>
      <c r="AY293" s="25" t="s">
        <v>228</v>
      </c>
      <c r="BE293" s="248">
        <f>IF(N293="základní",J293,0)</f>
        <v>0</v>
      </c>
      <c r="BF293" s="248">
        <f>IF(N293="snížená",J293,0)</f>
        <v>0</v>
      </c>
      <c r="BG293" s="248">
        <f>IF(N293="zákl. přenesená",J293,0)</f>
        <v>0</v>
      </c>
      <c r="BH293" s="248">
        <f>IF(N293="sníž. přenesená",J293,0)</f>
        <v>0</v>
      </c>
      <c r="BI293" s="248">
        <f>IF(N293="nulová",J293,0)</f>
        <v>0</v>
      </c>
      <c r="BJ293" s="25" t="s">
        <v>24</v>
      </c>
      <c r="BK293" s="248">
        <f>ROUND(I293*H293,2)</f>
        <v>0</v>
      </c>
      <c r="BL293" s="25" t="s">
        <v>304</v>
      </c>
      <c r="BM293" s="25" t="s">
        <v>5267</v>
      </c>
    </row>
    <row r="294" s="1" customFormat="1" ht="16.5" customHeight="1">
      <c r="B294" s="47"/>
      <c r="C294" s="237" t="s">
        <v>279</v>
      </c>
      <c r="D294" s="237" t="s">
        <v>230</v>
      </c>
      <c r="E294" s="238" t="s">
        <v>5268</v>
      </c>
      <c r="F294" s="239" t="s">
        <v>5269</v>
      </c>
      <c r="G294" s="240" t="s">
        <v>929</v>
      </c>
      <c r="H294" s="241">
        <v>10</v>
      </c>
      <c r="I294" s="242"/>
      <c r="J294" s="243">
        <f>ROUND(I294*H294,2)</f>
        <v>0</v>
      </c>
      <c r="K294" s="239" t="s">
        <v>2762</v>
      </c>
      <c r="L294" s="73"/>
      <c r="M294" s="244" t="s">
        <v>22</v>
      </c>
      <c r="N294" s="245" t="s">
        <v>50</v>
      </c>
      <c r="O294" s="48"/>
      <c r="P294" s="246">
        <f>O294*H294</f>
        <v>0</v>
      </c>
      <c r="Q294" s="246">
        <v>0</v>
      </c>
      <c r="R294" s="246">
        <f>Q294*H294</f>
        <v>0</v>
      </c>
      <c r="S294" s="246">
        <v>0</v>
      </c>
      <c r="T294" s="247">
        <f>S294*H294</f>
        <v>0</v>
      </c>
      <c r="AR294" s="25" t="s">
        <v>304</v>
      </c>
      <c r="AT294" s="25" t="s">
        <v>230</v>
      </c>
      <c r="AU294" s="25" t="s">
        <v>87</v>
      </c>
      <c r="AY294" s="25" t="s">
        <v>228</v>
      </c>
      <c r="BE294" s="248">
        <f>IF(N294="základní",J294,0)</f>
        <v>0</v>
      </c>
      <c r="BF294" s="248">
        <f>IF(N294="snížená",J294,0)</f>
        <v>0</v>
      </c>
      <c r="BG294" s="248">
        <f>IF(N294="zákl. přenesená",J294,0)</f>
        <v>0</v>
      </c>
      <c r="BH294" s="248">
        <f>IF(N294="sníž. přenesená",J294,0)</f>
        <v>0</v>
      </c>
      <c r="BI294" s="248">
        <f>IF(N294="nulová",J294,0)</f>
        <v>0</v>
      </c>
      <c r="BJ294" s="25" t="s">
        <v>24</v>
      </c>
      <c r="BK294" s="248">
        <f>ROUND(I294*H294,2)</f>
        <v>0</v>
      </c>
      <c r="BL294" s="25" t="s">
        <v>304</v>
      </c>
      <c r="BM294" s="25" t="s">
        <v>5270</v>
      </c>
    </row>
    <row r="295" s="1" customFormat="1" ht="16.5" customHeight="1">
      <c r="B295" s="47"/>
      <c r="C295" s="237" t="s">
        <v>284</v>
      </c>
      <c r="D295" s="237" t="s">
        <v>230</v>
      </c>
      <c r="E295" s="238" t="s">
        <v>5271</v>
      </c>
      <c r="F295" s="239" t="s">
        <v>5147</v>
      </c>
      <c r="G295" s="240" t="s">
        <v>929</v>
      </c>
      <c r="H295" s="241">
        <v>15</v>
      </c>
      <c r="I295" s="242"/>
      <c r="J295" s="243">
        <f>ROUND(I295*H295,2)</f>
        <v>0</v>
      </c>
      <c r="K295" s="239" t="s">
        <v>2762</v>
      </c>
      <c r="L295" s="73"/>
      <c r="M295" s="244" t="s">
        <v>22</v>
      </c>
      <c r="N295" s="245" t="s">
        <v>50</v>
      </c>
      <c r="O295" s="48"/>
      <c r="P295" s="246">
        <f>O295*H295</f>
        <v>0</v>
      </c>
      <c r="Q295" s="246">
        <v>0</v>
      </c>
      <c r="R295" s="246">
        <f>Q295*H295</f>
        <v>0</v>
      </c>
      <c r="S295" s="246">
        <v>0</v>
      </c>
      <c r="T295" s="247">
        <f>S295*H295</f>
        <v>0</v>
      </c>
      <c r="AR295" s="25" t="s">
        <v>304</v>
      </c>
      <c r="AT295" s="25" t="s">
        <v>230</v>
      </c>
      <c r="AU295" s="25" t="s">
        <v>87</v>
      </c>
      <c r="AY295" s="25" t="s">
        <v>228</v>
      </c>
      <c r="BE295" s="248">
        <f>IF(N295="základní",J295,0)</f>
        <v>0</v>
      </c>
      <c r="BF295" s="248">
        <f>IF(N295="snížená",J295,0)</f>
        <v>0</v>
      </c>
      <c r="BG295" s="248">
        <f>IF(N295="zákl. přenesená",J295,0)</f>
        <v>0</v>
      </c>
      <c r="BH295" s="248">
        <f>IF(N295="sníž. přenesená",J295,0)</f>
        <v>0</v>
      </c>
      <c r="BI295" s="248">
        <f>IF(N295="nulová",J295,0)</f>
        <v>0</v>
      </c>
      <c r="BJ295" s="25" t="s">
        <v>24</v>
      </c>
      <c r="BK295" s="248">
        <f>ROUND(I295*H295,2)</f>
        <v>0</v>
      </c>
      <c r="BL295" s="25" t="s">
        <v>304</v>
      </c>
      <c r="BM295" s="25" t="s">
        <v>5272</v>
      </c>
    </row>
    <row r="296" s="1" customFormat="1" ht="16.5" customHeight="1">
      <c r="B296" s="47"/>
      <c r="C296" s="237" t="s">
        <v>289</v>
      </c>
      <c r="D296" s="237" t="s">
        <v>230</v>
      </c>
      <c r="E296" s="238" t="s">
        <v>10</v>
      </c>
      <c r="F296" s="239" t="s">
        <v>5151</v>
      </c>
      <c r="G296" s="240" t="s">
        <v>929</v>
      </c>
      <c r="H296" s="241">
        <v>5</v>
      </c>
      <c r="I296" s="242"/>
      <c r="J296" s="243">
        <f>ROUND(I296*H296,2)</f>
        <v>0</v>
      </c>
      <c r="K296" s="239" t="s">
        <v>2762</v>
      </c>
      <c r="L296" s="73"/>
      <c r="M296" s="244" t="s">
        <v>22</v>
      </c>
      <c r="N296" s="245" t="s">
        <v>50</v>
      </c>
      <c r="O296" s="48"/>
      <c r="P296" s="246">
        <f>O296*H296</f>
        <v>0</v>
      </c>
      <c r="Q296" s="246">
        <v>0</v>
      </c>
      <c r="R296" s="246">
        <f>Q296*H296</f>
        <v>0</v>
      </c>
      <c r="S296" s="246">
        <v>0</v>
      </c>
      <c r="T296" s="247">
        <f>S296*H296</f>
        <v>0</v>
      </c>
      <c r="AR296" s="25" t="s">
        <v>304</v>
      </c>
      <c r="AT296" s="25" t="s">
        <v>230</v>
      </c>
      <c r="AU296" s="25" t="s">
        <v>87</v>
      </c>
      <c r="AY296" s="25" t="s">
        <v>228</v>
      </c>
      <c r="BE296" s="248">
        <f>IF(N296="základní",J296,0)</f>
        <v>0</v>
      </c>
      <c r="BF296" s="248">
        <f>IF(N296="snížená",J296,0)</f>
        <v>0</v>
      </c>
      <c r="BG296" s="248">
        <f>IF(N296="zákl. přenesená",J296,0)</f>
        <v>0</v>
      </c>
      <c r="BH296" s="248">
        <f>IF(N296="sníž. přenesená",J296,0)</f>
        <v>0</v>
      </c>
      <c r="BI296" s="248">
        <f>IF(N296="nulová",J296,0)</f>
        <v>0</v>
      </c>
      <c r="BJ296" s="25" t="s">
        <v>24</v>
      </c>
      <c r="BK296" s="248">
        <f>ROUND(I296*H296,2)</f>
        <v>0</v>
      </c>
      <c r="BL296" s="25" t="s">
        <v>304</v>
      </c>
      <c r="BM296" s="25" t="s">
        <v>5273</v>
      </c>
    </row>
    <row r="297" s="1" customFormat="1" ht="16.5" customHeight="1">
      <c r="B297" s="47"/>
      <c r="C297" s="237" t="s">
        <v>295</v>
      </c>
      <c r="D297" s="237" t="s">
        <v>230</v>
      </c>
      <c r="E297" s="238" t="s">
        <v>304</v>
      </c>
      <c r="F297" s="239" t="s">
        <v>5153</v>
      </c>
      <c r="G297" s="240" t="s">
        <v>929</v>
      </c>
      <c r="H297" s="241">
        <v>10</v>
      </c>
      <c r="I297" s="242"/>
      <c r="J297" s="243">
        <f>ROUND(I297*H297,2)</f>
        <v>0</v>
      </c>
      <c r="K297" s="239" t="s">
        <v>2762</v>
      </c>
      <c r="L297" s="73"/>
      <c r="M297" s="244" t="s">
        <v>22</v>
      </c>
      <c r="N297" s="245" t="s">
        <v>50</v>
      </c>
      <c r="O297" s="48"/>
      <c r="P297" s="246">
        <f>O297*H297</f>
        <v>0</v>
      </c>
      <c r="Q297" s="246">
        <v>0</v>
      </c>
      <c r="R297" s="246">
        <f>Q297*H297</f>
        <v>0</v>
      </c>
      <c r="S297" s="246">
        <v>0</v>
      </c>
      <c r="T297" s="247">
        <f>S297*H297</f>
        <v>0</v>
      </c>
      <c r="AR297" s="25" t="s">
        <v>304</v>
      </c>
      <c r="AT297" s="25" t="s">
        <v>230</v>
      </c>
      <c r="AU297" s="25" t="s">
        <v>87</v>
      </c>
      <c r="AY297" s="25" t="s">
        <v>228</v>
      </c>
      <c r="BE297" s="248">
        <f>IF(N297="základní",J297,0)</f>
        <v>0</v>
      </c>
      <c r="BF297" s="248">
        <f>IF(N297="snížená",J297,0)</f>
        <v>0</v>
      </c>
      <c r="BG297" s="248">
        <f>IF(N297="zákl. přenesená",J297,0)</f>
        <v>0</v>
      </c>
      <c r="BH297" s="248">
        <f>IF(N297="sníž. přenesená",J297,0)</f>
        <v>0</v>
      </c>
      <c r="BI297" s="248">
        <f>IF(N297="nulová",J297,0)</f>
        <v>0</v>
      </c>
      <c r="BJ297" s="25" t="s">
        <v>24</v>
      </c>
      <c r="BK297" s="248">
        <f>ROUND(I297*H297,2)</f>
        <v>0</v>
      </c>
      <c r="BL297" s="25" t="s">
        <v>304</v>
      </c>
      <c r="BM297" s="25" t="s">
        <v>5274</v>
      </c>
    </row>
    <row r="298" s="1" customFormat="1" ht="16.5" customHeight="1">
      <c r="B298" s="47"/>
      <c r="C298" s="237" t="s">
        <v>10</v>
      </c>
      <c r="D298" s="237" t="s">
        <v>230</v>
      </c>
      <c r="E298" s="238" t="s">
        <v>5275</v>
      </c>
      <c r="F298" s="239" t="s">
        <v>5276</v>
      </c>
      <c r="G298" s="240" t="s">
        <v>929</v>
      </c>
      <c r="H298" s="241">
        <v>10</v>
      </c>
      <c r="I298" s="242"/>
      <c r="J298" s="243">
        <f>ROUND(I298*H298,2)</f>
        <v>0</v>
      </c>
      <c r="K298" s="239" t="s">
        <v>2762</v>
      </c>
      <c r="L298" s="73"/>
      <c r="M298" s="244" t="s">
        <v>22</v>
      </c>
      <c r="N298" s="245" t="s">
        <v>50</v>
      </c>
      <c r="O298" s="48"/>
      <c r="P298" s="246">
        <f>O298*H298</f>
        <v>0</v>
      </c>
      <c r="Q298" s="246">
        <v>0</v>
      </c>
      <c r="R298" s="246">
        <f>Q298*H298</f>
        <v>0</v>
      </c>
      <c r="S298" s="246">
        <v>0</v>
      </c>
      <c r="T298" s="247">
        <f>S298*H298</f>
        <v>0</v>
      </c>
      <c r="AR298" s="25" t="s">
        <v>304</v>
      </c>
      <c r="AT298" s="25" t="s">
        <v>230</v>
      </c>
      <c r="AU298" s="25" t="s">
        <v>87</v>
      </c>
      <c r="AY298" s="25" t="s">
        <v>228</v>
      </c>
      <c r="BE298" s="248">
        <f>IF(N298="základní",J298,0)</f>
        <v>0</v>
      </c>
      <c r="BF298" s="248">
        <f>IF(N298="snížená",J298,0)</f>
        <v>0</v>
      </c>
      <c r="BG298" s="248">
        <f>IF(N298="zákl. přenesená",J298,0)</f>
        <v>0</v>
      </c>
      <c r="BH298" s="248">
        <f>IF(N298="sníž. přenesená",J298,0)</f>
        <v>0</v>
      </c>
      <c r="BI298" s="248">
        <f>IF(N298="nulová",J298,0)</f>
        <v>0</v>
      </c>
      <c r="BJ298" s="25" t="s">
        <v>24</v>
      </c>
      <c r="BK298" s="248">
        <f>ROUND(I298*H298,2)</f>
        <v>0</v>
      </c>
      <c r="BL298" s="25" t="s">
        <v>304</v>
      </c>
      <c r="BM298" s="25" t="s">
        <v>5277</v>
      </c>
    </row>
    <row r="299" s="1" customFormat="1" ht="16.5" customHeight="1">
      <c r="B299" s="47"/>
      <c r="C299" s="237" t="s">
        <v>304</v>
      </c>
      <c r="D299" s="237" t="s">
        <v>230</v>
      </c>
      <c r="E299" s="238" t="s">
        <v>5278</v>
      </c>
      <c r="F299" s="239" t="s">
        <v>5279</v>
      </c>
      <c r="G299" s="240" t="s">
        <v>929</v>
      </c>
      <c r="H299" s="241">
        <v>2</v>
      </c>
      <c r="I299" s="242"/>
      <c r="J299" s="243">
        <f>ROUND(I299*H299,2)</f>
        <v>0</v>
      </c>
      <c r="K299" s="239" t="s">
        <v>2762</v>
      </c>
      <c r="L299" s="73"/>
      <c r="M299" s="244" t="s">
        <v>22</v>
      </c>
      <c r="N299" s="245" t="s">
        <v>50</v>
      </c>
      <c r="O299" s="48"/>
      <c r="P299" s="246">
        <f>O299*H299</f>
        <v>0</v>
      </c>
      <c r="Q299" s="246">
        <v>0</v>
      </c>
      <c r="R299" s="246">
        <f>Q299*H299</f>
        <v>0</v>
      </c>
      <c r="S299" s="246">
        <v>0</v>
      </c>
      <c r="T299" s="247">
        <f>S299*H299</f>
        <v>0</v>
      </c>
      <c r="AR299" s="25" t="s">
        <v>304</v>
      </c>
      <c r="AT299" s="25" t="s">
        <v>230</v>
      </c>
      <c r="AU299" s="25" t="s">
        <v>87</v>
      </c>
      <c r="AY299" s="25" t="s">
        <v>228</v>
      </c>
      <c r="BE299" s="248">
        <f>IF(N299="základní",J299,0)</f>
        <v>0</v>
      </c>
      <c r="BF299" s="248">
        <f>IF(N299="snížená",J299,0)</f>
        <v>0</v>
      </c>
      <c r="BG299" s="248">
        <f>IF(N299="zákl. přenesená",J299,0)</f>
        <v>0</v>
      </c>
      <c r="BH299" s="248">
        <f>IF(N299="sníž. přenesená",J299,0)</f>
        <v>0</v>
      </c>
      <c r="BI299" s="248">
        <f>IF(N299="nulová",J299,0)</f>
        <v>0</v>
      </c>
      <c r="BJ299" s="25" t="s">
        <v>24</v>
      </c>
      <c r="BK299" s="248">
        <f>ROUND(I299*H299,2)</f>
        <v>0</v>
      </c>
      <c r="BL299" s="25" t="s">
        <v>304</v>
      </c>
      <c r="BM299" s="25" t="s">
        <v>5280</v>
      </c>
    </row>
    <row r="300" s="1" customFormat="1" ht="25.5" customHeight="1">
      <c r="B300" s="47"/>
      <c r="C300" s="237" t="s">
        <v>308</v>
      </c>
      <c r="D300" s="237" t="s">
        <v>230</v>
      </c>
      <c r="E300" s="238" t="s">
        <v>325</v>
      </c>
      <c r="F300" s="239" t="s">
        <v>5281</v>
      </c>
      <c r="G300" s="240" t="s">
        <v>929</v>
      </c>
      <c r="H300" s="241">
        <v>1</v>
      </c>
      <c r="I300" s="242"/>
      <c r="J300" s="243">
        <f>ROUND(I300*H300,2)</f>
        <v>0</v>
      </c>
      <c r="K300" s="239" t="s">
        <v>2762</v>
      </c>
      <c r="L300" s="73"/>
      <c r="M300" s="244" t="s">
        <v>22</v>
      </c>
      <c r="N300" s="245" t="s">
        <v>50</v>
      </c>
      <c r="O300" s="48"/>
      <c r="P300" s="246">
        <f>O300*H300</f>
        <v>0</v>
      </c>
      <c r="Q300" s="246">
        <v>0</v>
      </c>
      <c r="R300" s="246">
        <f>Q300*H300</f>
        <v>0</v>
      </c>
      <c r="S300" s="246">
        <v>0</v>
      </c>
      <c r="T300" s="247">
        <f>S300*H300</f>
        <v>0</v>
      </c>
      <c r="AR300" s="25" t="s">
        <v>304</v>
      </c>
      <c r="AT300" s="25" t="s">
        <v>230</v>
      </c>
      <c r="AU300" s="25" t="s">
        <v>87</v>
      </c>
      <c r="AY300" s="25" t="s">
        <v>228</v>
      </c>
      <c r="BE300" s="248">
        <f>IF(N300="základní",J300,0)</f>
        <v>0</v>
      </c>
      <c r="BF300" s="248">
        <f>IF(N300="snížená",J300,0)</f>
        <v>0</v>
      </c>
      <c r="BG300" s="248">
        <f>IF(N300="zákl. přenesená",J300,0)</f>
        <v>0</v>
      </c>
      <c r="BH300" s="248">
        <f>IF(N300="sníž. přenesená",J300,0)</f>
        <v>0</v>
      </c>
      <c r="BI300" s="248">
        <f>IF(N300="nulová",J300,0)</f>
        <v>0</v>
      </c>
      <c r="BJ300" s="25" t="s">
        <v>24</v>
      </c>
      <c r="BK300" s="248">
        <f>ROUND(I300*H300,2)</f>
        <v>0</v>
      </c>
      <c r="BL300" s="25" t="s">
        <v>304</v>
      </c>
      <c r="BM300" s="25" t="s">
        <v>5282</v>
      </c>
    </row>
    <row r="301" s="1" customFormat="1" ht="16.5" customHeight="1">
      <c r="B301" s="47"/>
      <c r="C301" s="237" t="s">
        <v>313</v>
      </c>
      <c r="D301" s="237" t="s">
        <v>230</v>
      </c>
      <c r="E301" s="238" t="s">
        <v>9</v>
      </c>
      <c r="F301" s="239" t="s">
        <v>5283</v>
      </c>
      <c r="G301" s="240" t="s">
        <v>929</v>
      </c>
      <c r="H301" s="241">
        <v>1</v>
      </c>
      <c r="I301" s="242"/>
      <c r="J301" s="243">
        <f>ROUND(I301*H301,2)</f>
        <v>0</v>
      </c>
      <c r="K301" s="239" t="s">
        <v>2762</v>
      </c>
      <c r="L301" s="73"/>
      <c r="M301" s="244" t="s">
        <v>22</v>
      </c>
      <c r="N301" s="245" t="s">
        <v>50</v>
      </c>
      <c r="O301" s="48"/>
      <c r="P301" s="246">
        <f>O301*H301</f>
        <v>0</v>
      </c>
      <c r="Q301" s="246">
        <v>0</v>
      </c>
      <c r="R301" s="246">
        <f>Q301*H301</f>
        <v>0</v>
      </c>
      <c r="S301" s="246">
        <v>0</v>
      </c>
      <c r="T301" s="247">
        <f>S301*H301</f>
        <v>0</v>
      </c>
      <c r="AR301" s="25" t="s">
        <v>304</v>
      </c>
      <c r="AT301" s="25" t="s">
        <v>230</v>
      </c>
      <c r="AU301" s="25" t="s">
        <v>87</v>
      </c>
      <c r="AY301" s="25" t="s">
        <v>228</v>
      </c>
      <c r="BE301" s="248">
        <f>IF(N301="základní",J301,0)</f>
        <v>0</v>
      </c>
      <c r="BF301" s="248">
        <f>IF(N301="snížená",J301,0)</f>
        <v>0</v>
      </c>
      <c r="BG301" s="248">
        <f>IF(N301="zákl. přenesená",J301,0)</f>
        <v>0</v>
      </c>
      <c r="BH301" s="248">
        <f>IF(N301="sníž. přenesená",J301,0)</f>
        <v>0</v>
      </c>
      <c r="BI301" s="248">
        <f>IF(N301="nulová",J301,0)</f>
        <v>0</v>
      </c>
      <c r="BJ301" s="25" t="s">
        <v>24</v>
      </c>
      <c r="BK301" s="248">
        <f>ROUND(I301*H301,2)</f>
        <v>0</v>
      </c>
      <c r="BL301" s="25" t="s">
        <v>304</v>
      </c>
      <c r="BM301" s="25" t="s">
        <v>5284</v>
      </c>
    </row>
    <row r="302" s="1" customFormat="1" ht="16.5" customHeight="1">
      <c r="B302" s="47"/>
      <c r="C302" s="237" t="s">
        <v>319</v>
      </c>
      <c r="D302" s="237" t="s">
        <v>230</v>
      </c>
      <c r="E302" s="238" t="s">
        <v>335</v>
      </c>
      <c r="F302" s="239" t="s">
        <v>5285</v>
      </c>
      <c r="G302" s="240" t="s">
        <v>929</v>
      </c>
      <c r="H302" s="241">
        <v>1</v>
      </c>
      <c r="I302" s="242"/>
      <c r="J302" s="243">
        <f>ROUND(I302*H302,2)</f>
        <v>0</v>
      </c>
      <c r="K302" s="239" t="s">
        <v>2762</v>
      </c>
      <c r="L302" s="73"/>
      <c r="M302" s="244" t="s">
        <v>22</v>
      </c>
      <c r="N302" s="245" t="s">
        <v>50</v>
      </c>
      <c r="O302" s="48"/>
      <c r="P302" s="246">
        <f>O302*H302</f>
        <v>0</v>
      </c>
      <c r="Q302" s="246">
        <v>0</v>
      </c>
      <c r="R302" s="246">
        <f>Q302*H302</f>
        <v>0</v>
      </c>
      <c r="S302" s="246">
        <v>0</v>
      </c>
      <c r="T302" s="247">
        <f>S302*H302</f>
        <v>0</v>
      </c>
      <c r="AR302" s="25" t="s">
        <v>304</v>
      </c>
      <c r="AT302" s="25" t="s">
        <v>230</v>
      </c>
      <c r="AU302" s="25" t="s">
        <v>87</v>
      </c>
      <c r="AY302" s="25" t="s">
        <v>228</v>
      </c>
      <c r="BE302" s="248">
        <f>IF(N302="základní",J302,0)</f>
        <v>0</v>
      </c>
      <c r="BF302" s="248">
        <f>IF(N302="snížená",J302,0)</f>
        <v>0</v>
      </c>
      <c r="BG302" s="248">
        <f>IF(N302="zákl. přenesená",J302,0)</f>
        <v>0</v>
      </c>
      <c r="BH302" s="248">
        <f>IF(N302="sníž. přenesená",J302,0)</f>
        <v>0</v>
      </c>
      <c r="BI302" s="248">
        <f>IF(N302="nulová",J302,0)</f>
        <v>0</v>
      </c>
      <c r="BJ302" s="25" t="s">
        <v>24</v>
      </c>
      <c r="BK302" s="248">
        <f>ROUND(I302*H302,2)</f>
        <v>0</v>
      </c>
      <c r="BL302" s="25" t="s">
        <v>304</v>
      </c>
      <c r="BM302" s="25" t="s">
        <v>5286</v>
      </c>
    </row>
    <row r="303" s="1" customFormat="1" ht="16.5" customHeight="1">
      <c r="B303" s="47"/>
      <c r="C303" s="237" t="s">
        <v>325</v>
      </c>
      <c r="D303" s="237" t="s">
        <v>230</v>
      </c>
      <c r="E303" s="238" t="s">
        <v>5161</v>
      </c>
      <c r="F303" s="239" t="s">
        <v>5162</v>
      </c>
      <c r="G303" s="240" t="s">
        <v>913</v>
      </c>
      <c r="H303" s="306"/>
      <c r="I303" s="242"/>
      <c r="J303" s="243">
        <f>ROUND(I303*H303,2)</f>
        <v>0</v>
      </c>
      <c r="K303" s="239" t="s">
        <v>234</v>
      </c>
      <c r="L303" s="73"/>
      <c r="M303" s="244" t="s">
        <v>22</v>
      </c>
      <c r="N303" s="245" t="s">
        <v>50</v>
      </c>
      <c r="O303" s="48"/>
      <c r="P303" s="246">
        <f>O303*H303</f>
        <v>0</v>
      </c>
      <c r="Q303" s="246">
        <v>0</v>
      </c>
      <c r="R303" s="246">
        <f>Q303*H303</f>
        <v>0</v>
      </c>
      <c r="S303" s="246">
        <v>0</v>
      </c>
      <c r="T303" s="247">
        <f>S303*H303</f>
        <v>0</v>
      </c>
      <c r="AR303" s="25" t="s">
        <v>304</v>
      </c>
      <c r="AT303" s="25" t="s">
        <v>230</v>
      </c>
      <c r="AU303" s="25" t="s">
        <v>87</v>
      </c>
      <c r="AY303" s="25" t="s">
        <v>228</v>
      </c>
      <c r="BE303" s="248">
        <f>IF(N303="základní",J303,0)</f>
        <v>0</v>
      </c>
      <c r="BF303" s="248">
        <f>IF(N303="snížená",J303,0)</f>
        <v>0</v>
      </c>
      <c r="BG303" s="248">
        <f>IF(N303="zákl. přenesená",J303,0)</f>
        <v>0</v>
      </c>
      <c r="BH303" s="248">
        <f>IF(N303="sníž. přenesená",J303,0)</f>
        <v>0</v>
      </c>
      <c r="BI303" s="248">
        <f>IF(N303="nulová",J303,0)</f>
        <v>0</v>
      </c>
      <c r="BJ303" s="25" t="s">
        <v>24</v>
      </c>
      <c r="BK303" s="248">
        <f>ROUND(I303*H303,2)</f>
        <v>0</v>
      </c>
      <c r="BL303" s="25" t="s">
        <v>304</v>
      </c>
      <c r="BM303" s="25" t="s">
        <v>5287</v>
      </c>
    </row>
    <row r="304" s="11" customFormat="1" ht="29.88" customHeight="1">
      <c r="B304" s="221"/>
      <c r="C304" s="222"/>
      <c r="D304" s="223" t="s">
        <v>78</v>
      </c>
      <c r="E304" s="235" t="s">
        <v>2820</v>
      </c>
      <c r="F304" s="235" t="s">
        <v>5288</v>
      </c>
      <c r="G304" s="222"/>
      <c r="H304" s="222"/>
      <c r="I304" s="225"/>
      <c r="J304" s="236">
        <f>BK304</f>
        <v>0</v>
      </c>
      <c r="K304" s="222"/>
      <c r="L304" s="227"/>
      <c r="M304" s="228"/>
      <c r="N304" s="229"/>
      <c r="O304" s="229"/>
      <c r="P304" s="230">
        <f>SUM(P305:P307)</f>
        <v>0</v>
      </c>
      <c r="Q304" s="229"/>
      <c r="R304" s="230">
        <f>SUM(R305:R307)</f>
        <v>0</v>
      </c>
      <c r="S304" s="229"/>
      <c r="T304" s="231">
        <f>SUM(T305:T307)</f>
        <v>0</v>
      </c>
      <c r="AR304" s="232" t="s">
        <v>87</v>
      </c>
      <c r="AT304" s="233" t="s">
        <v>78</v>
      </c>
      <c r="AU304" s="233" t="s">
        <v>24</v>
      </c>
      <c r="AY304" s="232" t="s">
        <v>228</v>
      </c>
      <c r="BK304" s="234">
        <f>SUM(BK305:BK307)</f>
        <v>0</v>
      </c>
    </row>
    <row r="305" s="1" customFormat="1" ht="16.5" customHeight="1">
      <c r="B305" s="47"/>
      <c r="C305" s="237" t="s">
        <v>24</v>
      </c>
      <c r="D305" s="237" t="s">
        <v>230</v>
      </c>
      <c r="E305" s="238" t="s">
        <v>124</v>
      </c>
      <c r="F305" s="239" t="s">
        <v>5289</v>
      </c>
      <c r="G305" s="240" t="s">
        <v>929</v>
      </c>
      <c r="H305" s="241">
        <v>1</v>
      </c>
      <c r="I305" s="242"/>
      <c r="J305" s="243">
        <f>ROUND(I305*H305,2)</f>
        <v>0</v>
      </c>
      <c r="K305" s="239" t="s">
        <v>2762</v>
      </c>
      <c r="L305" s="73"/>
      <c r="M305" s="244" t="s">
        <v>22</v>
      </c>
      <c r="N305" s="245" t="s">
        <v>50</v>
      </c>
      <c r="O305" s="48"/>
      <c r="P305" s="246">
        <f>O305*H305</f>
        <v>0</v>
      </c>
      <c r="Q305" s="246">
        <v>0</v>
      </c>
      <c r="R305" s="246">
        <f>Q305*H305</f>
        <v>0</v>
      </c>
      <c r="S305" s="246">
        <v>0</v>
      </c>
      <c r="T305" s="247">
        <f>S305*H305</f>
        <v>0</v>
      </c>
      <c r="AR305" s="25" t="s">
        <v>304</v>
      </c>
      <c r="AT305" s="25" t="s">
        <v>230</v>
      </c>
      <c r="AU305" s="25" t="s">
        <v>87</v>
      </c>
      <c r="AY305" s="25" t="s">
        <v>228</v>
      </c>
      <c r="BE305" s="248">
        <f>IF(N305="základní",J305,0)</f>
        <v>0</v>
      </c>
      <c r="BF305" s="248">
        <f>IF(N305="snížená",J305,0)</f>
        <v>0</v>
      </c>
      <c r="BG305" s="248">
        <f>IF(N305="zákl. přenesená",J305,0)</f>
        <v>0</v>
      </c>
      <c r="BH305" s="248">
        <f>IF(N305="sníž. přenesená",J305,0)</f>
        <v>0</v>
      </c>
      <c r="BI305" s="248">
        <f>IF(N305="nulová",J305,0)</f>
        <v>0</v>
      </c>
      <c r="BJ305" s="25" t="s">
        <v>24</v>
      </c>
      <c r="BK305" s="248">
        <f>ROUND(I305*H305,2)</f>
        <v>0</v>
      </c>
      <c r="BL305" s="25" t="s">
        <v>304</v>
      </c>
      <c r="BM305" s="25" t="s">
        <v>5290</v>
      </c>
    </row>
    <row r="306" s="1" customFormat="1" ht="16.5" customHeight="1">
      <c r="B306" s="47"/>
      <c r="C306" s="237" t="s">
        <v>87</v>
      </c>
      <c r="D306" s="237" t="s">
        <v>230</v>
      </c>
      <c r="E306" s="238" t="s">
        <v>5291</v>
      </c>
      <c r="F306" s="239" t="s">
        <v>5292</v>
      </c>
      <c r="G306" s="240" t="s">
        <v>929</v>
      </c>
      <c r="H306" s="241">
        <v>1</v>
      </c>
      <c r="I306" s="242"/>
      <c r="J306" s="243">
        <f>ROUND(I306*H306,2)</f>
        <v>0</v>
      </c>
      <c r="K306" s="239" t="s">
        <v>2762</v>
      </c>
      <c r="L306" s="73"/>
      <c r="M306" s="244" t="s">
        <v>22</v>
      </c>
      <c r="N306" s="245" t="s">
        <v>50</v>
      </c>
      <c r="O306" s="48"/>
      <c r="P306" s="246">
        <f>O306*H306</f>
        <v>0</v>
      </c>
      <c r="Q306" s="246">
        <v>0</v>
      </c>
      <c r="R306" s="246">
        <f>Q306*H306</f>
        <v>0</v>
      </c>
      <c r="S306" s="246">
        <v>0</v>
      </c>
      <c r="T306" s="247">
        <f>S306*H306</f>
        <v>0</v>
      </c>
      <c r="AR306" s="25" t="s">
        <v>304</v>
      </c>
      <c r="AT306" s="25" t="s">
        <v>230</v>
      </c>
      <c r="AU306" s="25" t="s">
        <v>87</v>
      </c>
      <c r="AY306" s="25" t="s">
        <v>228</v>
      </c>
      <c r="BE306" s="248">
        <f>IF(N306="základní",J306,0)</f>
        <v>0</v>
      </c>
      <c r="BF306" s="248">
        <f>IF(N306="snížená",J306,0)</f>
        <v>0</v>
      </c>
      <c r="BG306" s="248">
        <f>IF(N306="zákl. přenesená",J306,0)</f>
        <v>0</v>
      </c>
      <c r="BH306" s="248">
        <f>IF(N306="sníž. přenesená",J306,0)</f>
        <v>0</v>
      </c>
      <c r="BI306" s="248">
        <f>IF(N306="nulová",J306,0)</f>
        <v>0</v>
      </c>
      <c r="BJ306" s="25" t="s">
        <v>24</v>
      </c>
      <c r="BK306" s="248">
        <f>ROUND(I306*H306,2)</f>
        <v>0</v>
      </c>
      <c r="BL306" s="25" t="s">
        <v>304</v>
      </c>
      <c r="BM306" s="25" t="s">
        <v>5293</v>
      </c>
    </row>
    <row r="307" s="1" customFormat="1" ht="16.5" customHeight="1">
      <c r="B307" s="47"/>
      <c r="C307" s="237" t="s">
        <v>101</v>
      </c>
      <c r="D307" s="237" t="s">
        <v>230</v>
      </c>
      <c r="E307" s="238" t="s">
        <v>5294</v>
      </c>
      <c r="F307" s="239" t="s">
        <v>5295</v>
      </c>
      <c r="G307" s="240" t="s">
        <v>913</v>
      </c>
      <c r="H307" s="306"/>
      <c r="I307" s="242"/>
      <c r="J307" s="243">
        <f>ROUND(I307*H307,2)</f>
        <v>0</v>
      </c>
      <c r="K307" s="239" t="s">
        <v>234</v>
      </c>
      <c r="L307" s="73"/>
      <c r="M307" s="244" t="s">
        <v>22</v>
      </c>
      <c r="N307" s="245" t="s">
        <v>50</v>
      </c>
      <c r="O307" s="48"/>
      <c r="P307" s="246">
        <f>O307*H307</f>
        <v>0</v>
      </c>
      <c r="Q307" s="246">
        <v>0</v>
      </c>
      <c r="R307" s="246">
        <f>Q307*H307</f>
        <v>0</v>
      </c>
      <c r="S307" s="246">
        <v>0</v>
      </c>
      <c r="T307" s="247">
        <f>S307*H307</f>
        <v>0</v>
      </c>
      <c r="AR307" s="25" t="s">
        <v>304</v>
      </c>
      <c r="AT307" s="25" t="s">
        <v>230</v>
      </c>
      <c r="AU307" s="25" t="s">
        <v>87</v>
      </c>
      <c r="AY307" s="25" t="s">
        <v>228</v>
      </c>
      <c r="BE307" s="248">
        <f>IF(N307="základní",J307,0)</f>
        <v>0</v>
      </c>
      <c r="BF307" s="248">
        <f>IF(N307="snížená",J307,0)</f>
        <v>0</v>
      </c>
      <c r="BG307" s="248">
        <f>IF(N307="zákl. přenesená",J307,0)</f>
        <v>0</v>
      </c>
      <c r="BH307" s="248">
        <f>IF(N307="sníž. přenesená",J307,0)</f>
        <v>0</v>
      </c>
      <c r="BI307" s="248">
        <f>IF(N307="nulová",J307,0)</f>
        <v>0</v>
      </c>
      <c r="BJ307" s="25" t="s">
        <v>24</v>
      </c>
      <c r="BK307" s="248">
        <f>ROUND(I307*H307,2)</f>
        <v>0</v>
      </c>
      <c r="BL307" s="25" t="s">
        <v>304</v>
      </c>
      <c r="BM307" s="25" t="s">
        <v>5296</v>
      </c>
    </row>
    <row r="308" s="11" customFormat="1" ht="29.88" customHeight="1">
      <c r="B308" s="221"/>
      <c r="C308" s="222"/>
      <c r="D308" s="223" t="s">
        <v>78</v>
      </c>
      <c r="E308" s="235" t="s">
        <v>2774</v>
      </c>
      <c r="F308" s="235" t="s">
        <v>5164</v>
      </c>
      <c r="G308" s="222"/>
      <c r="H308" s="222"/>
      <c r="I308" s="225"/>
      <c r="J308" s="236">
        <f>BK308</f>
        <v>0</v>
      </c>
      <c r="K308" s="222"/>
      <c r="L308" s="227"/>
      <c r="M308" s="228"/>
      <c r="N308" s="229"/>
      <c r="O308" s="229"/>
      <c r="P308" s="230">
        <f>SUM(P309:P311)</f>
        <v>0</v>
      </c>
      <c r="Q308" s="229"/>
      <c r="R308" s="230">
        <f>SUM(R309:R311)</f>
        <v>0</v>
      </c>
      <c r="S308" s="229"/>
      <c r="T308" s="231">
        <f>SUM(T309:T311)</f>
        <v>0</v>
      </c>
      <c r="AR308" s="232" t="s">
        <v>87</v>
      </c>
      <c r="AT308" s="233" t="s">
        <v>78</v>
      </c>
      <c r="AU308" s="233" t="s">
        <v>24</v>
      </c>
      <c r="AY308" s="232" t="s">
        <v>228</v>
      </c>
      <c r="BK308" s="234">
        <f>SUM(BK309:BK311)</f>
        <v>0</v>
      </c>
    </row>
    <row r="309" s="1" customFormat="1" ht="16.5" customHeight="1">
      <c r="B309" s="47"/>
      <c r="C309" s="237" t="s">
        <v>24</v>
      </c>
      <c r="D309" s="237" t="s">
        <v>230</v>
      </c>
      <c r="E309" s="238" t="s">
        <v>5165</v>
      </c>
      <c r="F309" s="239" t="s">
        <v>5166</v>
      </c>
      <c r="G309" s="240" t="s">
        <v>356</v>
      </c>
      <c r="H309" s="241">
        <v>140</v>
      </c>
      <c r="I309" s="242"/>
      <c r="J309" s="243">
        <f>ROUND(I309*H309,2)</f>
        <v>0</v>
      </c>
      <c r="K309" s="239" t="s">
        <v>234</v>
      </c>
      <c r="L309" s="73"/>
      <c r="M309" s="244" t="s">
        <v>22</v>
      </c>
      <c r="N309" s="245" t="s">
        <v>50</v>
      </c>
      <c r="O309" s="48"/>
      <c r="P309" s="246">
        <f>O309*H309</f>
        <v>0</v>
      </c>
      <c r="Q309" s="246">
        <v>0</v>
      </c>
      <c r="R309" s="246">
        <f>Q309*H309</f>
        <v>0</v>
      </c>
      <c r="S309" s="246">
        <v>0</v>
      </c>
      <c r="T309" s="247">
        <f>S309*H309</f>
        <v>0</v>
      </c>
      <c r="AR309" s="25" t="s">
        <v>304</v>
      </c>
      <c r="AT309" s="25" t="s">
        <v>230</v>
      </c>
      <c r="AU309" s="25" t="s">
        <v>87</v>
      </c>
      <c r="AY309" s="25" t="s">
        <v>228</v>
      </c>
      <c r="BE309" s="248">
        <f>IF(N309="základní",J309,0)</f>
        <v>0</v>
      </c>
      <c r="BF309" s="248">
        <f>IF(N309="snížená",J309,0)</f>
        <v>0</v>
      </c>
      <c r="BG309" s="248">
        <f>IF(N309="zákl. přenesená",J309,0)</f>
        <v>0</v>
      </c>
      <c r="BH309" s="248">
        <f>IF(N309="sníž. přenesená",J309,0)</f>
        <v>0</v>
      </c>
      <c r="BI309" s="248">
        <f>IF(N309="nulová",J309,0)</f>
        <v>0</v>
      </c>
      <c r="BJ309" s="25" t="s">
        <v>24</v>
      </c>
      <c r="BK309" s="248">
        <f>ROUND(I309*H309,2)</f>
        <v>0</v>
      </c>
      <c r="BL309" s="25" t="s">
        <v>304</v>
      </c>
      <c r="BM309" s="25" t="s">
        <v>5297</v>
      </c>
    </row>
    <row r="310" s="1" customFormat="1" ht="16.5" customHeight="1">
      <c r="B310" s="47"/>
      <c r="C310" s="237" t="s">
        <v>87</v>
      </c>
      <c r="D310" s="237" t="s">
        <v>230</v>
      </c>
      <c r="E310" s="238" t="s">
        <v>109</v>
      </c>
      <c r="F310" s="239" t="s">
        <v>5171</v>
      </c>
      <c r="G310" s="240" t="s">
        <v>356</v>
      </c>
      <c r="H310" s="241">
        <v>140</v>
      </c>
      <c r="I310" s="242"/>
      <c r="J310" s="243">
        <f>ROUND(I310*H310,2)</f>
        <v>0</v>
      </c>
      <c r="K310" s="239" t="s">
        <v>2762</v>
      </c>
      <c r="L310" s="73"/>
      <c r="M310" s="244" t="s">
        <v>22</v>
      </c>
      <c r="N310" s="245" t="s">
        <v>50</v>
      </c>
      <c r="O310" s="48"/>
      <c r="P310" s="246">
        <f>O310*H310</f>
        <v>0</v>
      </c>
      <c r="Q310" s="246">
        <v>0</v>
      </c>
      <c r="R310" s="246">
        <f>Q310*H310</f>
        <v>0</v>
      </c>
      <c r="S310" s="246">
        <v>0</v>
      </c>
      <c r="T310" s="247">
        <f>S310*H310</f>
        <v>0</v>
      </c>
      <c r="AR310" s="25" t="s">
        <v>304</v>
      </c>
      <c r="AT310" s="25" t="s">
        <v>230</v>
      </c>
      <c r="AU310" s="25" t="s">
        <v>87</v>
      </c>
      <c r="AY310" s="25" t="s">
        <v>228</v>
      </c>
      <c r="BE310" s="248">
        <f>IF(N310="základní",J310,0)</f>
        <v>0</v>
      </c>
      <c r="BF310" s="248">
        <f>IF(N310="snížená",J310,0)</f>
        <v>0</v>
      </c>
      <c r="BG310" s="248">
        <f>IF(N310="zákl. přenesená",J310,0)</f>
        <v>0</v>
      </c>
      <c r="BH310" s="248">
        <f>IF(N310="sníž. přenesená",J310,0)</f>
        <v>0</v>
      </c>
      <c r="BI310" s="248">
        <f>IF(N310="nulová",J310,0)</f>
        <v>0</v>
      </c>
      <c r="BJ310" s="25" t="s">
        <v>24</v>
      </c>
      <c r="BK310" s="248">
        <f>ROUND(I310*H310,2)</f>
        <v>0</v>
      </c>
      <c r="BL310" s="25" t="s">
        <v>304</v>
      </c>
      <c r="BM310" s="25" t="s">
        <v>5298</v>
      </c>
    </row>
    <row r="311" s="1" customFormat="1" ht="16.5" customHeight="1">
      <c r="B311" s="47"/>
      <c r="C311" s="237" t="s">
        <v>101</v>
      </c>
      <c r="D311" s="237" t="s">
        <v>230</v>
      </c>
      <c r="E311" s="238" t="s">
        <v>5177</v>
      </c>
      <c r="F311" s="239" t="s">
        <v>5178</v>
      </c>
      <c r="G311" s="240" t="s">
        <v>913</v>
      </c>
      <c r="H311" s="306"/>
      <c r="I311" s="242"/>
      <c r="J311" s="243">
        <f>ROUND(I311*H311,2)</f>
        <v>0</v>
      </c>
      <c r="K311" s="239" t="s">
        <v>234</v>
      </c>
      <c r="L311" s="73"/>
      <c r="M311" s="244" t="s">
        <v>22</v>
      </c>
      <c r="N311" s="245" t="s">
        <v>50</v>
      </c>
      <c r="O311" s="48"/>
      <c r="P311" s="246">
        <f>O311*H311</f>
        <v>0</v>
      </c>
      <c r="Q311" s="246">
        <v>0</v>
      </c>
      <c r="R311" s="246">
        <f>Q311*H311</f>
        <v>0</v>
      </c>
      <c r="S311" s="246">
        <v>0</v>
      </c>
      <c r="T311" s="247">
        <f>S311*H311</f>
        <v>0</v>
      </c>
      <c r="AR311" s="25" t="s">
        <v>304</v>
      </c>
      <c r="AT311" s="25" t="s">
        <v>230</v>
      </c>
      <c r="AU311" s="25" t="s">
        <v>87</v>
      </c>
      <c r="AY311" s="25" t="s">
        <v>228</v>
      </c>
      <c r="BE311" s="248">
        <f>IF(N311="základní",J311,0)</f>
        <v>0</v>
      </c>
      <c r="BF311" s="248">
        <f>IF(N311="snížená",J311,0)</f>
        <v>0</v>
      </c>
      <c r="BG311" s="248">
        <f>IF(N311="zákl. přenesená",J311,0)</f>
        <v>0</v>
      </c>
      <c r="BH311" s="248">
        <f>IF(N311="sníž. přenesená",J311,0)</f>
        <v>0</v>
      </c>
      <c r="BI311" s="248">
        <f>IF(N311="nulová",J311,0)</f>
        <v>0</v>
      </c>
      <c r="BJ311" s="25" t="s">
        <v>24</v>
      </c>
      <c r="BK311" s="248">
        <f>ROUND(I311*H311,2)</f>
        <v>0</v>
      </c>
      <c r="BL311" s="25" t="s">
        <v>304</v>
      </c>
      <c r="BM311" s="25" t="s">
        <v>5299</v>
      </c>
    </row>
    <row r="312" s="11" customFormat="1" ht="29.88" customHeight="1">
      <c r="B312" s="221"/>
      <c r="C312" s="222"/>
      <c r="D312" s="223" t="s">
        <v>78</v>
      </c>
      <c r="E312" s="235" t="s">
        <v>2782</v>
      </c>
      <c r="F312" s="235" t="s">
        <v>5180</v>
      </c>
      <c r="G312" s="222"/>
      <c r="H312" s="222"/>
      <c r="I312" s="225"/>
      <c r="J312" s="236">
        <f>BK312</f>
        <v>0</v>
      </c>
      <c r="K312" s="222"/>
      <c r="L312" s="227"/>
      <c r="M312" s="228"/>
      <c r="N312" s="229"/>
      <c r="O312" s="229"/>
      <c r="P312" s="230">
        <f>SUM(P313:P316)</f>
        <v>0</v>
      </c>
      <c r="Q312" s="229"/>
      <c r="R312" s="230">
        <f>SUM(R313:R316)</f>
        <v>0</v>
      </c>
      <c r="S312" s="229"/>
      <c r="T312" s="231">
        <f>SUM(T313:T316)</f>
        <v>0</v>
      </c>
      <c r="AR312" s="232" t="s">
        <v>87</v>
      </c>
      <c r="AT312" s="233" t="s">
        <v>78</v>
      </c>
      <c r="AU312" s="233" t="s">
        <v>24</v>
      </c>
      <c r="AY312" s="232" t="s">
        <v>228</v>
      </c>
      <c r="BK312" s="234">
        <f>SUM(BK313:BK316)</f>
        <v>0</v>
      </c>
    </row>
    <row r="313" s="1" customFormat="1" ht="16.5" customHeight="1">
      <c r="B313" s="47"/>
      <c r="C313" s="237" t="s">
        <v>24</v>
      </c>
      <c r="D313" s="237" t="s">
        <v>230</v>
      </c>
      <c r="E313" s="238" t="s">
        <v>5181</v>
      </c>
      <c r="F313" s="239" t="s">
        <v>5182</v>
      </c>
      <c r="G313" s="240" t="s">
        <v>263</v>
      </c>
      <c r="H313" s="241">
        <v>8</v>
      </c>
      <c r="I313" s="242"/>
      <c r="J313" s="243">
        <f>ROUND(I313*H313,2)</f>
        <v>0</v>
      </c>
      <c r="K313" s="239" t="s">
        <v>234</v>
      </c>
      <c r="L313" s="73"/>
      <c r="M313" s="244" t="s">
        <v>22</v>
      </c>
      <c r="N313" s="245" t="s">
        <v>50</v>
      </c>
      <c r="O313" s="48"/>
      <c r="P313" s="246">
        <f>O313*H313</f>
        <v>0</v>
      </c>
      <c r="Q313" s="246">
        <v>0</v>
      </c>
      <c r="R313" s="246">
        <f>Q313*H313</f>
        <v>0</v>
      </c>
      <c r="S313" s="246">
        <v>0</v>
      </c>
      <c r="T313" s="247">
        <f>S313*H313</f>
        <v>0</v>
      </c>
      <c r="AR313" s="25" t="s">
        <v>304</v>
      </c>
      <c r="AT313" s="25" t="s">
        <v>230</v>
      </c>
      <c r="AU313" s="25" t="s">
        <v>87</v>
      </c>
      <c r="AY313" s="25" t="s">
        <v>228</v>
      </c>
      <c r="BE313" s="248">
        <f>IF(N313="základní",J313,0)</f>
        <v>0</v>
      </c>
      <c r="BF313" s="248">
        <f>IF(N313="snížená",J313,0)</f>
        <v>0</v>
      </c>
      <c r="BG313" s="248">
        <f>IF(N313="zákl. přenesená",J313,0)</f>
        <v>0</v>
      </c>
      <c r="BH313" s="248">
        <f>IF(N313="sníž. přenesená",J313,0)</f>
        <v>0</v>
      </c>
      <c r="BI313" s="248">
        <f>IF(N313="nulová",J313,0)</f>
        <v>0</v>
      </c>
      <c r="BJ313" s="25" t="s">
        <v>24</v>
      </c>
      <c r="BK313" s="248">
        <f>ROUND(I313*H313,2)</f>
        <v>0</v>
      </c>
      <c r="BL313" s="25" t="s">
        <v>304</v>
      </c>
      <c r="BM313" s="25" t="s">
        <v>5300</v>
      </c>
    </row>
    <row r="314" s="1" customFormat="1" ht="16.5" customHeight="1">
      <c r="B314" s="47"/>
      <c r="C314" s="237" t="s">
        <v>87</v>
      </c>
      <c r="D314" s="237" t="s">
        <v>230</v>
      </c>
      <c r="E314" s="238" t="s">
        <v>5301</v>
      </c>
      <c r="F314" s="239" t="s">
        <v>5302</v>
      </c>
      <c r="G314" s="240" t="s">
        <v>328</v>
      </c>
      <c r="H314" s="241">
        <v>2</v>
      </c>
      <c r="I314" s="242"/>
      <c r="J314" s="243">
        <f>ROUND(I314*H314,2)</f>
        <v>0</v>
      </c>
      <c r="K314" s="239" t="s">
        <v>234</v>
      </c>
      <c r="L314" s="73"/>
      <c r="M314" s="244" t="s">
        <v>22</v>
      </c>
      <c r="N314" s="245" t="s">
        <v>50</v>
      </c>
      <c r="O314" s="48"/>
      <c r="P314" s="246">
        <f>O314*H314</f>
        <v>0</v>
      </c>
      <c r="Q314" s="246">
        <v>0</v>
      </c>
      <c r="R314" s="246">
        <f>Q314*H314</f>
        <v>0</v>
      </c>
      <c r="S314" s="246">
        <v>0</v>
      </c>
      <c r="T314" s="247">
        <f>S314*H314</f>
        <v>0</v>
      </c>
      <c r="AR314" s="25" t="s">
        <v>304</v>
      </c>
      <c r="AT314" s="25" t="s">
        <v>230</v>
      </c>
      <c r="AU314" s="25" t="s">
        <v>87</v>
      </c>
      <c r="AY314" s="25" t="s">
        <v>228</v>
      </c>
      <c r="BE314" s="248">
        <f>IF(N314="základní",J314,0)</f>
        <v>0</v>
      </c>
      <c r="BF314" s="248">
        <f>IF(N314="snížená",J314,0)</f>
        <v>0</v>
      </c>
      <c r="BG314" s="248">
        <f>IF(N314="zákl. přenesená",J314,0)</f>
        <v>0</v>
      </c>
      <c r="BH314" s="248">
        <f>IF(N314="sníž. přenesená",J314,0)</f>
        <v>0</v>
      </c>
      <c r="BI314" s="248">
        <f>IF(N314="nulová",J314,0)</f>
        <v>0</v>
      </c>
      <c r="BJ314" s="25" t="s">
        <v>24</v>
      </c>
      <c r="BK314" s="248">
        <f>ROUND(I314*H314,2)</f>
        <v>0</v>
      </c>
      <c r="BL314" s="25" t="s">
        <v>304</v>
      </c>
      <c r="BM314" s="25" t="s">
        <v>5303</v>
      </c>
    </row>
    <row r="315" s="1" customFormat="1" ht="16.5" customHeight="1">
      <c r="B315" s="47"/>
      <c r="C315" s="237" t="s">
        <v>101</v>
      </c>
      <c r="D315" s="237" t="s">
        <v>230</v>
      </c>
      <c r="E315" s="238" t="s">
        <v>5184</v>
      </c>
      <c r="F315" s="239" t="s">
        <v>5185</v>
      </c>
      <c r="G315" s="240" t="s">
        <v>328</v>
      </c>
      <c r="H315" s="241">
        <v>274</v>
      </c>
      <c r="I315" s="242"/>
      <c r="J315" s="243">
        <f>ROUND(I315*H315,2)</f>
        <v>0</v>
      </c>
      <c r="K315" s="239" t="s">
        <v>234</v>
      </c>
      <c r="L315" s="73"/>
      <c r="M315" s="244" t="s">
        <v>22</v>
      </c>
      <c r="N315" s="245" t="s">
        <v>50</v>
      </c>
      <c r="O315" s="48"/>
      <c r="P315" s="246">
        <f>O315*H315</f>
        <v>0</v>
      </c>
      <c r="Q315" s="246">
        <v>0</v>
      </c>
      <c r="R315" s="246">
        <f>Q315*H315</f>
        <v>0</v>
      </c>
      <c r="S315" s="246">
        <v>0</v>
      </c>
      <c r="T315" s="247">
        <f>S315*H315</f>
        <v>0</v>
      </c>
      <c r="AR315" s="25" t="s">
        <v>304</v>
      </c>
      <c r="AT315" s="25" t="s">
        <v>230</v>
      </c>
      <c r="AU315" s="25" t="s">
        <v>87</v>
      </c>
      <c r="AY315" s="25" t="s">
        <v>228</v>
      </c>
      <c r="BE315" s="248">
        <f>IF(N315="základní",J315,0)</f>
        <v>0</v>
      </c>
      <c r="BF315" s="248">
        <f>IF(N315="snížená",J315,0)</f>
        <v>0</v>
      </c>
      <c r="BG315" s="248">
        <f>IF(N315="zákl. přenesená",J315,0)</f>
        <v>0</v>
      </c>
      <c r="BH315" s="248">
        <f>IF(N315="sníž. přenesená",J315,0)</f>
        <v>0</v>
      </c>
      <c r="BI315" s="248">
        <f>IF(N315="nulová",J315,0)</f>
        <v>0</v>
      </c>
      <c r="BJ315" s="25" t="s">
        <v>24</v>
      </c>
      <c r="BK315" s="248">
        <f>ROUND(I315*H315,2)</f>
        <v>0</v>
      </c>
      <c r="BL315" s="25" t="s">
        <v>304</v>
      </c>
      <c r="BM315" s="25" t="s">
        <v>5304</v>
      </c>
    </row>
    <row r="316" s="1" customFormat="1" ht="16.5" customHeight="1">
      <c r="B316" s="47"/>
      <c r="C316" s="237" t="s">
        <v>235</v>
      </c>
      <c r="D316" s="237" t="s">
        <v>230</v>
      </c>
      <c r="E316" s="238" t="s">
        <v>112</v>
      </c>
      <c r="F316" s="239" t="s">
        <v>5190</v>
      </c>
      <c r="G316" s="240" t="s">
        <v>929</v>
      </c>
      <c r="H316" s="241">
        <v>5</v>
      </c>
      <c r="I316" s="242"/>
      <c r="J316" s="243">
        <f>ROUND(I316*H316,2)</f>
        <v>0</v>
      </c>
      <c r="K316" s="239" t="s">
        <v>2762</v>
      </c>
      <c r="L316" s="73"/>
      <c r="M316" s="244" t="s">
        <v>22</v>
      </c>
      <c r="N316" s="245" t="s">
        <v>50</v>
      </c>
      <c r="O316" s="48"/>
      <c r="P316" s="246">
        <f>O316*H316</f>
        <v>0</v>
      </c>
      <c r="Q316" s="246">
        <v>0</v>
      </c>
      <c r="R316" s="246">
        <f>Q316*H316</f>
        <v>0</v>
      </c>
      <c r="S316" s="246">
        <v>0</v>
      </c>
      <c r="T316" s="247">
        <f>S316*H316</f>
        <v>0</v>
      </c>
      <c r="AR316" s="25" t="s">
        <v>304</v>
      </c>
      <c r="AT316" s="25" t="s">
        <v>230</v>
      </c>
      <c r="AU316" s="25" t="s">
        <v>87</v>
      </c>
      <c r="AY316" s="25" t="s">
        <v>228</v>
      </c>
      <c r="BE316" s="248">
        <f>IF(N316="základní",J316,0)</f>
        <v>0</v>
      </c>
      <c r="BF316" s="248">
        <f>IF(N316="snížená",J316,0)</f>
        <v>0</v>
      </c>
      <c r="BG316" s="248">
        <f>IF(N316="zákl. přenesená",J316,0)</f>
        <v>0</v>
      </c>
      <c r="BH316" s="248">
        <f>IF(N316="sníž. přenesená",J316,0)</f>
        <v>0</v>
      </c>
      <c r="BI316" s="248">
        <f>IF(N316="nulová",J316,0)</f>
        <v>0</v>
      </c>
      <c r="BJ316" s="25" t="s">
        <v>24</v>
      </c>
      <c r="BK316" s="248">
        <f>ROUND(I316*H316,2)</f>
        <v>0</v>
      </c>
      <c r="BL316" s="25" t="s">
        <v>304</v>
      </c>
      <c r="BM316" s="25" t="s">
        <v>5305</v>
      </c>
    </row>
    <row r="317" s="11" customFormat="1" ht="29.88" customHeight="1">
      <c r="B317" s="221"/>
      <c r="C317" s="222"/>
      <c r="D317" s="223" t="s">
        <v>78</v>
      </c>
      <c r="E317" s="235" t="s">
        <v>3624</v>
      </c>
      <c r="F317" s="235" t="s">
        <v>5192</v>
      </c>
      <c r="G317" s="222"/>
      <c r="H317" s="222"/>
      <c r="I317" s="225"/>
      <c r="J317" s="236">
        <f>BK317</f>
        <v>0</v>
      </c>
      <c r="K317" s="222"/>
      <c r="L317" s="227"/>
      <c r="M317" s="228"/>
      <c r="N317" s="229"/>
      <c r="O317" s="229"/>
      <c r="P317" s="230">
        <f>P318</f>
        <v>0</v>
      </c>
      <c r="Q317" s="229"/>
      <c r="R317" s="230">
        <f>R318</f>
        <v>0</v>
      </c>
      <c r="S317" s="229"/>
      <c r="T317" s="231">
        <f>T318</f>
        <v>0</v>
      </c>
      <c r="AR317" s="232" t="s">
        <v>87</v>
      </c>
      <c r="AT317" s="233" t="s">
        <v>78</v>
      </c>
      <c r="AU317" s="233" t="s">
        <v>24</v>
      </c>
      <c r="AY317" s="232" t="s">
        <v>228</v>
      </c>
      <c r="BK317" s="234">
        <f>BK318</f>
        <v>0</v>
      </c>
    </row>
    <row r="318" s="1" customFormat="1" ht="16.5" customHeight="1">
      <c r="B318" s="47"/>
      <c r="C318" s="237" t="s">
        <v>24</v>
      </c>
      <c r="D318" s="237" t="s">
        <v>230</v>
      </c>
      <c r="E318" s="238" t="s">
        <v>5195</v>
      </c>
      <c r="F318" s="239" t="s">
        <v>5196</v>
      </c>
      <c r="G318" s="240" t="s">
        <v>3160</v>
      </c>
      <c r="H318" s="241">
        <v>10</v>
      </c>
      <c r="I318" s="242"/>
      <c r="J318" s="243">
        <f>ROUND(I318*H318,2)</f>
        <v>0</v>
      </c>
      <c r="K318" s="239" t="s">
        <v>2762</v>
      </c>
      <c r="L318" s="73"/>
      <c r="M318" s="244" t="s">
        <v>22</v>
      </c>
      <c r="N318" s="245" t="s">
        <v>50</v>
      </c>
      <c r="O318" s="48"/>
      <c r="P318" s="246">
        <f>O318*H318</f>
        <v>0</v>
      </c>
      <c r="Q318" s="246">
        <v>0</v>
      </c>
      <c r="R318" s="246">
        <f>Q318*H318</f>
        <v>0</v>
      </c>
      <c r="S318" s="246">
        <v>0</v>
      </c>
      <c r="T318" s="247">
        <f>S318*H318</f>
        <v>0</v>
      </c>
      <c r="AR318" s="25" t="s">
        <v>304</v>
      </c>
      <c r="AT318" s="25" t="s">
        <v>230</v>
      </c>
      <c r="AU318" s="25" t="s">
        <v>87</v>
      </c>
      <c r="AY318" s="25" t="s">
        <v>228</v>
      </c>
      <c r="BE318" s="248">
        <f>IF(N318="základní",J318,0)</f>
        <v>0</v>
      </c>
      <c r="BF318" s="248">
        <f>IF(N318="snížená",J318,0)</f>
        <v>0</v>
      </c>
      <c r="BG318" s="248">
        <f>IF(N318="zákl. přenesená",J318,0)</f>
        <v>0</v>
      </c>
      <c r="BH318" s="248">
        <f>IF(N318="sníž. přenesená",J318,0)</f>
        <v>0</v>
      </c>
      <c r="BI318" s="248">
        <f>IF(N318="nulová",J318,0)</f>
        <v>0</v>
      </c>
      <c r="BJ318" s="25" t="s">
        <v>24</v>
      </c>
      <c r="BK318" s="248">
        <f>ROUND(I318*H318,2)</f>
        <v>0</v>
      </c>
      <c r="BL318" s="25" t="s">
        <v>304</v>
      </c>
      <c r="BM318" s="25" t="s">
        <v>5306</v>
      </c>
    </row>
    <row r="319" s="11" customFormat="1" ht="37.44" customHeight="1">
      <c r="B319" s="221"/>
      <c r="C319" s="222"/>
      <c r="D319" s="223" t="s">
        <v>78</v>
      </c>
      <c r="E319" s="224" t="s">
        <v>2822</v>
      </c>
      <c r="F319" s="224" t="s">
        <v>5307</v>
      </c>
      <c r="G319" s="222"/>
      <c r="H319" s="222"/>
      <c r="I319" s="225"/>
      <c r="J319" s="226">
        <f>BK319</f>
        <v>0</v>
      </c>
      <c r="K319" s="222"/>
      <c r="L319" s="227"/>
      <c r="M319" s="228"/>
      <c r="N319" s="229"/>
      <c r="O319" s="229"/>
      <c r="P319" s="230">
        <f>P320+P331+P335+P345+P365+P369+P374+P379</f>
        <v>0</v>
      </c>
      <c r="Q319" s="229"/>
      <c r="R319" s="230">
        <f>R320+R331+R335+R345+R365+R369+R374+R379</f>
        <v>0</v>
      </c>
      <c r="S319" s="229"/>
      <c r="T319" s="231">
        <f>T320+T331+T335+T345+T365+T369+T374+T379</f>
        <v>0</v>
      </c>
      <c r="AR319" s="232" t="s">
        <v>87</v>
      </c>
      <c r="AT319" s="233" t="s">
        <v>78</v>
      </c>
      <c r="AU319" s="233" t="s">
        <v>79</v>
      </c>
      <c r="AY319" s="232" t="s">
        <v>228</v>
      </c>
      <c r="BK319" s="234">
        <f>BK320+BK331+BK335+BK345+BK365+BK369+BK374+BK379</f>
        <v>0</v>
      </c>
    </row>
    <row r="320" s="11" customFormat="1" ht="19.92" customHeight="1">
      <c r="B320" s="221"/>
      <c r="C320" s="222"/>
      <c r="D320" s="223" t="s">
        <v>78</v>
      </c>
      <c r="E320" s="235" t="s">
        <v>2756</v>
      </c>
      <c r="F320" s="235" t="s">
        <v>1010</v>
      </c>
      <c r="G320" s="222"/>
      <c r="H320" s="222"/>
      <c r="I320" s="225"/>
      <c r="J320" s="236">
        <f>BK320</f>
        <v>0</v>
      </c>
      <c r="K320" s="222"/>
      <c r="L320" s="227"/>
      <c r="M320" s="228"/>
      <c r="N320" s="229"/>
      <c r="O320" s="229"/>
      <c r="P320" s="230">
        <f>SUM(P321:P330)</f>
        <v>0</v>
      </c>
      <c r="Q320" s="229"/>
      <c r="R320" s="230">
        <f>SUM(R321:R330)</f>
        <v>0</v>
      </c>
      <c r="S320" s="229"/>
      <c r="T320" s="231">
        <f>SUM(T321:T330)</f>
        <v>0</v>
      </c>
      <c r="AR320" s="232" t="s">
        <v>87</v>
      </c>
      <c r="AT320" s="233" t="s">
        <v>78</v>
      </c>
      <c r="AU320" s="233" t="s">
        <v>24</v>
      </c>
      <c r="AY320" s="232" t="s">
        <v>228</v>
      </c>
      <c r="BK320" s="234">
        <f>SUM(BK321:BK330)</f>
        <v>0</v>
      </c>
    </row>
    <row r="321" s="1" customFormat="1" ht="25.5" customHeight="1">
      <c r="B321" s="47"/>
      <c r="C321" s="237" t="s">
        <v>24</v>
      </c>
      <c r="D321" s="237" t="s">
        <v>230</v>
      </c>
      <c r="E321" s="238" t="s">
        <v>4991</v>
      </c>
      <c r="F321" s="239" t="s">
        <v>4992</v>
      </c>
      <c r="G321" s="240" t="s">
        <v>328</v>
      </c>
      <c r="H321" s="241">
        <v>16</v>
      </c>
      <c r="I321" s="242"/>
      <c r="J321" s="243">
        <f>ROUND(I321*H321,2)</f>
        <v>0</v>
      </c>
      <c r="K321" s="239" t="s">
        <v>2762</v>
      </c>
      <c r="L321" s="73"/>
      <c r="M321" s="244" t="s">
        <v>22</v>
      </c>
      <c r="N321" s="245" t="s">
        <v>50</v>
      </c>
      <c r="O321" s="48"/>
      <c r="P321" s="246">
        <f>O321*H321</f>
        <v>0</v>
      </c>
      <c r="Q321" s="246">
        <v>0</v>
      </c>
      <c r="R321" s="246">
        <f>Q321*H321</f>
        <v>0</v>
      </c>
      <c r="S321" s="246">
        <v>0</v>
      </c>
      <c r="T321" s="247">
        <f>S321*H321</f>
        <v>0</v>
      </c>
      <c r="AR321" s="25" t="s">
        <v>304</v>
      </c>
      <c r="AT321" s="25" t="s">
        <v>230</v>
      </c>
      <c r="AU321" s="25" t="s">
        <v>87</v>
      </c>
      <c r="AY321" s="25" t="s">
        <v>228</v>
      </c>
      <c r="BE321" s="248">
        <f>IF(N321="základní",J321,0)</f>
        <v>0</v>
      </c>
      <c r="BF321" s="248">
        <f>IF(N321="snížená",J321,0)</f>
        <v>0</v>
      </c>
      <c r="BG321" s="248">
        <f>IF(N321="zákl. přenesená",J321,0)</f>
        <v>0</v>
      </c>
      <c r="BH321" s="248">
        <f>IF(N321="sníž. přenesená",J321,0)</f>
        <v>0</v>
      </c>
      <c r="BI321" s="248">
        <f>IF(N321="nulová",J321,0)</f>
        <v>0</v>
      </c>
      <c r="BJ321" s="25" t="s">
        <v>24</v>
      </c>
      <c r="BK321" s="248">
        <f>ROUND(I321*H321,2)</f>
        <v>0</v>
      </c>
      <c r="BL321" s="25" t="s">
        <v>304</v>
      </c>
      <c r="BM321" s="25" t="s">
        <v>5308</v>
      </c>
    </row>
    <row r="322" s="1" customFormat="1" ht="25.5" customHeight="1">
      <c r="B322" s="47"/>
      <c r="C322" s="237" t="s">
        <v>87</v>
      </c>
      <c r="D322" s="237" t="s">
        <v>230</v>
      </c>
      <c r="E322" s="238" t="s">
        <v>4994</v>
      </c>
      <c r="F322" s="239" t="s">
        <v>4995</v>
      </c>
      <c r="G322" s="240" t="s">
        <v>328</v>
      </c>
      <c r="H322" s="241">
        <v>14</v>
      </c>
      <c r="I322" s="242"/>
      <c r="J322" s="243">
        <f>ROUND(I322*H322,2)</f>
        <v>0</v>
      </c>
      <c r="K322" s="239" t="s">
        <v>2762</v>
      </c>
      <c r="L322" s="73"/>
      <c r="M322" s="244" t="s">
        <v>22</v>
      </c>
      <c r="N322" s="245" t="s">
        <v>50</v>
      </c>
      <c r="O322" s="48"/>
      <c r="P322" s="246">
        <f>O322*H322</f>
        <v>0</v>
      </c>
      <c r="Q322" s="246">
        <v>0</v>
      </c>
      <c r="R322" s="246">
        <f>Q322*H322</f>
        <v>0</v>
      </c>
      <c r="S322" s="246">
        <v>0</v>
      </c>
      <c r="T322" s="247">
        <f>S322*H322</f>
        <v>0</v>
      </c>
      <c r="AR322" s="25" t="s">
        <v>304</v>
      </c>
      <c r="AT322" s="25" t="s">
        <v>230</v>
      </c>
      <c r="AU322" s="25" t="s">
        <v>87</v>
      </c>
      <c r="AY322" s="25" t="s">
        <v>228</v>
      </c>
      <c r="BE322" s="248">
        <f>IF(N322="základní",J322,0)</f>
        <v>0</v>
      </c>
      <c r="BF322" s="248">
        <f>IF(N322="snížená",J322,0)</f>
        <v>0</v>
      </c>
      <c r="BG322" s="248">
        <f>IF(N322="zákl. přenesená",J322,0)</f>
        <v>0</v>
      </c>
      <c r="BH322" s="248">
        <f>IF(N322="sníž. přenesená",J322,0)</f>
        <v>0</v>
      </c>
      <c r="BI322" s="248">
        <f>IF(N322="nulová",J322,0)</f>
        <v>0</v>
      </c>
      <c r="BJ322" s="25" t="s">
        <v>24</v>
      </c>
      <c r="BK322" s="248">
        <f>ROUND(I322*H322,2)</f>
        <v>0</v>
      </c>
      <c r="BL322" s="25" t="s">
        <v>304</v>
      </c>
      <c r="BM322" s="25" t="s">
        <v>5309</v>
      </c>
    </row>
    <row r="323" s="1" customFormat="1" ht="16.5" customHeight="1">
      <c r="B323" s="47"/>
      <c r="C323" s="237" t="s">
        <v>101</v>
      </c>
      <c r="D323" s="237" t="s">
        <v>230</v>
      </c>
      <c r="E323" s="238" t="s">
        <v>136</v>
      </c>
      <c r="F323" s="239" t="s">
        <v>5201</v>
      </c>
      <c r="G323" s="240" t="s">
        <v>328</v>
      </c>
      <c r="H323" s="241">
        <v>18</v>
      </c>
      <c r="I323" s="242"/>
      <c r="J323" s="243">
        <f>ROUND(I323*H323,2)</f>
        <v>0</v>
      </c>
      <c r="K323" s="239" t="s">
        <v>2762</v>
      </c>
      <c r="L323" s="73"/>
      <c r="M323" s="244" t="s">
        <v>22</v>
      </c>
      <c r="N323" s="245" t="s">
        <v>50</v>
      </c>
      <c r="O323" s="48"/>
      <c r="P323" s="246">
        <f>O323*H323</f>
        <v>0</v>
      </c>
      <c r="Q323" s="246">
        <v>0</v>
      </c>
      <c r="R323" s="246">
        <f>Q323*H323</f>
        <v>0</v>
      </c>
      <c r="S323" s="246">
        <v>0</v>
      </c>
      <c r="T323" s="247">
        <f>S323*H323</f>
        <v>0</v>
      </c>
      <c r="AR323" s="25" t="s">
        <v>304</v>
      </c>
      <c r="AT323" s="25" t="s">
        <v>230</v>
      </c>
      <c r="AU323" s="25" t="s">
        <v>87</v>
      </c>
      <c r="AY323" s="25" t="s">
        <v>228</v>
      </c>
      <c r="BE323" s="248">
        <f>IF(N323="základní",J323,0)</f>
        <v>0</v>
      </c>
      <c r="BF323" s="248">
        <f>IF(N323="snížená",J323,0)</f>
        <v>0</v>
      </c>
      <c r="BG323" s="248">
        <f>IF(N323="zákl. přenesená",J323,0)</f>
        <v>0</v>
      </c>
      <c r="BH323" s="248">
        <f>IF(N323="sníž. přenesená",J323,0)</f>
        <v>0</v>
      </c>
      <c r="BI323" s="248">
        <f>IF(N323="nulová",J323,0)</f>
        <v>0</v>
      </c>
      <c r="BJ323" s="25" t="s">
        <v>24</v>
      </c>
      <c r="BK323" s="248">
        <f>ROUND(I323*H323,2)</f>
        <v>0</v>
      </c>
      <c r="BL323" s="25" t="s">
        <v>304</v>
      </c>
      <c r="BM323" s="25" t="s">
        <v>5310</v>
      </c>
    </row>
    <row r="324" s="1" customFormat="1" ht="16.5" customHeight="1">
      <c r="B324" s="47"/>
      <c r="C324" s="237" t="s">
        <v>235</v>
      </c>
      <c r="D324" s="237" t="s">
        <v>230</v>
      </c>
      <c r="E324" s="238" t="s">
        <v>5203</v>
      </c>
      <c r="F324" s="239" t="s">
        <v>5204</v>
      </c>
      <c r="G324" s="240" t="s">
        <v>328</v>
      </c>
      <c r="H324" s="241">
        <v>54</v>
      </c>
      <c r="I324" s="242"/>
      <c r="J324" s="243">
        <f>ROUND(I324*H324,2)</f>
        <v>0</v>
      </c>
      <c r="K324" s="239" t="s">
        <v>2762</v>
      </c>
      <c r="L324" s="73"/>
      <c r="M324" s="244" t="s">
        <v>22</v>
      </c>
      <c r="N324" s="245" t="s">
        <v>50</v>
      </c>
      <c r="O324" s="48"/>
      <c r="P324" s="246">
        <f>O324*H324</f>
        <v>0</v>
      </c>
      <c r="Q324" s="246">
        <v>0</v>
      </c>
      <c r="R324" s="246">
        <f>Q324*H324</f>
        <v>0</v>
      </c>
      <c r="S324" s="246">
        <v>0</v>
      </c>
      <c r="T324" s="247">
        <f>S324*H324</f>
        <v>0</v>
      </c>
      <c r="AR324" s="25" t="s">
        <v>304</v>
      </c>
      <c r="AT324" s="25" t="s">
        <v>230</v>
      </c>
      <c r="AU324" s="25" t="s">
        <v>87</v>
      </c>
      <c r="AY324" s="25" t="s">
        <v>228</v>
      </c>
      <c r="BE324" s="248">
        <f>IF(N324="základní",J324,0)</f>
        <v>0</v>
      </c>
      <c r="BF324" s="248">
        <f>IF(N324="snížená",J324,0)</f>
        <v>0</v>
      </c>
      <c r="BG324" s="248">
        <f>IF(N324="zákl. přenesená",J324,0)</f>
        <v>0</v>
      </c>
      <c r="BH324" s="248">
        <f>IF(N324="sníž. přenesená",J324,0)</f>
        <v>0</v>
      </c>
      <c r="BI324" s="248">
        <f>IF(N324="nulová",J324,0)</f>
        <v>0</v>
      </c>
      <c r="BJ324" s="25" t="s">
        <v>24</v>
      </c>
      <c r="BK324" s="248">
        <f>ROUND(I324*H324,2)</f>
        <v>0</v>
      </c>
      <c r="BL324" s="25" t="s">
        <v>304</v>
      </c>
      <c r="BM324" s="25" t="s">
        <v>5311</v>
      </c>
    </row>
    <row r="325" s="1" customFormat="1" ht="16.5" customHeight="1">
      <c r="B325" s="47"/>
      <c r="C325" s="237" t="s">
        <v>251</v>
      </c>
      <c r="D325" s="237" t="s">
        <v>230</v>
      </c>
      <c r="E325" s="238" t="s">
        <v>5206</v>
      </c>
      <c r="F325" s="239" t="s">
        <v>5207</v>
      </c>
      <c r="G325" s="240" t="s">
        <v>328</v>
      </c>
      <c r="H325" s="241">
        <v>88</v>
      </c>
      <c r="I325" s="242"/>
      <c r="J325" s="243">
        <f>ROUND(I325*H325,2)</f>
        <v>0</v>
      </c>
      <c r="K325" s="239" t="s">
        <v>2762</v>
      </c>
      <c r="L325" s="73"/>
      <c r="M325" s="244" t="s">
        <v>22</v>
      </c>
      <c r="N325" s="245" t="s">
        <v>50</v>
      </c>
      <c r="O325" s="48"/>
      <c r="P325" s="246">
        <f>O325*H325</f>
        <v>0</v>
      </c>
      <c r="Q325" s="246">
        <v>0</v>
      </c>
      <c r="R325" s="246">
        <f>Q325*H325</f>
        <v>0</v>
      </c>
      <c r="S325" s="246">
        <v>0</v>
      </c>
      <c r="T325" s="247">
        <f>S325*H325</f>
        <v>0</v>
      </c>
      <c r="AR325" s="25" t="s">
        <v>304</v>
      </c>
      <c r="AT325" s="25" t="s">
        <v>230</v>
      </c>
      <c r="AU325" s="25" t="s">
        <v>87</v>
      </c>
      <c r="AY325" s="25" t="s">
        <v>228</v>
      </c>
      <c r="BE325" s="248">
        <f>IF(N325="základní",J325,0)</f>
        <v>0</v>
      </c>
      <c r="BF325" s="248">
        <f>IF(N325="snížená",J325,0)</f>
        <v>0</v>
      </c>
      <c r="BG325" s="248">
        <f>IF(N325="zákl. přenesená",J325,0)</f>
        <v>0</v>
      </c>
      <c r="BH325" s="248">
        <f>IF(N325="sníž. přenesená",J325,0)</f>
        <v>0</v>
      </c>
      <c r="BI325" s="248">
        <f>IF(N325="nulová",J325,0)</f>
        <v>0</v>
      </c>
      <c r="BJ325" s="25" t="s">
        <v>24</v>
      </c>
      <c r="BK325" s="248">
        <f>ROUND(I325*H325,2)</f>
        <v>0</v>
      </c>
      <c r="BL325" s="25" t="s">
        <v>304</v>
      </c>
      <c r="BM325" s="25" t="s">
        <v>5312</v>
      </c>
    </row>
    <row r="326" s="1" customFormat="1" ht="16.5" customHeight="1">
      <c r="B326" s="47"/>
      <c r="C326" s="237" t="s">
        <v>255</v>
      </c>
      <c r="D326" s="237" t="s">
        <v>230</v>
      </c>
      <c r="E326" s="238" t="s">
        <v>5209</v>
      </c>
      <c r="F326" s="239" t="s">
        <v>5210</v>
      </c>
      <c r="G326" s="240" t="s">
        <v>328</v>
      </c>
      <c r="H326" s="241">
        <v>30</v>
      </c>
      <c r="I326" s="242"/>
      <c r="J326" s="243">
        <f>ROUND(I326*H326,2)</f>
        <v>0</v>
      </c>
      <c r="K326" s="239" t="s">
        <v>2762</v>
      </c>
      <c r="L326" s="73"/>
      <c r="M326" s="244" t="s">
        <v>22</v>
      </c>
      <c r="N326" s="245" t="s">
        <v>50</v>
      </c>
      <c r="O326" s="48"/>
      <c r="P326" s="246">
        <f>O326*H326</f>
        <v>0</v>
      </c>
      <c r="Q326" s="246">
        <v>0</v>
      </c>
      <c r="R326" s="246">
        <f>Q326*H326</f>
        <v>0</v>
      </c>
      <c r="S326" s="246">
        <v>0</v>
      </c>
      <c r="T326" s="247">
        <f>S326*H326</f>
        <v>0</v>
      </c>
      <c r="AR326" s="25" t="s">
        <v>304</v>
      </c>
      <c r="AT326" s="25" t="s">
        <v>230</v>
      </c>
      <c r="AU326" s="25" t="s">
        <v>87</v>
      </c>
      <c r="AY326" s="25" t="s">
        <v>228</v>
      </c>
      <c r="BE326" s="248">
        <f>IF(N326="základní",J326,0)</f>
        <v>0</v>
      </c>
      <c r="BF326" s="248">
        <f>IF(N326="snížená",J326,0)</f>
        <v>0</v>
      </c>
      <c r="BG326" s="248">
        <f>IF(N326="zákl. přenesená",J326,0)</f>
        <v>0</v>
      </c>
      <c r="BH326" s="248">
        <f>IF(N326="sníž. přenesená",J326,0)</f>
        <v>0</v>
      </c>
      <c r="BI326" s="248">
        <f>IF(N326="nulová",J326,0)</f>
        <v>0</v>
      </c>
      <c r="BJ326" s="25" t="s">
        <v>24</v>
      </c>
      <c r="BK326" s="248">
        <f>ROUND(I326*H326,2)</f>
        <v>0</v>
      </c>
      <c r="BL326" s="25" t="s">
        <v>304</v>
      </c>
      <c r="BM326" s="25" t="s">
        <v>5313</v>
      </c>
    </row>
    <row r="327" s="1" customFormat="1" ht="16.5" customHeight="1">
      <c r="B327" s="47"/>
      <c r="C327" s="237" t="s">
        <v>260</v>
      </c>
      <c r="D327" s="237" t="s">
        <v>230</v>
      </c>
      <c r="E327" s="238" t="s">
        <v>5212</v>
      </c>
      <c r="F327" s="239" t="s">
        <v>5213</v>
      </c>
      <c r="G327" s="240" t="s">
        <v>328</v>
      </c>
      <c r="H327" s="241">
        <v>160</v>
      </c>
      <c r="I327" s="242"/>
      <c r="J327" s="243">
        <f>ROUND(I327*H327,2)</f>
        <v>0</v>
      </c>
      <c r="K327" s="239" t="s">
        <v>2762</v>
      </c>
      <c r="L327" s="73"/>
      <c r="M327" s="244" t="s">
        <v>22</v>
      </c>
      <c r="N327" s="245" t="s">
        <v>50</v>
      </c>
      <c r="O327" s="48"/>
      <c r="P327" s="246">
        <f>O327*H327</f>
        <v>0</v>
      </c>
      <c r="Q327" s="246">
        <v>0</v>
      </c>
      <c r="R327" s="246">
        <f>Q327*H327</f>
        <v>0</v>
      </c>
      <c r="S327" s="246">
        <v>0</v>
      </c>
      <c r="T327" s="247">
        <f>S327*H327</f>
        <v>0</v>
      </c>
      <c r="AR327" s="25" t="s">
        <v>304</v>
      </c>
      <c r="AT327" s="25" t="s">
        <v>230</v>
      </c>
      <c r="AU327" s="25" t="s">
        <v>87</v>
      </c>
      <c r="AY327" s="25" t="s">
        <v>228</v>
      </c>
      <c r="BE327" s="248">
        <f>IF(N327="základní",J327,0)</f>
        <v>0</v>
      </c>
      <c r="BF327" s="248">
        <f>IF(N327="snížená",J327,0)</f>
        <v>0</v>
      </c>
      <c r="BG327" s="248">
        <f>IF(N327="zákl. přenesená",J327,0)</f>
        <v>0</v>
      </c>
      <c r="BH327" s="248">
        <f>IF(N327="sníž. přenesená",J327,0)</f>
        <v>0</v>
      </c>
      <c r="BI327" s="248">
        <f>IF(N327="nulová",J327,0)</f>
        <v>0</v>
      </c>
      <c r="BJ327" s="25" t="s">
        <v>24</v>
      </c>
      <c r="BK327" s="248">
        <f>ROUND(I327*H327,2)</f>
        <v>0</v>
      </c>
      <c r="BL327" s="25" t="s">
        <v>304</v>
      </c>
      <c r="BM327" s="25" t="s">
        <v>5314</v>
      </c>
    </row>
    <row r="328" s="1" customFormat="1" ht="16.5" customHeight="1">
      <c r="B328" s="47"/>
      <c r="C328" s="237" t="s">
        <v>266</v>
      </c>
      <c r="D328" s="237" t="s">
        <v>230</v>
      </c>
      <c r="E328" s="238" t="s">
        <v>5215</v>
      </c>
      <c r="F328" s="239" t="s">
        <v>5216</v>
      </c>
      <c r="G328" s="240" t="s">
        <v>263</v>
      </c>
      <c r="H328" s="241">
        <v>2</v>
      </c>
      <c r="I328" s="242"/>
      <c r="J328" s="243">
        <f>ROUND(I328*H328,2)</f>
        <v>0</v>
      </c>
      <c r="K328" s="239" t="s">
        <v>2762</v>
      </c>
      <c r="L328" s="73"/>
      <c r="M328" s="244" t="s">
        <v>22</v>
      </c>
      <c r="N328" s="245" t="s">
        <v>50</v>
      </c>
      <c r="O328" s="48"/>
      <c r="P328" s="246">
        <f>O328*H328</f>
        <v>0</v>
      </c>
      <c r="Q328" s="246">
        <v>0</v>
      </c>
      <c r="R328" s="246">
        <f>Q328*H328</f>
        <v>0</v>
      </c>
      <c r="S328" s="246">
        <v>0</v>
      </c>
      <c r="T328" s="247">
        <f>S328*H328</f>
        <v>0</v>
      </c>
      <c r="AR328" s="25" t="s">
        <v>304</v>
      </c>
      <c r="AT328" s="25" t="s">
        <v>230</v>
      </c>
      <c r="AU328" s="25" t="s">
        <v>87</v>
      </c>
      <c r="AY328" s="25" t="s">
        <v>228</v>
      </c>
      <c r="BE328" s="248">
        <f>IF(N328="základní",J328,0)</f>
        <v>0</v>
      </c>
      <c r="BF328" s="248">
        <f>IF(N328="snížená",J328,0)</f>
        <v>0</v>
      </c>
      <c r="BG328" s="248">
        <f>IF(N328="zákl. přenesená",J328,0)</f>
        <v>0</v>
      </c>
      <c r="BH328" s="248">
        <f>IF(N328="sníž. přenesená",J328,0)</f>
        <v>0</v>
      </c>
      <c r="BI328" s="248">
        <f>IF(N328="nulová",J328,0)</f>
        <v>0</v>
      </c>
      <c r="BJ328" s="25" t="s">
        <v>24</v>
      </c>
      <c r="BK328" s="248">
        <f>ROUND(I328*H328,2)</f>
        <v>0</v>
      </c>
      <c r="BL328" s="25" t="s">
        <v>304</v>
      </c>
      <c r="BM328" s="25" t="s">
        <v>5315</v>
      </c>
    </row>
    <row r="329" s="1" customFormat="1" ht="16.5" customHeight="1">
      <c r="B329" s="47"/>
      <c r="C329" s="237" t="s">
        <v>271</v>
      </c>
      <c r="D329" s="237" t="s">
        <v>230</v>
      </c>
      <c r="E329" s="238" t="s">
        <v>5316</v>
      </c>
      <c r="F329" s="239" t="s">
        <v>5317</v>
      </c>
      <c r="G329" s="240" t="s">
        <v>263</v>
      </c>
      <c r="H329" s="241">
        <v>2</v>
      </c>
      <c r="I329" s="242"/>
      <c r="J329" s="243">
        <f>ROUND(I329*H329,2)</f>
        <v>0</v>
      </c>
      <c r="K329" s="239" t="s">
        <v>2762</v>
      </c>
      <c r="L329" s="73"/>
      <c r="M329" s="244" t="s">
        <v>22</v>
      </c>
      <c r="N329" s="245" t="s">
        <v>50</v>
      </c>
      <c r="O329" s="48"/>
      <c r="P329" s="246">
        <f>O329*H329</f>
        <v>0</v>
      </c>
      <c r="Q329" s="246">
        <v>0</v>
      </c>
      <c r="R329" s="246">
        <f>Q329*H329</f>
        <v>0</v>
      </c>
      <c r="S329" s="246">
        <v>0</v>
      </c>
      <c r="T329" s="247">
        <f>S329*H329</f>
        <v>0</v>
      </c>
      <c r="AR329" s="25" t="s">
        <v>304</v>
      </c>
      <c r="AT329" s="25" t="s">
        <v>230</v>
      </c>
      <c r="AU329" s="25" t="s">
        <v>87</v>
      </c>
      <c r="AY329" s="25" t="s">
        <v>228</v>
      </c>
      <c r="BE329" s="248">
        <f>IF(N329="základní",J329,0)</f>
        <v>0</v>
      </c>
      <c r="BF329" s="248">
        <f>IF(N329="snížená",J329,0)</f>
        <v>0</v>
      </c>
      <c r="BG329" s="248">
        <f>IF(N329="zákl. přenesená",J329,0)</f>
        <v>0</v>
      </c>
      <c r="BH329" s="248">
        <f>IF(N329="sníž. přenesená",J329,0)</f>
        <v>0</v>
      </c>
      <c r="BI329" s="248">
        <f>IF(N329="nulová",J329,0)</f>
        <v>0</v>
      </c>
      <c r="BJ329" s="25" t="s">
        <v>24</v>
      </c>
      <c r="BK329" s="248">
        <f>ROUND(I329*H329,2)</f>
        <v>0</v>
      </c>
      <c r="BL329" s="25" t="s">
        <v>304</v>
      </c>
      <c r="BM329" s="25" t="s">
        <v>5318</v>
      </c>
    </row>
    <row r="330" s="1" customFormat="1" ht="16.5" customHeight="1">
      <c r="B330" s="47"/>
      <c r="C330" s="237" t="s">
        <v>29</v>
      </c>
      <c r="D330" s="237" t="s">
        <v>230</v>
      </c>
      <c r="E330" s="238" t="s">
        <v>5221</v>
      </c>
      <c r="F330" s="239" t="s">
        <v>5222</v>
      </c>
      <c r="G330" s="240" t="s">
        <v>913</v>
      </c>
      <c r="H330" s="306"/>
      <c r="I330" s="242"/>
      <c r="J330" s="243">
        <f>ROUND(I330*H330,2)</f>
        <v>0</v>
      </c>
      <c r="K330" s="239" t="s">
        <v>234</v>
      </c>
      <c r="L330" s="73"/>
      <c r="M330" s="244" t="s">
        <v>22</v>
      </c>
      <c r="N330" s="245" t="s">
        <v>50</v>
      </c>
      <c r="O330" s="48"/>
      <c r="P330" s="246">
        <f>O330*H330</f>
        <v>0</v>
      </c>
      <c r="Q330" s="246">
        <v>0</v>
      </c>
      <c r="R330" s="246">
        <f>Q330*H330</f>
        <v>0</v>
      </c>
      <c r="S330" s="246">
        <v>0</v>
      </c>
      <c r="T330" s="247">
        <f>S330*H330</f>
        <v>0</v>
      </c>
      <c r="AR330" s="25" t="s">
        <v>304</v>
      </c>
      <c r="AT330" s="25" t="s">
        <v>230</v>
      </c>
      <c r="AU330" s="25" t="s">
        <v>87</v>
      </c>
      <c r="AY330" s="25" t="s">
        <v>228</v>
      </c>
      <c r="BE330" s="248">
        <f>IF(N330="základní",J330,0)</f>
        <v>0</v>
      </c>
      <c r="BF330" s="248">
        <f>IF(N330="snížená",J330,0)</f>
        <v>0</v>
      </c>
      <c r="BG330" s="248">
        <f>IF(N330="zákl. přenesená",J330,0)</f>
        <v>0</v>
      </c>
      <c r="BH330" s="248">
        <f>IF(N330="sníž. přenesená",J330,0)</f>
        <v>0</v>
      </c>
      <c r="BI330" s="248">
        <f>IF(N330="nulová",J330,0)</f>
        <v>0</v>
      </c>
      <c r="BJ330" s="25" t="s">
        <v>24</v>
      </c>
      <c r="BK330" s="248">
        <f>ROUND(I330*H330,2)</f>
        <v>0</v>
      </c>
      <c r="BL330" s="25" t="s">
        <v>304</v>
      </c>
      <c r="BM330" s="25" t="s">
        <v>5319</v>
      </c>
    </row>
    <row r="331" s="11" customFormat="1" ht="29.88" customHeight="1">
      <c r="B331" s="221"/>
      <c r="C331" s="222"/>
      <c r="D331" s="223" t="s">
        <v>78</v>
      </c>
      <c r="E331" s="235" t="s">
        <v>2758</v>
      </c>
      <c r="F331" s="235" t="s">
        <v>5018</v>
      </c>
      <c r="G331" s="222"/>
      <c r="H331" s="222"/>
      <c r="I331" s="225"/>
      <c r="J331" s="236">
        <f>BK331</f>
        <v>0</v>
      </c>
      <c r="K331" s="222"/>
      <c r="L331" s="227"/>
      <c r="M331" s="228"/>
      <c r="N331" s="229"/>
      <c r="O331" s="229"/>
      <c r="P331" s="230">
        <f>SUM(P332:P334)</f>
        <v>0</v>
      </c>
      <c r="Q331" s="229"/>
      <c r="R331" s="230">
        <f>SUM(R332:R334)</f>
        <v>0</v>
      </c>
      <c r="S331" s="229"/>
      <c r="T331" s="231">
        <f>SUM(T332:T334)</f>
        <v>0</v>
      </c>
      <c r="AR331" s="232" t="s">
        <v>87</v>
      </c>
      <c r="AT331" s="233" t="s">
        <v>78</v>
      </c>
      <c r="AU331" s="233" t="s">
        <v>24</v>
      </c>
      <c r="AY331" s="232" t="s">
        <v>228</v>
      </c>
      <c r="BK331" s="234">
        <f>SUM(BK332:BK334)</f>
        <v>0</v>
      </c>
    </row>
    <row r="332" s="1" customFormat="1" ht="16.5" customHeight="1">
      <c r="B332" s="47"/>
      <c r="C332" s="237" t="s">
        <v>24</v>
      </c>
      <c r="D332" s="237" t="s">
        <v>230</v>
      </c>
      <c r="E332" s="238" t="s">
        <v>5031</v>
      </c>
      <c r="F332" s="239" t="s">
        <v>5032</v>
      </c>
      <c r="G332" s="240" t="s">
        <v>2573</v>
      </c>
      <c r="H332" s="241">
        <v>4</v>
      </c>
      <c r="I332" s="242"/>
      <c r="J332" s="243">
        <f>ROUND(I332*H332,2)</f>
        <v>0</v>
      </c>
      <c r="K332" s="239" t="s">
        <v>234</v>
      </c>
      <c r="L332" s="73"/>
      <c r="M332" s="244" t="s">
        <v>22</v>
      </c>
      <c r="N332" s="245" t="s">
        <v>50</v>
      </c>
      <c r="O332" s="48"/>
      <c r="P332" s="246">
        <f>O332*H332</f>
        <v>0</v>
      </c>
      <c r="Q332" s="246">
        <v>0</v>
      </c>
      <c r="R332" s="246">
        <f>Q332*H332</f>
        <v>0</v>
      </c>
      <c r="S332" s="246">
        <v>0</v>
      </c>
      <c r="T332" s="247">
        <f>S332*H332</f>
        <v>0</v>
      </c>
      <c r="AR332" s="25" t="s">
        <v>304</v>
      </c>
      <c r="AT332" s="25" t="s">
        <v>230</v>
      </c>
      <c r="AU332" s="25" t="s">
        <v>87</v>
      </c>
      <c r="AY332" s="25" t="s">
        <v>228</v>
      </c>
      <c r="BE332" s="248">
        <f>IF(N332="základní",J332,0)</f>
        <v>0</v>
      </c>
      <c r="BF332" s="248">
        <f>IF(N332="snížená",J332,0)</f>
        <v>0</v>
      </c>
      <c r="BG332" s="248">
        <f>IF(N332="zákl. přenesená",J332,0)</f>
        <v>0</v>
      </c>
      <c r="BH332" s="248">
        <f>IF(N332="sníž. přenesená",J332,0)</f>
        <v>0</v>
      </c>
      <c r="BI332" s="248">
        <f>IF(N332="nulová",J332,0)</f>
        <v>0</v>
      </c>
      <c r="BJ332" s="25" t="s">
        <v>24</v>
      </c>
      <c r="BK332" s="248">
        <f>ROUND(I332*H332,2)</f>
        <v>0</v>
      </c>
      <c r="BL332" s="25" t="s">
        <v>304</v>
      </c>
      <c r="BM332" s="25" t="s">
        <v>5320</v>
      </c>
    </row>
    <row r="333" s="1" customFormat="1" ht="16.5" customHeight="1">
      <c r="B333" s="47"/>
      <c r="C333" s="237" t="s">
        <v>87</v>
      </c>
      <c r="D333" s="237" t="s">
        <v>230</v>
      </c>
      <c r="E333" s="238" t="s">
        <v>118</v>
      </c>
      <c r="F333" s="239" t="s">
        <v>5227</v>
      </c>
      <c r="G333" s="240" t="s">
        <v>929</v>
      </c>
      <c r="H333" s="241">
        <v>4</v>
      </c>
      <c r="I333" s="242"/>
      <c r="J333" s="243">
        <f>ROUND(I333*H333,2)</f>
        <v>0</v>
      </c>
      <c r="K333" s="239" t="s">
        <v>2762</v>
      </c>
      <c r="L333" s="73"/>
      <c r="M333" s="244" t="s">
        <v>22</v>
      </c>
      <c r="N333" s="245" t="s">
        <v>50</v>
      </c>
      <c r="O333" s="48"/>
      <c r="P333" s="246">
        <f>O333*H333</f>
        <v>0</v>
      </c>
      <c r="Q333" s="246">
        <v>0</v>
      </c>
      <c r="R333" s="246">
        <f>Q333*H333</f>
        <v>0</v>
      </c>
      <c r="S333" s="246">
        <v>0</v>
      </c>
      <c r="T333" s="247">
        <f>S333*H333</f>
        <v>0</v>
      </c>
      <c r="AR333" s="25" t="s">
        <v>304</v>
      </c>
      <c r="AT333" s="25" t="s">
        <v>230</v>
      </c>
      <c r="AU333" s="25" t="s">
        <v>87</v>
      </c>
      <c r="AY333" s="25" t="s">
        <v>228</v>
      </c>
      <c r="BE333" s="248">
        <f>IF(N333="základní",J333,0)</f>
        <v>0</v>
      </c>
      <c r="BF333" s="248">
        <f>IF(N333="snížená",J333,0)</f>
        <v>0</v>
      </c>
      <c r="BG333" s="248">
        <f>IF(N333="zákl. přenesená",J333,0)</f>
        <v>0</v>
      </c>
      <c r="BH333" s="248">
        <f>IF(N333="sníž. přenesená",J333,0)</f>
        <v>0</v>
      </c>
      <c r="BI333" s="248">
        <f>IF(N333="nulová",J333,0)</f>
        <v>0</v>
      </c>
      <c r="BJ333" s="25" t="s">
        <v>24</v>
      </c>
      <c r="BK333" s="248">
        <f>ROUND(I333*H333,2)</f>
        <v>0</v>
      </c>
      <c r="BL333" s="25" t="s">
        <v>304</v>
      </c>
      <c r="BM333" s="25" t="s">
        <v>5321</v>
      </c>
    </row>
    <row r="334" s="1" customFormat="1" ht="16.5" customHeight="1">
      <c r="B334" s="47"/>
      <c r="C334" s="237" t="s">
        <v>101</v>
      </c>
      <c r="D334" s="237" t="s">
        <v>230</v>
      </c>
      <c r="E334" s="238" t="s">
        <v>5229</v>
      </c>
      <c r="F334" s="239" t="s">
        <v>5230</v>
      </c>
      <c r="G334" s="240" t="s">
        <v>913</v>
      </c>
      <c r="H334" s="306"/>
      <c r="I334" s="242"/>
      <c r="J334" s="243">
        <f>ROUND(I334*H334,2)</f>
        <v>0</v>
      </c>
      <c r="K334" s="239" t="s">
        <v>234</v>
      </c>
      <c r="L334" s="73"/>
      <c r="M334" s="244" t="s">
        <v>22</v>
      </c>
      <c r="N334" s="245" t="s">
        <v>50</v>
      </c>
      <c r="O334" s="48"/>
      <c r="P334" s="246">
        <f>O334*H334</f>
        <v>0</v>
      </c>
      <c r="Q334" s="246">
        <v>0</v>
      </c>
      <c r="R334" s="246">
        <f>Q334*H334</f>
        <v>0</v>
      </c>
      <c r="S334" s="246">
        <v>0</v>
      </c>
      <c r="T334" s="247">
        <f>S334*H334</f>
        <v>0</v>
      </c>
      <c r="AR334" s="25" t="s">
        <v>304</v>
      </c>
      <c r="AT334" s="25" t="s">
        <v>230</v>
      </c>
      <c r="AU334" s="25" t="s">
        <v>87</v>
      </c>
      <c r="AY334" s="25" t="s">
        <v>228</v>
      </c>
      <c r="BE334" s="248">
        <f>IF(N334="základní",J334,0)</f>
        <v>0</v>
      </c>
      <c r="BF334" s="248">
        <f>IF(N334="snížená",J334,0)</f>
        <v>0</v>
      </c>
      <c r="BG334" s="248">
        <f>IF(N334="zákl. přenesená",J334,0)</f>
        <v>0</v>
      </c>
      <c r="BH334" s="248">
        <f>IF(N334="sníž. přenesená",J334,0)</f>
        <v>0</v>
      </c>
      <c r="BI334" s="248">
        <f>IF(N334="nulová",J334,0)</f>
        <v>0</v>
      </c>
      <c r="BJ334" s="25" t="s">
        <v>24</v>
      </c>
      <c r="BK334" s="248">
        <f>ROUND(I334*H334,2)</f>
        <v>0</v>
      </c>
      <c r="BL334" s="25" t="s">
        <v>304</v>
      </c>
      <c r="BM334" s="25" t="s">
        <v>5322</v>
      </c>
    </row>
    <row r="335" s="11" customFormat="1" ht="29.88" customHeight="1">
      <c r="B335" s="221"/>
      <c r="C335" s="222"/>
      <c r="D335" s="223" t="s">
        <v>78</v>
      </c>
      <c r="E335" s="235" t="s">
        <v>2754</v>
      </c>
      <c r="F335" s="235" t="s">
        <v>5232</v>
      </c>
      <c r="G335" s="222"/>
      <c r="H335" s="222"/>
      <c r="I335" s="225"/>
      <c r="J335" s="236">
        <f>BK335</f>
        <v>0</v>
      </c>
      <c r="K335" s="222"/>
      <c r="L335" s="227"/>
      <c r="M335" s="228"/>
      <c r="N335" s="229"/>
      <c r="O335" s="229"/>
      <c r="P335" s="230">
        <f>SUM(P336:P344)</f>
        <v>0</v>
      </c>
      <c r="Q335" s="229"/>
      <c r="R335" s="230">
        <f>SUM(R336:R344)</f>
        <v>0</v>
      </c>
      <c r="S335" s="229"/>
      <c r="T335" s="231">
        <f>SUM(T336:T344)</f>
        <v>0</v>
      </c>
      <c r="AR335" s="232" t="s">
        <v>87</v>
      </c>
      <c r="AT335" s="233" t="s">
        <v>78</v>
      </c>
      <c r="AU335" s="233" t="s">
        <v>24</v>
      </c>
      <c r="AY335" s="232" t="s">
        <v>228</v>
      </c>
      <c r="BK335" s="234">
        <f>SUM(BK336:BK344)</f>
        <v>0</v>
      </c>
    </row>
    <row r="336" s="1" customFormat="1" ht="16.5" customHeight="1">
      <c r="B336" s="47"/>
      <c r="C336" s="237" t="s">
        <v>24</v>
      </c>
      <c r="D336" s="237" t="s">
        <v>230</v>
      </c>
      <c r="E336" s="238" t="s">
        <v>5043</v>
      </c>
      <c r="F336" s="239" t="s">
        <v>5044</v>
      </c>
      <c r="G336" s="240" t="s">
        <v>328</v>
      </c>
      <c r="H336" s="241">
        <v>36</v>
      </c>
      <c r="I336" s="242"/>
      <c r="J336" s="243">
        <f>ROUND(I336*H336,2)</f>
        <v>0</v>
      </c>
      <c r="K336" s="239" t="s">
        <v>234</v>
      </c>
      <c r="L336" s="73"/>
      <c r="M336" s="244" t="s">
        <v>22</v>
      </c>
      <c r="N336" s="245" t="s">
        <v>50</v>
      </c>
      <c r="O336" s="48"/>
      <c r="P336" s="246">
        <f>O336*H336</f>
        <v>0</v>
      </c>
      <c r="Q336" s="246">
        <v>0</v>
      </c>
      <c r="R336" s="246">
        <f>Q336*H336</f>
        <v>0</v>
      </c>
      <c r="S336" s="246">
        <v>0</v>
      </c>
      <c r="T336" s="247">
        <f>S336*H336</f>
        <v>0</v>
      </c>
      <c r="AR336" s="25" t="s">
        <v>304</v>
      </c>
      <c r="AT336" s="25" t="s">
        <v>230</v>
      </c>
      <c r="AU336" s="25" t="s">
        <v>87</v>
      </c>
      <c r="AY336" s="25" t="s">
        <v>228</v>
      </c>
      <c r="BE336" s="248">
        <f>IF(N336="základní",J336,0)</f>
        <v>0</v>
      </c>
      <c r="BF336" s="248">
        <f>IF(N336="snížená",J336,0)</f>
        <v>0</v>
      </c>
      <c r="BG336" s="248">
        <f>IF(N336="zákl. přenesená",J336,0)</f>
        <v>0</v>
      </c>
      <c r="BH336" s="248">
        <f>IF(N336="sníž. přenesená",J336,0)</f>
        <v>0</v>
      </c>
      <c r="BI336" s="248">
        <f>IF(N336="nulová",J336,0)</f>
        <v>0</v>
      </c>
      <c r="BJ336" s="25" t="s">
        <v>24</v>
      </c>
      <c r="BK336" s="248">
        <f>ROUND(I336*H336,2)</f>
        <v>0</v>
      </c>
      <c r="BL336" s="25" t="s">
        <v>304</v>
      </c>
      <c r="BM336" s="25" t="s">
        <v>5323</v>
      </c>
    </row>
    <row r="337" s="1" customFormat="1" ht="16.5" customHeight="1">
      <c r="B337" s="47"/>
      <c r="C337" s="237" t="s">
        <v>87</v>
      </c>
      <c r="D337" s="237" t="s">
        <v>230</v>
      </c>
      <c r="E337" s="238" t="s">
        <v>5236</v>
      </c>
      <c r="F337" s="239" t="s">
        <v>5237</v>
      </c>
      <c r="G337" s="240" t="s">
        <v>328</v>
      </c>
      <c r="H337" s="241">
        <v>54</v>
      </c>
      <c r="I337" s="242"/>
      <c r="J337" s="243">
        <f>ROUND(I337*H337,2)</f>
        <v>0</v>
      </c>
      <c r="K337" s="239" t="s">
        <v>234</v>
      </c>
      <c r="L337" s="73"/>
      <c r="M337" s="244" t="s">
        <v>22</v>
      </c>
      <c r="N337" s="245" t="s">
        <v>50</v>
      </c>
      <c r="O337" s="48"/>
      <c r="P337" s="246">
        <f>O337*H337</f>
        <v>0</v>
      </c>
      <c r="Q337" s="246">
        <v>0</v>
      </c>
      <c r="R337" s="246">
        <f>Q337*H337</f>
        <v>0</v>
      </c>
      <c r="S337" s="246">
        <v>0</v>
      </c>
      <c r="T337" s="247">
        <f>S337*H337</f>
        <v>0</v>
      </c>
      <c r="AR337" s="25" t="s">
        <v>304</v>
      </c>
      <c r="AT337" s="25" t="s">
        <v>230</v>
      </c>
      <c r="AU337" s="25" t="s">
        <v>87</v>
      </c>
      <c r="AY337" s="25" t="s">
        <v>228</v>
      </c>
      <c r="BE337" s="248">
        <f>IF(N337="základní",J337,0)</f>
        <v>0</v>
      </c>
      <c r="BF337" s="248">
        <f>IF(N337="snížená",J337,0)</f>
        <v>0</v>
      </c>
      <c r="BG337" s="248">
        <f>IF(N337="zákl. přenesená",J337,0)</f>
        <v>0</v>
      </c>
      <c r="BH337" s="248">
        <f>IF(N337="sníž. přenesená",J337,0)</f>
        <v>0</v>
      </c>
      <c r="BI337" s="248">
        <f>IF(N337="nulová",J337,0)</f>
        <v>0</v>
      </c>
      <c r="BJ337" s="25" t="s">
        <v>24</v>
      </c>
      <c r="BK337" s="248">
        <f>ROUND(I337*H337,2)</f>
        <v>0</v>
      </c>
      <c r="BL337" s="25" t="s">
        <v>304</v>
      </c>
      <c r="BM337" s="25" t="s">
        <v>5324</v>
      </c>
    </row>
    <row r="338" s="1" customFormat="1" ht="16.5" customHeight="1">
      <c r="B338" s="47"/>
      <c r="C338" s="237" t="s">
        <v>101</v>
      </c>
      <c r="D338" s="237" t="s">
        <v>230</v>
      </c>
      <c r="E338" s="238" t="s">
        <v>5046</v>
      </c>
      <c r="F338" s="239" t="s">
        <v>5047</v>
      </c>
      <c r="G338" s="240" t="s">
        <v>328</v>
      </c>
      <c r="H338" s="241">
        <v>102</v>
      </c>
      <c r="I338" s="242"/>
      <c r="J338" s="243">
        <f>ROUND(I338*H338,2)</f>
        <v>0</v>
      </c>
      <c r="K338" s="239" t="s">
        <v>234</v>
      </c>
      <c r="L338" s="73"/>
      <c r="M338" s="244" t="s">
        <v>22</v>
      </c>
      <c r="N338" s="245" t="s">
        <v>50</v>
      </c>
      <c r="O338" s="48"/>
      <c r="P338" s="246">
        <f>O338*H338</f>
        <v>0</v>
      </c>
      <c r="Q338" s="246">
        <v>0</v>
      </c>
      <c r="R338" s="246">
        <f>Q338*H338</f>
        <v>0</v>
      </c>
      <c r="S338" s="246">
        <v>0</v>
      </c>
      <c r="T338" s="247">
        <f>S338*H338</f>
        <v>0</v>
      </c>
      <c r="AR338" s="25" t="s">
        <v>304</v>
      </c>
      <c r="AT338" s="25" t="s">
        <v>230</v>
      </c>
      <c r="AU338" s="25" t="s">
        <v>87</v>
      </c>
      <c r="AY338" s="25" t="s">
        <v>228</v>
      </c>
      <c r="BE338" s="248">
        <f>IF(N338="základní",J338,0)</f>
        <v>0</v>
      </c>
      <c r="BF338" s="248">
        <f>IF(N338="snížená",J338,0)</f>
        <v>0</v>
      </c>
      <c r="BG338" s="248">
        <f>IF(N338="zákl. přenesená",J338,0)</f>
        <v>0</v>
      </c>
      <c r="BH338" s="248">
        <f>IF(N338="sníž. přenesená",J338,0)</f>
        <v>0</v>
      </c>
      <c r="BI338" s="248">
        <f>IF(N338="nulová",J338,0)</f>
        <v>0</v>
      </c>
      <c r="BJ338" s="25" t="s">
        <v>24</v>
      </c>
      <c r="BK338" s="248">
        <f>ROUND(I338*H338,2)</f>
        <v>0</v>
      </c>
      <c r="BL338" s="25" t="s">
        <v>304</v>
      </c>
      <c r="BM338" s="25" t="s">
        <v>5325</v>
      </c>
    </row>
    <row r="339" s="1" customFormat="1" ht="16.5" customHeight="1">
      <c r="B339" s="47"/>
      <c r="C339" s="237" t="s">
        <v>235</v>
      </c>
      <c r="D339" s="237" t="s">
        <v>230</v>
      </c>
      <c r="E339" s="238" t="s">
        <v>5326</v>
      </c>
      <c r="F339" s="239" t="s">
        <v>5327</v>
      </c>
      <c r="G339" s="240" t="s">
        <v>499</v>
      </c>
      <c r="H339" s="241">
        <v>2</v>
      </c>
      <c r="I339" s="242"/>
      <c r="J339" s="243">
        <f>ROUND(I339*H339,2)</f>
        <v>0</v>
      </c>
      <c r="K339" s="239" t="s">
        <v>234</v>
      </c>
      <c r="L339" s="73"/>
      <c r="M339" s="244" t="s">
        <v>22</v>
      </c>
      <c r="N339" s="245" t="s">
        <v>50</v>
      </c>
      <c r="O339" s="48"/>
      <c r="P339" s="246">
        <f>O339*H339</f>
        <v>0</v>
      </c>
      <c r="Q339" s="246">
        <v>0</v>
      </c>
      <c r="R339" s="246">
        <f>Q339*H339</f>
        <v>0</v>
      </c>
      <c r="S339" s="246">
        <v>0</v>
      </c>
      <c r="T339" s="247">
        <f>S339*H339</f>
        <v>0</v>
      </c>
      <c r="AR339" s="25" t="s">
        <v>304</v>
      </c>
      <c r="AT339" s="25" t="s">
        <v>230</v>
      </c>
      <c r="AU339" s="25" t="s">
        <v>87</v>
      </c>
      <c r="AY339" s="25" t="s">
        <v>228</v>
      </c>
      <c r="BE339" s="248">
        <f>IF(N339="základní",J339,0)</f>
        <v>0</v>
      </c>
      <c r="BF339" s="248">
        <f>IF(N339="snížená",J339,0)</f>
        <v>0</v>
      </c>
      <c r="BG339" s="248">
        <f>IF(N339="zákl. přenesená",J339,0)</f>
        <v>0</v>
      </c>
      <c r="BH339" s="248">
        <f>IF(N339="sníž. přenesená",J339,0)</f>
        <v>0</v>
      </c>
      <c r="BI339" s="248">
        <f>IF(N339="nulová",J339,0)</f>
        <v>0</v>
      </c>
      <c r="BJ339" s="25" t="s">
        <v>24</v>
      </c>
      <c r="BK339" s="248">
        <f>ROUND(I339*H339,2)</f>
        <v>0</v>
      </c>
      <c r="BL339" s="25" t="s">
        <v>304</v>
      </c>
      <c r="BM339" s="25" t="s">
        <v>5328</v>
      </c>
    </row>
    <row r="340" s="1" customFormat="1" ht="16.5" customHeight="1">
      <c r="B340" s="47"/>
      <c r="C340" s="237" t="s">
        <v>251</v>
      </c>
      <c r="D340" s="237" t="s">
        <v>230</v>
      </c>
      <c r="E340" s="238" t="s">
        <v>5243</v>
      </c>
      <c r="F340" s="239" t="s">
        <v>5244</v>
      </c>
      <c r="G340" s="240" t="s">
        <v>499</v>
      </c>
      <c r="H340" s="241">
        <v>4</v>
      </c>
      <c r="I340" s="242"/>
      <c r="J340" s="243">
        <f>ROUND(I340*H340,2)</f>
        <v>0</v>
      </c>
      <c r="K340" s="239" t="s">
        <v>234</v>
      </c>
      <c r="L340" s="73"/>
      <c r="M340" s="244" t="s">
        <v>22</v>
      </c>
      <c r="N340" s="245" t="s">
        <v>50</v>
      </c>
      <c r="O340" s="48"/>
      <c r="P340" s="246">
        <f>O340*H340</f>
        <v>0</v>
      </c>
      <c r="Q340" s="246">
        <v>0</v>
      </c>
      <c r="R340" s="246">
        <f>Q340*H340</f>
        <v>0</v>
      </c>
      <c r="S340" s="246">
        <v>0</v>
      </c>
      <c r="T340" s="247">
        <f>S340*H340</f>
        <v>0</v>
      </c>
      <c r="AR340" s="25" t="s">
        <v>304</v>
      </c>
      <c r="AT340" s="25" t="s">
        <v>230</v>
      </c>
      <c r="AU340" s="25" t="s">
        <v>87</v>
      </c>
      <c r="AY340" s="25" t="s">
        <v>228</v>
      </c>
      <c r="BE340" s="248">
        <f>IF(N340="základní",J340,0)</f>
        <v>0</v>
      </c>
      <c r="BF340" s="248">
        <f>IF(N340="snížená",J340,0)</f>
        <v>0</v>
      </c>
      <c r="BG340" s="248">
        <f>IF(N340="zákl. přenesená",J340,0)</f>
        <v>0</v>
      </c>
      <c r="BH340" s="248">
        <f>IF(N340="sníž. přenesená",J340,0)</f>
        <v>0</v>
      </c>
      <c r="BI340" s="248">
        <f>IF(N340="nulová",J340,0)</f>
        <v>0</v>
      </c>
      <c r="BJ340" s="25" t="s">
        <v>24</v>
      </c>
      <c r="BK340" s="248">
        <f>ROUND(I340*H340,2)</f>
        <v>0</v>
      </c>
      <c r="BL340" s="25" t="s">
        <v>304</v>
      </c>
      <c r="BM340" s="25" t="s">
        <v>5329</v>
      </c>
    </row>
    <row r="341" s="1" customFormat="1" ht="16.5" customHeight="1">
      <c r="B341" s="47"/>
      <c r="C341" s="237" t="s">
        <v>255</v>
      </c>
      <c r="D341" s="237" t="s">
        <v>230</v>
      </c>
      <c r="E341" s="238" t="s">
        <v>5330</v>
      </c>
      <c r="F341" s="239" t="s">
        <v>5331</v>
      </c>
      <c r="G341" s="240" t="s">
        <v>499</v>
      </c>
      <c r="H341" s="241">
        <v>4</v>
      </c>
      <c r="I341" s="242"/>
      <c r="J341" s="243">
        <f>ROUND(I341*H341,2)</f>
        <v>0</v>
      </c>
      <c r="K341" s="239" t="s">
        <v>234</v>
      </c>
      <c r="L341" s="73"/>
      <c r="M341" s="244" t="s">
        <v>22</v>
      </c>
      <c r="N341" s="245" t="s">
        <v>50</v>
      </c>
      <c r="O341" s="48"/>
      <c r="P341" s="246">
        <f>O341*H341</f>
        <v>0</v>
      </c>
      <c r="Q341" s="246">
        <v>0</v>
      </c>
      <c r="R341" s="246">
        <f>Q341*H341</f>
        <v>0</v>
      </c>
      <c r="S341" s="246">
        <v>0</v>
      </c>
      <c r="T341" s="247">
        <f>S341*H341</f>
        <v>0</v>
      </c>
      <c r="AR341" s="25" t="s">
        <v>304</v>
      </c>
      <c r="AT341" s="25" t="s">
        <v>230</v>
      </c>
      <c r="AU341" s="25" t="s">
        <v>87</v>
      </c>
      <c r="AY341" s="25" t="s">
        <v>228</v>
      </c>
      <c r="BE341" s="248">
        <f>IF(N341="základní",J341,0)</f>
        <v>0</v>
      </c>
      <c r="BF341" s="248">
        <f>IF(N341="snížená",J341,0)</f>
        <v>0</v>
      </c>
      <c r="BG341" s="248">
        <f>IF(N341="zákl. přenesená",J341,0)</f>
        <v>0</v>
      </c>
      <c r="BH341" s="248">
        <f>IF(N341="sníž. přenesená",J341,0)</f>
        <v>0</v>
      </c>
      <c r="BI341" s="248">
        <f>IF(N341="nulová",J341,0)</f>
        <v>0</v>
      </c>
      <c r="BJ341" s="25" t="s">
        <v>24</v>
      </c>
      <c r="BK341" s="248">
        <f>ROUND(I341*H341,2)</f>
        <v>0</v>
      </c>
      <c r="BL341" s="25" t="s">
        <v>304</v>
      </c>
      <c r="BM341" s="25" t="s">
        <v>5332</v>
      </c>
    </row>
    <row r="342" s="1" customFormat="1" ht="16.5" customHeight="1">
      <c r="B342" s="47"/>
      <c r="C342" s="237" t="s">
        <v>260</v>
      </c>
      <c r="D342" s="237" t="s">
        <v>230</v>
      </c>
      <c r="E342" s="238" t="s">
        <v>5067</v>
      </c>
      <c r="F342" s="239" t="s">
        <v>5068</v>
      </c>
      <c r="G342" s="240" t="s">
        <v>328</v>
      </c>
      <c r="H342" s="241">
        <v>192</v>
      </c>
      <c r="I342" s="242"/>
      <c r="J342" s="243">
        <f>ROUND(I342*H342,2)</f>
        <v>0</v>
      </c>
      <c r="K342" s="239" t="s">
        <v>234</v>
      </c>
      <c r="L342" s="73"/>
      <c r="M342" s="244" t="s">
        <v>22</v>
      </c>
      <c r="N342" s="245" t="s">
        <v>50</v>
      </c>
      <c r="O342" s="48"/>
      <c r="P342" s="246">
        <f>O342*H342</f>
        <v>0</v>
      </c>
      <c r="Q342" s="246">
        <v>0</v>
      </c>
      <c r="R342" s="246">
        <f>Q342*H342</f>
        <v>0</v>
      </c>
      <c r="S342" s="246">
        <v>0</v>
      </c>
      <c r="T342" s="247">
        <f>S342*H342</f>
        <v>0</v>
      </c>
      <c r="AR342" s="25" t="s">
        <v>304</v>
      </c>
      <c r="AT342" s="25" t="s">
        <v>230</v>
      </c>
      <c r="AU342" s="25" t="s">
        <v>87</v>
      </c>
      <c r="AY342" s="25" t="s">
        <v>228</v>
      </c>
      <c r="BE342" s="248">
        <f>IF(N342="základní",J342,0)</f>
        <v>0</v>
      </c>
      <c r="BF342" s="248">
        <f>IF(N342="snížená",J342,0)</f>
        <v>0</v>
      </c>
      <c r="BG342" s="248">
        <f>IF(N342="zákl. přenesená",J342,0)</f>
        <v>0</v>
      </c>
      <c r="BH342" s="248">
        <f>IF(N342="sníž. přenesená",J342,0)</f>
        <v>0</v>
      </c>
      <c r="BI342" s="248">
        <f>IF(N342="nulová",J342,0)</f>
        <v>0</v>
      </c>
      <c r="BJ342" s="25" t="s">
        <v>24</v>
      </c>
      <c r="BK342" s="248">
        <f>ROUND(I342*H342,2)</f>
        <v>0</v>
      </c>
      <c r="BL342" s="25" t="s">
        <v>304</v>
      </c>
      <c r="BM342" s="25" t="s">
        <v>5333</v>
      </c>
    </row>
    <row r="343" s="1" customFormat="1" ht="16.5" customHeight="1">
      <c r="B343" s="47"/>
      <c r="C343" s="237" t="s">
        <v>266</v>
      </c>
      <c r="D343" s="237" t="s">
        <v>230</v>
      </c>
      <c r="E343" s="238" t="s">
        <v>5073</v>
      </c>
      <c r="F343" s="239" t="s">
        <v>5074</v>
      </c>
      <c r="G343" s="240" t="s">
        <v>499</v>
      </c>
      <c r="H343" s="241">
        <v>2</v>
      </c>
      <c r="I343" s="242"/>
      <c r="J343" s="243">
        <f>ROUND(I343*H343,2)</f>
        <v>0</v>
      </c>
      <c r="K343" s="239" t="s">
        <v>234</v>
      </c>
      <c r="L343" s="73"/>
      <c r="M343" s="244" t="s">
        <v>22</v>
      </c>
      <c r="N343" s="245" t="s">
        <v>50</v>
      </c>
      <c r="O343" s="48"/>
      <c r="P343" s="246">
        <f>O343*H343</f>
        <v>0</v>
      </c>
      <c r="Q343" s="246">
        <v>0</v>
      </c>
      <c r="R343" s="246">
        <f>Q343*H343</f>
        <v>0</v>
      </c>
      <c r="S343" s="246">
        <v>0</v>
      </c>
      <c r="T343" s="247">
        <f>S343*H343</f>
        <v>0</v>
      </c>
      <c r="AR343" s="25" t="s">
        <v>304</v>
      </c>
      <c r="AT343" s="25" t="s">
        <v>230</v>
      </c>
      <c r="AU343" s="25" t="s">
        <v>87</v>
      </c>
      <c r="AY343" s="25" t="s">
        <v>228</v>
      </c>
      <c r="BE343" s="248">
        <f>IF(N343="základní",J343,0)</f>
        <v>0</v>
      </c>
      <c r="BF343" s="248">
        <f>IF(N343="snížená",J343,0)</f>
        <v>0</v>
      </c>
      <c r="BG343" s="248">
        <f>IF(N343="zákl. přenesená",J343,0)</f>
        <v>0</v>
      </c>
      <c r="BH343" s="248">
        <f>IF(N343="sníž. přenesená",J343,0)</f>
        <v>0</v>
      </c>
      <c r="BI343" s="248">
        <f>IF(N343="nulová",J343,0)</f>
        <v>0</v>
      </c>
      <c r="BJ343" s="25" t="s">
        <v>24</v>
      </c>
      <c r="BK343" s="248">
        <f>ROUND(I343*H343,2)</f>
        <v>0</v>
      </c>
      <c r="BL343" s="25" t="s">
        <v>304</v>
      </c>
      <c r="BM343" s="25" t="s">
        <v>5334</v>
      </c>
    </row>
    <row r="344" s="1" customFormat="1" ht="16.5" customHeight="1">
      <c r="B344" s="47"/>
      <c r="C344" s="237" t="s">
        <v>271</v>
      </c>
      <c r="D344" s="237" t="s">
        <v>230</v>
      </c>
      <c r="E344" s="238" t="s">
        <v>5079</v>
      </c>
      <c r="F344" s="239" t="s">
        <v>5080</v>
      </c>
      <c r="G344" s="240" t="s">
        <v>913</v>
      </c>
      <c r="H344" s="306"/>
      <c r="I344" s="242"/>
      <c r="J344" s="243">
        <f>ROUND(I344*H344,2)</f>
        <v>0</v>
      </c>
      <c r="K344" s="239" t="s">
        <v>234</v>
      </c>
      <c r="L344" s="73"/>
      <c r="M344" s="244" t="s">
        <v>22</v>
      </c>
      <c r="N344" s="245" t="s">
        <v>50</v>
      </c>
      <c r="O344" s="48"/>
      <c r="P344" s="246">
        <f>O344*H344</f>
        <v>0</v>
      </c>
      <c r="Q344" s="246">
        <v>0</v>
      </c>
      <c r="R344" s="246">
        <f>Q344*H344</f>
        <v>0</v>
      </c>
      <c r="S344" s="246">
        <v>0</v>
      </c>
      <c r="T344" s="247">
        <f>S344*H344</f>
        <v>0</v>
      </c>
      <c r="AR344" s="25" t="s">
        <v>304</v>
      </c>
      <c r="AT344" s="25" t="s">
        <v>230</v>
      </c>
      <c r="AU344" s="25" t="s">
        <v>87</v>
      </c>
      <c r="AY344" s="25" t="s">
        <v>228</v>
      </c>
      <c r="BE344" s="248">
        <f>IF(N344="základní",J344,0)</f>
        <v>0</v>
      </c>
      <c r="BF344" s="248">
        <f>IF(N344="snížená",J344,0)</f>
        <v>0</v>
      </c>
      <c r="BG344" s="248">
        <f>IF(N344="zákl. přenesená",J344,0)</f>
        <v>0</v>
      </c>
      <c r="BH344" s="248">
        <f>IF(N344="sníž. přenesená",J344,0)</f>
        <v>0</v>
      </c>
      <c r="BI344" s="248">
        <f>IF(N344="nulová",J344,0)</f>
        <v>0</v>
      </c>
      <c r="BJ344" s="25" t="s">
        <v>24</v>
      </c>
      <c r="BK344" s="248">
        <f>ROUND(I344*H344,2)</f>
        <v>0</v>
      </c>
      <c r="BL344" s="25" t="s">
        <v>304</v>
      </c>
      <c r="BM344" s="25" t="s">
        <v>5335</v>
      </c>
    </row>
    <row r="345" s="11" customFormat="1" ht="29.88" customHeight="1">
      <c r="B345" s="221"/>
      <c r="C345" s="222"/>
      <c r="D345" s="223" t="s">
        <v>78</v>
      </c>
      <c r="E345" s="235" t="s">
        <v>2769</v>
      </c>
      <c r="F345" s="235" t="s">
        <v>5082</v>
      </c>
      <c r="G345" s="222"/>
      <c r="H345" s="222"/>
      <c r="I345" s="225"/>
      <c r="J345" s="236">
        <f>BK345</f>
        <v>0</v>
      </c>
      <c r="K345" s="222"/>
      <c r="L345" s="227"/>
      <c r="M345" s="228"/>
      <c r="N345" s="229"/>
      <c r="O345" s="229"/>
      <c r="P345" s="230">
        <f>SUM(P346:P364)</f>
        <v>0</v>
      </c>
      <c r="Q345" s="229"/>
      <c r="R345" s="230">
        <f>SUM(R346:R364)</f>
        <v>0</v>
      </c>
      <c r="S345" s="229"/>
      <c r="T345" s="231">
        <f>SUM(T346:T364)</f>
        <v>0</v>
      </c>
      <c r="AR345" s="232" t="s">
        <v>87</v>
      </c>
      <c r="AT345" s="233" t="s">
        <v>78</v>
      </c>
      <c r="AU345" s="233" t="s">
        <v>24</v>
      </c>
      <c r="AY345" s="232" t="s">
        <v>228</v>
      </c>
      <c r="BK345" s="234">
        <f>SUM(BK346:BK364)</f>
        <v>0</v>
      </c>
    </row>
    <row r="346" s="1" customFormat="1" ht="16.5" customHeight="1">
      <c r="B346" s="47"/>
      <c r="C346" s="237" t="s">
        <v>24</v>
      </c>
      <c r="D346" s="237" t="s">
        <v>230</v>
      </c>
      <c r="E346" s="238" t="s">
        <v>5083</v>
      </c>
      <c r="F346" s="239" t="s">
        <v>5084</v>
      </c>
      <c r="G346" s="240" t="s">
        <v>499</v>
      </c>
      <c r="H346" s="241">
        <v>4</v>
      </c>
      <c r="I346" s="242"/>
      <c r="J346" s="243">
        <f>ROUND(I346*H346,2)</f>
        <v>0</v>
      </c>
      <c r="K346" s="239" t="s">
        <v>234</v>
      </c>
      <c r="L346" s="73"/>
      <c r="M346" s="244" t="s">
        <v>22</v>
      </c>
      <c r="N346" s="245" t="s">
        <v>50</v>
      </c>
      <c r="O346" s="48"/>
      <c r="P346" s="246">
        <f>O346*H346</f>
        <v>0</v>
      </c>
      <c r="Q346" s="246">
        <v>0</v>
      </c>
      <c r="R346" s="246">
        <f>Q346*H346</f>
        <v>0</v>
      </c>
      <c r="S346" s="246">
        <v>0</v>
      </c>
      <c r="T346" s="247">
        <f>S346*H346</f>
        <v>0</v>
      </c>
      <c r="AR346" s="25" t="s">
        <v>304</v>
      </c>
      <c r="AT346" s="25" t="s">
        <v>230</v>
      </c>
      <c r="AU346" s="25" t="s">
        <v>87</v>
      </c>
      <c r="AY346" s="25" t="s">
        <v>228</v>
      </c>
      <c r="BE346" s="248">
        <f>IF(N346="základní",J346,0)</f>
        <v>0</v>
      </c>
      <c r="BF346" s="248">
        <f>IF(N346="snížená",J346,0)</f>
        <v>0</v>
      </c>
      <c r="BG346" s="248">
        <f>IF(N346="zákl. přenesená",J346,0)</f>
        <v>0</v>
      </c>
      <c r="BH346" s="248">
        <f>IF(N346="sníž. přenesená",J346,0)</f>
        <v>0</v>
      </c>
      <c r="BI346" s="248">
        <f>IF(N346="nulová",J346,0)</f>
        <v>0</v>
      </c>
      <c r="BJ346" s="25" t="s">
        <v>24</v>
      </c>
      <c r="BK346" s="248">
        <f>ROUND(I346*H346,2)</f>
        <v>0</v>
      </c>
      <c r="BL346" s="25" t="s">
        <v>304</v>
      </c>
      <c r="BM346" s="25" t="s">
        <v>5336</v>
      </c>
    </row>
    <row r="347" s="1" customFormat="1" ht="16.5" customHeight="1">
      <c r="B347" s="47"/>
      <c r="C347" s="237" t="s">
        <v>87</v>
      </c>
      <c r="D347" s="237" t="s">
        <v>230</v>
      </c>
      <c r="E347" s="238" t="s">
        <v>5086</v>
      </c>
      <c r="F347" s="239" t="s">
        <v>5087</v>
      </c>
      <c r="G347" s="240" t="s">
        <v>499</v>
      </c>
      <c r="H347" s="241">
        <v>20</v>
      </c>
      <c r="I347" s="242"/>
      <c r="J347" s="243">
        <f>ROUND(I347*H347,2)</f>
        <v>0</v>
      </c>
      <c r="K347" s="239" t="s">
        <v>234</v>
      </c>
      <c r="L347" s="73"/>
      <c r="M347" s="244" t="s">
        <v>22</v>
      </c>
      <c r="N347" s="245" t="s">
        <v>50</v>
      </c>
      <c r="O347" s="48"/>
      <c r="P347" s="246">
        <f>O347*H347</f>
        <v>0</v>
      </c>
      <c r="Q347" s="246">
        <v>0</v>
      </c>
      <c r="R347" s="246">
        <f>Q347*H347</f>
        <v>0</v>
      </c>
      <c r="S347" s="246">
        <v>0</v>
      </c>
      <c r="T347" s="247">
        <f>S347*H347</f>
        <v>0</v>
      </c>
      <c r="AR347" s="25" t="s">
        <v>304</v>
      </c>
      <c r="AT347" s="25" t="s">
        <v>230</v>
      </c>
      <c r="AU347" s="25" t="s">
        <v>87</v>
      </c>
      <c r="AY347" s="25" t="s">
        <v>228</v>
      </c>
      <c r="BE347" s="248">
        <f>IF(N347="základní",J347,0)</f>
        <v>0</v>
      </c>
      <c r="BF347" s="248">
        <f>IF(N347="snížená",J347,0)</f>
        <v>0</v>
      </c>
      <c r="BG347" s="248">
        <f>IF(N347="zákl. přenesená",J347,0)</f>
        <v>0</v>
      </c>
      <c r="BH347" s="248">
        <f>IF(N347="sníž. přenesená",J347,0)</f>
        <v>0</v>
      </c>
      <c r="BI347" s="248">
        <f>IF(N347="nulová",J347,0)</f>
        <v>0</v>
      </c>
      <c r="BJ347" s="25" t="s">
        <v>24</v>
      </c>
      <c r="BK347" s="248">
        <f>ROUND(I347*H347,2)</f>
        <v>0</v>
      </c>
      <c r="BL347" s="25" t="s">
        <v>304</v>
      </c>
      <c r="BM347" s="25" t="s">
        <v>5337</v>
      </c>
    </row>
    <row r="348" s="1" customFormat="1" ht="16.5" customHeight="1">
      <c r="B348" s="47"/>
      <c r="C348" s="237" t="s">
        <v>101</v>
      </c>
      <c r="D348" s="237" t="s">
        <v>230</v>
      </c>
      <c r="E348" s="238" t="s">
        <v>5253</v>
      </c>
      <c r="F348" s="239" t="s">
        <v>5254</v>
      </c>
      <c r="G348" s="240" t="s">
        <v>499</v>
      </c>
      <c r="H348" s="241">
        <v>4</v>
      </c>
      <c r="I348" s="242"/>
      <c r="J348" s="243">
        <f>ROUND(I348*H348,2)</f>
        <v>0</v>
      </c>
      <c r="K348" s="239" t="s">
        <v>234</v>
      </c>
      <c r="L348" s="73"/>
      <c r="M348" s="244" t="s">
        <v>22</v>
      </c>
      <c r="N348" s="245" t="s">
        <v>50</v>
      </c>
      <c r="O348" s="48"/>
      <c r="P348" s="246">
        <f>O348*H348</f>
        <v>0</v>
      </c>
      <c r="Q348" s="246">
        <v>0</v>
      </c>
      <c r="R348" s="246">
        <f>Q348*H348</f>
        <v>0</v>
      </c>
      <c r="S348" s="246">
        <v>0</v>
      </c>
      <c r="T348" s="247">
        <f>S348*H348</f>
        <v>0</v>
      </c>
      <c r="AR348" s="25" t="s">
        <v>304</v>
      </c>
      <c r="AT348" s="25" t="s">
        <v>230</v>
      </c>
      <c r="AU348" s="25" t="s">
        <v>87</v>
      </c>
      <c r="AY348" s="25" t="s">
        <v>228</v>
      </c>
      <c r="BE348" s="248">
        <f>IF(N348="základní",J348,0)</f>
        <v>0</v>
      </c>
      <c r="BF348" s="248">
        <f>IF(N348="snížená",J348,0)</f>
        <v>0</v>
      </c>
      <c r="BG348" s="248">
        <f>IF(N348="zákl. přenesená",J348,0)</f>
        <v>0</v>
      </c>
      <c r="BH348" s="248">
        <f>IF(N348="sníž. přenesená",J348,0)</f>
        <v>0</v>
      </c>
      <c r="BI348" s="248">
        <f>IF(N348="nulová",J348,0)</f>
        <v>0</v>
      </c>
      <c r="BJ348" s="25" t="s">
        <v>24</v>
      </c>
      <c r="BK348" s="248">
        <f>ROUND(I348*H348,2)</f>
        <v>0</v>
      </c>
      <c r="BL348" s="25" t="s">
        <v>304</v>
      </c>
      <c r="BM348" s="25" t="s">
        <v>5338</v>
      </c>
    </row>
    <row r="349" s="1" customFormat="1" ht="16.5" customHeight="1">
      <c r="B349" s="47"/>
      <c r="C349" s="237" t="s">
        <v>235</v>
      </c>
      <c r="D349" s="237" t="s">
        <v>230</v>
      </c>
      <c r="E349" s="238" t="s">
        <v>5092</v>
      </c>
      <c r="F349" s="239" t="s">
        <v>5093</v>
      </c>
      <c r="G349" s="240" t="s">
        <v>499</v>
      </c>
      <c r="H349" s="241">
        <v>14</v>
      </c>
      <c r="I349" s="242"/>
      <c r="J349" s="243">
        <f>ROUND(I349*H349,2)</f>
        <v>0</v>
      </c>
      <c r="K349" s="239" t="s">
        <v>234</v>
      </c>
      <c r="L349" s="73"/>
      <c r="M349" s="244" t="s">
        <v>22</v>
      </c>
      <c r="N349" s="245" t="s">
        <v>50</v>
      </c>
      <c r="O349" s="48"/>
      <c r="P349" s="246">
        <f>O349*H349</f>
        <v>0</v>
      </c>
      <c r="Q349" s="246">
        <v>0</v>
      </c>
      <c r="R349" s="246">
        <f>Q349*H349</f>
        <v>0</v>
      </c>
      <c r="S349" s="246">
        <v>0</v>
      </c>
      <c r="T349" s="247">
        <f>S349*H349</f>
        <v>0</v>
      </c>
      <c r="AR349" s="25" t="s">
        <v>304</v>
      </c>
      <c r="AT349" s="25" t="s">
        <v>230</v>
      </c>
      <c r="AU349" s="25" t="s">
        <v>87</v>
      </c>
      <c r="AY349" s="25" t="s">
        <v>228</v>
      </c>
      <c r="BE349" s="248">
        <f>IF(N349="základní",J349,0)</f>
        <v>0</v>
      </c>
      <c r="BF349" s="248">
        <f>IF(N349="snížená",J349,0)</f>
        <v>0</v>
      </c>
      <c r="BG349" s="248">
        <f>IF(N349="zákl. přenesená",J349,0)</f>
        <v>0</v>
      </c>
      <c r="BH349" s="248">
        <f>IF(N349="sníž. přenesená",J349,0)</f>
        <v>0</v>
      </c>
      <c r="BI349" s="248">
        <f>IF(N349="nulová",J349,0)</f>
        <v>0</v>
      </c>
      <c r="BJ349" s="25" t="s">
        <v>24</v>
      </c>
      <c r="BK349" s="248">
        <f>ROUND(I349*H349,2)</f>
        <v>0</v>
      </c>
      <c r="BL349" s="25" t="s">
        <v>304</v>
      </c>
      <c r="BM349" s="25" t="s">
        <v>5339</v>
      </c>
    </row>
    <row r="350" s="1" customFormat="1" ht="16.5" customHeight="1">
      <c r="B350" s="47"/>
      <c r="C350" s="237" t="s">
        <v>251</v>
      </c>
      <c r="D350" s="237" t="s">
        <v>230</v>
      </c>
      <c r="E350" s="238" t="s">
        <v>5095</v>
      </c>
      <c r="F350" s="239" t="s">
        <v>5096</v>
      </c>
      <c r="G350" s="240" t="s">
        <v>499</v>
      </c>
      <c r="H350" s="241">
        <v>12</v>
      </c>
      <c r="I350" s="242"/>
      <c r="J350" s="243">
        <f>ROUND(I350*H350,2)</f>
        <v>0</v>
      </c>
      <c r="K350" s="239" t="s">
        <v>234</v>
      </c>
      <c r="L350" s="73"/>
      <c r="M350" s="244" t="s">
        <v>22</v>
      </c>
      <c r="N350" s="245" t="s">
        <v>50</v>
      </c>
      <c r="O350" s="48"/>
      <c r="P350" s="246">
        <f>O350*H350</f>
        <v>0</v>
      </c>
      <c r="Q350" s="246">
        <v>0</v>
      </c>
      <c r="R350" s="246">
        <f>Q350*H350</f>
        <v>0</v>
      </c>
      <c r="S350" s="246">
        <v>0</v>
      </c>
      <c r="T350" s="247">
        <f>S350*H350</f>
        <v>0</v>
      </c>
      <c r="AR350" s="25" t="s">
        <v>304</v>
      </c>
      <c r="AT350" s="25" t="s">
        <v>230</v>
      </c>
      <c r="AU350" s="25" t="s">
        <v>87</v>
      </c>
      <c r="AY350" s="25" t="s">
        <v>228</v>
      </c>
      <c r="BE350" s="248">
        <f>IF(N350="základní",J350,0)</f>
        <v>0</v>
      </c>
      <c r="BF350" s="248">
        <f>IF(N350="snížená",J350,0)</f>
        <v>0</v>
      </c>
      <c r="BG350" s="248">
        <f>IF(N350="zákl. přenesená",J350,0)</f>
        <v>0</v>
      </c>
      <c r="BH350" s="248">
        <f>IF(N350="sníž. přenesená",J350,0)</f>
        <v>0</v>
      </c>
      <c r="BI350" s="248">
        <f>IF(N350="nulová",J350,0)</f>
        <v>0</v>
      </c>
      <c r="BJ350" s="25" t="s">
        <v>24</v>
      </c>
      <c r="BK350" s="248">
        <f>ROUND(I350*H350,2)</f>
        <v>0</v>
      </c>
      <c r="BL350" s="25" t="s">
        <v>304</v>
      </c>
      <c r="BM350" s="25" t="s">
        <v>5340</v>
      </c>
    </row>
    <row r="351" s="1" customFormat="1" ht="16.5" customHeight="1">
      <c r="B351" s="47"/>
      <c r="C351" s="237" t="s">
        <v>255</v>
      </c>
      <c r="D351" s="237" t="s">
        <v>230</v>
      </c>
      <c r="E351" s="238" t="s">
        <v>5113</v>
      </c>
      <c r="F351" s="239" t="s">
        <v>5114</v>
      </c>
      <c r="G351" s="240" t="s">
        <v>499</v>
      </c>
      <c r="H351" s="241">
        <v>4</v>
      </c>
      <c r="I351" s="242"/>
      <c r="J351" s="243">
        <f>ROUND(I351*H351,2)</f>
        <v>0</v>
      </c>
      <c r="K351" s="239" t="s">
        <v>234</v>
      </c>
      <c r="L351" s="73"/>
      <c r="M351" s="244" t="s">
        <v>22</v>
      </c>
      <c r="N351" s="245" t="s">
        <v>50</v>
      </c>
      <c r="O351" s="48"/>
      <c r="P351" s="246">
        <f>O351*H351</f>
        <v>0</v>
      </c>
      <c r="Q351" s="246">
        <v>0</v>
      </c>
      <c r="R351" s="246">
        <f>Q351*H351</f>
        <v>0</v>
      </c>
      <c r="S351" s="246">
        <v>0</v>
      </c>
      <c r="T351" s="247">
        <f>S351*H351</f>
        <v>0</v>
      </c>
      <c r="AR351" s="25" t="s">
        <v>304</v>
      </c>
      <c r="AT351" s="25" t="s">
        <v>230</v>
      </c>
      <c r="AU351" s="25" t="s">
        <v>87</v>
      </c>
      <c r="AY351" s="25" t="s">
        <v>228</v>
      </c>
      <c r="BE351" s="248">
        <f>IF(N351="základní",J351,0)</f>
        <v>0</v>
      </c>
      <c r="BF351" s="248">
        <f>IF(N351="snížená",J351,0)</f>
        <v>0</v>
      </c>
      <c r="BG351" s="248">
        <f>IF(N351="zákl. přenesená",J351,0)</f>
        <v>0</v>
      </c>
      <c r="BH351" s="248">
        <f>IF(N351="sníž. přenesená",J351,0)</f>
        <v>0</v>
      </c>
      <c r="BI351" s="248">
        <f>IF(N351="nulová",J351,0)</f>
        <v>0</v>
      </c>
      <c r="BJ351" s="25" t="s">
        <v>24</v>
      </c>
      <c r="BK351" s="248">
        <f>ROUND(I351*H351,2)</f>
        <v>0</v>
      </c>
      <c r="BL351" s="25" t="s">
        <v>304</v>
      </c>
      <c r="BM351" s="25" t="s">
        <v>5341</v>
      </c>
    </row>
    <row r="352" s="1" customFormat="1" ht="25.5" customHeight="1">
      <c r="B352" s="47"/>
      <c r="C352" s="237" t="s">
        <v>260</v>
      </c>
      <c r="D352" s="237" t="s">
        <v>230</v>
      </c>
      <c r="E352" s="238" t="s">
        <v>5342</v>
      </c>
      <c r="F352" s="239" t="s">
        <v>5343</v>
      </c>
      <c r="G352" s="240" t="s">
        <v>929</v>
      </c>
      <c r="H352" s="241">
        <v>4</v>
      </c>
      <c r="I352" s="242"/>
      <c r="J352" s="243">
        <f>ROUND(I352*H352,2)</f>
        <v>0</v>
      </c>
      <c r="K352" s="239" t="s">
        <v>2762</v>
      </c>
      <c r="L352" s="73"/>
      <c r="M352" s="244" t="s">
        <v>22</v>
      </c>
      <c r="N352" s="245" t="s">
        <v>50</v>
      </c>
      <c r="O352" s="48"/>
      <c r="P352" s="246">
        <f>O352*H352</f>
        <v>0</v>
      </c>
      <c r="Q352" s="246">
        <v>0</v>
      </c>
      <c r="R352" s="246">
        <f>Q352*H352</f>
        <v>0</v>
      </c>
      <c r="S352" s="246">
        <v>0</v>
      </c>
      <c r="T352" s="247">
        <f>S352*H352</f>
        <v>0</v>
      </c>
      <c r="AR352" s="25" t="s">
        <v>304</v>
      </c>
      <c r="AT352" s="25" t="s">
        <v>230</v>
      </c>
      <c r="AU352" s="25" t="s">
        <v>87</v>
      </c>
      <c r="AY352" s="25" t="s">
        <v>228</v>
      </c>
      <c r="BE352" s="248">
        <f>IF(N352="základní",J352,0)</f>
        <v>0</v>
      </c>
      <c r="BF352" s="248">
        <f>IF(N352="snížená",J352,0)</f>
        <v>0</v>
      </c>
      <c r="BG352" s="248">
        <f>IF(N352="zákl. přenesená",J352,0)</f>
        <v>0</v>
      </c>
      <c r="BH352" s="248">
        <f>IF(N352="sníž. přenesená",J352,0)</f>
        <v>0</v>
      </c>
      <c r="BI352" s="248">
        <f>IF(N352="nulová",J352,0)</f>
        <v>0</v>
      </c>
      <c r="BJ352" s="25" t="s">
        <v>24</v>
      </c>
      <c r="BK352" s="248">
        <f>ROUND(I352*H352,2)</f>
        <v>0</v>
      </c>
      <c r="BL352" s="25" t="s">
        <v>304</v>
      </c>
      <c r="BM352" s="25" t="s">
        <v>5344</v>
      </c>
    </row>
    <row r="353" s="1" customFormat="1" ht="16.5" customHeight="1">
      <c r="B353" s="47"/>
      <c r="C353" s="237" t="s">
        <v>266</v>
      </c>
      <c r="D353" s="237" t="s">
        <v>230</v>
      </c>
      <c r="E353" s="238" t="s">
        <v>5261</v>
      </c>
      <c r="F353" s="239" t="s">
        <v>5262</v>
      </c>
      <c r="G353" s="240" t="s">
        <v>929</v>
      </c>
      <c r="H353" s="241">
        <v>8</v>
      </c>
      <c r="I353" s="242"/>
      <c r="J353" s="243">
        <f>ROUND(I353*H353,2)</f>
        <v>0</v>
      </c>
      <c r="K353" s="239" t="s">
        <v>2762</v>
      </c>
      <c r="L353" s="73"/>
      <c r="M353" s="244" t="s">
        <v>22</v>
      </c>
      <c r="N353" s="245" t="s">
        <v>50</v>
      </c>
      <c r="O353" s="48"/>
      <c r="P353" s="246">
        <f>O353*H353</f>
        <v>0</v>
      </c>
      <c r="Q353" s="246">
        <v>0</v>
      </c>
      <c r="R353" s="246">
        <f>Q353*H353</f>
        <v>0</v>
      </c>
      <c r="S353" s="246">
        <v>0</v>
      </c>
      <c r="T353" s="247">
        <f>S353*H353</f>
        <v>0</v>
      </c>
      <c r="AR353" s="25" t="s">
        <v>304</v>
      </c>
      <c r="AT353" s="25" t="s">
        <v>230</v>
      </c>
      <c r="AU353" s="25" t="s">
        <v>87</v>
      </c>
      <c r="AY353" s="25" t="s">
        <v>228</v>
      </c>
      <c r="BE353" s="248">
        <f>IF(N353="základní",J353,0)</f>
        <v>0</v>
      </c>
      <c r="BF353" s="248">
        <f>IF(N353="snížená",J353,0)</f>
        <v>0</v>
      </c>
      <c r="BG353" s="248">
        <f>IF(N353="zákl. přenesená",J353,0)</f>
        <v>0</v>
      </c>
      <c r="BH353" s="248">
        <f>IF(N353="sníž. přenesená",J353,0)</f>
        <v>0</v>
      </c>
      <c r="BI353" s="248">
        <f>IF(N353="nulová",J353,0)</f>
        <v>0</v>
      </c>
      <c r="BJ353" s="25" t="s">
        <v>24</v>
      </c>
      <c r="BK353" s="248">
        <f>ROUND(I353*H353,2)</f>
        <v>0</v>
      </c>
      <c r="BL353" s="25" t="s">
        <v>304</v>
      </c>
      <c r="BM353" s="25" t="s">
        <v>5345</v>
      </c>
    </row>
    <row r="354" s="1" customFormat="1" ht="16.5" customHeight="1">
      <c r="B354" s="47"/>
      <c r="C354" s="237" t="s">
        <v>271</v>
      </c>
      <c r="D354" s="237" t="s">
        <v>230</v>
      </c>
      <c r="E354" s="238" t="s">
        <v>5264</v>
      </c>
      <c r="F354" s="239" t="s">
        <v>5265</v>
      </c>
      <c r="G354" s="240" t="s">
        <v>929</v>
      </c>
      <c r="H354" s="241">
        <v>4</v>
      </c>
      <c r="I354" s="242"/>
      <c r="J354" s="243">
        <f>ROUND(I354*H354,2)</f>
        <v>0</v>
      </c>
      <c r="K354" s="239" t="s">
        <v>2762</v>
      </c>
      <c r="L354" s="73"/>
      <c r="M354" s="244" t="s">
        <v>22</v>
      </c>
      <c r="N354" s="245" t="s">
        <v>50</v>
      </c>
      <c r="O354" s="48"/>
      <c r="P354" s="246">
        <f>O354*H354</f>
        <v>0</v>
      </c>
      <c r="Q354" s="246">
        <v>0</v>
      </c>
      <c r="R354" s="246">
        <f>Q354*H354</f>
        <v>0</v>
      </c>
      <c r="S354" s="246">
        <v>0</v>
      </c>
      <c r="T354" s="247">
        <f>S354*H354</f>
        <v>0</v>
      </c>
      <c r="AR354" s="25" t="s">
        <v>304</v>
      </c>
      <c r="AT354" s="25" t="s">
        <v>230</v>
      </c>
      <c r="AU354" s="25" t="s">
        <v>87</v>
      </c>
      <c r="AY354" s="25" t="s">
        <v>228</v>
      </c>
      <c r="BE354" s="248">
        <f>IF(N354="základní",J354,0)</f>
        <v>0</v>
      </c>
      <c r="BF354" s="248">
        <f>IF(N354="snížená",J354,0)</f>
        <v>0</v>
      </c>
      <c r="BG354" s="248">
        <f>IF(N354="zákl. přenesená",J354,0)</f>
        <v>0</v>
      </c>
      <c r="BH354" s="248">
        <f>IF(N354="sníž. přenesená",J354,0)</f>
        <v>0</v>
      </c>
      <c r="BI354" s="248">
        <f>IF(N354="nulová",J354,0)</f>
        <v>0</v>
      </c>
      <c r="BJ354" s="25" t="s">
        <v>24</v>
      </c>
      <c r="BK354" s="248">
        <f>ROUND(I354*H354,2)</f>
        <v>0</v>
      </c>
      <c r="BL354" s="25" t="s">
        <v>304</v>
      </c>
      <c r="BM354" s="25" t="s">
        <v>5346</v>
      </c>
    </row>
    <row r="355" s="1" customFormat="1" ht="16.5" customHeight="1">
      <c r="B355" s="47"/>
      <c r="C355" s="237" t="s">
        <v>29</v>
      </c>
      <c r="D355" s="237" t="s">
        <v>230</v>
      </c>
      <c r="E355" s="238" t="s">
        <v>29</v>
      </c>
      <c r="F355" s="239" t="s">
        <v>5141</v>
      </c>
      <c r="G355" s="240" t="s">
        <v>929</v>
      </c>
      <c r="H355" s="241">
        <v>4</v>
      </c>
      <c r="I355" s="242"/>
      <c r="J355" s="243">
        <f>ROUND(I355*H355,2)</f>
        <v>0</v>
      </c>
      <c r="K355" s="239" t="s">
        <v>2762</v>
      </c>
      <c r="L355" s="73"/>
      <c r="M355" s="244" t="s">
        <v>22</v>
      </c>
      <c r="N355" s="245" t="s">
        <v>50</v>
      </c>
      <c r="O355" s="48"/>
      <c r="P355" s="246">
        <f>O355*H355</f>
        <v>0</v>
      </c>
      <c r="Q355" s="246">
        <v>0</v>
      </c>
      <c r="R355" s="246">
        <f>Q355*H355</f>
        <v>0</v>
      </c>
      <c r="S355" s="246">
        <v>0</v>
      </c>
      <c r="T355" s="247">
        <f>S355*H355</f>
        <v>0</v>
      </c>
      <c r="AR355" s="25" t="s">
        <v>304</v>
      </c>
      <c r="AT355" s="25" t="s">
        <v>230</v>
      </c>
      <c r="AU355" s="25" t="s">
        <v>87</v>
      </c>
      <c r="AY355" s="25" t="s">
        <v>228</v>
      </c>
      <c r="BE355" s="248">
        <f>IF(N355="základní",J355,0)</f>
        <v>0</v>
      </c>
      <c r="BF355" s="248">
        <f>IF(N355="snížená",J355,0)</f>
        <v>0</v>
      </c>
      <c r="BG355" s="248">
        <f>IF(N355="zákl. přenesená",J355,0)</f>
        <v>0</v>
      </c>
      <c r="BH355" s="248">
        <f>IF(N355="sníž. přenesená",J355,0)</f>
        <v>0</v>
      </c>
      <c r="BI355" s="248">
        <f>IF(N355="nulová",J355,0)</f>
        <v>0</v>
      </c>
      <c r="BJ355" s="25" t="s">
        <v>24</v>
      </c>
      <c r="BK355" s="248">
        <f>ROUND(I355*H355,2)</f>
        <v>0</v>
      </c>
      <c r="BL355" s="25" t="s">
        <v>304</v>
      </c>
      <c r="BM355" s="25" t="s">
        <v>5347</v>
      </c>
    </row>
    <row r="356" s="1" customFormat="1" ht="16.5" customHeight="1">
      <c r="B356" s="47"/>
      <c r="C356" s="237" t="s">
        <v>279</v>
      </c>
      <c r="D356" s="237" t="s">
        <v>230</v>
      </c>
      <c r="E356" s="238" t="s">
        <v>5268</v>
      </c>
      <c r="F356" s="239" t="s">
        <v>5269</v>
      </c>
      <c r="G356" s="240" t="s">
        <v>929</v>
      </c>
      <c r="H356" s="241">
        <v>8</v>
      </c>
      <c r="I356" s="242"/>
      <c r="J356" s="243">
        <f>ROUND(I356*H356,2)</f>
        <v>0</v>
      </c>
      <c r="K356" s="239" t="s">
        <v>2762</v>
      </c>
      <c r="L356" s="73"/>
      <c r="M356" s="244" t="s">
        <v>22</v>
      </c>
      <c r="N356" s="245" t="s">
        <v>50</v>
      </c>
      <c r="O356" s="48"/>
      <c r="P356" s="246">
        <f>O356*H356</f>
        <v>0</v>
      </c>
      <c r="Q356" s="246">
        <v>0</v>
      </c>
      <c r="R356" s="246">
        <f>Q356*H356</f>
        <v>0</v>
      </c>
      <c r="S356" s="246">
        <v>0</v>
      </c>
      <c r="T356" s="247">
        <f>S356*H356</f>
        <v>0</v>
      </c>
      <c r="AR356" s="25" t="s">
        <v>304</v>
      </c>
      <c r="AT356" s="25" t="s">
        <v>230</v>
      </c>
      <c r="AU356" s="25" t="s">
        <v>87</v>
      </c>
      <c r="AY356" s="25" t="s">
        <v>228</v>
      </c>
      <c r="BE356" s="248">
        <f>IF(N356="základní",J356,0)</f>
        <v>0</v>
      </c>
      <c r="BF356" s="248">
        <f>IF(N356="snížená",J356,0)</f>
        <v>0</v>
      </c>
      <c r="BG356" s="248">
        <f>IF(N356="zákl. přenesená",J356,0)</f>
        <v>0</v>
      </c>
      <c r="BH356" s="248">
        <f>IF(N356="sníž. přenesená",J356,0)</f>
        <v>0</v>
      </c>
      <c r="BI356" s="248">
        <f>IF(N356="nulová",J356,0)</f>
        <v>0</v>
      </c>
      <c r="BJ356" s="25" t="s">
        <v>24</v>
      </c>
      <c r="BK356" s="248">
        <f>ROUND(I356*H356,2)</f>
        <v>0</v>
      </c>
      <c r="BL356" s="25" t="s">
        <v>304</v>
      </c>
      <c r="BM356" s="25" t="s">
        <v>5348</v>
      </c>
    </row>
    <row r="357" s="1" customFormat="1" ht="16.5" customHeight="1">
      <c r="B357" s="47"/>
      <c r="C357" s="237" t="s">
        <v>284</v>
      </c>
      <c r="D357" s="237" t="s">
        <v>230</v>
      </c>
      <c r="E357" s="238" t="s">
        <v>289</v>
      </c>
      <c r="F357" s="239" t="s">
        <v>5147</v>
      </c>
      <c r="G357" s="240" t="s">
        <v>929</v>
      </c>
      <c r="H357" s="241">
        <v>12</v>
      </c>
      <c r="I357" s="242"/>
      <c r="J357" s="243">
        <f>ROUND(I357*H357,2)</f>
        <v>0</v>
      </c>
      <c r="K357" s="239" t="s">
        <v>2762</v>
      </c>
      <c r="L357" s="73"/>
      <c r="M357" s="244" t="s">
        <v>22</v>
      </c>
      <c r="N357" s="245" t="s">
        <v>50</v>
      </c>
      <c r="O357" s="48"/>
      <c r="P357" s="246">
        <f>O357*H357</f>
        <v>0</v>
      </c>
      <c r="Q357" s="246">
        <v>0</v>
      </c>
      <c r="R357" s="246">
        <f>Q357*H357</f>
        <v>0</v>
      </c>
      <c r="S357" s="246">
        <v>0</v>
      </c>
      <c r="T357" s="247">
        <f>S357*H357</f>
        <v>0</v>
      </c>
      <c r="AR357" s="25" t="s">
        <v>304</v>
      </c>
      <c r="AT357" s="25" t="s">
        <v>230</v>
      </c>
      <c r="AU357" s="25" t="s">
        <v>87</v>
      </c>
      <c r="AY357" s="25" t="s">
        <v>228</v>
      </c>
      <c r="BE357" s="248">
        <f>IF(N357="základní",J357,0)</f>
        <v>0</v>
      </c>
      <c r="BF357" s="248">
        <f>IF(N357="snížená",J357,0)</f>
        <v>0</v>
      </c>
      <c r="BG357" s="248">
        <f>IF(N357="zákl. přenesená",J357,0)</f>
        <v>0</v>
      </c>
      <c r="BH357" s="248">
        <f>IF(N357="sníž. přenesená",J357,0)</f>
        <v>0</v>
      </c>
      <c r="BI357" s="248">
        <f>IF(N357="nulová",J357,0)</f>
        <v>0</v>
      </c>
      <c r="BJ357" s="25" t="s">
        <v>24</v>
      </c>
      <c r="BK357" s="248">
        <f>ROUND(I357*H357,2)</f>
        <v>0</v>
      </c>
      <c r="BL357" s="25" t="s">
        <v>304</v>
      </c>
      <c r="BM357" s="25" t="s">
        <v>5349</v>
      </c>
    </row>
    <row r="358" s="1" customFormat="1" ht="16.5" customHeight="1">
      <c r="B358" s="47"/>
      <c r="C358" s="237" t="s">
        <v>289</v>
      </c>
      <c r="D358" s="237" t="s">
        <v>230</v>
      </c>
      <c r="E358" s="238" t="s">
        <v>10</v>
      </c>
      <c r="F358" s="239" t="s">
        <v>5151</v>
      </c>
      <c r="G358" s="240" t="s">
        <v>929</v>
      </c>
      <c r="H358" s="241">
        <v>4</v>
      </c>
      <c r="I358" s="242"/>
      <c r="J358" s="243">
        <f>ROUND(I358*H358,2)</f>
        <v>0</v>
      </c>
      <c r="K358" s="239" t="s">
        <v>2762</v>
      </c>
      <c r="L358" s="73"/>
      <c r="M358" s="244" t="s">
        <v>22</v>
      </c>
      <c r="N358" s="245" t="s">
        <v>50</v>
      </c>
      <c r="O358" s="48"/>
      <c r="P358" s="246">
        <f>O358*H358</f>
        <v>0</v>
      </c>
      <c r="Q358" s="246">
        <v>0</v>
      </c>
      <c r="R358" s="246">
        <f>Q358*H358</f>
        <v>0</v>
      </c>
      <c r="S358" s="246">
        <v>0</v>
      </c>
      <c r="T358" s="247">
        <f>S358*H358</f>
        <v>0</v>
      </c>
      <c r="AR358" s="25" t="s">
        <v>304</v>
      </c>
      <c r="AT358" s="25" t="s">
        <v>230</v>
      </c>
      <c r="AU358" s="25" t="s">
        <v>87</v>
      </c>
      <c r="AY358" s="25" t="s">
        <v>228</v>
      </c>
      <c r="BE358" s="248">
        <f>IF(N358="základní",J358,0)</f>
        <v>0</v>
      </c>
      <c r="BF358" s="248">
        <f>IF(N358="snížená",J358,0)</f>
        <v>0</v>
      </c>
      <c r="BG358" s="248">
        <f>IF(N358="zákl. přenesená",J358,0)</f>
        <v>0</v>
      </c>
      <c r="BH358" s="248">
        <f>IF(N358="sníž. přenesená",J358,0)</f>
        <v>0</v>
      </c>
      <c r="BI358" s="248">
        <f>IF(N358="nulová",J358,0)</f>
        <v>0</v>
      </c>
      <c r="BJ358" s="25" t="s">
        <v>24</v>
      </c>
      <c r="BK358" s="248">
        <f>ROUND(I358*H358,2)</f>
        <v>0</v>
      </c>
      <c r="BL358" s="25" t="s">
        <v>304</v>
      </c>
      <c r="BM358" s="25" t="s">
        <v>5350</v>
      </c>
    </row>
    <row r="359" s="1" customFormat="1" ht="16.5" customHeight="1">
      <c r="B359" s="47"/>
      <c r="C359" s="237" t="s">
        <v>295</v>
      </c>
      <c r="D359" s="237" t="s">
        <v>230</v>
      </c>
      <c r="E359" s="238" t="s">
        <v>304</v>
      </c>
      <c r="F359" s="239" t="s">
        <v>5153</v>
      </c>
      <c r="G359" s="240" t="s">
        <v>929</v>
      </c>
      <c r="H359" s="241">
        <v>8</v>
      </c>
      <c r="I359" s="242"/>
      <c r="J359" s="243">
        <f>ROUND(I359*H359,2)</f>
        <v>0</v>
      </c>
      <c r="K359" s="239" t="s">
        <v>2762</v>
      </c>
      <c r="L359" s="73"/>
      <c r="M359" s="244" t="s">
        <v>22</v>
      </c>
      <c r="N359" s="245" t="s">
        <v>50</v>
      </c>
      <c r="O359" s="48"/>
      <c r="P359" s="246">
        <f>O359*H359</f>
        <v>0</v>
      </c>
      <c r="Q359" s="246">
        <v>0</v>
      </c>
      <c r="R359" s="246">
        <f>Q359*H359</f>
        <v>0</v>
      </c>
      <c r="S359" s="246">
        <v>0</v>
      </c>
      <c r="T359" s="247">
        <f>S359*H359</f>
        <v>0</v>
      </c>
      <c r="AR359" s="25" t="s">
        <v>304</v>
      </c>
      <c r="AT359" s="25" t="s">
        <v>230</v>
      </c>
      <c r="AU359" s="25" t="s">
        <v>87</v>
      </c>
      <c r="AY359" s="25" t="s">
        <v>228</v>
      </c>
      <c r="BE359" s="248">
        <f>IF(N359="základní",J359,0)</f>
        <v>0</v>
      </c>
      <c r="BF359" s="248">
        <f>IF(N359="snížená",J359,0)</f>
        <v>0</v>
      </c>
      <c r="BG359" s="248">
        <f>IF(N359="zákl. přenesená",J359,0)</f>
        <v>0</v>
      </c>
      <c r="BH359" s="248">
        <f>IF(N359="sníž. přenesená",J359,0)</f>
        <v>0</v>
      </c>
      <c r="BI359" s="248">
        <f>IF(N359="nulová",J359,0)</f>
        <v>0</v>
      </c>
      <c r="BJ359" s="25" t="s">
        <v>24</v>
      </c>
      <c r="BK359" s="248">
        <f>ROUND(I359*H359,2)</f>
        <v>0</v>
      </c>
      <c r="BL359" s="25" t="s">
        <v>304</v>
      </c>
      <c r="BM359" s="25" t="s">
        <v>5351</v>
      </c>
    </row>
    <row r="360" s="1" customFormat="1" ht="16.5" customHeight="1">
      <c r="B360" s="47"/>
      <c r="C360" s="237" t="s">
        <v>10</v>
      </c>
      <c r="D360" s="237" t="s">
        <v>230</v>
      </c>
      <c r="E360" s="238" t="s">
        <v>5275</v>
      </c>
      <c r="F360" s="239" t="s">
        <v>5276</v>
      </c>
      <c r="G360" s="240" t="s">
        <v>929</v>
      </c>
      <c r="H360" s="241">
        <v>8</v>
      </c>
      <c r="I360" s="242"/>
      <c r="J360" s="243">
        <f>ROUND(I360*H360,2)</f>
        <v>0</v>
      </c>
      <c r="K360" s="239" t="s">
        <v>2762</v>
      </c>
      <c r="L360" s="73"/>
      <c r="M360" s="244" t="s">
        <v>22</v>
      </c>
      <c r="N360" s="245" t="s">
        <v>50</v>
      </c>
      <c r="O360" s="48"/>
      <c r="P360" s="246">
        <f>O360*H360</f>
        <v>0</v>
      </c>
      <c r="Q360" s="246">
        <v>0</v>
      </c>
      <c r="R360" s="246">
        <f>Q360*H360</f>
        <v>0</v>
      </c>
      <c r="S360" s="246">
        <v>0</v>
      </c>
      <c r="T360" s="247">
        <f>S360*H360</f>
        <v>0</v>
      </c>
      <c r="AR360" s="25" t="s">
        <v>304</v>
      </c>
      <c r="AT360" s="25" t="s">
        <v>230</v>
      </c>
      <c r="AU360" s="25" t="s">
        <v>87</v>
      </c>
      <c r="AY360" s="25" t="s">
        <v>228</v>
      </c>
      <c r="BE360" s="248">
        <f>IF(N360="základní",J360,0)</f>
        <v>0</v>
      </c>
      <c r="BF360" s="248">
        <f>IF(N360="snížená",J360,0)</f>
        <v>0</v>
      </c>
      <c r="BG360" s="248">
        <f>IF(N360="zákl. přenesená",J360,0)</f>
        <v>0</v>
      </c>
      <c r="BH360" s="248">
        <f>IF(N360="sníž. přenesená",J360,0)</f>
        <v>0</v>
      </c>
      <c r="BI360" s="248">
        <f>IF(N360="nulová",J360,0)</f>
        <v>0</v>
      </c>
      <c r="BJ360" s="25" t="s">
        <v>24</v>
      </c>
      <c r="BK360" s="248">
        <f>ROUND(I360*H360,2)</f>
        <v>0</v>
      </c>
      <c r="BL360" s="25" t="s">
        <v>304</v>
      </c>
      <c r="BM360" s="25" t="s">
        <v>5352</v>
      </c>
    </row>
    <row r="361" s="1" customFormat="1" ht="25.5" customHeight="1">
      <c r="B361" s="47"/>
      <c r="C361" s="237" t="s">
        <v>304</v>
      </c>
      <c r="D361" s="237" t="s">
        <v>230</v>
      </c>
      <c r="E361" s="238" t="s">
        <v>5353</v>
      </c>
      <c r="F361" s="239" t="s">
        <v>5354</v>
      </c>
      <c r="G361" s="240" t="s">
        <v>929</v>
      </c>
      <c r="H361" s="241">
        <v>1</v>
      </c>
      <c r="I361" s="242"/>
      <c r="J361" s="243">
        <f>ROUND(I361*H361,2)</f>
        <v>0</v>
      </c>
      <c r="K361" s="239" t="s">
        <v>2762</v>
      </c>
      <c r="L361" s="73"/>
      <c r="M361" s="244" t="s">
        <v>22</v>
      </c>
      <c r="N361" s="245" t="s">
        <v>50</v>
      </c>
      <c r="O361" s="48"/>
      <c r="P361" s="246">
        <f>O361*H361</f>
        <v>0</v>
      </c>
      <c r="Q361" s="246">
        <v>0</v>
      </c>
      <c r="R361" s="246">
        <f>Q361*H361</f>
        <v>0</v>
      </c>
      <c r="S361" s="246">
        <v>0</v>
      </c>
      <c r="T361" s="247">
        <f>S361*H361</f>
        <v>0</v>
      </c>
      <c r="AR361" s="25" t="s">
        <v>304</v>
      </c>
      <c r="AT361" s="25" t="s">
        <v>230</v>
      </c>
      <c r="AU361" s="25" t="s">
        <v>87</v>
      </c>
      <c r="AY361" s="25" t="s">
        <v>228</v>
      </c>
      <c r="BE361" s="248">
        <f>IF(N361="základní",J361,0)</f>
        <v>0</v>
      </c>
      <c r="BF361" s="248">
        <f>IF(N361="snížená",J361,0)</f>
        <v>0</v>
      </c>
      <c r="BG361" s="248">
        <f>IF(N361="zákl. přenesená",J361,0)</f>
        <v>0</v>
      </c>
      <c r="BH361" s="248">
        <f>IF(N361="sníž. přenesená",J361,0)</f>
        <v>0</v>
      </c>
      <c r="BI361" s="248">
        <f>IF(N361="nulová",J361,0)</f>
        <v>0</v>
      </c>
      <c r="BJ361" s="25" t="s">
        <v>24</v>
      </c>
      <c r="BK361" s="248">
        <f>ROUND(I361*H361,2)</f>
        <v>0</v>
      </c>
      <c r="BL361" s="25" t="s">
        <v>304</v>
      </c>
      <c r="BM361" s="25" t="s">
        <v>5355</v>
      </c>
    </row>
    <row r="362" s="1" customFormat="1" ht="16.5" customHeight="1">
      <c r="B362" s="47"/>
      <c r="C362" s="237" t="s">
        <v>308</v>
      </c>
      <c r="D362" s="237" t="s">
        <v>230</v>
      </c>
      <c r="E362" s="238" t="s">
        <v>9</v>
      </c>
      <c r="F362" s="239" t="s">
        <v>5283</v>
      </c>
      <c r="G362" s="240" t="s">
        <v>929</v>
      </c>
      <c r="H362" s="241">
        <v>1</v>
      </c>
      <c r="I362" s="242"/>
      <c r="J362" s="243">
        <f>ROUND(I362*H362,2)</f>
        <v>0</v>
      </c>
      <c r="K362" s="239" t="s">
        <v>2762</v>
      </c>
      <c r="L362" s="73"/>
      <c r="M362" s="244" t="s">
        <v>22</v>
      </c>
      <c r="N362" s="245" t="s">
        <v>50</v>
      </c>
      <c r="O362" s="48"/>
      <c r="P362" s="246">
        <f>O362*H362</f>
        <v>0</v>
      </c>
      <c r="Q362" s="246">
        <v>0</v>
      </c>
      <c r="R362" s="246">
        <f>Q362*H362</f>
        <v>0</v>
      </c>
      <c r="S362" s="246">
        <v>0</v>
      </c>
      <c r="T362" s="247">
        <f>S362*H362</f>
        <v>0</v>
      </c>
      <c r="AR362" s="25" t="s">
        <v>304</v>
      </c>
      <c r="AT362" s="25" t="s">
        <v>230</v>
      </c>
      <c r="AU362" s="25" t="s">
        <v>87</v>
      </c>
      <c r="AY362" s="25" t="s">
        <v>228</v>
      </c>
      <c r="BE362" s="248">
        <f>IF(N362="základní",J362,0)</f>
        <v>0</v>
      </c>
      <c r="BF362" s="248">
        <f>IF(N362="snížená",J362,0)</f>
        <v>0</v>
      </c>
      <c r="BG362" s="248">
        <f>IF(N362="zákl. přenesená",J362,0)</f>
        <v>0</v>
      </c>
      <c r="BH362" s="248">
        <f>IF(N362="sníž. přenesená",J362,0)</f>
        <v>0</v>
      </c>
      <c r="BI362" s="248">
        <f>IF(N362="nulová",J362,0)</f>
        <v>0</v>
      </c>
      <c r="BJ362" s="25" t="s">
        <v>24</v>
      </c>
      <c r="BK362" s="248">
        <f>ROUND(I362*H362,2)</f>
        <v>0</v>
      </c>
      <c r="BL362" s="25" t="s">
        <v>304</v>
      </c>
      <c r="BM362" s="25" t="s">
        <v>5356</v>
      </c>
    </row>
    <row r="363" s="1" customFormat="1" ht="16.5" customHeight="1">
      <c r="B363" s="47"/>
      <c r="C363" s="237" t="s">
        <v>313</v>
      </c>
      <c r="D363" s="237" t="s">
        <v>230</v>
      </c>
      <c r="E363" s="238" t="s">
        <v>5357</v>
      </c>
      <c r="F363" s="239" t="s">
        <v>5358</v>
      </c>
      <c r="G363" s="240" t="s">
        <v>929</v>
      </c>
      <c r="H363" s="241">
        <v>1</v>
      </c>
      <c r="I363" s="242"/>
      <c r="J363" s="243">
        <f>ROUND(I363*H363,2)</f>
        <v>0</v>
      </c>
      <c r="K363" s="239" t="s">
        <v>2762</v>
      </c>
      <c r="L363" s="73"/>
      <c r="M363" s="244" t="s">
        <v>22</v>
      </c>
      <c r="N363" s="245" t="s">
        <v>50</v>
      </c>
      <c r="O363" s="48"/>
      <c r="P363" s="246">
        <f>O363*H363</f>
        <v>0</v>
      </c>
      <c r="Q363" s="246">
        <v>0</v>
      </c>
      <c r="R363" s="246">
        <f>Q363*H363</f>
        <v>0</v>
      </c>
      <c r="S363" s="246">
        <v>0</v>
      </c>
      <c r="T363" s="247">
        <f>S363*H363</f>
        <v>0</v>
      </c>
      <c r="AR363" s="25" t="s">
        <v>304</v>
      </c>
      <c r="AT363" s="25" t="s">
        <v>230</v>
      </c>
      <c r="AU363" s="25" t="s">
        <v>87</v>
      </c>
      <c r="AY363" s="25" t="s">
        <v>228</v>
      </c>
      <c r="BE363" s="248">
        <f>IF(N363="základní",J363,0)</f>
        <v>0</v>
      </c>
      <c r="BF363" s="248">
        <f>IF(N363="snížená",J363,0)</f>
        <v>0</v>
      </c>
      <c r="BG363" s="248">
        <f>IF(N363="zákl. přenesená",J363,0)</f>
        <v>0</v>
      </c>
      <c r="BH363" s="248">
        <f>IF(N363="sníž. přenesená",J363,0)</f>
        <v>0</v>
      </c>
      <c r="BI363" s="248">
        <f>IF(N363="nulová",J363,0)</f>
        <v>0</v>
      </c>
      <c r="BJ363" s="25" t="s">
        <v>24</v>
      </c>
      <c r="BK363" s="248">
        <f>ROUND(I363*H363,2)</f>
        <v>0</v>
      </c>
      <c r="BL363" s="25" t="s">
        <v>304</v>
      </c>
      <c r="BM363" s="25" t="s">
        <v>5359</v>
      </c>
    </row>
    <row r="364" s="1" customFormat="1" ht="16.5" customHeight="1">
      <c r="B364" s="47"/>
      <c r="C364" s="237" t="s">
        <v>319</v>
      </c>
      <c r="D364" s="237" t="s">
        <v>230</v>
      </c>
      <c r="E364" s="238" t="s">
        <v>5161</v>
      </c>
      <c r="F364" s="239" t="s">
        <v>5162</v>
      </c>
      <c r="G364" s="240" t="s">
        <v>913</v>
      </c>
      <c r="H364" s="306"/>
      <c r="I364" s="242"/>
      <c r="J364" s="243">
        <f>ROUND(I364*H364,2)</f>
        <v>0</v>
      </c>
      <c r="K364" s="239" t="s">
        <v>234</v>
      </c>
      <c r="L364" s="73"/>
      <c r="M364" s="244" t="s">
        <v>22</v>
      </c>
      <c r="N364" s="245" t="s">
        <v>50</v>
      </c>
      <c r="O364" s="48"/>
      <c r="P364" s="246">
        <f>O364*H364</f>
        <v>0</v>
      </c>
      <c r="Q364" s="246">
        <v>0</v>
      </c>
      <c r="R364" s="246">
        <f>Q364*H364</f>
        <v>0</v>
      </c>
      <c r="S364" s="246">
        <v>0</v>
      </c>
      <c r="T364" s="247">
        <f>S364*H364</f>
        <v>0</v>
      </c>
      <c r="AR364" s="25" t="s">
        <v>304</v>
      </c>
      <c r="AT364" s="25" t="s">
        <v>230</v>
      </c>
      <c r="AU364" s="25" t="s">
        <v>87</v>
      </c>
      <c r="AY364" s="25" t="s">
        <v>228</v>
      </c>
      <c r="BE364" s="248">
        <f>IF(N364="základní",J364,0)</f>
        <v>0</v>
      </c>
      <c r="BF364" s="248">
        <f>IF(N364="snížená",J364,0)</f>
        <v>0</v>
      </c>
      <c r="BG364" s="248">
        <f>IF(N364="zákl. přenesená",J364,0)</f>
        <v>0</v>
      </c>
      <c r="BH364" s="248">
        <f>IF(N364="sníž. přenesená",J364,0)</f>
        <v>0</v>
      </c>
      <c r="BI364" s="248">
        <f>IF(N364="nulová",J364,0)</f>
        <v>0</v>
      </c>
      <c r="BJ364" s="25" t="s">
        <v>24</v>
      </c>
      <c r="BK364" s="248">
        <f>ROUND(I364*H364,2)</f>
        <v>0</v>
      </c>
      <c r="BL364" s="25" t="s">
        <v>304</v>
      </c>
      <c r="BM364" s="25" t="s">
        <v>5360</v>
      </c>
    </row>
    <row r="365" s="11" customFormat="1" ht="29.88" customHeight="1">
      <c r="B365" s="221"/>
      <c r="C365" s="222"/>
      <c r="D365" s="223" t="s">
        <v>78</v>
      </c>
      <c r="E365" s="235" t="s">
        <v>2820</v>
      </c>
      <c r="F365" s="235" t="s">
        <v>5288</v>
      </c>
      <c r="G365" s="222"/>
      <c r="H365" s="222"/>
      <c r="I365" s="225"/>
      <c r="J365" s="236">
        <f>BK365</f>
        <v>0</v>
      </c>
      <c r="K365" s="222"/>
      <c r="L365" s="227"/>
      <c r="M365" s="228"/>
      <c r="N365" s="229"/>
      <c r="O365" s="229"/>
      <c r="P365" s="230">
        <f>SUM(P366:P368)</f>
        <v>0</v>
      </c>
      <c r="Q365" s="229"/>
      <c r="R365" s="230">
        <f>SUM(R366:R368)</f>
        <v>0</v>
      </c>
      <c r="S365" s="229"/>
      <c r="T365" s="231">
        <f>SUM(T366:T368)</f>
        <v>0</v>
      </c>
      <c r="AR365" s="232" t="s">
        <v>87</v>
      </c>
      <c r="AT365" s="233" t="s">
        <v>78</v>
      </c>
      <c r="AU365" s="233" t="s">
        <v>24</v>
      </c>
      <c r="AY365" s="232" t="s">
        <v>228</v>
      </c>
      <c r="BK365" s="234">
        <f>SUM(BK366:BK368)</f>
        <v>0</v>
      </c>
    </row>
    <row r="366" s="1" customFormat="1" ht="16.5" customHeight="1">
      <c r="B366" s="47"/>
      <c r="C366" s="237" t="s">
        <v>24</v>
      </c>
      <c r="D366" s="237" t="s">
        <v>230</v>
      </c>
      <c r="E366" s="238" t="s">
        <v>124</v>
      </c>
      <c r="F366" s="239" t="s">
        <v>5289</v>
      </c>
      <c r="G366" s="240" t="s">
        <v>929</v>
      </c>
      <c r="H366" s="241">
        <v>1</v>
      </c>
      <c r="I366" s="242"/>
      <c r="J366" s="243">
        <f>ROUND(I366*H366,2)</f>
        <v>0</v>
      </c>
      <c r="K366" s="239" t="s">
        <v>2762</v>
      </c>
      <c r="L366" s="73"/>
      <c r="M366" s="244" t="s">
        <v>22</v>
      </c>
      <c r="N366" s="245" t="s">
        <v>50</v>
      </c>
      <c r="O366" s="48"/>
      <c r="P366" s="246">
        <f>O366*H366</f>
        <v>0</v>
      </c>
      <c r="Q366" s="246">
        <v>0</v>
      </c>
      <c r="R366" s="246">
        <f>Q366*H366</f>
        <v>0</v>
      </c>
      <c r="S366" s="246">
        <v>0</v>
      </c>
      <c r="T366" s="247">
        <f>S366*H366</f>
        <v>0</v>
      </c>
      <c r="AR366" s="25" t="s">
        <v>304</v>
      </c>
      <c r="AT366" s="25" t="s">
        <v>230</v>
      </c>
      <c r="AU366" s="25" t="s">
        <v>87</v>
      </c>
      <c r="AY366" s="25" t="s">
        <v>228</v>
      </c>
      <c r="BE366" s="248">
        <f>IF(N366="základní",J366,0)</f>
        <v>0</v>
      </c>
      <c r="BF366" s="248">
        <f>IF(N366="snížená",J366,0)</f>
        <v>0</v>
      </c>
      <c r="BG366" s="248">
        <f>IF(N366="zákl. přenesená",J366,0)</f>
        <v>0</v>
      </c>
      <c r="BH366" s="248">
        <f>IF(N366="sníž. přenesená",J366,0)</f>
        <v>0</v>
      </c>
      <c r="BI366" s="248">
        <f>IF(N366="nulová",J366,0)</f>
        <v>0</v>
      </c>
      <c r="BJ366" s="25" t="s">
        <v>24</v>
      </c>
      <c r="BK366" s="248">
        <f>ROUND(I366*H366,2)</f>
        <v>0</v>
      </c>
      <c r="BL366" s="25" t="s">
        <v>304</v>
      </c>
      <c r="BM366" s="25" t="s">
        <v>5361</v>
      </c>
    </row>
    <row r="367" s="1" customFormat="1" ht="16.5" customHeight="1">
      <c r="B367" s="47"/>
      <c r="C367" s="237" t="s">
        <v>87</v>
      </c>
      <c r="D367" s="237" t="s">
        <v>230</v>
      </c>
      <c r="E367" s="238" t="s">
        <v>5291</v>
      </c>
      <c r="F367" s="239" t="s">
        <v>5292</v>
      </c>
      <c r="G367" s="240" t="s">
        <v>929</v>
      </c>
      <c r="H367" s="241">
        <v>1</v>
      </c>
      <c r="I367" s="242"/>
      <c r="J367" s="243">
        <f>ROUND(I367*H367,2)</f>
        <v>0</v>
      </c>
      <c r="K367" s="239" t="s">
        <v>2762</v>
      </c>
      <c r="L367" s="73"/>
      <c r="M367" s="244" t="s">
        <v>22</v>
      </c>
      <c r="N367" s="245" t="s">
        <v>50</v>
      </c>
      <c r="O367" s="48"/>
      <c r="P367" s="246">
        <f>O367*H367</f>
        <v>0</v>
      </c>
      <c r="Q367" s="246">
        <v>0</v>
      </c>
      <c r="R367" s="246">
        <f>Q367*H367</f>
        <v>0</v>
      </c>
      <c r="S367" s="246">
        <v>0</v>
      </c>
      <c r="T367" s="247">
        <f>S367*H367</f>
        <v>0</v>
      </c>
      <c r="AR367" s="25" t="s">
        <v>304</v>
      </c>
      <c r="AT367" s="25" t="s">
        <v>230</v>
      </c>
      <c r="AU367" s="25" t="s">
        <v>87</v>
      </c>
      <c r="AY367" s="25" t="s">
        <v>228</v>
      </c>
      <c r="BE367" s="248">
        <f>IF(N367="základní",J367,0)</f>
        <v>0</v>
      </c>
      <c r="BF367" s="248">
        <f>IF(N367="snížená",J367,0)</f>
        <v>0</v>
      </c>
      <c r="BG367" s="248">
        <f>IF(N367="zákl. přenesená",J367,0)</f>
        <v>0</v>
      </c>
      <c r="BH367" s="248">
        <f>IF(N367="sníž. přenesená",J367,0)</f>
        <v>0</v>
      </c>
      <c r="BI367" s="248">
        <f>IF(N367="nulová",J367,0)</f>
        <v>0</v>
      </c>
      <c r="BJ367" s="25" t="s">
        <v>24</v>
      </c>
      <c r="BK367" s="248">
        <f>ROUND(I367*H367,2)</f>
        <v>0</v>
      </c>
      <c r="BL367" s="25" t="s">
        <v>304</v>
      </c>
      <c r="BM367" s="25" t="s">
        <v>5362</v>
      </c>
    </row>
    <row r="368" s="1" customFormat="1" ht="16.5" customHeight="1">
      <c r="B368" s="47"/>
      <c r="C368" s="237" t="s">
        <v>101</v>
      </c>
      <c r="D368" s="237" t="s">
        <v>230</v>
      </c>
      <c r="E368" s="238" t="s">
        <v>5363</v>
      </c>
      <c r="F368" s="239" t="s">
        <v>5364</v>
      </c>
      <c r="G368" s="240" t="s">
        <v>913</v>
      </c>
      <c r="H368" s="306"/>
      <c r="I368" s="242"/>
      <c r="J368" s="243">
        <f>ROUND(I368*H368,2)</f>
        <v>0</v>
      </c>
      <c r="K368" s="239" t="s">
        <v>234</v>
      </c>
      <c r="L368" s="73"/>
      <c r="M368" s="244" t="s">
        <v>22</v>
      </c>
      <c r="N368" s="245" t="s">
        <v>50</v>
      </c>
      <c r="O368" s="48"/>
      <c r="P368" s="246">
        <f>O368*H368</f>
        <v>0</v>
      </c>
      <c r="Q368" s="246">
        <v>0</v>
      </c>
      <c r="R368" s="246">
        <f>Q368*H368</f>
        <v>0</v>
      </c>
      <c r="S368" s="246">
        <v>0</v>
      </c>
      <c r="T368" s="247">
        <f>S368*H368</f>
        <v>0</v>
      </c>
      <c r="AR368" s="25" t="s">
        <v>304</v>
      </c>
      <c r="AT368" s="25" t="s">
        <v>230</v>
      </c>
      <c r="AU368" s="25" t="s">
        <v>87</v>
      </c>
      <c r="AY368" s="25" t="s">
        <v>228</v>
      </c>
      <c r="BE368" s="248">
        <f>IF(N368="základní",J368,0)</f>
        <v>0</v>
      </c>
      <c r="BF368" s="248">
        <f>IF(N368="snížená",J368,0)</f>
        <v>0</v>
      </c>
      <c r="BG368" s="248">
        <f>IF(N368="zákl. přenesená",J368,0)</f>
        <v>0</v>
      </c>
      <c r="BH368" s="248">
        <f>IF(N368="sníž. přenesená",J368,0)</f>
        <v>0</v>
      </c>
      <c r="BI368" s="248">
        <f>IF(N368="nulová",J368,0)</f>
        <v>0</v>
      </c>
      <c r="BJ368" s="25" t="s">
        <v>24</v>
      </c>
      <c r="BK368" s="248">
        <f>ROUND(I368*H368,2)</f>
        <v>0</v>
      </c>
      <c r="BL368" s="25" t="s">
        <v>304</v>
      </c>
      <c r="BM368" s="25" t="s">
        <v>5365</v>
      </c>
    </row>
    <row r="369" s="11" customFormat="1" ht="29.88" customHeight="1">
      <c r="B369" s="221"/>
      <c r="C369" s="222"/>
      <c r="D369" s="223" t="s">
        <v>78</v>
      </c>
      <c r="E369" s="235" t="s">
        <v>2774</v>
      </c>
      <c r="F369" s="235" t="s">
        <v>5164</v>
      </c>
      <c r="G369" s="222"/>
      <c r="H369" s="222"/>
      <c r="I369" s="225"/>
      <c r="J369" s="236">
        <f>BK369</f>
        <v>0</v>
      </c>
      <c r="K369" s="222"/>
      <c r="L369" s="227"/>
      <c r="M369" s="228"/>
      <c r="N369" s="229"/>
      <c r="O369" s="229"/>
      <c r="P369" s="230">
        <f>SUM(P370:P373)</f>
        <v>0</v>
      </c>
      <c r="Q369" s="229"/>
      <c r="R369" s="230">
        <f>SUM(R370:R373)</f>
        <v>0</v>
      </c>
      <c r="S369" s="229"/>
      <c r="T369" s="231">
        <f>SUM(T370:T373)</f>
        <v>0</v>
      </c>
      <c r="AR369" s="232" t="s">
        <v>87</v>
      </c>
      <c r="AT369" s="233" t="s">
        <v>78</v>
      </c>
      <c r="AU369" s="233" t="s">
        <v>24</v>
      </c>
      <c r="AY369" s="232" t="s">
        <v>228</v>
      </c>
      <c r="BK369" s="234">
        <f>SUM(BK370:BK373)</f>
        <v>0</v>
      </c>
    </row>
    <row r="370" s="1" customFormat="1" ht="16.5" customHeight="1">
      <c r="B370" s="47"/>
      <c r="C370" s="237" t="s">
        <v>24</v>
      </c>
      <c r="D370" s="237" t="s">
        <v>230</v>
      </c>
      <c r="E370" s="238" t="s">
        <v>5165</v>
      </c>
      <c r="F370" s="239" t="s">
        <v>5166</v>
      </c>
      <c r="G370" s="240" t="s">
        <v>356</v>
      </c>
      <c r="H370" s="241">
        <v>110</v>
      </c>
      <c r="I370" s="242"/>
      <c r="J370" s="243">
        <f>ROUND(I370*H370,2)</f>
        <v>0</v>
      </c>
      <c r="K370" s="239" t="s">
        <v>234</v>
      </c>
      <c r="L370" s="73"/>
      <c r="M370" s="244" t="s">
        <v>22</v>
      </c>
      <c r="N370" s="245" t="s">
        <v>50</v>
      </c>
      <c r="O370" s="48"/>
      <c r="P370" s="246">
        <f>O370*H370</f>
        <v>0</v>
      </c>
      <c r="Q370" s="246">
        <v>0</v>
      </c>
      <c r="R370" s="246">
        <f>Q370*H370</f>
        <v>0</v>
      </c>
      <c r="S370" s="246">
        <v>0</v>
      </c>
      <c r="T370" s="247">
        <f>S370*H370</f>
        <v>0</v>
      </c>
      <c r="AR370" s="25" t="s">
        <v>304</v>
      </c>
      <c r="AT370" s="25" t="s">
        <v>230</v>
      </c>
      <c r="AU370" s="25" t="s">
        <v>87</v>
      </c>
      <c r="AY370" s="25" t="s">
        <v>228</v>
      </c>
      <c r="BE370" s="248">
        <f>IF(N370="základní",J370,0)</f>
        <v>0</v>
      </c>
      <c r="BF370" s="248">
        <f>IF(N370="snížená",J370,0)</f>
        <v>0</v>
      </c>
      <c r="BG370" s="248">
        <f>IF(N370="zákl. přenesená",J370,0)</f>
        <v>0</v>
      </c>
      <c r="BH370" s="248">
        <f>IF(N370="sníž. přenesená",J370,0)</f>
        <v>0</v>
      </c>
      <c r="BI370" s="248">
        <f>IF(N370="nulová",J370,0)</f>
        <v>0</v>
      </c>
      <c r="BJ370" s="25" t="s">
        <v>24</v>
      </c>
      <c r="BK370" s="248">
        <f>ROUND(I370*H370,2)</f>
        <v>0</v>
      </c>
      <c r="BL370" s="25" t="s">
        <v>304</v>
      </c>
      <c r="BM370" s="25" t="s">
        <v>5366</v>
      </c>
    </row>
    <row r="371" s="1" customFormat="1" ht="16.5" customHeight="1">
      <c r="B371" s="47"/>
      <c r="C371" s="237" t="s">
        <v>87</v>
      </c>
      <c r="D371" s="237" t="s">
        <v>230</v>
      </c>
      <c r="E371" s="238" t="s">
        <v>5367</v>
      </c>
      <c r="F371" s="239" t="s">
        <v>5368</v>
      </c>
      <c r="G371" s="240" t="s">
        <v>356</v>
      </c>
      <c r="H371" s="241">
        <v>110</v>
      </c>
      <c r="I371" s="242"/>
      <c r="J371" s="243">
        <f>ROUND(I371*H371,2)</f>
        <v>0</v>
      </c>
      <c r="K371" s="239" t="s">
        <v>2762</v>
      </c>
      <c r="L371" s="73"/>
      <c r="M371" s="244" t="s">
        <v>22</v>
      </c>
      <c r="N371" s="245" t="s">
        <v>50</v>
      </c>
      <c r="O371" s="48"/>
      <c r="P371" s="246">
        <f>O371*H371</f>
        <v>0</v>
      </c>
      <c r="Q371" s="246">
        <v>0</v>
      </c>
      <c r="R371" s="246">
        <f>Q371*H371</f>
        <v>0</v>
      </c>
      <c r="S371" s="246">
        <v>0</v>
      </c>
      <c r="T371" s="247">
        <f>S371*H371</f>
        <v>0</v>
      </c>
      <c r="AR371" s="25" t="s">
        <v>304</v>
      </c>
      <c r="AT371" s="25" t="s">
        <v>230</v>
      </c>
      <c r="AU371" s="25" t="s">
        <v>87</v>
      </c>
      <c r="AY371" s="25" t="s">
        <v>228</v>
      </c>
      <c r="BE371" s="248">
        <f>IF(N371="základní",J371,0)</f>
        <v>0</v>
      </c>
      <c r="BF371" s="248">
        <f>IF(N371="snížená",J371,0)</f>
        <v>0</v>
      </c>
      <c r="BG371" s="248">
        <f>IF(N371="zákl. přenesená",J371,0)</f>
        <v>0</v>
      </c>
      <c r="BH371" s="248">
        <f>IF(N371="sníž. přenesená",J371,0)</f>
        <v>0</v>
      </c>
      <c r="BI371" s="248">
        <f>IF(N371="nulová",J371,0)</f>
        <v>0</v>
      </c>
      <c r="BJ371" s="25" t="s">
        <v>24</v>
      </c>
      <c r="BK371" s="248">
        <f>ROUND(I371*H371,2)</f>
        <v>0</v>
      </c>
      <c r="BL371" s="25" t="s">
        <v>304</v>
      </c>
      <c r="BM371" s="25" t="s">
        <v>5369</v>
      </c>
    </row>
    <row r="372" s="1" customFormat="1" ht="16.5" customHeight="1">
      <c r="B372" s="47"/>
      <c r="C372" s="237" t="s">
        <v>101</v>
      </c>
      <c r="D372" s="237" t="s">
        <v>230</v>
      </c>
      <c r="E372" s="238" t="s">
        <v>5370</v>
      </c>
      <c r="F372" s="239" t="s">
        <v>5371</v>
      </c>
      <c r="G372" s="240" t="s">
        <v>5175</v>
      </c>
      <c r="H372" s="241">
        <v>2</v>
      </c>
      <c r="I372" s="242"/>
      <c r="J372" s="243">
        <f>ROUND(I372*H372,2)</f>
        <v>0</v>
      </c>
      <c r="K372" s="239" t="s">
        <v>2762</v>
      </c>
      <c r="L372" s="73"/>
      <c r="M372" s="244" t="s">
        <v>22</v>
      </c>
      <c r="N372" s="245" t="s">
        <v>50</v>
      </c>
      <c r="O372" s="48"/>
      <c r="P372" s="246">
        <f>O372*H372</f>
        <v>0</v>
      </c>
      <c r="Q372" s="246">
        <v>0</v>
      </c>
      <c r="R372" s="246">
        <f>Q372*H372</f>
        <v>0</v>
      </c>
      <c r="S372" s="246">
        <v>0</v>
      </c>
      <c r="T372" s="247">
        <f>S372*H372</f>
        <v>0</v>
      </c>
      <c r="AR372" s="25" t="s">
        <v>304</v>
      </c>
      <c r="AT372" s="25" t="s">
        <v>230</v>
      </c>
      <c r="AU372" s="25" t="s">
        <v>87</v>
      </c>
      <c r="AY372" s="25" t="s">
        <v>228</v>
      </c>
      <c r="BE372" s="248">
        <f>IF(N372="základní",J372,0)</f>
        <v>0</v>
      </c>
      <c r="BF372" s="248">
        <f>IF(N372="snížená",J372,0)</f>
        <v>0</v>
      </c>
      <c r="BG372" s="248">
        <f>IF(N372="zákl. přenesená",J372,0)</f>
        <v>0</v>
      </c>
      <c r="BH372" s="248">
        <f>IF(N372="sníž. přenesená",J372,0)</f>
        <v>0</v>
      </c>
      <c r="BI372" s="248">
        <f>IF(N372="nulová",J372,0)</f>
        <v>0</v>
      </c>
      <c r="BJ372" s="25" t="s">
        <v>24</v>
      </c>
      <c r="BK372" s="248">
        <f>ROUND(I372*H372,2)</f>
        <v>0</v>
      </c>
      <c r="BL372" s="25" t="s">
        <v>304</v>
      </c>
      <c r="BM372" s="25" t="s">
        <v>5372</v>
      </c>
    </row>
    <row r="373" s="1" customFormat="1" ht="16.5" customHeight="1">
      <c r="B373" s="47"/>
      <c r="C373" s="237" t="s">
        <v>235</v>
      </c>
      <c r="D373" s="237" t="s">
        <v>230</v>
      </c>
      <c r="E373" s="238" t="s">
        <v>5177</v>
      </c>
      <c r="F373" s="239" t="s">
        <v>5178</v>
      </c>
      <c r="G373" s="240" t="s">
        <v>913</v>
      </c>
      <c r="H373" s="306"/>
      <c r="I373" s="242"/>
      <c r="J373" s="243">
        <f>ROUND(I373*H373,2)</f>
        <v>0</v>
      </c>
      <c r="K373" s="239" t="s">
        <v>234</v>
      </c>
      <c r="L373" s="73"/>
      <c r="M373" s="244" t="s">
        <v>22</v>
      </c>
      <c r="N373" s="245" t="s">
        <v>50</v>
      </c>
      <c r="O373" s="48"/>
      <c r="P373" s="246">
        <f>O373*H373</f>
        <v>0</v>
      </c>
      <c r="Q373" s="246">
        <v>0</v>
      </c>
      <c r="R373" s="246">
        <f>Q373*H373</f>
        <v>0</v>
      </c>
      <c r="S373" s="246">
        <v>0</v>
      </c>
      <c r="T373" s="247">
        <f>S373*H373</f>
        <v>0</v>
      </c>
      <c r="AR373" s="25" t="s">
        <v>304</v>
      </c>
      <c r="AT373" s="25" t="s">
        <v>230</v>
      </c>
      <c r="AU373" s="25" t="s">
        <v>87</v>
      </c>
      <c r="AY373" s="25" t="s">
        <v>228</v>
      </c>
      <c r="BE373" s="248">
        <f>IF(N373="základní",J373,0)</f>
        <v>0</v>
      </c>
      <c r="BF373" s="248">
        <f>IF(N373="snížená",J373,0)</f>
        <v>0</v>
      </c>
      <c r="BG373" s="248">
        <f>IF(N373="zákl. přenesená",J373,0)</f>
        <v>0</v>
      </c>
      <c r="BH373" s="248">
        <f>IF(N373="sníž. přenesená",J373,0)</f>
        <v>0</v>
      </c>
      <c r="BI373" s="248">
        <f>IF(N373="nulová",J373,0)</f>
        <v>0</v>
      </c>
      <c r="BJ373" s="25" t="s">
        <v>24</v>
      </c>
      <c r="BK373" s="248">
        <f>ROUND(I373*H373,2)</f>
        <v>0</v>
      </c>
      <c r="BL373" s="25" t="s">
        <v>304</v>
      </c>
      <c r="BM373" s="25" t="s">
        <v>5373</v>
      </c>
    </row>
    <row r="374" s="11" customFormat="1" ht="29.88" customHeight="1">
      <c r="B374" s="221"/>
      <c r="C374" s="222"/>
      <c r="D374" s="223" t="s">
        <v>78</v>
      </c>
      <c r="E374" s="235" t="s">
        <v>2782</v>
      </c>
      <c r="F374" s="235" t="s">
        <v>5180</v>
      </c>
      <c r="G374" s="222"/>
      <c r="H374" s="222"/>
      <c r="I374" s="225"/>
      <c r="J374" s="236">
        <f>BK374</f>
        <v>0</v>
      </c>
      <c r="K374" s="222"/>
      <c r="L374" s="227"/>
      <c r="M374" s="228"/>
      <c r="N374" s="229"/>
      <c r="O374" s="229"/>
      <c r="P374" s="230">
        <f>SUM(P375:P378)</f>
        <v>0</v>
      </c>
      <c r="Q374" s="229"/>
      <c r="R374" s="230">
        <f>SUM(R375:R378)</f>
        <v>0</v>
      </c>
      <c r="S374" s="229"/>
      <c r="T374" s="231">
        <f>SUM(T375:T378)</f>
        <v>0</v>
      </c>
      <c r="AR374" s="232" t="s">
        <v>87</v>
      </c>
      <c r="AT374" s="233" t="s">
        <v>78</v>
      </c>
      <c r="AU374" s="233" t="s">
        <v>24</v>
      </c>
      <c r="AY374" s="232" t="s">
        <v>228</v>
      </c>
      <c r="BK374" s="234">
        <f>SUM(BK375:BK378)</f>
        <v>0</v>
      </c>
    </row>
    <row r="375" s="1" customFormat="1" ht="16.5" customHeight="1">
      <c r="B375" s="47"/>
      <c r="C375" s="237" t="s">
        <v>24</v>
      </c>
      <c r="D375" s="237" t="s">
        <v>230</v>
      </c>
      <c r="E375" s="238" t="s">
        <v>5181</v>
      </c>
      <c r="F375" s="239" t="s">
        <v>5182</v>
      </c>
      <c r="G375" s="240" t="s">
        <v>263</v>
      </c>
      <c r="H375" s="241">
        <v>6</v>
      </c>
      <c r="I375" s="242"/>
      <c r="J375" s="243">
        <f>ROUND(I375*H375,2)</f>
        <v>0</v>
      </c>
      <c r="K375" s="239" t="s">
        <v>234</v>
      </c>
      <c r="L375" s="73"/>
      <c r="M375" s="244" t="s">
        <v>22</v>
      </c>
      <c r="N375" s="245" t="s">
        <v>50</v>
      </c>
      <c r="O375" s="48"/>
      <c r="P375" s="246">
        <f>O375*H375</f>
        <v>0</v>
      </c>
      <c r="Q375" s="246">
        <v>0</v>
      </c>
      <c r="R375" s="246">
        <f>Q375*H375</f>
        <v>0</v>
      </c>
      <c r="S375" s="246">
        <v>0</v>
      </c>
      <c r="T375" s="247">
        <f>S375*H375</f>
        <v>0</v>
      </c>
      <c r="AR375" s="25" t="s">
        <v>304</v>
      </c>
      <c r="AT375" s="25" t="s">
        <v>230</v>
      </c>
      <c r="AU375" s="25" t="s">
        <v>87</v>
      </c>
      <c r="AY375" s="25" t="s">
        <v>228</v>
      </c>
      <c r="BE375" s="248">
        <f>IF(N375="základní",J375,0)</f>
        <v>0</v>
      </c>
      <c r="BF375" s="248">
        <f>IF(N375="snížená",J375,0)</f>
        <v>0</v>
      </c>
      <c r="BG375" s="248">
        <f>IF(N375="zákl. přenesená",J375,0)</f>
        <v>0</v>
      </c>
      <c r="BH375" s="248">
        <f>IF(N375="sníž. přenesená",J375,0)</f>
        <v>0</v>
      </c>
      <c r="BI375" s="248">
        <f>IF(N375="nulová",J375,0)</f>
        <v>0</v>
      </c>
      <c r="BJ375" s="25" t="s">
        <v>24</v>
      </c>
      <c r="BK375" s="248">
        <f>ROUND(I375*H375,2)</f>
        <v>0</v>
      </c>
      <c r="BL375" s="25" t="s">
        <v>304</v>
      </c>
      <c r="BM375" s="25" t="s">
        <v>5374</v>
      </c>
    </row>
    <row r="376" s="1" customFormat="1" ht="16.5" customHeight="1">
      <c r="B376" s="47"/>
      <c r="C376" s="237" t="s">
        <v>87</v>
      </c>
      <c r="D376" s="237" t="s">
        <v>230</v>
      </c>
      <c r="E376" s="238" t="s">
        <v>5301</v>
      </c>
      <c r="F376" s="239" t="s">
        <v>5302</v>
      </c>
      <c r="G376" s="240" t="s">
        <v>328</v>
      </c>
      <c r="H376" s="241">
        <v>2</v>
      </c>
      <c r="I376" s="242"/>
      <c r="J376" s="243">
        <f>ROUND(I376*H376,2)</f>
        <v>0</v>
      </c>
      <c r="K376" s="239" t="s">
        <v>234</v>
      </c>
      <c r="L376" s="73"/>
      <c r="M376" s="244" t="s">
        <v>22</v>
      </c>
      <c r="N376" s="245" t="s">
        <v>50</v>
      </c>
      <c r="O376" s="48"/>
      <c r="P376" s="246">
        <f>O376*H376</f>
        <v>0</v>
      </c>
      <c r="Q376" s="246">
        <v>0</v>
      </c>
      <c r="R376" s="246">
        <f>Q376*H376</f>
        <v>0</v>
      </c>
      <c r="S376" s="246">
        <v>0</v>
      </c>
      <c r="T376" s="247">
        <f>S376*H376</f>
        <v>0</v>
      </c>
      <c r="AR376" s="25" t="s">
        <v>304</v>
      </c>
      <c r="AT376" s="25" t="s">
        <v>230</v>
      </c>
      <c r="AU376" s="25" t="s">
        <v>87</v>
      </c>
      <c r="AY376" s="25" t="s">
        <v>228</v>
      </c>
      <c r="BE376" s="248">
        <f>IF(N376="základní",J376,0)</f>
        <v>0</v>
      </c>
      <c r="BF376" s="248">
        <f>IF(N376="snížená",J376,0)</f>
        <v>0</v>
      </c>
      <c r="BG376" s="248">
        <f>IF(N376="zákl. přenesená",J376,0)</f>
        <v>0</v>
      </c>
      <c r="BH376" s="248">
        <f>IF(N376="sníž. přenesená",J376,0)</f>
        <v>0</v>
      </c>
      <c r="BI376" s="248">
        <f>IF(N376="nulová",J376,0)</f>
        <v>0</v>
      </c>
      <c r="BJ376" s="25" t="s">
        <v>24</v>
      </c>
      <c r="BK376" s="248">
        <f>ROUND(I376*H376,2)</f>
        <v>0</v>
      </c>
      <c r="BL376" s="25" t="s">
        <v>304</v>
      </c>
      <c r="BM376" s="25" t="s">
        <v>5375</v>
      </c>
    </row>
    <row r="377" s="1" customFormat="1" ht="16.5" customHeight="1">
      <c r="B377" s="47"/>
      <c r="C377" s="237" t="s">
        <v>101</v>
      </c>
      <c r="D377" s="237" t="s">
        <v>230</v>
      </c>
      <c r="E377" s="238" t="s">
        <v>5184</v>
      </c>
      <c r="F377" s="239" t="s">
        <v>5185</v>
      </c>
      <c r="G377" s="240" t="s">
        <v>328</v>
      </c>
      <c r="H377" s="241">
        <v>190</v>
      </c>
      <c r="I377" s="242"/>
      <c r="J377" s="243">
        <f>ROUND(I377*H377,2)</f>
        <v>0</v>
      </c>
      <c r="K377" s="239" t="s">
        <v>234</v>
      </c>
      <c r="L377" s="73"/>
      <c r="M377" s="244" t="s">
        <v>22</v>
      </c>
      <c r="N377" s="245" t="s">
        <v>50</v>
      </c>
      <c r="O377" s="48"/>
      <c r="P377" s="246">
        <f>O377*H377</f>
        <v>0</v>
      </c>
      <c r="Q377" s="246">
        <v>0</v>
      </c>
      <c r="R377" s="246">
        <f>Q377*H377</f>
        <v>0</v>
      </c>
      <c r="S377" s="246">
        <v>0</v>
      </c>
      <c r="T377" s="247">
        <f>S377*H377</f>
        <v>0</v>
      </c>
      <c r="AR377" s="25" t="s">
        <v>304</v>
      </c>
      <c r="AT377" s="25" t="s">
        <v>230</v>
      </c>
      <c r="AU377" s="25" t="s">
        <v>87</v>
      </c>
      <c r="AY377" s="25" t="s">
        <v>228</v>
      </c>
      <c r="BE377" s="248">
        <f>IF(N377="základní",J377,0)</f>
        <v>0</v>
      </c>
      <c r="BF377" s="248">
        <f>IF(N377="snížená",J377,0)</f>
        <v>0</v>
      </c>
      <c r="BG377" s="248">
        <f>IF(N377="zákl. přenesená",J377,0)</f>
        <v>0</v>
      </c>
      <c r="BH377" s="248">
        <f>IF(N377="sníž. přenesená",J377,0)</f>
        <v>0</v>
      </c>
      <c r="BI377" s="248">
        <f>IF(N377="nulová",J377,0)</f>
        <v>0</v>
      </c>
      <c r="BJ377" s="25" t="s">
        <v>24</v>
      </c>
      <c r="BK377" s="248">
        <f>ROUND(I377*H377,2)</f>
        <v>0</v>
      </c>
      <c r="BL377" s="25" t="s">
        <v>304</v>
      </c>
      <c r="BM377" s="25" t="s">
        <v>5376</v>
      </c>
    </row>
    <row r="378" s="1" customFormat="1" ht="16.5" customHeight="1">
      <c r="B378" s="47"/>
      <c r="C378" s="237" t="s">
        <v>235</v>
      </c>
      <c r="D378" s="237" t="s">
        <v>230</v>
      </c>
      <c r="E378" s="238" t="s">
        <v>112</v>
      </c>
      <c r="F378" s="239" t="s">
        <v>5190</v>
      </c>
      <c r="G378" s="240" t="s">
        <v>929</v>
      </c>
      <c r="H378" s="241">
        <v>4</v>
      </c>
      <c r="I378" s="242"/>
      <c r="J378" s="243">
        <f>ROUND(I378*H378,2)</f>
        <v>0</v>
      </c>
      <c r="K378" s="239" t="s">
        <v>2762</v>
      </c>
      <c r="L378" s="73"/>
      <c r="M378" s="244" t="s">
        <v>22</v>
      </c>
      <c r="N378" s="245" t="s">
        <v>50</v>
      </c>
      <c r="O378" s="48"/>
      <c r="P378" s="246">
        <f>O378*H378</f>
        <v>0</v>
      </c>
      <c r="Q378" s="246">
        <v>0</v>
      </c>
      <c r="R378" s="246">
        <f>Q378*H378</f>
        <v>0</v>
      </c>
      <c r="S378" s="246">
        <v>0</v>
      </c>
      <c r="T378" s="247">
        <f>S378*H378</f>
        <v>0</v>
      </c>
      <c r="AR378" s="25" t="s">
        <v>304</v>
      </c>
      <c r="AT378" s="25" t="s">
        <v>230</v>
      </c>
      <c r="AU378" s="25" t="s">
        <v>87</v>
      </c>
      <c r="AY378" s="25" t="s">
        <v>228</v>
      </c>
      <c r="BE378" s="248">
        <f>IF(N378="základní",J378,0)</f>
        <v>0</v>
      </c>
      <c r="BF378" s="248">
        <f>IF(N378="snížená",J378,0)</f>
        <v>0</v>
      </c>
      <c r="BG378" s="248">
        <f>IF(N378="zákl. přenesená",J378,0)</f>
        <v>0</v>
      </c>
      <c r="BH378" s="248">
        <f>IF(N378="sníž. přenesená",J378,0)</f>
        <v>0</v>
      </c>
      <c r="BI378" s="248">
        <f>IF(N378="nulová",J378,0)</f>
        <v>0</v>
      </c>
      <c r="BJ378" s="25" t="s">
        <v>24</v>
      </c>
      <c r="BK378" s="248">
        <f>ROUND(I378*H378,2)</f>
        <v>0</v>
      </c>
      <c r="BL378" s="25" t="s">
        <v>304</v>
      </c>
      <c r="BM378" s="25" t="s">
        <v>5377</v>
      </c>
    </row>
    <row r="379" s="11" customFormat="1" ht="29.88" customHeight="1">
      <c r="B379" s="221"/>
      <c r="C379" s="222"/>
      <c r="D379" s="223" t="s">
        <v>78</v>
      </c>
      <c r="E379" s="235" t="s">
        <v>3624</v>
      </c>
      <c r="F379" s="235" t="s">
        <v>5192</v>
      </c>
      <c r="G379" s="222"/>
      <c r="H379" s="222"/>
      <c r="I379" s="225"/>
      <c r="J379" s="236">
        <f>BK379</f>
        <v>0</v>
      </c>
      <c r="K379" s="222"/>
      <c r="L379" s="227"/>
      <c r="M379" s="228"/>
      <c r="N379" s="229"/>
      <c r="O379" s="229"/>
      <c r="P379" s="230">
        <f>P380</f>
        <v>0</v>
      </c>
      <c r="Q379" s="229"/>
      <c r="R379" s="230">
        <f>R380</f>
        <v>0</v>
      </c>
      <c r="S379" s="229"/>
      <c r="T379" s="231">
        <f>T380</f>
        <v>0</v>
      </c>
      <c r="AR379" s="232" t="s">
        <v>87</v>
      </c>
      <c r="AT379" s="233" t="s">
        <v>78</v>
      </c>
      <c r="AU379" s="233" t="s">
        <v>24</v>
      </c>
      <c r="AY379" s="232" t="s">
        <v>228</v>
      </c>
      <c r="BK379" s="234">
        <f>BK380</f>
        <v>0</v>
      </c>
    </row>
    <row r="380" s="1" customFormat="1" ht="16.5" customHeight="1">
      <c r="B380" s="47"/>
      <c r="C380" s="237" t="s">
        <v>24</v>
      </c>
      <c r="D380" s="237" t="s">
        <v>230</v>
      </c>
      <c r="E380" s="238" t="s">
        <v>5195</v>
      </c>
      <c r="F380" s="239" t="s">
        <v>5196</v>
      </c>
      <c r="G380" s="240" t="s">
        <v>3160</v>
      </c>
      <c r="H380" s="241">
        <v>8</v>
      </c>
      <c r="I380" s="242"/>
      <c r="J380" s="243">
        <f>ROUND(I380*H380,2)</f>
        <v>0</v>
      </c>
      <c r="K380" s="239" t="s">
        <v>2762</v>
      </c>
      <c r="L380" s="73"/>
      <c r="M380" s="244" t="s">
        <v>22</v>
      </c>
      <c r="N380" s="245" t="s">
        <v>50</v>
      </c>
      <c r="O380" s="48"/>
      <c r="P380" s="246">
        <f>O380*H380</f>
        <v>0</v>
      </c>
      <c r="Q380" s="246">
        <v>0</v>
      </c>
      <c r="R380" s="246">
        <f>Q380*H380</f>
        <v>0</v>
      </c>
      <c r="S380" s="246">
        <v>0</v>
      </c>
      <c r="T380" s="247">
        <f>S380*H380</f>
        <v>0</v>
      </c>
      <c r="AR380" s="25" t="s">
        <v>304</v>
      </c>
      <c r="AT380" s="25" t="s">
        <v>230</v>
      </c>
      <c r="AU380" s="25" t="s">
        <v>87</v>
      </c>
      <c r="AY380" s="25" t="s">
        <v>228</v>
      </c>
      <c r="BE380" s="248">
        <f>IF(N380="základní",J380,0)</f>
        <v>0</v>
      </c>
      <c r="BF380" s="248">
        <f>IF(N380="snížená",J380,0)</f>
        <v>0</v>
      </c>
      <c r="BG380" s="248">
        <f>IF(N380="zákl. přenesená",J380,0)</f>
        <v>0</v>
      </c>
      <c r="BH380" s="248">
        <f>IF(N380="sníž. přenesená",J380,0)</f>
        <v>0</v>
      </c>
      <c r="BI380" s="248">
        <f>IF(N380="nulová",J380,0)</f>
        <v>0</v>
      </c>
      <c r="BJ380" s="25" t="s">
        <v>24</v>
      </c>
      <c r="BK380" s="248">
        <f>ROUND(I380*H380,2)</f>
        <v>0</v>
      </c>
      <c r="BL380" s="25" t="s">
        <v>304</v>
      </c>
      <c r="BM380" s="25" t="s">
        <v>5378</v>
      </c>
    </row>
    <row r="381" s="11" customFormat="1" ht="37.44" customHeight="1">
      <c r="B381" s="221"/>
      <c r="C381" s="222"/>
      <c r="D381" s="223" t="s">
        <v>78</v>
      </c>
      <c r="E381" s="224" t="s">
        <v>2869</v>
      </c>
      <c r="F381" s="224" t="s">
        <v>5379</v>
      </c>
      <c r="G381" s="222"/>
      <c r="H381" s="222"/>
      <c r="I381" s="225"/>
      <c r="J381" s="226">
        <f>BK381</f>
        <v>0</v>
      </c>
      <c r="K381" s="222"/>
      <c r="L381" s="227"/>
      <c r="M381" s="228"/>
      <c r="N381" s="229"/>
      <c r="O381" s="229"/>
      <c r="P381" s="230">
        <f>P382+P393+P397+P406+P423+P428+P432+P434</f>
        <v>0</v>
      </c>
      <c r="Q381" s="229"/>
      <c r="R381" s="230">
        <f>R382+R393+R397+R406+R423+R428+R432+R434</f>
        <v>0</v>
      </c>
      <c r="S381" s="229"/>
      <c r="T381" s="231">
        <f>T382+T393+T397+T406+T423+T428+T432+T434</f>
        <v>0</v>
      </c>
      <c r="AR381" s="232" t="s">
        <v>87</v>
      </c>
      <c r="AT381" s="233" t="s">
        <v>78</v>
      </c>
      <c r="AU381" s="233" t="s">
        <v>79</v>
      </c>
      <c r="AY381" s="232" t="s">
        <v>228</v>
      </c>
      <c r="BK381" s="234">
        <f>BK382+BK393+BK397+BK406+BK423+BK428+BK432+BK434</f>
        <v>0</v>
      </c>
    </row>
    <row r="382" s="11" customFormat="1" ht="19.92" customHeight="1">
      <c r="B382" s="221"/>
      <c r="C382" s="222"/>
      <c r="D382" s="223" t="s">
        <v>78</v>
      </c>
      <c r="E382" s="235" t="s">
        <v>2756</v>
      </c>
      <c r="F382" s="235" t="s">
        <v>1010</v>
      </c>
      <c r="G382" s="222"/>
      <c r="H382" s="222"/>
      <c r="I382" s="225"/>
      <c r="J382" s="236">
        <f>BK382</f>
        <v>0</v>
      </c>
      <c r="K382" s="222"/>
      <c r="L382" s="227"/>
      <c r="M382" s="228"/>
      <c r="N382" s="229"/>
      <c r="O382" s="229"/>
      <c r="P382" s="230">
        <f>SUM(P383:P392)</f>
        <v>0</v>
      </c>
      <c r="Q382" s="229"/>
      <c r="R382" s="230">
        <f>SUM(R383:R392)</f>
        <v>0</v>
      </c>
      <c r="S382" s="229"/>
      <c r="T382" s="231">
        <f>SUM(T383:T392)</f>
        <v>0</v>
      </c>
      <c r="AR382" s="232" t="s">
        <v>87</v>
      </c>
      <c r="AT382" s="233" t="s">
        <v>78</v>
      </c>
      <c r="AU382" s="233" t="s">
        <v>24</v>
      </c>
      <c r="AY382" s="232" t="s">
        <v>228</v>
      </c>
      <c r="BK382" s="234">
        <f>SUM(BK383:BK392)</f>
        <v>0</v>
      </c>
    </row>
    <row r="383" s="1" customFormat="1" ht="25.5" customHeight="1">
      <c r="B383" s="47"/>
      <c r="C383" s="237" t="s">
        <v>24</v>
      </c>
      <c r="D383" s="237" t="s">
        <v>230</v>
      </c>
      <c r="E383" s="238" t="s">
        <v>4991</v>
      </c>
      <c r="F383" s="239" t="s">
        <v>4992</v>
      </c>
      <c r="G383" s="240" t="s">
        <v>328</v>
      </c>
      <c r="H383" s="241">
        <v>16</v>
      </c>
      <c r="I383" s="242"/>
      <c r="J383" s="243">
        <f>ROUND(I383*H383,2)</f>
        <v>0</v>
      </c>
      <c r="K383" s="239" t="s">
        <v>2762</v>
      </c>
      <c r="L383" s="73"/>
      <c r="M383" s="244" t="s">
        <v>22</v>
      </c>
      <c r="N383" s="245" t="s">
        <v>50</v>
      </c>
      <c r="O383" s="48"/>
      <c r="P383" s="246">
        <f>O383*H383</f>
        <v>0</v>
      </c>
      <c r="Q383" s="246">
        <v>0</v>
      </c>
      <c r="R383" s="246">
        <f>Q383*H383</f>
        <v>0</v>
      </c>
      <c r="S383" s="246">
        <v>0</v>
      </c>
      <c r="T383" s="247">
        <f>S383*H383</f>
        <v>0</v>
      </c>
      <c r="AR383" s="25" t="s">
        <v>304</v>
      </c>
      <c r="AT383" s="25" t="s">
        <v>230</v>
      </c>
      <c r="AU383" s="25" t="s">
        <v>87</v>
      </c>
      <c r="AY383" s="25" t="s">
        <v>228</v>
      </c>
      <c r="BE383" s="248">
        <f>IF(N383="základní",J383,0)</f>
        <v>0</v>
      </c>
      <c r="BF383" s="248">
        <f>IF(N383="snížená",J383,0)</f>
        <v>0</v>
      </c>
      <c r="BG383" s="248">
        <f>IF(N383="zákl. přenesená",J383,0)</f>
        <v>0</v>
      </c>
      <c r="BH383" s="248">
        <f>IF(N383="sníž. přenesená",J383,0)</f>
        <v>0</v>
      </c>
      <c r="BI383" s="248">
        <f>IF(N383="nulová",J383,0)</f>
        <v>0</v>
      </c>
      <c r="BJ383" s="25" t="s">
        <v>24</v>
      </c>
      <c r="BK383" s="248">
        <f>ROUND(I383*H383,2)</f>
        <v>0</v>
      </c>
      <c r="BL383" s="25" t="s">
        <v>304</v>
      </c>
      <c r="BM383" s="25" t="s">
        <v>5380</v>
      </c>
    </row>
    <row r="384" s="1" customFormat="1" ht="25.5" customHeight="1">
      <c r="B384" s="47"/>
      <c r="C384" s="237" t="s">
        <v>87</v>
      </c>
      <c r="D384" s="237" t="s">
        <v>230</v>
      </c>
      <c r="E384" s="238" t="s">
        <v>4994</v>
      </c>
      <c r="F384" s="239" t="s">
        <v>4995</v>
      </c>
      <c r="G384" s="240" t="s">
        <v>328</v>
      </c>
      <c r="H384" s="241">
        <v>14</v>
      </c>
      <c r="I384" s="242"/>
      <c r="J384" s="243">
        <f>ROUND(I384*H384,2)</f>
        <v>0</v>
      </c>
      <c r="K384" s="239" t="s">
        <v>2762</v>
      </c>
      <c r="L384" s="73"/>
      <c r="M384" s="244" t="s">
        <v>22</v>
      </c>
      <c r="N384" s="245" t="s">
        <v>50</v>
      </c>
      <c r="O384" s="48"/>
      <c r="P384" s="246">
        <f>O384*H384</f>
        <v>0</v>
      </c>
      <c r="Q384" s="246">
        <v>0</v>
      </c>
      <c r="R384" s="246">
        <f>Q384*H384</f>
        <v>0</v>
      </c>
      <c r="S384" s="246">
        <v>0</v>
      </c>
      <c r="T384" s="247">
        <f>S384*H384</f>
        <v>0</v>
      </c>
      <c r="AR384" s="25" t="s">
        <v>304</v>
      </c>
      <c r="AT384" s="25" t="s">
        <v>230</v>
      </c>
      <c r="AU384" s="25" t="s">
        <v>87</v>
      </c>
      <c r="AY384" s="25" t="s">
        <v>228</v>
      </c>
      <c r="BE384" s="248">
        <f>IF(N384="základní",J384,0)</f>
        <v>0</v>
      </c>
      <c r="BF384" s="248">
        <f>IF(N384="snížená",J384,0)</f>
        <v>0</v>
      </c>
      <c r="BG384" s="248">
        <f>IF(N384="zákl. přenesená",J384,0)</f>
        <v>0</v>
      </c>
      <c r="BH384" s="248">
        <f>IF(N384="sníž. přenesená",J384,0)</f>
        <v>0</v>
      </c>
      <c r="BI384" s="248">
        <f>IF(N384="nulová",J384,0)</f>
        <v>0</v>
      </c>
      <c r="BJ384" s="25" t="s">
        <v>24</v>
      </c>
      <c r="BK384" s="248">
        <f>ROUND(I384*H384,2)</f>
        <v>0</v>
      </c>
      <c r="BL384" s="25" t="s">
        <v>304</v>
      </c>
      <c r="BM384" s="25" t="s">
        <v>5381</v>
      </c>
    </row>
    <row r="385" s="1" customFormat="1" ht="16.5" customHeight="1">
      <c r="B385" s="47"/>
      <c r="C385" s="237" t="s">
        <v>101</v>
      </c>
      <c r="D385" s="237" t="s">
        <v>230</v>
      </c>
      <c r="E385" s="238" t="s">
        <v>136</v>
      </c>
      <c r="F385" s="239" t="s">
        <v>5201</v>
      </c>
      <c r="G385" s="240" t="s">
        <v>328</v>
      </c>
      <c r="H385" s="241">
        <v>14</v>
      </c>
      <c r="I385" s="242"/>
      <c r="J385" s="243">
        <f>ROUND(I385*H385,2)</f>
        <v>0</v>
      </c>
      <c r="K385" s="239" t="s">
        <v>2762</v>
      </c>
      <c r="L385" s="73"/>
      <c r="M385" s="244" t="s">
        <v>22</v>
      </c>
      <c r="N385" s="245" t="s">
        <v>50</v>
      </c>
      <c r="O385" s="48"/>
      <c r="P385" s="246">
        <f>O385*H385</f>
        <v>0</v>
      </c>
      <c r="Q385" s="246">
        <v>0</v>
      </c>
      <c r="R385" s="246">
        <f>Q385*H385</f>
        <v>0</v>
      </c>
      <c r="S385" s="246">
        <v>0</v>
      </c>
      <c r="T385" s="247">
        <f>S385*H385</f>
        <v>0</v>
      </c>
      <c r="AR385" s="25" t="s">
        <v>304</v>
      </c>
      <c r="AT385" s="25" t="s">
        <v>230</v>
      </c>
      <c r="AU385" s="25" t="s">
        <v>87</v>
      </c>
      <c r="AY385" s="25" t="s">
        <v>228</v>
      </c>
      <c r="BE385" s="248">
        <f>IF(N385="základní",J385,0)</f>
        <v>0</v>
      </c>
      <c r="BF385" s="248">
        <f>IF(N385="snížená",J385,0)</f>
        <v>0</v>
      </c>
      <c r="BG385" s="248">
        <f>IF(N385="zákl. přenesená",J385,0)</f>
        <v>0</v>
      </c>
      <c r="BH385" s="248">
        <f>IF(N385="sníž. přenesená",J385,0)</f>
        <v>0</v>
      </c>
      <c r="BI385" s="248">
        <f>IF(N385="nulová",J385,0)</f>
        <v>0</v>
      </c>
      <c r="BJ385" s="25" t="s">
        <v>24</v>
      </c>
      <c r="BK385" s="248">
        <f>ROUND(I385*H385,2)</f>
        <v>0</v>
      </c>
      <c r="BL385" s="25" t="s">
        <v>304</v>
      </c>
      <c r="BM385" s="25" t="s">
        <v>5382</v>
      </c>
    </row>
    <row r="386" s="1" customFormat="1" ht="16.5" customHeight="1">
      <c r="B386" s="47"/>
      <c r="C386" s="237" t="s">
        <v>235</v>
      </c>
      <c r="D386" s="237" t="s">
        <v>230</v>
      </c>
      <c r="E386" s="238" t="s">
        <v>5203</v>
      </c>
      <c r="F386" s="239" t="s">
        <v>5204</v>
      </c>
      <c r="G386" s="240" t="s">
        <v>328</v>
      </c>
      <c r="H386" s="241">
        <v>66</v>
      </c>
      <c r="I386" s="242"/>
      <c r="J386" s="243">
        <f>ROUND(I386*H386,2)</f>
        <v>0</v>
      </c>
      <c r="K386" s="239" t="s">
        <v>2762</v>
      </c>
      <c r="L386" s="73"/>
      <c r="M386" s="244" t="s">
        <v>22</v>
      </c>
      <c r="N386" s="245" t="s">
        <v>50</v>
      </c>
      <c r="O386" s="48"/>
      <c r="P386" s="246">
        <f>O386*H386</f>
        <v>0</v>
      </c>
      <c r="Q386" s="246">
        <v>0</v>
      </c>
      <c r="R386" s="246">
        <f>Q386*H386</f>
        <v>0</v>
      </c>
      <c r="S386" s="246">
        <v>0</v>
      </c>
      <c r="T386" s="247">
        <f>S386*H386</f>
        <v>0</v>
      </c>
      <c r="AR386" s="25" t="s">
        <v>304</v>
      </c>
      <c r="AT386" s="25" t="s">
        <v>230</v>
      </c>
      <c r="AU386" s="25" t="s">
        <v>87</v>
      </c>
      <c r="AY386" s="25" t="s">
        <v>228</v>
      </c>
      <c r="BE386" s="248">
        <f>IF(N386="základní",J386,0)</f>
        <v>0</v>
      </c>
      <c r="BF386" s="248">
        <f>IF(N386="snížená",J386,0)</f>
        <v>0</v>
      </c>
      <c r="BG386" s="248">
        <f>IF(N386="zákl. přenesená",J386,0)</f>
        <v>0</v>
      </c>
      <c r="BH386" s="248">
        <f>IF(N386="sníž. přenesená",J386,0)</f>
        <v>0</v>
      </c>
      <c r="BI386" s="248">
        <f>IF(N386="nulová",J386,0)</f>
        <v>0</v>
      </c>
      <c r="BJ386" s="25" t="s">
        <v>24</v>
      </c>
      <c r="BK386" s="248">
        <f>ROUND(I386*H386,2)</f>
        <v>0</v>
      </c>
      <c r="BL386" s="25" t="s">
        <v>304</v>
      </c>
      <c r="BM386" s="25" t="s">
        <v>5383</v>
      </c>
    </row>
    <row r="387" s="1" customFormat="1" ht="16.5" customHeight="1">
      <c r="B387" s="47"/>
      <c r="C387" s="237" t="s">
        <v>251</v>
      </c>
      <c r="D387" s="237" t="s">
        <v>230</v>
      </c>
      <c r="E387" s="238" t="s">
        <v>5206</v>
      </c>
      <c r="F387" s="239" t="s">
        <v>5207</v>
      </c>
      <c r="G387" s="240" t="s">
        <v>328</v>
      </c>
      <c r="H387" s="241">
        <v>106</v>
      </c>
      <c r="I387" s="242"/>
      <c r="J387" s="243">
        <f>ROUND(I387*H387,2)</f>
        <v>0</v>
      </c>
      <c r="K387" s="239" t="s">
        <v>2762</v>
      </c>
      <c r="L387" s="73"/>
      <c r="M387" s="244" t="s">
        <v>22</v>
      </c>
      <c r="N387" s="245" t="s">
        <v>50</v>
      </c>
      <c r="O387" s="48"/>
      <c r="P387" s="246">
        <f>O387*H387</f>
        <v>0</v>
      </c>
      <c r="Q387" s="246">
        <v>0</v>
      </c>
      <c r="R387" s="246">
        <f>Q387*H387</f>
        <v>0</v>
      </c>
      <c r="S387" s="246">
        <v>0</v>
      </c>
      <c r="T387" s="247">
        <f>S387*H387</f>
        <v>0</v>
      </c>
      <c r="AR387" s="25" t="s">
        <v>304</v>
      </c>
      <c r="AT387" s="25" t="s">
        <v>230</v>
      </c>
      <c r="AU387" s="25" t="s">
        <v>87</v>
      </c>
      <c r="AY387" s="25" t="s">
        <v>228</v>
      </c>
      <c r="BE387" s="248">
        <f>IF(N387="základní",J387,0)</f>
        <v>0</v>
      </c>
      <c r="BF387" s="248">
        <f>IF(N387="snížená",J387,0)</f>
        <v>0</v>
      </c>
      <c r="BG387" s="248">
        <f>IF(N387="zákl. přenesená",J387,0)</f>
        <v>0</v>
      </c>
      <c r="BH387" s="248">
        <f>IF(N387="sníž. přenesená",J387,0)</f>
        <v>0</v>
      </c>
      <c r="BI387" s="248">
        <f>IF(N387="nulová",J387,0)</f>
        <v>0</v>
      </c>
      <c r="BJ387" s="25" t="s">
        <v>24</v>
      </c>
      <c r="BK387" s="248">
        <f>ROUND(I387*H387,2)</f>
        <v>0</v>
      </c>
      <c r="BL387" s="25" t="s">
        <v>304</v>
      </c>
      <c r="BM387" s="25" t="s">
        <v>5384</v>
      </c>
    </row>
    <row r="388" s="1" customFormat="1" ht="16.5" customHeight="1">
      <c r="B388" s="47"/>
      <c r="C388" s="237" t="s">
        <v>255</v>
      </c>
      <c r="D388" s="237" t="s">
        <v>230</v>
      </c>
      <c r="E388" s="238" t="s">
        <v>5209</v>
      </c>
      <c r="F388" s="239" t="s">
        <v>5210</v>
      </c>
      <c r="G388" s="240" t="s">
        <v>328</v>
      </c>
      <c r="H388" s="241">
        <v>30</v>
      </c>
      <c r="I388" s="242"/>
      <c r="J388" s="243">
        <f>ROUND(I388*H388,2)</f>
        <v>0</v>
      </c>
      <c r="K388" s="239" t="s">
        <v>2762</v>
      </c>
      <c r="L388" s="73"/>
      <c r="M388" s="244" t="s">
        <v>22</v>
      </c>
      <c r="N388" s="245" t="s">
        <v>50</v>
      </c>
      <c r="O388" s="48"/>
      <c r="P388" s="246">
        <f>O388*H388</f>
        <v>0</v>
      </c>
      <c r="Q388" s="246">
        <v>0</v>
      </c>
      <c r="R388" s="246">
        <f>Q388*H388</f>
        <v>0</v>
      </c>
      <c r="S388" s="246">
        <v>0</v>
      </c>
      <c r="T388" s="247">
        <f>S388*H388</f>
        <v>0</v>
      </c>
      <c r="AR388" s="25" t="s">
        <v>304</v>
      </c>
      <c r="AT388" s="25" t="s">
        <v>230</v>
      </c>
      <c r="AU388" s="25" t="s">
        <v>87</v>
      </c>
      <c r="AY388" s="25" t="s">
        <v>228</v>
      </c>
      <c r="BE388" s="248">
        <f>IF(N388="základní",J388,0)</f>
        <v>0</v>
      </c>
      <c r="BF388" s="248">
        <f>IF(N388="snížená",J388,0)</f>
        <v>0</v>
      </c>
      <c r="BG388" s="248">
        <f>IF(N388="zákl. přenesená",J388,0)</f>
        <v>0</v>
      </c>
      <c r="BH388" s="248">
        <f>IF(N388="sníž. přenesená",J388,0)</f>
        <v>0</v>
      </c>
      <c r="BI388" s="248">
        <f>IF(N388="nulová",J388,0)</f>
        <v>0</v>
      </c>
      <c r="BJ388" s="25" t="s">
        <v>24</v>
      </c>
      <c r="BK388" s="248">
        <f>ROUND(I388*H388,2)</f>
        <v>0</v>
      </c>
      <c r="BL388" s="25" t="s">
        <v>304</v>
      </c>
      <c r="BM388" s="25" t="s">
        <v>5385</v>
      </c>
    </row>
    <row r="389" s="1" customFormat="1" ht="16.5" customHeight="1">
      <c r="B389" s="47"/>
      <c r="C389" s="237" t="s">
        <v>260</v>
      </c>
      <c r="D389" s="237" t="s">
        <v>230</v>
      </c>
      <c r="E389" s="238" t="s">
        <v>5212</v>
      </c>
      <c r="F389" s="239" t="s">
        <v>5213</v>
      </c>
      <c r="G389" s="240" t="s">
        <v>328</v>
      </c>
      <c r="H389" s="241">
        <v>186</v>
      </c>
      <c r="I389" s="242"/>
      <c r="J389" s="243">
        <f>ROUND(I389*H389,2)</f>
        <v>0</v>
      </c>
      <c r="K389" s="239" t="s">
        <v>2762</v>
      </c>
      <c r="L389" s="73"/>
      <c r="M389" s="244" t="s">
        <v>22</v>
      </c>
      <c r="N389" s="245" t="s">
        <v>50</v>
      </c>
      <c r="O389" s="48"/>
      <c r="P389" s="246">
        <f>O389*H389</f>
        <v>0</v>
      </c>
      <c r="Q389" s="246">
        <v>0</v>
      </c>
      <c r="R389" s="246">
        <f>Q389*H389</f>
        <v>0</v>
      </c>
      <c r="S389" s="246">
        <v>0</v>
      </c>
      <c r="T389" s="247">
        <f>S389*H389</f>
        <v>0</v>
      </c>
      <c r="AR389" s="25" t="s">
        <v>304</v>
      </c>
      <c r="AT389" s="25" t="s">
        <v>230</v>
      </c>
      <c r="AU389" s="25" t="s">
        <v>87</v>
      </c>
      <c r="AY389" s="25" t="s">
        <v>228</v>
      </c>
      <c r="BE389" s="248">
        <f>IF(N389="základní",J389,0)</f>
        <v>0</v>
      </c>
      <c r="BF389" s="248">
        <f>IF(N389="snížená",J389,0)</f>
        <v>0</v>
      </c>
      <c r="BG389" s="248">
        <f>IF(N389="zákl. přenesená",J389,0)</f>
        <v>0</v>
      </c>
      <c r="BH389" s="248">
        <f>IF(N389="sníž. přenesená",J389,0)</f>
        <v>0</v>
      </c>
      <c r="BI389" s="248">
        <f>IF(N389="nulová",J389,0)</f>
        <v>0</v>
      </c>
      <c r="BJ389" s="25" t="s">
        <v>24</v>
      </c>
      <c r="BK389" s="248">
        <f>ROUND(I389*H389,2)</f>
        <v>0</v>
      </c>
      <c r="BL389" s="25" t="s">
        <v>304</v>
      </c>
      <c r="BM389" s="25" t="s">
        <v>5386</v>
      </c>
    </row>
    <row r="390" s="1" customFormat="1" ht="16.5" customHeight="1">
      <c r="B390" s="47"/>
      <c r="C390" s="237" t="s">
        <v>266</v>
      </c>
      <c r="D390" s="237" t="s">
        <v>230</v>
      </c>
      <c r="E390" s="238" t="s">
        <v>5215</v>
      </c>
      <c r="F390" s="239" t="s">
        <v>5216</v>
      </c>
      <c r="G390" s="240" t="s">
        <v>263</v>
      </c>
      <c r="H390" s="241">
        <v>2</v>
      </c>
      <c r="I390" s="242"/>
      <c r="J390" s="243">
        <f>ROUND(I390*H390,2)</f>
        <v>0</v>
      </c>
      <c r="K390" s="239" t="s">
        <v>2762</v>
      </c>
      <c r="L390" s="73"/>
      <c r="M390" s="244" t="s">
        <v>22</v>
      </c>
      <c r="N390" s="245" t="s">
        <v>50</v>
      </c>
      <c r="O390" s="48"/>
      <c r="P390" s="246">
        <f>O390*H390</f>
        <v>0</v>
      </c>
      <c r="Q390" s="246">
        <v>0</v>
      </c>
      <c r="R390" s="246">
        <f>Q390*H390</f>
        <v>0</v>
      </c>
      <c r="S390" s="246">
        <v>0</v>
      </c>
      <c r="T390" s="247">
        <f>S390*H390</f>
        <v>0</v>
      </c>
      <c r="AR390" s="25" t="s">
        <v>304</v>
      </c>
      <c r="AT390" s="25" t="s">
        <v>230</v>
      </c>
      <c r="AU390" s="25" t="s">
        <v>87</v>
      </c>
      <c r="AY390" s="25" t="s">
        <v>228</v>
      </c>
      <c r="BE390" s="248">
        <f>IF(N390="základní",J390,0)</f>
        <v>0</v>
      </c>
      <c r="BF390" s="248">
        <f>IF(N390="snížená",J390,0)</f>
        <v>0</v>
      </c>
      <c r="BG390" s="248">
        <f>IF(N390="zákl. přenesená",J390,0)</f>
        <v>0</v>
      </c>
      <c r="BH390" s="248">
        <f>IF(N390="sníž. přenesená",J390,0)</f>
        <v>0</v>
      </c>
      <c r="BI390" s="248">
        <f>IF(N390="nulová",J390,0)</f>
        <v>0</v>
      </c>
      <c r="BJ390" s="25" t="s">
        <v>24</v>
      </c>
      <c r="BK390" s="248">
        <f>ROUND(I390*H390,2)</f>
        <v>0</v>
      </c>
      <c r="BL390" s="25" t="s">
        <v>304</v>
      </c>
      <c r="BM390" s="25" t="s">
        <v>5387</v>
      </c>
    </row>
    <row r="391" s="1" customFormat="1" ht="16.5" customHeight="1">
      <c r="B391" s="47"/>
      <c r="C391" s="237" t="s">
        <v>271</v>
      </c>
      <c r="D391" s="237" t="s">
        <v>230</v>
      </c>
      <c r="E391" s="238" t="s">
        <v>5218</v>
      </c>
      <c r="F391" s="239" t="s">
        <v>5219</v>
      </c>
      <c r="G391" s="240" t="s">
        <v>263</v>
      </c>
      <c r="H391" s="241">
        <v>2</v>
      </c>
      <c r="I391" s="242"/>
      <c r="J391" s="243">
        <f>ROUND(I391*H391,2)</f>
        <v>0</v>
      </c>
      <c r="K391" s="239" t="s">
        <v>2762</v>
      </c>
      <c r="L391" s="73"/>
      <c r="M391" s="244" t="s">
        <v>22</v>
      </c>
      <c r="N391" s="245" t="s">
        <v>50</v>
      </c>
      <c r="O391" s="48"/>
      <c r="P391" s="246">
        <f>O391*H391</f>
        <v>0</v>
      </c>
      <c r="Q391" s="246">
        <v>0</v>
      </c>
      <c r="R391" s="246">
        <f>Q391*H391</f>
        <v>0</v>
      </c>
      <c r="S391" s="246">
        <v>0</v>
      </c>
      <c r="T391" s="247">
        <f>S391*H391</f>
        <v>0</v>
      </c>
      <c r="AR391" s="25" t="s">
        <v>304</v>
      </c>
      <c r="AT391" s="25" t="s">
        <v>230</v>
      </c>
      <c r="AU391" s="25" t="s">
        <v>87</v>
      </c>
      <c r="AY391" s="25" t="s">
        <v>228</v>
      </c>
      <c r="BE391" s="248">
        <f>IF(N391="základní",J391,0)</f>
        <v>0</v>
      </c>
      <c r="BF391" s="248">
        <f>IF(N391="snížená",J391,0)</f>
        <v>0</v>
      </c>
      <c r="BG391" s="248">
        <f>IF(N391="zákl. přenesená",J391,0)</f>
        <v>0</v>
      </c>
      <c r="BH391" s="248">
        <f>IF(N391="sníž. přenesená",J391,0)</f>
        <v>0</v>
      </c>
      <c r="BI391" s="248">
        <f>IF(N391="nulová",J391,0)</f>
        <v>0</v>
      </c>
      <c r="BJ391" s="25" t="s">
        <v>24</v>
      </c>
      <c r="BK391" s="248">
        <f>ROUND(I391*H391,2)</f>
        <v>0</v>
      </c>
      <c r="BL391" s="25" t="s">
        <v>304</v>
      </c>
      <c r="BM391" s="25" t="s">
        <v>5388</v>
      </c>
    </row>
    <row r="392" s="1" customFormat="1" ht="16.5" customHeight="1">
      <c r="B392" s="47"/>
      <c r="C392" s="237" t="s">
        <v>29</v>
      </c>
      <c r="D392" s="237" t="s">
        <v>230</v>
      </c>
      <c r="E392" s="238" t="s">
        <v>5221</v>
      </c>
      <c r="F392" s="239" t="s">
        <v>5222</v>
      </c>
      <c r="G392" s="240" t="s">
        <v>913</v>
      </c>
      <c r="H392" s="306"/>
      <c r="I392" s="242"/>
      <c r="J392" s="243">
        <f>ROUND(I392*H392,2)</f>
        <v>0</v>
      </c>
      <c r="K392" s="239" t="s">
        <v>234</v>
      </c>
      <c r="L392" s="73"/>
      <c r="M392" s="244" t="s">
        <v>22</v>
      </c>
      <c r="N392" s="245" t="s">
        <v>50</v>
      </c>
      <c r="O392" s="48"/>
      <c r="P392" s="246">
        <f>O392*H392</f>
        <v>0</v>
      </c>
      <c r="Q392" s="246">
        <v>0</v>
      </c>
      <c r="R392" s="246">
        <f>Q392*H392</f>
        <v>0</v>
      </c>
      <c r="S392" s="246">
        <v>0</v>
      </c>
      <c r="T392" s="247">
        <f>S392*H392</f>
        <v>0</v>
      </c>
      <c r="AR392" s="25" t="s">
        <v>304</v>
      </c>
      <c r="AT392" s="25" t="s">
        <v>230</v>
      </c>
      <c r="AU392" s="25" t="s">
        <v>87</v>
      </c>
      <c r="AY392" s="25" t="s">
        <v>228</v>
      </c>
      <c r="BE392" s="248">
        <f>IF(N392="základní",J392,0)</f>
        <v>0</v>
      </c>
      <c r="BF392" s="248">
        <f>IF(N392="snížená",J392,0)</f>
        <v>0</v>
      </c>
      <c r="BG392" s="248">
        <f>IF(N392="zákl. přenesená",J392,0)</f>
        <v>0</v>
      </c>
      <c r="BH392" s="248">
        <f>IF(N392="sníž. přenesená",J392,0)</f>
        <v>0</v>
      </c>
      <c r="BI392" s="248">
        <f>IF(N392="nulová",J392,0)</f>
        <v>0</v>
      </c>
      <c r="BJ392" s="25" t="s">
        <v>24</v>
      </c>
      <c r="BK392" s="248">
        <f>ROUND(I392*H392,2)</f>
        <v>0</v>
      </c>
      <c r="BL392" s="25" t="s">
        <v>304</v>
      </c>
      <c r="BM392" s="25" t="s">
        <v>5389</v>
      </c>
    </row>
    <row r="393" s="11" customFormat="1" ht="29.88" customHeight="1">
      <c r="B393" s="221"/>
      <c r="C393" s="222"/>
      <c r="D393" s="223" t="s">
        <v>78</v>
      </c>
      <c r="E393" s="235" t="s">
        <v>2758</v>
      </c>
      <c r="F393" s="235" t="s">
        <v>5018</v>
      </c>
      <c r="G393" s="222"/>
      <c r="H393" s="222"/>
      <c r="I393" s="225"/>
      <c r="J393" s="236">
        <f>BK393</f>
        <v>0</v>
      </c>
      <c r="K393" s="222"/>
      <c r="L393" s="227"/>
      <c r="M393" s="228"/>
      <c r="N393" s="229"/>
      <c r="O393" s="229"/>
      <c r="P393" s="230">
        <f>SUM(P394:P396)</f>
        <v>0</v>
      </c>
      <c r="Q393" s="229"/>
      <c r="R393" s="230">
        <f>SUM(R394:R396)</f>
        <v>0</v>
      </c>
      <c r="S393" s="229"/>
      <c r="T393" s="231">
        <f>SUM(T394:T396)</f>
        <v>0</v>
      </c>
      <c r="AR393" s="232" t="s">
        <v>87</v>
      </c>
      <c r="AT393" s="233" t="s">
        <v>78</v>
      </c>
      <c r="AU393" s="233" t="s">
        <v>24</v>
      </c>
      <c r="AY393" s="232" t="s">
        <v>228</v>
      </c>
      <c r="BK393" s="234">
        <f>SUM(BK394:BK396)</f>
        <v>0</v>
      </c>
    </row>
    <row r="394" s="1" customFormat="1" ht="16.5" customHeight="1">
      <c r="B394" s="47"/>
      <c r="C394" s="237" t="s">
        <v>24</v>
      </c>
      <c r="D394" s="237" t="s">
        <v>230</v>
      </c>
      <c r="E394" s="238" t="s">
        <v>5390</v>
      </c>
      <c r="F394" s="239" t="s">
        <v>5391</v>
      </c>
      <c r="G394" s="240" t="s">
        <v>2573</v>
      </c>
      <c r="H394" s="241">
        <v>4</v>
      </c>
      <c r="I394" s="242"/>
      <c r="J394" s="243">
        <f>ROUND(I394*H394,2)</f>
        <v>0</v>
      </c>
      <c r="K394" s="239" t="s">
        <v>2762</v>
      </c>
      <c r="L394" s="73"/>
      <c r="M394" s="244" t="s">
        <v>22</v>
      </c>
      <c r="N394" s="245" t="s">
        <v>50</v>
      </c>
      <c r="O394" s="48"/>
      <c r="P394" s="246">
        <f>O394*H394</f>
        <v>0</v>
      </c>
      <c r="Q394" s="246">
        <v>0</v>
      </c>
      <c r="R394" s="246">
        <f>Q394*H394</f>
        <v>0</v>
      </c>
      <c r="S394" s="246">
        <v>0</v>
      </c>
      <c r="T394" s="247">
        <f>S394*H394</f>
        <v>0</v>
      </c>
      <c r="AR394" s="25" t="s">
        <v>304</v>
      </c>
      <c r="AT394" s="25" t="s">
        <v>230</v>
      </c>
      <c r="AU394" s="25" t="s">
        <v>87</v>
      </c>
      <c r="AY394" s="25" t="s">
        <v>228</v>
      </c>
      <c r="BE394" s="248">
        <f>IF(N394="základní",J394,0)</f>
        <v>0</v>
      </c>
      <c r="BF394" s="248">
        <f>IF(N394="snížená",J394,0)</f>
        <v>0</v>
      </c>
      <c r="BG394" s="248">
        <f>IF(N394="zákl. přenesená",J394,0)</f>
        <v>0</v>
      </c>
      <c r="BH394" s="248">
        <f>IF(N394="sníž. přenesená",J394,0)</f>
        <v>0</v>
      </c>
      <c r="BI394" s="248">
        <f>IF(N394="nulová",J394,0)</f>
        <v>0</v>
      </c>
      <c r="BJ394" s="25" t="s">
        <v>24</v>
      </c>
      <c r="BK394" s="248">
        <f>ROUND(I394*H394,2)</f>
        <v>0</v>
      </c>
      <c r="BL394" s="25" t="s">
        <v>304</v>
      </c>
      <c r="BM394" s="25" t="s">
        <v>5392</v>
      </c>
    </row>
    <row r="395" s="1" customFormat="1" ht="16.5" customHeight="1">
      <c r="B395" s="47"/>
      <c r="C395" s="237" t="s">
        <v>87</v>
      </c>
      <c r="D395" s="237" t="s">
        <v>230</v>
      </c>
      <c r="E395" s="238" t="s">
        <v>118</v>
      </c>
      <c r="F395" s="239" t="s">
        <v>5227</v>
      </c>
      <c r="G395" s="240" t="s">
        <v>929</v>
      </c>
      <c r="H395" s="241">
        <v>4</v>
      </c>
      <c r="I395" s="242"/>
      <c r="J395" s="243">
        <f>ROUND(I395*H395,2)</f>
        <v>0</v>
      </c>
      <c r="K395" s="239" t="s">
        <v>2762</v>
      </c>
      <c r="L395" s="73"/>
      <c r="M395" s="244" t="s">
        <v>22</v>
      </c>
      <c r="N395" s="245" t="s">
        <v>50</v>
      </c>
      <c r="O395" s="48"/>
      <c r="P395" s="246">
        <f>O395*H395</f>
        <v>0</v>
      </c>
      <c r="Q395" s="246">
        <v>0</v>
      </c>
      <c r="R395" s="246">
        <f>Q395*H395</f>
        <v>0</v>
      </c>
      <c r="S395" s="246">
        <v>0</v>
      </c>
      <c r="T395" s="247">
        <f>S395*H395</f>
        <v>0</v>
      </c>
      <c r="AR395" s="25" t="s">
        <v>304</v>
      </c>
      <c r="AT395" s="25" t="s">
        <v>230</v>
      </c>
      <c r="AU395" s="25" t="s">
        <v>87</v>
      </c>
      <c r="AY395" s="25" t="s">
        <v>228</v>
      </c>
      <c r="BE395" s="248">
        <f>IF(N395="základní",J395,0)</f>
        <v>0</v>
      </c>
      <c r="BF395" s="248">
        <f>IF(N395="snížená",J395,0)</f>
        <v>0</v>
      </c>
      <c r="BG395" s="248">
        <f>IF(N395="zákl. přenesená",J395,0)</f>
        <v>0</v>
      </c>
      <c r="BH395" s="248">
        <f>IF(N395="sníž. přenesená",J395,0)</f>
        <v>0</v>
      </c>
      <c r="BI395" s="248">
        <f>IF(N395="nulová",J395,0)</f>
        <v>0</v>
      </c>
      <c r="BJ395" s="25" t="s">
        <v>24</v>
      </c>
      <c r="BK395" s="248">
        <f>ROUND(I395*H395,2)</f>
        <v>0</v>
      </c>
      <c r="BL395" s="25" t="s">
        <v>304</v>
      </c>
      <c r="BM395" s="25" t="s">
        <v>5393</v>
      </c>
    </row>
    <row r="396" s="1" customFormat="1" ht="16.5" customHeight="1">
      <c r="B396" s="47"/>
      <c r="C396" s="237" t="s">
        <v>101</v>
      </c>
      <c r="D396" s="237" t="s">
        <v>230</v>
      </c>
      <c r="E396" s="238" t="s">
        <v>5229</v>
      </c>
      <c r="F396" s="239" t="s">
        <v>5230</v>
      </c>
      <c r="G396" s="240" t="s">
        <v>913</v>
      </c>
      <c r="H396" s="306"/>
      <c r="I396" s="242"/>
      <c r="J396" s="243">
        <f>ROUND(I396*H396,2)</f>
        <v>0</v>
      </c>
      <c r="K396" s="239" t="s">
        <v>234</v>
      </c>
      <c r="L396" s="73"/>
      <c r="M396" s="244" t="s">
        <v>22</v>
      </c>
      <c r="N396" s="245" t="s">
        <v>50</v>
      </c>
      <c r="O396" s="48"/>
      <c r="P396" s="246">
        <f>O396*H396</f>
        <v>0</v>
      </c>
      <c r="Q396" s="246">
        <v>0</v>
      </c>
      <c r="R396" s="246">
        <f>Q396*H396</f>
        <v>0</v>
      </c>
      <c r="S396" s="246">
        <v>0</v>
      </c>
      <c r="T396" s="247">
        <f>S396*H396</f>
        <v>0</v>
      </c>
      <c r="AR396" s="25" t="s">
        <v>304</v>
      </c>
      <c r="AT396" s="25" t="s">
        <v>230</v>
      </c>
      <c r="AU396" s="25" t="s">
        <v>87</v>
      </c>
      <c r="AY396" s="25" t="s">
        <v>228</v>
      </c>
      <c r="BE396" s="248">
        <f>IF(N396="základní",J396,0)</f>
        <v>0</v>
      </c>
      <c r="BF396" s="248">
        <f>IF(N396="snížená",J396,0)</f>
        <v>0</v>
      </c>
      <c r="BG396" s="248">
        <f>IF(N396="zákl. přenesená",J396,0)</f>
        <v>0</v>
      </c>
      <c r="BH396" s="248">
        <f>IF(N396="sníž. přenesená",J396,0)</f>
        <v>0</v>
      </c>
      <c r="BI396" s="248">
        <f>IF(N396="nulová",J396,0)</f>
        <v>0</v>
      </c>
      <c r="BJ396" s="25" t="s">
        <v>24</v>
      </c>
      <c r="BK396" s="248">
        <f>ROUND(I396*H396,2)</f>
        <v>0</v>
      </c>
      <c r="BL396" s="25" t="s">
        <v>304</v>
      </c>
      <c r="BM396" s="25" t="s">
        <v>5394</v>
      </c>
    </row>
    <row r="397" s="11" customFormat="1" ht="29.88" customHeight="1">
      <c r="B397" s="221"/>
      <c r="C397" s="222"/>
      <c r="D397" s="223" t="s">
        <v>78</v>
      </c>
      <c r="E397" s="235" t="s">
        <v>2754</v>
      </c>
      <c r="F397" s="235" t="s">
        <v>5232</v>
      </c>
      <c r="G397" s="222"/>
      <c r="H397" s="222"/>
      <c r="I397" s="225"/>
      <c r="J397" s="236">
        <f>BK397</f>
        <v>0</v>
      </c>
      <c r="K397" s="222"/>
      <c r="L397" s="227"/>
      <c r="M397" s="228"/>
      <c r="N397" s="229"/>
      <c r="O397" s="229"/>
      <c r="P397" s="230">
        <f>SUM(P398:P405)</f>
        <v>0</v>
      </c>
      <c r="Q397" s="229"/>
      <c r="R397" s="230">
        <f>SUM(R398:R405)</f>
        <v>0</v>
      </c>
      <c r="S397" s="229"/>
      <c r="T397" s="231">
        <f>SUM(T398:T405)</f>
        <v>0</v>
      </c>
      <c r="AR397" s="232" t="s">
        <v>87</v>
      </c>
      <c r="AT397" s="233" t="s">
        <v>78</v>
      </c>
      <c r="AU397" s="233" t="s">
        <v>24</v>
      </c>
      <c r="AY397" s="232" t="s">
        <v>228</v>
      </c>
      <c r="BK397" s="234">
        <f>SUM(BK398:BK405)</f>
        <v>0</v>
      </c>
    </row>
    <row r="398" s="1" customFormat="1" ht="16.5" customHeight="1">
      <c r="B398" s="47"/>
      <c r="C398" s="237" t="s">
        <v>24</v>
      </c>
      <c r="D398" s="237" t="s">
        <v>230</v>
      </c>
      <c r="E398" s="238" t="s">
        <v>5043</v>
      </c>
      <c r="F398" s="239" t="s">
        <v>5044</v>
      </c>
      <c r="G398" s="240" t="s">
        <v>328</v>
      </c>
      <c r="H398" s="241">
        <v>30</v>
      </c>
      <c r="I398" s="242"/>
      <c r="J398" s="243">
        <f>ROUND(I398*H398,2)</f>
        <v>0</v>
      </c>
      <c r="K398" s="239" t="s">
        <v>234</v>
      </c>
      <c r="L398" s="73"/>
      <c r="M398" s="244" t="s">
        <v>22</v>
      </c>
      <c r="N398" s="245" t="s">
        <v>50</v>
      </c>
      <c r="O398" s="48"/>
      <c r="P398" s="246">
        <f>O398*H398</f>
        <v>0</v>
      </c>
      <c r="Q398" s="246">
        <v>0</v>
      </c>
      <c r="R398" s="246">
        <f>Q398*H398</f>
        <v>0</v>
      </c>
      <c r="S398" s="246">
        <v>0</v>
      </c>
      <c r="T398" s="247">
        <f>S398*H398</f>
        <v>0</v>
      </c>
      <c r="AR398" s="25" t="s">
        <v>304</v>
      </c>
      <c r="AT398" s="25" t="s">
        <v>230</v>
      </c>
      <c r="AU398" s="25" t="s">
        <v>87</v>
      </c>
      <c r="AY398" s="25" t="s">
        <v>228</v>
      </c>
      <c r="BE398" s="248">
        <f>IF(N398="základní",J398,0)</f>
        <v>0</v>
      </c>
      <c r="BF398" s="248">
        <f>IF(N398="snížená",J398,0)</f>
        <v>0</v>
      </c>
      <c r="BG398" s="248">
        <f>IF(N398="zákl. přenesená",J398,0)</f>
        <v>0</v>
      </c>
      <c r="BH398" s="248">
        <f>IF(N398="sníž. přenesená",J398,0)</f>
        <v>0</v>
      </c>
      <c r="BI398" s="248">
        <f>IF(N398="nulová",J398,0)</f>
        <v>0</v>
      </c>
      <c r="BJ398" s="25" t="s">
        <v>24</v>
      </c>
      <c r="BK398" s="248">
        <f>ROUND(I398*H398,2)</f>
        <v>0</v>
      </c>
      <c r="BL398" s="25" t="s">
        <v>304</v>
      </c>
      <c r="BM398" s="25" t="s">
        <v>5395</v>
      </c>
    </row>
    <row r="399" s="1" customFormat="1" ht="16.5" customHeight="1">
      <c r="B399" s="47"/>
      <c r="C399" s="237" t="s">
        <v>87</v>
      </c>
      <c r="D399" s="237" t="s">
        <v>230</v>
      </c>
      <c r="E399" s="238" t="s">
        <v>5236</v>
      </c>
      <c r="F399" s="239" t="s">
        <v>5237</v>
      </c>
      <c r="G399" s="240" t="s">
        <v>328</v>
      </c>
      <c r="H399" s="241">
        <v>66</v>
      </c>
      <c r="I399" s="242"/>
      <c r="J399" s="243">
        <f>ROUND(I399*H399,2)</f>
        <v>0</v>
      </c>
      <c r="K399" s="239" t="s">
        <v>234</v>
      </c>
      <c r="L399" s="73"/>
      <c r="M399" s="244" t="s">
        <v>22</v>
      </c>
      <c r="N399" s="245" t="s">
        <v>50</v>
      </c>
      <c r="O399" s="48"/>
      <c r="P399" s="246">
        <f>O399*H399</f>
        <v>0</v>
      </c>
      <c r="Q399" s="246">
        <v>0</v>
      </c>
      <c r="R399" s="246">
        <f>Q399*H399</f>
        <v>0</v>
      </c>
      <c r="S399" s="246">
        <v>0</v>
      </c>
      <c r="T399" s="247">
        <f>S399*H399</f>
        <v>0</v>
      </c>
      <c r="AR399" s="25" t="s">
        <v>304</v>
      </c>
      <c r="AT399" s="25" t="s">
        <v>230</v>
      </c>
      <c r="AU399" s="25" t="s">
        <v>87</v>
      </c>
      <c r="AY399" s="25" t="s">
        <v>228</v>
      </c>
      <c r="BE399" s="248">
        <f>IF(N399="základní",J399,0)</f>
        <v>0</v>
      </c>
      <c r="BF399" s="248">
        <f>IF(N399="snížená",J399,0)</f>
        <v>0</v>
      </c>
      <c r="BG399" s="248">
        <f>IF(N399="zákl. přenesená",J399,0)</f>
        <v>0</v>
      </c>
      <c r="BH399" s="248">
        <f>IF(N399="sníž. přenesená",J399,0)</f>
        <v>0</v>
      </c>
      <c r="BI399" s="248">
        <f>IF(N399="nulová",J399,0)</f>
        <v>0</v>
      </c>
      <c r="BJ399" s="25" t="s">
        <v>24</v>
      </c>
      <c r="BK399" s="248">
        <f>ROUND(I399*H399,2)</f>
        <v>0</v>
      </c>
      <c r="BL399" s="25" t="s">
        <v>304</v>
      </c>
      <c r="BM399" s="25" t="s">
        <v>5396</v>
      </c>
    </row>
    <row r="400" s="1" customFormat="1" ht="16.5" customHeight="1">
      <c r="B400" s="47"/>
      <c r="C400" s="237" t="s">
        <v>101</v>
      </c>
      <c r="D400" s="237" t="s">
        <v>230</v>
      </c>
      <c r="E400" s="238" t="s">
        <v>5046</v>
      </c>
      <c r="F400" s="239" t="s">
        <v>5047</v>
      </c>
      <c r="G400" s="240" t="s">
        <v>328</v>
      </c>
      <c r="H400" s="241">
        <v>120</v>
      </c>
      <c r="I400" s="242"/>
      <c r="J400" s="243">
        <f>ROUND(I400*H400,2)</f>
        <v>0</v>
      </c>
      <c r="K400" s="239" t="s">
        <v>234</v>
      </c>
      <c r="L400" s="73"/>
      <c r="M400" s="244" t="s">
        <v>22</v>
      </c>
      <c r="N400" s="245" t="s">
        <v>50</v>
      </c>
      <c r="O400" s="48"/>
      <c r="P400" s="246">
        <f>O400*H400</f>
        <v>0</v>
      </c>
      <c r="Q400" s="246">
        <v>0</v>
      </c>
      <c r="R400" s="246">
        <f>Q400*H400</f>
        <v>0</v>
      </c>
      <c r="S400" s="246">
        <v>0</v>
      </c>
      <c r="T400" s="247">
        <f>S400*H400</f>
        <v>0</v>
      </c>
      <c r="AR400" s="25" t="s">
        <v>304</v>
      </c>
      <c r="AT400" s="25" t="s">
        <v>230</v>
      </c>
      <c r="AU400" s="25" t="s">
        <v>87</v>
      </c>
      <c r="AY400" s="25" t="s">
        <v>228</v>
      </c>
      <c r="BE400" s="248">
        <f>IF(N400="základní",J400,0)</f>
        <v>0</v>
      </c>
      <c r="BF400" s="248">
        <f>IF(N400="snížená",J400,0)</f>
        <v>0</v>
      </c>
      <c r="BG400" s="248">
        <f>IF(N400="zákl. přenesená",J400,0)</f>
        <v>0</v>
      </c>
      <c r="BH400" s="248">
        <f>IF(N400="sníž. přenesená",J400,0)</f>
        <v>0</v>
      </c>
      <c r="BI400" s="248">
        <f>IF(N400="nulová",J400,0)</f>
        <v>0</v>
      </c>
      <c r="BJ400" s="25" t="s">
        <v>24</v>
      </c>
      <c r="BK400" s="248">
        <f>ROUND(I400*H400,2)</f>
        <v>0</v>
      </c>
      <c r="BL400" s="25" t="s">
        <v>304</v>
      </c>
      <c r="BM400" s="25" t="s">
        <v>5397</v>
      </c>
    </row>
    <row r="401" s="1" customFormat="1" ht="16.5" customHeight="1">
      <c r="B401" s="47"/>
      <c r="C401" s="237" t="s">
        <v>235</v>
      </c>
      <c r="D401" s="237" t="s">
        <v>230</v>
      </c>
      <c r="E401" s="238" t="s">
        <v>5243</v>
      </c>
      <c r="F401" s="239" t="s">
        <v>5244</v>
      </c>
      <c r="G401" s="240" t="s">
        <v>499</v>
      </c>
      <c r="H401" s="241">
        <v>4</v>
      </c>
      <c r="I401" s="242"/>
      <c r="J401" s="243">
        <f>ROUND(I401*H401,2)</f>
        <v>0</v>
      </c>
      <c r="K401" s="239" t="s">
        <v>234</v>
      </c>
      <c r="L401" s="73"/>
      <c r="M401" s="244" t="s">
        <v>22</v>
      </c>
      <c r="N401" s="245" t="s">
        <v>50</v>
      </c>
      <c r="O401" s="48"/>
      <c r="P401" s="246">
        <f>O401*H401</f>
        <v>0</v>
      </c>
      <c r="Q401" s="246">
        <v>0</v>
      </c>
      <c r="R401" s="246">
        <f>Q401*H401</f>
        <v>0</v>
      </c>
      <c r="S401" s="246">
        <v>0</v>
      </c>
      <c r="T401" s="247">
        <f>S401*H401</f>
        <v>0</v>
      </c>
      <c r="AR401" s="25" t="s">
        <v>304</v>
      </c>
      <c r="AT401" s="25" t="s">
        <v>230</v>
      </c>
      <c r="AU401" s="25" t="s">
        <v>87</v>
      </c>
      <c r="AY401" s="25" t="s">
        <v>228</v>
      </c>
      <c r="BE401" s="248">
        <f>IF(N401="základní",J401,0)</f>
        <v>0</v>
      </c>
      <c r="BF401" s="248">
        <f>IF(N401="snížená",J401,0)</f>
        <v>0</v>
      </c>
      <c r="BG401" s="248">
        <f>IF(N401="zákl. přenesená",J401,0)</f>
        <v>0</v>
      </c>
      <c r="BH401" s="248">
        <f>IF(N401="sníž. přenesená",J401,0)</f>
        <v>0</v>
      </c>
      <c r="BI401" s="248">
        <f>IF(N401="nulová",J401,0)</f>
        <v>0</v>
      </c>
      <c r="BJ401" s="25" t="s">
        <v>24</v>
      </c>
      <c r="BK401" s="248">
        <f>ROUND(I401*H401,2)</f>
        <v>0</v>
      </c>
      <c r="BL401" s="25" t="s">
        <v>304</v>
      </c>
      <c r="BM401" s="25" t="s">
        <v>5398</v>
      </c>
    </row>
    <row r="402" s="1" customFormat="1" ht="16.5" customHeight="1">
      <c r="B402" s="47"/>
      <c r="C402" s="237" t="s">
        <v>251</v>
      </c>
      <c r="D402" s="237" t="s">
        <v>230</v>
      </c>
      <c r="E402" s="238" t="s">
        <v>5330</v>
      </c>
      <c r="F402" s="239" t="s">
        <v>5331</v>
      </c>
      <c r="G402" s="240" t="s">
        <v>499</v>
      </c>
      <c r="H402" s="241">
        <v>4</v>
      </c>
      <c r="I402" s="242"/>
      <c r="J402" s="243">
        <f>ROUND(I402*H402,2)</f>
        <v>0</v>
      </c>
      <c r="K402" s="239" t="s">
        <v>234</v>
      </c>
      <c r="L402" s="73"/>
      <c r="M402" s="244" t="s">
        <v>22</v>
      </c>
      <c r="N402" s="245" t="s">
        <v>50</v>
      </c>
      <c r="O402" s="48"/>
      <c r="P402" s="246">
        <f>O402*H402</f>
        <v>0</v>
      </c>
      <c r="Q402" s="246">
        <v>0</v>
      </c>
      <c r="R402" s="246">
        <f>Q402*H402</f>
        <v>0</v>
      </c>
      <c r="S402" s="246">
        <v>0</v>
      </c>
      <c r="T402" s="247">
        <f>S402*H402</f>
        <v>0</v>
      </c>
      <c r="AR402" s="25" t="s">
        <v>304</v>
      </c>
      <c r="AT402" s="25" t="s">
        <v>230</v>
      </c>
      <c r="AU402" s="25" t="s">
        <v>87</v>
      </c>
      <c r="AY402" s="25" t="s">
        <v>228</v>
      </c>
      <c r="BE402" s="248">
        <f>IF(N402="základní",J402,0)</f>
        <v>0</v>
      </c>
      <c r="BF402" s="248">
        <f>IF(N402="snížená",J402,0)</f>
        <v>0</v>
      </c>
      <c r="BG402" s="248">
        <f>IF(N402="zákl. přenesená",J402,0)</f>
        <v>0</v>
      </c>
      <c r="BH402" s="248">
        <f>IF(N402="sníž. přenesená",J402,0)</f>
        <v>0</v>
      </c>
      <c r="BI402" s="248">
        <f>IF(N402="nulová",J402,0)</f>
        <v>0</v>
      </c>
      <c r="BJ402" s="25" t="s">
        <v>24</v>
      </c>
      <c r="BK402" s="248">
        <f>ROUND(I402*H402,2)</f>
        <v>0</v>
      </c>
      <c r="BL402" s="25" t="s">
        <v>304</v>
      </c>
      <c r="BM402" s="25" t="s">
        <v>5399</v>
      </c>
    </row>
    <row r="403" s="1" customFormat="1" ht="16.5" customHeight="1">
      <c r="B403" s="47"/>
      <c r="C403" s="237" t="s">
        <v>255</v>
      </c>
      <c r="D403" s="237" t="s">
        <v>230</v>
      </c>
      <c r="E403" s="238" t="s">
        <v>5067</v>
      </c>
      <c r="F403" s="239" t="s">
        <v>5068</v>
      </c>
      <c r="G403" s="240" t="s">
        <v>328</v>
      </c>
      <c r="H403" s="241">
        <v>216</v>
      </c>
      <c r="I403" s="242"/>
      <c r="J403" s="243">
        <f>ROUND(I403*H403,2)</f>
        <v>0</v>
      </c>
      <c r="K403" s="239" t="s">
        <v>234</v>
      </c>
      <c r="L403" s="73"/>
      <c r="M403" s="244" t="s">
        <v>22</v>
      </c>
      <c r="N403" s="245" t="s">
        <v>50</v>
      </c>
      <c r="O403" s="48"/>
      <c r="P403" s="246">
        <f>O403*H403</f>
        <v>0</v>
      </c>
      <c r="Q403" s="246">
        <v>0</v>
      </c>
      <c r="R403" s="246">
        <f>Q403*H403</f>
        <v>0</v>
      </c>
      <c r="S403" s="246">
        <v>0</v>
      </c>
      <c r="T403" s="247">
        <f>S403*H403</f>
        <v>0</v>
      </c>
      <c r="AR403" s="25" t="s">
        <v>304</v>
      </c>
      <c r="AT403" s="25" t="s">
        <v>230</v>
      </c>
      <c r="AU403" s="25" t="s">
        <v>87</v>
      </c>
      <c r="AY403" s="25" t="s">
        <v>228</v>
      </c>
      <c r="BE403" s="248">
        <f>IF(N403="základní",J403,0)</f>
        <v>0</v>
      </c>
      <c r="BF403" s="248">
        <f>IF(N403="snížená",J403,0)</f>
        <v>0</v>
      </c>
      <c r="BG403" s="248">
        <f>IF(N403="zákl. přenesená",J403,0)</f>
        <v>0</v>
      </c>
      <c r="BH403" s="248">
        <f>IF(N403="sníž. přenesená",J403,0)</f>
        <v>0</v>
      </c>
      <c r="BI403" s="248">
        <f>IF(N403="nulová",J403,0)</f>
        <v>0</v>
      </c>
      <c r="BJ403" s="25" t="s">
        <v>24</v>
      </c>
      <c r="BK403" s="248">
        <f>ROUND(I403*H403,2)</f>
        <v>0</v>
      </c>
      <c r="BL403" s="25" t="s">
        <v>304</v>
      </c>
      <c r="BM403" s="25" t="s">
        <v>5400</v>
      </c>
    </row>
    <row r="404" s="1" customFormat="1" ht="16.5" customHeight="1">
      <c r="B404" s="47"/>
      <c r="C404" s="237" t="s">
        <v>260</v>
      </c>
      <c r="D404" s="237" t="s">
        <v>230</v>
      </c>
      <c r="E404" s="238" t="s">
        <v>5073</v>
      </c>
      <c r="F404" s="239" t="s">
        <v>5074</v>
      </c>
      <c r="G404" s="240" t="s">
        <v>499</v>
      </c>
      <c r="H404" s="241">
        <v>4</v>
      </c>
      <c r="I404" s="242"/>
      <c r="J404" s="243">
        <f>ROUND(I404*H404,2)</f>
        <v>0</v>
      </c>
      <c r="K404" s="239" t="s">
        <v>234</v>
      </c>
      <c r="L404" s="73"/>
      <c r="M404" s="244" t="s">
        <v>22</v>
      </c>
      <c r="N404" s="245" t="s">
        <v>50</v>
      </c>
      <c r="O404" s="48"/>
      <c r="P404" s="246">
        <f>O404*H404</f>
        <v>0</v>
      </c>
      <c r="Q404" s="246">
        <v>0</v>
      </c>
      <c r="R404" s="246">
        <f>Q404*H404</f>
        <v>0</v>
      </c>
      <c r="S404" s="246">
        <v>0</v>
      </c>
      <c r="T404" s="247">
        <f>S404*H404</f>
        <v>0</v>
      </c>
      <c r="AR404" s="25" t="s">
        <v>304</v>
      </c>
      <c r="AT404" s="25" t="s">
        <v>230</v>
      </c>
      <c r="AU404" s="25" t="s">
        <v>87</v>
      </c>
      <c r="AY404" s="25" t="s">
        <v>228</v>
      </c>
      <c r="BE404" s="248">
        <f>IF(N404="základní",J404,0)</f>
        <v>0</v>
      </c>
      <c r="BF404" s="248">
        <f>IF(N404="snížená",J404,0)</f>
        <v>0</v>
      </c>
      <c r="BG404" s="248">
        <f>IF(N404="zákl. přenesená",J404,0)</f>
        <v>0</v>
      </c>
      <c r="BH404" s="248">
        <f>IF(N404="sníž. přenesená",J404,0)</f>
        <v>0</v>
      </c>
      <c r="BI404" s="248">
        <f>IF(N404="nulová",J404,0)</f>
        <v>0</v>
      </c>
      <c r="BJ404" s="25" t="s">
        <v>24</v>
      </c>
      <c r="BK404" s="248">
        <f>ROUND(I404*H404,2)</f>
        <v>0</v>
      </c>
      <c r="BL404" s="25" t="s">
        <v>304</v>
      </c>
      <c r="BM404" s="25" t="s">
        <v>5401</v>
      </c>
    </row>
    <row r="405" s="1" customFormat="1" ht="16.5" customHeight="1">
      <c r="B405" s="47"/>
      <c r="C405" s="237" t="s">
        <v>266</v>
      </c>
      <c r="D405" s="237" t="s">
        <v>230</v>
      </c>
      <c r="E405" s="238" t="s">
        <v>5079</v>
      </c>
      <c r="F405" s="239" t="s">
        <v>5080</v>
      </c>
      <c r="G405" s="240" t="s">
        <v>913</v>
      </c>
      <c r="H405" s="306"/>
      <c r="I405" s="242"/>
      <c r="J405" s="243">
        <f>ROUND(I405*H405,2)</f>
        <v>0</v>
      </c>
      <c r="K405" s="239" t="s">
        <v>234</v>
      </c>
      <c r="L405" s="73"/>
      <c r="M405" s="244" t="s">
        <v>22</v>
      </c>
      <c r="N405" s="245" t="s">
        <v>50</v>
      </c>
      <c r="O405" s="48"/>
      <c r="P405" s="246">
        <f>O405*H405</f>
        <v>0</v>
      </c>
      <c r="Q405" s="246">
        <v>0</v>
      </c>
      <c r="R405" s="246">
        <f>Q405*H405</f>
        <v>0</v>
      </c>
      <c r="S405" s="246">
        <v>0</v>
      </c>
      <c r="T405" s="247">
        <f>S405*H405</f>
        <v>0</v>
      </c>
      <c r="AR405" s="25" t="s">
        <v>304</v>
      </c>
      <c r="AT405" s="25" t="s">
        <v>230</v>
      </c>
      <c r="AU405" s="25" t="s">
        <v>87</v>
      </c>
      <c r="AY405" s="25" t="s">
        <v>228</v>
      </c>
      <c r="BE405" s="248">
        <f>IF(N405="základní",J405,0)</f>
        <v>0</v>
      </c>
      <c r="BF405" s="248">
        <f>IF(N405="snížená",J405,0)</f>
        <v>0</v>
      </c>
      <c r="BG405" s="248">
        <f>IF(N405="zákl. přenesená",J405,0)</f>
        <v>0</v>
      </c>
      <c r="BH405" s="248">
        <f>IF(N405="sníž. přenesená",J405,0)</f>
        <v>0</v>
      </c>
      <c r="BI405" s="248">
        <f>IF(N405="nulová",J405,0)</f>
        <v>0</v>
      </c>
      <c r="BJ405" s="25" t="s">
        <v>24</v>
      </c>
      <c r="BK405" s="248">
        <f>ROUND(I405*H405,2)</f>
        <v>0</v>
      </c>
      <c r="BL405" s="25" t="s">
        <v>304</v>
      </c>
      <c r="BM405" s="25" t="s">
        <v>5402</v>
      </c>
    </row>
    <row r="406" s="11" customFormat="1" ht="29.88" customHeight="1">
      <c r="B406" s="221"/>
      <c r="C406" s="222"/>
      <c r="D406" s="223" t="s">
        <v>78</v>
      </c>
      <c r="E406" s="235" t="s">
        <v>2769</v>
      </c>
      <c r="F406" s="235" t="s">
        <v>5082</v>
      </c>
      <c r="G406" s="222"/>
      <c r="H406" s="222"/>
      <c r="I406" s="225"/>
      <c r="J406" s="236">
        <f>BK406</f>
        <v>0</v>
      </c>
      <c r="K406" s="222"/>
      <c r="L406" s="227"/>
      <c r="M406" s="228"/>
      <c r="N406" s="229"/>
      <c r="O406" s="229"/>
      <c r="P406" s="230">
        <f>SUM(P407:P422)</f>
        <v>0</v>
      </c>
      <c r="Q406" s="229"/>
      <c r="R406" s="230">
        <f>SUM(R407:R422)</f>
        <v>0</v>
      </c>
      <c r="S406" s="229"/>
      <c r="T406" s="231">
        <f>SUM(T407:T422)</f>
        <v>0</v>
      </c>
      <c r="AR406" s="232" t="s">
        <v>87</v>
      </c>
      <c r="AT406" s="233" t="s">
        <v>78</v>
      </c>
      <c r="AU406" s="233" t="s">
        <v>24</v>
      </c>
      <c r="AY406" s="232" t="s">
        <v>228</v>
      </c>
      <c r="BK406" s="234">
        <f>SUM(BK407:BK422)</f>
        <v>0</v>
      </c>
    </row>
    <row r="407" s="1" customFormat="1" ht="16.5" customHeight="1">
      <c r="B407" s="47"/>
      <c r="C407" s="237" t="s">
        <v>24</v>
      </c>
      <c r="D407" s="237" t="s">
        <v>230</v>
      </c>
      <c r="E407" s="238" t="s">
        <v>5083</v>
      </c>
      <c r="F407" s="239" t="s">
        <v>5084</v>
      </c>
      <c r="G407" s="240" t="s">
        <v>499</v>
      </c>
      <c r="H407" s="241">
        <v>4</v>
      </c>
      <c r="I407" s="242"/>
      <c r="J407" s="243">
        <f>ROUND(I407*H407,2)</f>
        <v>0</v>
      </c>
      <c r="K407" s="239" t="s">
        <v>234</v>
      </c>
      <c r="L407" s="73"/>
      <c r="M407" s="244" t="s">
        <v>22</v>
      </c>
      <c r="N407" s="245" t="s">
        <v>50</v>
      </c>
      <c r="O407" s="48"/>
      <c r="P407" s="246">
        <f>O407*H407</f>
        <v>0</v>
      </c>
      <c r="Q407" s="246">
        <v>0</v>
      </c>
      <c r="R407" s="246">
        <f>Q407*H407</f>
        <v>0</v>
      </c>
      <c r="S407" s="246">
        <v>0</v>
      </c>
      <c r="T407" s="247">
        <f>S407*H407</f>
        <v>0</v>
      </c>
      <c r="AR407" s="25" t="s">
        <v>304</v>
      </c>
      <c r="AT407" s="25" t="s">
        <v>230</v>
      </c>
      <c r="AU407" s="25" t="s">
        <v>87</v>
      </c>
      <c r="AY407" s="25" t="s">
        <v>228</v>
      </c>
      <c r="BE407" s="248">
        <f>IF(N407="základní",J407,0)</f>
        <v>0</v>
      </c>
      <c r="BF407" s="248">
        <f>IF(N407="snížená",J407,0)</f>
        <v>0</v>
      </c>
      <c r="BG407" s="248">
        <f>IF(N407="zákl. přenesená",J407,0)</f>
        <v>0</v>
      </c>
      <c r="BH407" s="248">
        <f>IF(N407="sníž. přenesená",J407,0)</f>
        <v>0</v>
      </c>
      <c r="BI407" s="248">
        <f>IF(N407="nulová",J407,0)</f>
        <v>0</v>
      </c>
      <c r="BJ407" s="25" t="s">
        <v>24</v>
      </c>
      <c r="BK407" s="248">
        <f>ROUND(I407*H407,2)</f>
        <v>0</v>
      </c>
      <c r="BL407" s="25" t="s">
        <v>304</v>
      </c>
      <c r="BM407" s="25" t="s">
        <v>5403</v>
      </c>
    </row>
    <row r="408" s="1" customFormat="1" ht="16.5" customHeight="1">
      <c r="B408" s="47"/>
      <c r="C408" s="237" t="s">
        <v>87</v>
      </c>
      <c r="D408" s="237" t="s">
        <v>230</v>
      </c>
      <c r="E408" s="238" t="s">
        <v>5086</v>
      </c>
      <c r="F408" s="239" t="s">
        <v>5087</v>
      </c>
      <c r="G408" s="240" t="s">
        <v>499</v>
      </c>
      <c r="H408" s="241">
        <v>20</v>
      </c>
      <c r="I408" s="242"/>
      <c r="J408" s="243">
        <f>ROUND(I408*H408,2)</f>
        <v>0</v>
      </c>
      <c r="K408" s="239" t="s">
        <v>234</v>
      </c>
      <c r="L408" s="73"/>
      <c r="M408" s="244" t="s">
        <v>22</v>
      </c>
      <c r="N408" s="245" t="s">
        <v>50</v>
      </c>
      <c r="O408" s="48"/>
      <c r="P408" s="246">
        <f>O408*H408</f>
        <v>0</v>
      </c>
      <c r="Q408" s="246">
        <v>0</v>
      </c>
      <c r="R408" s="246">
        <f>Q408*H408</f>
        <v>0</v>
      </c>
      <c r="S408" s="246">
        <v>0</v>
      </c>
      <c r="T408" s="247">
        <f>S408*H408</f>
        <v>0</v>
      </c>
      <c r="AR408" s="25" t="s">
        <v>304</v>
      </c>
      <c r="AT408" s="25" t="s">
        <v>230</v>
      </c>
      <c r="AU408" s="25" t="s">
        <v>87</v>
      </c>
      <c r="AY408" s="25" t="s">
        <v>228</v>
      </c>
      <c r="BE408" s="248">
        <f>IF(N408="základní",J408,0)</f>
        <v>0</v>
      </c>
      <c r="BF408" s="248">
        <f>IF(N408="snížená",J408,0)</f>
        <v>0</v>
      </c>
      <c r="BG408" s="248">
        <f>IF(N408="zákl. přenesená",J408,0)</f>
        <v>0</v>
      </c>
      <c r="BH408" s="248">
        <f>IF(N408="sníž. přenesená",J408,0)</f>
        <v>0</v>
      </c>
      <c r="BI408" s="248">
        <f>IF(N408="nulová",J408,0)</f>
        <v>0</v>
      </c>
      <c r="BJ408" s="25" t="s">
        <v>24</v>
      </c>
      <c r="BK408" s="248">
        <f>ROUND(I408*H408,2)</f>
        <v>0</v>
      </c>
      <c r="BL408" s="25" t="s">
        <v>304</v>
      </c>
      <c r="BM408" s="25" t="s">
        <v>5404</v>
      </c>
    </row>
    <row r="409" s="1" customFormat="1" ht="16.5" customHeight="1">
      <c r="B409" s="47"/>
      <c r="C409" s="237" t="s">
        <v>101</v>
      </c>
      <c r="D409" s="237" t="s">
        <v>230</v>
      </c>
      <c r="E409" s="238" t="s">
        <v>5253</v>
      </c>
      <c r="F409" s="239" t="s">
        <v>5254</v>
      </c>
      <c r="G409" s="240" t="s">
        <v>499</v>
      </c>
      <c r="H409" s="241">
        <v>4</v>
      </c>
      <c r="I409" s="242"/>
      <c r="J409" s="243">
        <f>ROUND(I409*H409,2)</f>
        <v>0</v>
      </c>
      <c r="K409" s="239" t="s">
        <v>234</v>
      </c>
      <c r="L409" s="73"/>
      <c r="M409" s="244" t="s">
        <v>22</v>
      </c>
      <c r="N409" s="245" t="s">
        <v>50</v>
      </c>
      <c r="O409" s="48"/>
      <c r="P409" s="246">
        <f>O409*H409</f>
        <v>0</v>
      </c>
      <c r="Q409" s="246">
        <v>0</v>
      </c>
      <c r="R409" s="246">
        <f>Q409*H409</f>
        <v>0</v>
      </c>
      <c r="S409" s="246">
        <v>0</v>
      </c>
      <c r="T409" s="247">
        <f>S409*H409</f>
        <v>0</v>
      </c>
      <c r="AR409" s="25" t="s">
        <v>304</v>
      </c>
      <c r="AT409" s="25" t="s">
        <v>230</v>
      </c>
      <c r="AU409" s="25" t="s">
        <v>87</v>
      </c>
      <c r="AY409" s="25" t="s">
        <v>228</v>
      </c>
      <c r="BE409" s="248">
        <f>IF(N409="základní",J409,0)</f>
        <v>0</v>
      </c>
      <c r="BF409" s="248">
        <f>IF(N409="snížená",J409,0)</f>
        <v>0</v>
      </c>
      <c r="BG409" s="248">
        <f>IF(N409="zákl. přenesená",J409,0)</f>
        <v>0</v>
      </c>
      <c r="BH409" s="248">
        <f>IF(N409="sníž. přenesená",J409,0)</f>
        <v>0</v>
      </c>
      <c r="BI409" s="248">
        <f>IF(N409="nulová",J409,0)</f>
        <v>0</v>
      </c>
      <c r="BJ409" s="25" t="s">
        <v>24</v>
      </c>
      <c r="BK409" s="248">
        <f>ROUND(I409*H409,2)</f>
        <v>0</v>
      </c>
      <c r="BL409" s="25" t="s">
        <v>304</v>
      </c>
      <c r="BM409" s="25" t="s">
        <v>5405</v>
      </c>
    </row>
    <row r="410" s="1" customFormat="1" ht="16.5" customHeight="1">
      <c r="B410" s="47"/>
      <c r="C410" s="237" t="s">
        <v>235</v>
      </c>
      <c r="D410" s="237" t="s">
        <v>230</v>
      </c>
      <c r="E410" s="238" t="s">
        <v>5092</v>
      </c>
      <c r="F410" s="239" t="s">
        <v>5093</v>
      </c>
      <c r="G410" s="240" t="s">
        <v>499</v>
      </c>
      <c r="H410" s="241">
        <v>12</v>
      </c>
      <c r="I410" s="242"/>
      <c r="J410" s="243">
        <f>ROUND(I410*H410,2)</f>
        <v>0</v>
      </c>
      <c r="K410" s="239" t="s">
        <v>234</v>
      </c>
      <c r="L410" s="73"/>
      <c r="M410" s="244" t="s">
        <v>22</v>
      </c>
      <c r="N410" s="245" t="s">
        <v>50</v>
      </c>
      <c r="O410" s="48"/>
      <c r="P410" s="246">
        <f>O410*H410</f>
        <v>0</v>
      </c>
      <c r="Q410" s="246">
        <v>0</v>
      </c>
      <c r="R410" s="246">
        <f>Q410*H410</f>
        <v>0</v>
      </c>
      <c r="S410" s="246">
        <v>0</v>
      </c>
      <c r="T410" s="247">
        <f>S410*H410</f>
        <v>0</v>
      </c>
      <c r="AR410" s="25" t="s">
        <v>304</v>
      </c>
      <c r="AT410" s="25" t="s">
        <v>230</v>
      </c>
      <c r="AU410" s="25" t="s">
        <v>87</v>
      </c>
      <c r="AY410" s="25" t="s">
        <v>228</v>
      </c>
      <c r="BE410" s="248">
        <f>IF(N410="základní",J410,0)</f>
        <v>0</v>
      </c>
      <c r="BF410" s="248">
        <f>IF(N410="snížená",J410,0)</f>
        <v>0</v>
      </c>
      <c r="BG410" s="248">
        <f>IF(N410="zákl. přenesená",J410,0)</f>
        <v>0</v>
      </c>
      <c r="BH410" s="248">
        <f>IF(N410="sníž. přenesená",J410,0)</f>
        <v>0</v>
      </c>
      <c r="BI410" s="248">
        <f>IF(N410="nulová",J410,0)</f>
        <v>0</v>
      </c>
      <c r="BJ410" s="25" t="s">
        <v>24</v>
      </c>
      <c r="BK410" s="248">
        <f>ROUND(I410*H410,2)</f>
        <v>0</v>
      </c>
      <c r="BL410" s="25" t="s">
        <v>304</v>
      </c>
      <c r="BM410" s="25" t="s">
        <v>5406</v>
      </c>
    </row>
    <row r="411" s="1" customFormat="1" ht="16.5" customHeight="1">
      <c r="B411" s="47"/>
      <c r="C411" s="237" t="s">
        <v>251</v>
      </c>
      <c r="D411" s="237" t="s">
        <v>230</v>
      </c>
      <c r="E411" s="238" t="s">
        <v>5095</v>
      </c>
      <c r="F411" s="239" t="s">
        <v>5096</v>
      </c>
      <c r="G411" s="240" t="s">
        <v>499</v>
      </c>
      <c r="H411" s="241">
        <v>12</v>
      </c>
      <c r="I411" s="242"/>
      <c r="J411" s="243">
        <f>ROUND(I411*H411,2)</f>
        <v>0</v>
      </c>
      <c r="K411" s="239" t="s">
        <v>234</v>
      </c>
      <c r="L411" s="73"/>
      <c r="M411" s="244" t="s">
        <v>22</v>
      </c>
      <c r="N411" s="245" t="s">
        <v>50</v>
      </c>
      <c r="O411" s="48"/>
      <c r="P411" s="246">
        <f>O411*H411</f>
        <v>0</v>
      </c>
      <c r="Q411" s="246">
        <v>0</v>
      </c>
      <c r="R411" s="246">
        <f>Q411*H411</f>
        <v>0</v>
      </c>
      <c r="S411" s="246">
        <v>0</v>
      </c>
      <c r="T411" s="247">
        <f>S411*H411</f>
        <v>0</v>
      </c>
      <c r="AR411" s="25" t="s">
        <v>304</v>
      </c>
      <c r="AT411" s="25" t="s">
        <v>230</v>
      </c>
      <c r="AU411" s="25" t="s">
        <v>87</v>
      </c>
      <c r="AY411" s="25" t="s">
        <v>228</v>
      </c>
      <c r="BE411" s="248">
        <f>IF(N411="základní",J411,0)</f>
        <v>0</v>
      </c>
      <c r="BF411" s="248">
        <f>IF(N411="snížená",J411,0)</f>
        <v>0</v>
      </c>
      <c r="BG411" s="248">
        <f>IF(N411="zákl. přenesená",J411,0)</f>
        <v>0</v>
      </c>
      <c r="BH411" s="248">
        <f>IF(N411="sníž. přenesená",J411,0)</f>
        <v>0</v>
      </c>
      <c r="BI411" s="248">
        <f>IF(N411="nulová",J411,0)</f>
        <v>0</v>
      </c>
      <c r="BJ411" s="25" t="s">
        <v>24</v>
      </c>
      <c r="BK411" s="248">
        <f>ROUND(I411*H411,2)</f>
        <v>0</v>
      </c>
      <c r="BL411" s="25" t="s">
        <v>304</v>
      </c>
      <c r="BM411" s="25" t="s">
        <v>5407</v>
      </c>
    </row>
    <row r="412" s="1" customFormat="1" ht="16.5" customHeight="1">
      <c r="B412" s="47"/>
      <c r="C412" s="237" t="s">
        <v>255</v>
      </c>
      <c r="D412" s="237" t="s">
        <v>230</v>
      </c>
      <c r="E412" s="238" t="s">
        <v>5113</v>
      </c>
      <c r="F412" s="239" t="s">
        <v>5114</v>
      </c>
      <c r="G412" s="240" t="s">
        <v>499</v>
      </c>
      <c r="H412" s="241">
        <v>4</v>
      </c>
      <c r="I412" s="242"/>
      <c r="J412" s="243">
        <f>ROUND(I412*H412,2)</f>
        <v>0</v>
      </c>
      <c r="K412" s="239" t="s">
        <v>234</v>
      </c>
      <c r="L412" s="73"/>
      <c r="M412" s="244" t="s">
        <v>22</v>
      </c>
      <c r="N412" s="245" t="s">
        <v>50</v>
      </c>
      <c r="O412" s="48"/>
      <c r="P412" s="246">
        <f>O412*H412</f>
        <v>0</v>
      </c>
      <c r="Q412" s="246">
        <v>0</v>
      </c>
      <c r="R412" s="246">
        <f>Q412*H412</f>
        <v>0</v>
      </c>
      <c r="S412" s="246">
        <v>0</v>
      </c>
      <c r="T412" s="247">
        <f>S412*H412</f>
        <v>0</v>
      </c>
      <c r="AR412" s="25" t="s">
        <v>304</v>
      </c>
      <c r="AT412" s="25" t="s">
        <v>230</v>
      </c>
      <c r="AU412" s="25" t="s">
        <v>87</v>
      </c>
      <c r="AY412" s="25" t="s">
        <v>228</v>
      </c>
      <c r="BE412" s="248">
        <f>IF(N412="základní",J412,0)</f>
        <v>0</v>
      </c>
      <c r="BF412" s="248">
        <f>IF(N412="snížená",J412,0)</f>
        <v>0</v>
      </c>
      <c r="BG412" s="248">
        <f>IF(N412="zákl. přenesená",J412,0)</f>
        <v>0</v>
      </c>
      <c r="BH412" s="248">
        <f>IF(N412="sníž. přenesená",J412,0)</f>
        <v>0</v>
      </c>
      <c r="BI412" s="248">
        <f>IF(N412="nulová",J412,0)</f>
        <v>0</v>
      </c>
      <c r="BJ412" s="25" t="s">
        <v>24</v>
      </c>
      <c r="BK412" s="248">
        <f>ROUND(I412*H412,2)</f>
        <v>0</v>
      </c>
      <c r="BL412" s="25" t="s">
        <v>304</v>
      </c>
      <c r="BM412" s="25" t="s">
        <v>5408</v>
      </c>
    </row>
    <row r="413" s="1" customFormat="1" ht="25.5" customHeight="1">
      <c r="B413" s="47"/>
      <c r="C413" s="237" t="s">
        <v>260</v>
      </c>
      <c r="D413" s="237" t="s">
        <v>230</v>
      </c>
      <c r="E413" s="238" t="s">
        <v>5409</v>
      </c>
      <c r="F413" s="239" t="s">
        <v>5410</v>
      </c>
      <c r="G413" s="240" t="s">
        <v>929</v>
      </c>
      <c r="H413" s="241">
        <v>4</v>
      </c>
      <c r="I413" s="242"/>
      <c r="J413" s="243">
        <f>ROUND(I413*H413,2)</f>
        <v>0</v>
      </c>
      <c r="K413" s="239" t="s">
        <v>2762</v>
      </c>
      <c r="L413" s="73"/>
      <c r="M413" s="244" t="s">
        <v>22</v>
      </c>
      <c r="N413" s="245" t="s">
        <v>50</v>
      </c>
      <c r="O413" s="48"/>
      <c r="P413" s="246">
        <f>O413*H413</f>
        <v>0</v>
      </c>
      <c r="Q413" s="246">
        <v>0</v>
      </c>
      <c r="R413" s="246">
        <f>Q413*H413</f>
        <v>0</v>
      </c>
      <c r="S413" s="246">
        <v>0</v>
      </c>
      <c r="T413" s="247">
        <f>S413*H413</f>
        <v>0</v>
      </c>
      <c r="AR413" s="25" t="s">
        <v>304</v>
      </c>
      <c r="AT413" s="25" t="s">
        <v>230</v>
      </c>
      <c r="AU413" s="25" t="s">
        <v>87</v>
      </c>
      <c r="AY413" s="25" t="s">
        <v>228</v>
      </c>
      <c r="BE413" s="248">
        <f>IF(N413="základní",J413,0)</f>
        <v>0</v>
      </c>
      <c r="BF413" s="248">
        <f>IF(N413="snížená",J413,0)</f>
        <v>0</v>
      </c>
      <c r="BG413" s="248">
        <f>IF(N413="zákl. přenesená",J413,0)</f>
        <v>0</v>
      </c>
      <c r="BH413" s="248">
        <f>IF(N413="sníž. přenesená",J413,0)</f>
        <v>0</v>
      </c>
      <c r="BI413" s="248">
        <f>IF(N413="nulová",J413,0)</f>
        <v>0</v>
      </c>
      <c r="BJ413" s="25" t="s">
        <v>24</v>
      </c>
      <c r="BK413" s="248">
        <f>ROUND(I413*H413,2)</f>
        <v>0</v>
      </c>
      <c r="BL413" s="25" t="s">
        <v>304</v>
      </c>
      <c r="BM413" s="25" t="s">
        <v>5411</v>
      </c>
    </row>
    <row r="414" s="1" customFormat="1" ht="16.5" customHeight="1">
      <c r="B414" s="47"/>
      <c r="C414" s="237" t="s">
        <v>266</v>
      </c>
      <c r="D414" s="237" t="s">
        <v>230</v>
      </c>
      <c r="E414" s="238" t="s">
        <v>5261</v>
      </c>
      <c r="F414" s="239" t="s">
        <v>5262</v>
      </c>
      <c r="G414" s="240" t="s">
        <v>929</v>
      </c>
      <c r="H414" s="241">
        <v>8</v>
      </c>
      <c r="I414" s="242"/>
      <c r="J414" s="243">
        <f>ROUND(I414*H414,2)</f>
        <v>0</v>
      </c>
      <c r="K414" s="239" t="s">
        <v>2762</v>
      </c>
      <c r="L414" s="73"/>
      <c r="M414" s="244" t="s">
        <v>22</v>
      </c>
      <c r="N414" s="245" t="s">
        <v>50</v>
      </c>
      <c r="O414" s="48"/>
      <c r="P414" s="246">
        <f>O414*H414</f>
        <v>0</v>
      </c>
      <c r="Q414" s="246">
        <v>0</v>
      </c>
      <c r="R414" s="246">
        <f>Q414*H414</f>
        <v>0</v>
      </c>
      <c r="S414" s="246">
        <v>0</v>
      </c>
      <c r="T414" s="247">
        <f>S414*H414</f>
        <v>0</v>
      </c>
      <c r="AR414" s="25" t="s">
        <v>304</v>
      </c>
      <c r="AT414" s="25" t="s">
        <v>230</v>
      </c>
      <c r="AU414" s="25" t="s">
        <v>87</v>
      </c>
      <c r="AY414" s="25" t="s">
        <v>228</v>
      </c>
      <c r="BE414" s="248">
        <f>IF(N414="základní",J414,0)</f>
        <v>0</v>
      </c>
      <c r="BF414" s="248">
        <f>IF(N414="snížená",J414,0)</f>
        <v>0</v>
      </c>
      <c r="BG414" s="248">
        <f>IF(N414="zákl. přenesená",J414,0)</f>
        <v>0</v>
      </c>
      <c r="BH414" s="248">
        <f>IF(N414="sníž. přenesená",J414,0)</f>
        <v>0</v>
      </c>
      <c r="BI414" s="248">
        <f>IF(N414="nulová",J414,0)</f>
        <v>0</v>
      </c>
      <c r="BJ414" s="25" t="s">
        <v>24</v>
      </c>
      <c r="BK414" s="248">
        <f>ROUND(I414*H414,2)</f>
        <v>0</v>
      </c>
      <c r="BL414" s="25" t="s">
        <v>304</v>
      </c>
      <c r="BM414" s="25" t="s">
        <v>5412</v>
      </c>
    </row>
    <row r="415" s="1" customFormat="1" ht="16.5" customHeight="1">
      <c r="B415" s="47"/>
      <c r="C415" s="237" t="s">
        <v>271</v>
      </c>
      <c r="D415" s="237" t="s">
        <v>230</v>
      </c>
      <c r="E415" s="238" t="s">
        <v>5264</v>
      </c>
      <c r="F415" s="239" t="s">
        <v>5265</v>
      </c>
      <c r="G415" s="240" t="s">
        <v>929</v>
      </c>
      <c r="H415" s="241">
        <v>4</v>
      </c>
      <c r="I415" s="242"/>
      <c r="J415" s="243">
        <f>ROUND(I415*H415,2)</f>
        <v>0</v>
      </c>
      <c r="K415" s="239" t="s">
        <v>2762</v>
      </c>
      <c r="L415" s="73"/>
      <c r="M415" s="244" t="s">
        <v>22</v>
      </c>
      <c r="N415" s="245" t="s">
        <v>50</v>
      </c>
      <c r="O415" s="48"/>
      <c r="P415" s="246">
        <f>O415*H415</f>
        <v>0</v>
      </c>
      <c r="Q415" s="246">
        <v>0</v>
      </c>
      <c r="R415" s="246">
        <f>Q415*H415</f>
        <v>0</v>
      </c>
      <c r="S415" s="246">
        <v>0</v>
      </c>
      <c r="T415" s="247">
        <f>S415*H415</f>
        <v>0</v>
      </c>
      <c r="AR415" s="25" t="s">
        <v>304</v>
      </c>
      <c r="AT415" s="25" t="s">
        <v>230</v>
      </c>
      <c r="AU415" s="25" t="s">
        <v>87</v>
      </c>
      <c r="AY415" s="25" t="s">
        <v>228</v>
      </c>
      <c r="BE415" s="248">
        <f>IF(N415="základní",J415,0)</f>
        <v>0</v>
      </c>
      <c r="BF415" s="248">
        <f>IF(N415="snížená",J415,0)</f>
        <v>0</v>
      </c>
      <c r="BG415" s="248">
        <f>IF(N415="zákl. přenesená",J415,0)</f>
        <v>0</v>
      </c>
      <c r="BH415" s="248">
        <f>IF(N415="sníž. přenesená",J415,0)</f>
        <v>0</v>
      </c>
      <c r="BI415" s="248">
        <f>IF(N415="nulová",J415,0)</f>
        <v>0</v>
      </c>
      <c r="BJ415" s="25" t="s">
        <v>24</v>
      </c>
      <c r="BK415" s="248">
        <f>ROUND(I415*H415,2)</f>
        <v>0</v>
      </c>
      <c r="BL415" s="25" t="s">
        <v>304</v>
      </c>
      <c r="BM415" s="25" t="s">
        <v>5413</v>
      </c>
    </row>
    <row r="416" s="1" customFormat="1" ht="16.5" customHeight="1">
      <c r="B416" s="47"/>
      <c r="C416" s="237" t="s">
        <v>29</v>
      </c>
      <c r="D416" s="237" t="s">
        <v>230</v>
      </c>
      <c r="E416" s="238" t="s">
        <v>29</v>
      </c>
      <c r="F416" s="239" t="s">
        <v>5141</v>
      </c>
      <c r="G416" s="240" t="s">
        <v>929</v>
      </c>
      <c r="H416" s="241">
        <v>4</v>
      </c>
      <c r="I416" s="242"/>
      <c r="J416" s="243">
        <f>ROUND(I416*H416,2)</f>
        <v>0</v>
      </c>
      <c r="K416" s="239" t="s">
        <v>2762</v>
      </c>
      <c r="L416" s="73"/>
      <c r="M416" s="244" t="s">
        <v>22</v>
      </c>
      <c r="N416" s="245" t="s">
        <v>50</v>
      </c>
      <c r="O416" s="48"/>
      <c r="P416" s="246">
        <f>O416*H416</f>
        <v>0</v>
      </c>
      <c r="Q416" s="246">
        <v>0</v>
      </c>
      <c r="R416" s="246">
        <f>Q416*H416</f>
        <v>0</v>
      </c>
      <c r="S416" s="246">
        <v>0</v>
      </c>
      <c r="T416" s="247">
        <f>S416*H416</f>
        <v>0</v>
      </c>
      <c r="AR416" s="25" t="s">
        <v>304</v>
      </c>
      <c r="AT416" s="25" t="s">
        <v>230</v>
      </c>
      <c r="AU416" s="25" t="s">
        <v>87</v>
      </c>
      <c r="AY416" s="25" t="s">
        <v>228</v>
      </c>
      <c r="BE416" s="248">
        <f>IF(N416="základní",J416,0)</f>
        <v>0</v>
      </c>
      <c r="BF416" s="248">
        <f>IF(N416="snížená",J416,0)</f>
        <v>0</v>
      </c>
      <c r="BG416" s="248">
        <f>IF(N416="zákl. přenesená",J416,0)</f>
        <v>0</v>
      </c>
      <c r="BH416" s="248">
        <f>IF(N416="sníž. přenesená",J416,0)</f>
        <v>0</v>
      </c>
      <c r="BI416" s="248">
        <f>IF(N416="nulová",J416,0)</f>
        <v>0</v>
      </c>
      <c r="BJ416" s="25" t="s">
        <v>24</v>
      </c>
      <c r="BK416" s="248">
        <f>ROUND(I416*H416,2)</f>
        <v>0</v>
      </c>
      <c r="BL416" s="25" t="s">
        <v>304</v>
      </c>
      <c r="BM416" s="25" t="s">
        <v>5414</v>
      </c>
    </row>
    <row r="417" s="1" customFormat="1" ht="16.5" customHeight="1">
      <c r="B417" s="47"/>
      <c r="C417" s="237" t="s">
        <v>279</v>
      </c>
      <c r="D417" s="237" t="s">
        <v>230</v>
      </c>
      <c r="E417" s="238" t="s">
        <v>5268</v>
      </c>
      <c r="F417" s="239" t="s">
        <v>5269</v>
      </c>
      <c r="G417" s="240" t="s">
        <v>929</v>
      </c>
      <c r="H417" s="241">
        <v>8</v>
      </c>
      <c r="I417" s="242"/>
      <c r="J417" s="243">
        <f>ROUND(I417*H417,2)</f>
        <v>0</v>
      </c>
      <c r="K417" s="239" t="s">
        <v>2762</v>
      </c>
      <c r="L417" s="73"/>
      <c r="M417" s="244" t="s">
        <v>22</v>
      </c>
      <c r="N417" s="245" t="s">
        <v>50</v>
      </c>
      <c r="O417" s="48"/>
      <c r="P417" s="246">
        <f>O417*H417</f>
        <v>0</v>
      </c>
      <c r="Q417" s="246">
        <v>0</v>
      </c>
      <c r="R417" s="246">
        <f>Q417*H417</f>
        <v>0</v>
      </c>
      <c r="S417" s="246">
        <v>0</v>
      </c>
      <c r="T417" s="247">
        <f>S417*H417</f>
        <v>0</v>
      </c>
      <c r="AR417" s="25" t="s">
        <v>304</v>
      </c>
      <c r="AT417" s="25" t="s">
        <v>230</v>
      </c>
      <c r="AU417" s="25" t="s">
        <v>87</v>
      </c>
      <c r="AY417" s="25" t="s">
        <v>228</v>
      </c>
      <c r="BE417" s="248">
        <f>IF(N417="základní",J417,0)</f>
        <v>0</v>
      </c>
      <c r="BF417" s="248">
        <f>IF(N417="snížená",J417,0)</f>
        <v>0</v>
      </c>
      <c r="BG417" s="248">
        <f>IF(N417="zákl. přenesená",J417,0)</f>
        <v>0</v>
      </c>
      <c r="BH417" s="248">
        <f>IF(N417="sníž. přenesená",J417,0)</f>
        <v>0</v>
      </c>
      <c r="BI417" s="248">
        <f>IF(N417="nulová",J417,0)</f>
        <v>0</v>
      </c>
      <c r="BJ417" s="25" t="s">
        <v>24</v>
      </c>
      <c r="BK417" s="248">
        <f>ROUND(I417*H417,2)</f>
        <v>0</v>
      </c>
      <c r="BL417" s="25" t="s">
        <v>304</v>
      </c>
      <c r="BM417" s="25" t="s">
        <v>5415</v>
      </c>
    </row>
    <row r="418" s="1" customFormat="1" ht="16.5" customHeight="1">
      <c r="B418" s="47"/>
      <c r="C418" s="237" t="s">
        <v>284</v>
      </c>
      <c r="D418" s="237" t="s">
        <v>230</v>
      </c>
      <c r="E418" s="238" t="s">
        <v>289</v>
      </c>
      <c r="F418" s="239" t="s">
        <v>5147</v>
      </c>
      <c r="G418" s="240" t="s">
        <v>929</v>
      </c>
      <c r="H418" s="241">
        <v>12</v>
      </c>
      <c r="I418" s="242"/>
      <c r="J418" s="243">
        <f>ROUND(I418*H418,2)</f>
        <v>0</v>
      </c>
      <c r="K418" s="239" t="s">
        <v>2762</v>
      </c>
      <c r="L418" s="73"/>
      <c r="M418" s="244" t="s">
        <v>22</v>
      </c>
      <c r="N418" s="245" t="s">
        <v>50</v>
      </c>
      <c r="O418" s="48"/>
      <c r="P418" s="246">
        <f>O418*H418</f>
        <v>0</v>
      </c>
      <c r="Q418" s="246">
        <v>0</v>
      </c>
      <c r="R418" s="246">
        <f>Q418*H418</f>
        <v>0</v>
      </c>
      <c r="S418" s="246">
        <v>0</v>
      </c>
      <c r="T418" s="247">
        <f>S418*H418</f>
        <v>0</v>
      </c>
      <c r="AR418" s="25" t="s">
        <v>304</v>
      </c>
      <c r="AT418" s="25" t="s">
        <v>230</v>
      </c>
      <c r="AU418" s="25" t="s">
        <v>87</v>
      </c>
      <c r="AY418" s="25" t="s">
        <v>228</v>
      </c>
      <c r="BE418" s="248">
        <f>IF(N418="základní",J418,0)</f>
        <v>0</v>
      </c>
      <c r="BF418" s="248">
        <f>IF(N418="snížená",J418,0)</f>
        <v>0</v>
      </c>
      <c r="BG418" s="248">
        <f>IF(N418="zákl. přenesená",J418,0)</f>
        <v>0</v>
      </c>
      <c r="BH418" s="248">
        <f>IF(N418="sníž. přenesená",J418,0)</f>
        <v>0</v>
      </c>
      <c r="BI418" s="248">
        <f>IF(N418="nulová",J418,0)</f>
        <v>0</v>
      </c>
      <c r="BJ418" s="25" t="s">
        <v>24</v>
      </c>
      <c r="BK418" s="248">
        <f>ROUND(I418*H418,2)</f>
        <v>0</v>
      </c>
      <c r="BL418" s="25" t="s">
        <v>304</v>
      </c>
      <c r="BM418" s="25" t="s">
        <v>5416</v>
      </c>
    </row>
    <row r="419" s="1" customFormat="1" ht="16.5" customHeight="1">
      <c r="B419" s="47"/>
      <c r="C419" s="237" t="s">
        <v>289</v>
      </c>
      <c r="D419" s="237" t="s">
        <v>230</v>
      </c>
      <c r="E419" s="238" t="s">
        <v>10</v>
      </c>
      <c r="F419" s="239" t="s">
        <v>5151</v>
      </c>
      <c r="G419" s="240" t="s">
        <v>929</v>
      </c>
      <c r="H419" s="241">
        <v>4</v>
      </c>
      <c r="I419" s="242"/>
      <c r="J419" s="243">
        <f>ROUND(I419*H419,2)</f>
        <v>0</v>
      </c>
      <c r="K419" s="239" t="s">
        <v>2762</v>
      </c>
      <c r="L419" s="73"/>
      <c r="M419" s="244" t="s">
        <v>22</v>
      </c>
      <c r="N419" s="245" t="s">
        <v>50</v>
      </c>
      <c r="O419" s="48"/>
      <c r="P419" s="246">
        <f>O419*H419</f>
        <v>0</v>
      </c>
      <c r="Q419" s="246">
        <v>0</v>
      </c>
      <c r="R419" s="246">
        <f>Q419*H419</f>
        <v>0</v>
      </c>
      <c r="S419" s="246">
        <v>0</v>
      </c>
      <c r="T419" s="247">
        <f>S419*H419</f>
        <v>0</v>
      </c>
      <c r="AR419" s="25" t="s">
        <v>304</v>
      </c>
      <c r="AT419" s="25" t="s">
        <v>230</v>
      </c>
      <c r="AU419" s="25" t="s">
        <v>87</v>
      </c>
      <c r="AY419" s="25" t="s">
        <v>228</v>
      </c>
      <c r="BE419" s="248">
        <f>IF(N419="základní",J419,0)</f>
        <v>0</v>
      </c>
      <c r="BF419" s="248">
        <f>IF(N419="snížená",J419,0)</f>
        <v>0</v>
      </c>
      <c r="BG419" s="248">
        <f>IF(N419="zákl. přenesená",J419,0)</f>
        <v>0</v>
      </c>
      <c r="BH419" s="248">
        <f>IF(N419="sníž. přenesená",J419,0)</f>
        <v>0</v>
      </c>
      <c r="BI419" s="248">
        <f>IF(N419="nulová",J419,0)</f>
        <v>0</v>
      </c>
      <c r="BJ419" s="25" t="s">
        <v>24</v>
      </c>
      <c r="BK419" s="248">
        <f>ROUND(I419*H419,2)</f>
        <v>0</v>
      </c>
      <c r="BL419" s="25" t="s">
        <v>304</v>
      </c>
      <c r="BM419" s="25" t="s">
        <v>5417</v>
      </c>
    </row>
    <row r="420" s="1" customFormat="1" ht="16.5" customHeight="1">
      <c r="B420" s="47"/>
      <c r="C420" s="237" t="s">
        <v>295</v>
      </c>
      <c r="D420" s="237" t="s">
        <v>230</v>
      </c>
      <c r="E420" s="238" t="s">
        <v>304</v>
      </c>
      <c r="F420" s="239" t="s">
        <v>5153</v>
      </c>
      <c r="G420" s="240" t="s">
        <v>929</v>
      </c>
      <c r="H420" s="241">
        <v>8</v>
      </c>
      <c r="I420" s="242"/>
      <c r="J420" s="243">
        <f>ROUND(I420*H420,2)</f>
        <v>0</v>
      </c>
      <c r="K420" s="239" t="s">
        <v>2762</v>
      </c>
      <c r="L420" s="73"/>
      <c r="M420" s="244" t="s">
        <v>22</v>
      </c>
      <c r="N420" s="245" t="s">
        <v>50</v>
      </c>
      <c r="O420" s="48"/>
      <c r="P420" s="246">
        <f>O420*H420</f>
        <v>0</v>
      </c>
      <c r="Q420" s="246">
        <v>0</v>
      </c>
      <c r="R420" s="246">
        <f>Q420*H420</f>
        <v>0</v>
      </c>
      <c r="S420" s="246">
        <v>0</v>
      </c>
      <c r="T420" s="247">
        <f>S420*H420</f>
        <v>0</v>
      </c>
      <c r="AR420" s="25" t="s">
        <v>304</v>
      </c>
      <c r="AT420" s="25" t="s">
        <v>230</v>
      </c>
      <c r="AU420" s="25" t="s">
        <v>87</v>
      </c>
      <c r="AY420" s="25" t="s">
        <v>228</v>
      </c>
      <c r="BE420" s="248">
        <f>IF(N420="základní",J420,0)</f>
        <v>0</v>
      </c>
      <c r="BF420" s="248">
        <f>IF(N420="snížená",J420,0)</f>
        <v>0</v>
      </c>
      <c r="BG420" s="248">
        <f>IF(N420="zákl. přenesená",J420,0)</f>
        <v>0</v>
      </c>
      <c r="BH420" s="248">
        <f>IF(N420="sníž. přenesená",J420,0)</f>
        <v>0</v>
      </c>
      <c r="BI420" s="248">
        <f>IF(N420="nulová",J420,0)</f>
        <v>0</v>
      </c>
      <c r="BJ420" s="25" t="s">
        <v>24</v>
      </c>
      <c r="BK420" s="248">
        <f>ROUND(I420*H420,2)</f>
        <v>0</v>
      </c>
      <c r="BL420" s="25" t="s">
        <v>304</v>
      </c>
      <c r="BM420" s="25" t="s">
        <v>5418</v>
      </c>
    </row>
    <row r="421" s="1" customFormat="1" ht="16.5" customHeight="1">
      <c r="B421" s="47"/>
      <c r="C421" s="237" t="s">
        <v>10</v>
      </c>
      <c r="D421" s="237" t="s">
        <v>230</v>
      </c>
      <c r="E421" s="238" t="s">
        <v>5275</v>
      </c>
      <c r="F421" s="239" t="s">
        <v>5276</v>
      </c>
      <c r="G421" s="240" t="s">
        <v>929</v>
      </c>
      <c r="H421" s="241">
        <v>8</v>
      </c>
      <c r="I421" s="242"/>
      <c r="J421" s="243">
        <f>ROUND(I421*H421,2)</f>
        <v>0</v>
      </c>
      <c r="K421" s="239" t="s">
        <v>2762</v>
      </c>
      <c r="L421" s="73"/>
      <c r="M421" s="244" t="s">
        <v>22</v>
      </c>
      <c r="N421" s="245" t="s">
        <v>50</v>
      </c>
      <c r="O421" s="48"/>
      <c r="P421" s="246">
        <f>O421*H421</f>
        <v>0</v>
      </c>
      <c r="Q421" s="246">
        <v>0</v>
      </c>
      <c r="R421" s="246">
        <f>Q421*H421</f>
        <v>0</v>
      </c>
      <c r="S421" s="246">
        <v>0</v>
      </c>
      <c r="T421" s="247">
        <f>S421*H421</f>
        <v>0</v>
      </c>
      <c r="AR421" s="25" t="s">
        <v>304</v>
      </c>
      <c r="AT421" s="25" t="s">
        <v>230</v>
      </c>
      <c r="AU421" s="25" t="s">
        <v>87</v>
      </c>
      <c r="AY421" s="25" t="s">
        <v>228</v>
      </c>
      <c r="BE421" s="248">
        <f>IF(N421="základní",J421,0)</f>
        <v>0</v>
      </c>
      <c r="BF421" s="248">
        <f>IF(N421="snížená",J421,0)</f>
        <v>0</v>
      </c>
      <c r="BG421" s="248">
        <f>IF(N421="zákl. přenesená",J421,0)</f>
        <v>0</v>
      </c>
      <c r="BH421" s="248">
        <f>IF(N421="sníž. přenesená",J421,0)</f>
        <v>0</v>
      </c>
      <c r="BI421" s="248">
        <f>IF(N421="nulová",J421,0)</f>
        <v>0</v>
      </c>
      <c r="BJ421" s="25" t="s">
        <v>24</v>
      </c>
      <c r="BK421" s="248">
        <f>ROUND(I421*H421,2)</f>
        <v>0</v>
      </c>
      <c r="BL421" s="25" t="s">
        <v>304</v>
      </c>
      <c r="BM421" s="25" t="s">
        <v>5419</v>
      </c>
    </row>
    <row r="422" s="1" customFormat="1" ht="16.5" customHeight="1">
      <c r="B422" s="47"/>
      <c r="C422" s="237" t="s">
        <v>304</v>
      </c>
      <c r="D422" s="237" t="s">
        <v>230</v>
      </c>
      <c r="E422" s="238" t="s">
        <v>5161</v>
      </c>
      <c r="F422" s="239" t="s">
        <v>5162</v>
      </c>
      <c r="G422" s="240" t="s">
        <v>913</v>
      </c>
      <c r="H422" s="306"/>
      <c r="I422" s="242"/>
      <c r="J422" s="243">
        <f>ROUND(I422*H422,2)</f>
        <v>0</v>
      </c>
      <c r="K422" s="239" t="s">
        <v>234</v>
      </c>
      <c r="L422" s="73"/>
      <c r="M422" s="244" t="s">
        <v>22</v>
      </c>
      <c r="N422" s="245" t="s">
        <v>50</v>
      </c>
      <c r="O422" s="48"/>
      <c r="P422" s="246">
        <f>O422*H422</f>
        <v>0</v>
      </c>
      <c r="Q422" s="246">
        <v>0</v>
      </c>
      <c r="R422" s="246">
        <f>Q422*H422</f>
        <v>0</v>
      </c>
      <c r="S422" s="246">
        <v>0</v>
      </c>
      <c r="T422" s="247">
        <f>S422*H422</f>
        <v>0</v>
      </c>
      <c r="AR422" s="25" t="s">
        <v>304</v>
      </c>
      <c r="AT422" s="25" t="s">
        <v>230</v>
      </c>
      <c r="AU422" s="25" t="s">
        <v>87</v>
      </c>
      <c r="AY422" s="25" t="s">
        <v>228</v>
      </c>
      <c r="BE422" s="248">
        <f>IF(N422="základní",J422,0)</f>
        <v>0</v>
      </c>
      <c r="BF422" s="248">
        <f>IF(N422="snížená",J422,0)</f>
        <v>0</v>
      </c>
      <c r="BG422" s="248">
        <f>IF(N422="zákl. přenesená",J422,0)</f>
        <v>0</v>
      </c>
      <c r="BH422" s="248">
        <f>IF(N422="sníž. přenesená",J422,0)</f>
        <v>0</v>
      </c>
      <c r="BI422" s="248">
        <f>IF(N422="nulová",J422,0)</f>
        <v>0</v>
      </c>
      <c r="BJ422" s="25" t="s">
        <v>24</v>
      </c>
      <c r="BK422" s="248">
        <f>ROUND(I422*H422,2)</f>
        <v>0</v>
      </c>
      <c r="BL422" s="25" t="s">
        <v>304</v>
      </c>
      <c r="BM422" s="25" t="s">
        <v>5420</v>
      </c>
    </row>
    <row r="423" s="11" customFormat="1" ht="29.88" customHeight="1">
      <c r="B423" s="221"/>
      <c r="C423" s="222"/>
      <c r="D423" s="223" t="s">
        <v>78</v>
      </c>
      <c r="E423" s="235" t="s">
        <v>2774</v>
      </c>
      <c r="F423" s="235" t="s">
        <v>5164</v>
      </c>
      <c r="G423" s="222"/>
      <c r="H423" s="222"/>
      <c r="I423" s="225"/>
      <c r="J423" s="236">
        <f>BK423</f>
        <v>0</v>
      </c>
      <c r="K423" s="222"/>
      <c r="L423" s="227"/>
      <c r="M423" s="228"/>
      <c r="N423" s="229"/>
      <c r="O423" s="229"/>
      <c r="P423" s="230">
        <f>SUM(P424:P427)</f>
        <v>0</v>
      </c>
      <c r="Q423" s="229"/>
      <c r="R423" s="230">
        <f>SUM(R424:R427)</f>
        <v>0</v>
      </c>
      <c r="S423" s="229"/>
      <c r="T423" s="231">
        <f>SUM(T424:T427)</f>
        <v>0</v>
      </c>
      <c r="AR423" s="232" t="s">
        <v>87</v>
      </c>
      <c r="AT423" s="233" t="s">
        <v>78</v>
      </c>
      <c r="AU423" s="233" t="s">
        <v>24</v>
      </c>
      <c r="AY423" s="232" t="s">
        <v>228</v>
      </c>
      <c r="BK423" s="234">
        <f>SUM(BK424:BK427)</f>
        <v>0</v>
      </c>
    </row>
    <row r="424" s="1" customFormat="1" ht="16.5" customHeight="1">
      <c r="B424" s="47"/>
      <c r="C424" s="237" t="s">
        <v>24</v>
      </c>
      <c r="D424" s="237" t="s">
        <v>230</v>
      </c>
      <c r="E424" s="238" t="s">
        <v>5165</v>
      </c>
      <c r="F424" s="239" t="s">
        <v>5166</v>
      </c>
      <c r="G424" s="240" t="s">
        <v>356</v>
      </c>
      <c r="H424" s="241">
        <v>110</v>
      </c>
      <c r="I424" s="242"/>
      <c r="J424" s="243">
        <f>ROUND(I424*H424,2)</f>
        <v>0</v>
      </c>
      <c r="K424" s="239" t="s">
        <v>234</v>
      </c>
      <c r="L424" s="73"/>
      <c r="M424" s="244" t="s">
        <v>22</v>
      </c>
      <c r="N424" s="245" t="s">
        <v>50</v>
      </c>
      <c r="O424" s="48"/>
      <c r="P424" s="246">
        <f>O424*H424</f>
        <v>0</v>
      </c>
      <c r="Q424" s="246">
        <v>0</v>
      </c>
      <c r="R424" s="246">
        <f>Q424*H424</f>
        <v>0</v>
      </c>
      <c r="S424" s="246">
        <v>0</v>
      </c>
      <c r="T424" s="247">
        <f>S424*H424</f>
        <v>0</v>
      </c>
      <c r="AR424" s="25" t="s">
        <v>304</v>
      </c>
      <c r="AT424" s="25" t="s">
        <v>230</v>
      </c>
      <c r="AU424" s="25" t="s">
        <v>87</v>
      </c>
      <c r="AY424" s="25" t="s">
        <v>228</v>
      </c>
      <c r="BE424" s="248">
        <f>IF(N424="základní",J424,0)</f>
        <v>0</v>
      </c>
      <c r="BF424" s="248">
        <f>IF(N424="snížená",J424,0)</f>
        <v>0</v>
      </c>
      <c r="BG424" s="248">
        <f>IF(N424="zákl. přenesená",J424,0)</f>
        <v>0</v>
      </c>
      <c r="BH424" s="248">
        <f>IF(N424="sníž. přenesená",J424,0)</f>
        <v>0</v>
      </c>
      <c r="BI424" s="248">
        <f>IF(N424="nulová",J424,0)</f>
        <v>0</v>
      </c>
      <c r="BJ424" s="25" t="s">
        <v>24</v>
      </c>
      <c r="BK424" s="248">
        <f>ROUND(I424*H424,2)</f>
        <v>0</v>
      </c>
      <c r="BL424" s="25" t="s">
        <v>304</v>
      </c>
      <c r="BM424" s="25" t="s">
        <v>5421</v>
      </c>
    </row>
    <row r="425" s="1" customFormat="1" ht="16.5" customHeight="1">
      <c r="B425" s="47"/>
      <c r="C425" s="237" t="s">
        <v>87</v>
      </c>
      <c r="D425" s="237" t="s">
        <v>230</v>
      </c>
      <c r="E425" s="238" t="s">
        <v>5367</v>
      </c>
      <c r="F425" s="239" t="s">
        <v>5368</v>
      </c>
      <c r="G425" s="240" t="s">
        <v>356</v>
      </c>
      <c r="H425" s="241">
        <v>110</v>
      </c>
      <c r="I425" s="242"/>
      <c r="J425" s="243">
        <f>ROUND(I425*H425,2)</f>
        <v>0</v>
      </c>
      <c r="K425" s="239" t="s">
        <v>2762</v>
      </c>
      <c r="L425" s="73"/>
      <c r="M425" s="244" t="s">
        <v>22</v>
      </c>
      <c r="N425" s="245" t="s">
        <v>50</v>
      </c>
      <c r="O425" s="48"/>
      <c r="P425" s="246">
        <f>O425*H425</f>
        <v>0</v>
      </c>
      <c r="Q425" s="246">
        <v>0</v>
      </c>
      <c r="R425" s="246">
        <f>Q425*H425</f>
        <v>0</v>
      </c>
      <c r="S425" s="246">
        <v>0</v>
      </c>
      <c r="T425" s="247">
        <f>S425*H425</f>
        <v>0</v>
      </c>
      <c r="AR425" s="25" t="s">
        <v>304</v>
      </c>
      <c r="AT425" s="25" t="s">
        <v>230</v>
      </c>
      <c r="AU425" s="25" t="s">
        <v>87</v>
      </c>
      <c r="AY425" s="25" t="s">
        <v>228</v>
      </c>
      <c r="BE425" s="248">
        <f>IF(N425="základní",J425,0)</f>
        <v>0</v>
      </c>
      <c r="BF425" s="248">
        <f>IF(N425="snížená",J425,0)</f>
        <v>0</v>
      </c>
      <c r="BG425" s="248">
        <f>IF(N425="zákl. přenesená",J425,0)</f>
        <v>0</v>
      </c>
      <c r="BH425" s="248">
        <f>IF(N425="sníž. přenesená",J425,0)</f>
        <v>0</v>
      </c>
      <c r="BI425" s="248">
        <f>IF(N425="nulová",J425,0)</f>
        <v>0</v>
      </c>
      <c r="BJ425" s="25" t="s">
        <v>24</v>
      </c>
      <c r="BK425" s="248">
        <f>ROUND(I425*H425,2)</f>
        <v>0</v>
      </c>
      <c r="BL425" s="25" t="s">
        <v>304</v>
      </c>
      <c r="BM425" s="25" t="s">
        <v>5422</v>
      </c>
    </row>
    <row r="426" s="1" customFormat="1" ht="16.5" customHeight="1">
      <c r="B426" s="47"/>
      <c r="C426" s="237" t="s">
        <v>101</v>
      </c>
      <c r="D426" s="237" t="s">
        <v>230</v>
      </c>
      <c r="E426" s="238" t="s">
        <v>5423</v>
      </c>
      <c r="F426" s="239" t="s">
        <v>5424</v>
      </c>
      <c r="G426" s="240" t="s">
        <v>5175</v>
      </c>
      <c r="H426" s="241">
        <v>4</v>
      </c>
      <c r="I426" s="242"/>
      <c r="J426" s="243">
        <f>ROUND(I426*H426,2)</f>
        <v>0</v>
      </c>
      <c r="K426" s="239" t="s">
        <v>2762</v>
      </c>
      <c r="L426" s="73"/>
      <c r="M426" s="244" t="s">
        <v>22</v>
      </c>
      <c r="N426" s="245" t="s">
        <v>50</v>
      </c>
      <c r="O426" s="48"/>
      <c r="P426" s="246">
        <f>O426*H426</f>
        <v>0</v>
      </c>
      <c r="Q426" s="246">
        <v>0</v>
      </c>
      <c r="R426" s="246">
        <f>Q426*H426</f>
        <v>0</v>
      </c>
      <c r="S426" s="246">
        <v>0</v>
      </c>
      <c r="T426" s="247">
        <f>S426*H426</f>
        <v>0</v>
      </c>
      <c r="AR426" s="25" t="s">
        <v>304</v>
      </c>
      <c r="AT426" s="25" t="s">
        <v>230</v>
      </c>
      <c r="AU426" s="25" t="s">
        <v>87</v>
      </c>
      <c r="AY426" s="25" t="s">
        <v>228</v>
      </c>
      <c r="BE426" s="248">
        <f>IF(N426="základní",J426,0)</f>
        <v>0</v>
      </c>
      <c r="BF426" s="248">
        <f>IF(N426="snížená",J426,0)</f>
        <v>0</v>
      </c>
      <c r="BG426" s="248">
        <f>IF(N426="zákl. přenesená",J426,0)</f>
        <v>0</v>
      </c>
      <c r="BH426" s="248">
        <f>IF(N426="sníž. přenesená",J426,0)</f>
        <v>0</v>
      </c>
      <c r="BI426" s="248">
        <f>IF(N426="nulová",J426,0)</f>
        <v>0</v>
      </c>
      <c r="BJ426" s="25" t="s">
        <v>24</v>
      </c>
      <c r="BK426" s="248">
        <f>ROUND(I426*H426,2)</f>
        <v>0</v>
      </c>
      <c r="BL426" s="25" t="s">
        <v>304</v>
      </c>
      <c r="BM426" s="25" t="s">
        <v>5425</v>
      </c>
    </row>
    <row r="427" s="1" customFormat="1" ht="16.5" customHeight="1">
      <c r="B427" s="47"/>
      <c r="C427" s="237" t="s">
        <v>235</v>
      </c>
      <c r="D427" s="237" t="s">
        <v>230</v>
      </c>
      <c r="E427" s="238" t="s">
        <v>5177</v>
      </c>
      <c r="F427" s="239" t="s">
        <v>5178</v>
      </c>
      <c r="G427" s="240" t="s">
        <v>913</v>
      </c>
      <c r="H427" s="306"/>
      <c r="I427" s="242"/>
      <c r="J427" s="243">
        <f>ROUND(I427*H427,2)</f>
        <v>0</v>
      </c>
      <c r="K427" s="239" t="s">
        <v>234</v>
      </c>
      <c r="L427" s="73"/>
      <c r="M427" s="244" t="s">
        <v>22</v>
      </c>
      <c r="N427" s="245" t="s">
        <v>50</v>
      </c>
      <c r="O427" s="48"/>
      <c r="P427" s="246">
        <f>O427*H427</f>
        <v>0</v>
      </c>
      <c r="Q427" s="246">
        <v>0</v>
      </c>
      <c r="R427" s="246">
        <f>Q427*H427</f>
        <v>0</v>
      </c>
      <c r="S427" s="246">
        <v>0</v>
      </c>
      <c r="T427" s="247">
        <f>S427*H427</f>
        <v>0</v>
      </c>
      <c r="AR427" s="25" t="s">
        <v>304</v>
      </c>
      <c r="AT427" s="25" t="s">
        <v>230</v>
      </c>
      <c r="AU427" s="25" t="s">
        <v>87</v>
      </c>
      <c r="AY427" s="25" t="s">
        <v>228</v>
      </c>
      <c r="BE427" s="248">
        <f>IF(N427="základní",J427,0)</f>
        <v>0</v>
      </c>
      <c r="BF427" s="248">
        <f>IF(N427="snížená",J427,0)</f>
        <v>0</v>
      </c>
      <c r="BG427" s="248">
        <f>IF(N427="zákl. přenesená",J427,0)</f>
        <v>0</v>
      </c>
      <c r="BH427" s="248">
        <f>IF(N427="sníž. přenesená",J427,0)</f>
        <v>0</v>
      </c>
      <c r="BI427" s="248">
        <f>IF(N427="nulová",J427,0)</f>
        <v>0</v>
      </c>
      <c r="BJ427" s="25" t="s">
        <v>24</v>
      </c>
      <c r="BK427" s="248">
        <f>ROUND(I427*H427,2)</f>
        <v>0</v>
      </c>
      <c r="BL427" s="25" t="s">
        <v>304</v>
      </c>
      <c r="BM427" s="25" t="s">
        <v>5426</v>
      </c>
    </row>
    <row r="428" s="11" customFormat="1" ht="29.88" customHeight="1">
      <c r="B428" s="221"/>
      <c r="C428" s="222"/>
      <c r="D428" s="223" t="s">
        <v>78</v>
      </c>
      <c r="E428" s="235" t="s">
        <v>2782</v>
      </c>
      <c r="F428" s="235" t="s">
        <v>5180</v>
      </c>
      <c r="G428" s="222"/>
      <c r="H428" s="222"/>
      <c r="I428" s="225"/>
      <c r="J428" s="236">
        <f>BK428</f>
        <v>0</v>
      </c>
      <c r="K428" s="222"/>
      <c r="L428" s="227"/>
      <c r="M428" s="228"/>
      <c r="N428" s="229"/>
      <c r="O428" s="229"/>
      <c r="P428" s="230">
        <f>SUM(P429:P431)</f>
        <v>0</v>
      </c>
      <c r="Q428" s="229"/>
      <c r="R428" s="230">
        <f>SUM(R429:R431)</f>
        <v>0</v>
      </c>
      <c r="S428" s="229"/>
      <c r="T428" s="231">
        <f>SUM(T429:T431)</f>
        <v>0</v>
      </c>
      <c r="AR428" s="232" t="s">
        <v>87</v>
      </c>
      <c r="AT428" s="233" t="s">
        <v>78</v>
      </c>
      <c r="AU428" s="233" t="s">
        <v>24</v>
      </c>
      <c r="AY428" s="232" t="s">
        <v>228</v>
      </c>
      <c r="BK428" s="234">
        <f>SUM(BK429:BK431)</f>
        <v>0</v>
      </c>
    </row>
    <row r="429" s="1" customFormat="1" ht="16.5" customHeight="1">
      <c r="B429" s="47"/>
      <c r="C429" s="237" t="s">
        <v>24</v>
      </c>
      <c r="D429" s="237" t="s">
        <v>230</v>
      </c>
      <c r="E429" s="238" t="s">
        <v>5181</v>
      </c>
      <c r="F429" s="239" t="s">
        <v>5182</v>
      </c>
      <c r="G429" s="240" t="s">
        <v>263</v>
      </c>
      <c r="H429" s="241">
        <v>6</v>
      </c>
      <c r="I429" s="242"/>
      <c r="J429" s="243">
        <f>ROUND(I429*H429,2)</f>
        <v>0</v>
      </c>
      <c r="K429" s="239" t="s">
        <v>234</v>
      </c>
      <c r="L429" s="73"/>
      <c r="M429" s="244" t="s">
        <v>22</v>
      </c>
      <c r="N429" s="245" t="s">
        <v>50</v>
      </c>
      <c r="O429" s="48"/>
      <c r="P429" s="246">
        <f>O429*H429</f>
        <v>0</v>
      </c>
      <c r="Q429" s="246">
        <v>0</v>
      </c>
      <c r="R429" s="246">
        <f>Q429*H429</f>
        <v>0</v>
      </c>
      <c r="S429" s="246">
        <v>0</v>
      </c>
      <c r="T429" s="247">
        <f>S429*H429</f>
        <v>0</v>
      </c>
      <c r="AR429" s="25" t="s">
        <v>304</v>
      </c>
      <c r="AT429" s="25" t="s">
        <v>230</v>
      </c>
      <c r="AU429" s="25" t="s">
        <v>87</v>
      </c>
      <c r="AY429" s="25" t="s">
        <v>228</v>
      </c>
      <c r="BE429" s="248">
        <f>IF(N429="základní",J429,0)</f>
        <v>0</v>
      </c>
      <c r="BF429" s="248">
        <f>IF(N429="snížená",J429,0)</f>
        <v>0</v>
      </c>
      <c r="BG429" s="248">
        <f>IF(N429="zákl. přenesená",J429,0)</f>
        <v>0</v>
      </c>
      <c r="BH429" s="248">
        <f>IF(N429="sníž. přenesená",J429,0)</f>
        <v>0</v>
      </c>
      <c r="BI429" s="248">
        <f>IF(N429="nulová",J429,0)</f>
        <v>0</v>
      </c>
      <c r="BJ429" s="25" t="s">
        <v>24</v>
      </c>
      <c r="BK429" s="248">
        <f>ROUND(I429*H429,2)</f>
        <v>0</v>
      </c>
      <c r="BL429" s="25" t="s">
        <v>304</v>
      </c>
      <c r="BM429" s="25" t="s">
        <v>5427</v>
      </c>
    </row>
    <row r="430" s="1" customFormat="1" ht="16.5" customHeight="1">
      <c r="B430" s="47"/>
      <c r="C430" s="237" t="s">
        <v>87</v>
      </c>
      <c r="D430" s="237" t="s">
        <v>230</v>
      </c>
      <c r="E430" s="238" t="s">
        <v>5184</v>
      </c>
      <c r="F430" s="239" t="s">
        <v>5185</v>
      </c>
      <c r="G430" s="240" t="s">
        <v>328</v>
      </c>
      <c r="H430" s="241">
        <v>216</v>
      </c>
      <c r="I430" s="242"/>
      <c r="J430" s="243">
        <f>ROUND(I430*H430,2)</f>
        <v>0</v>
      </c>
      <c r="K430" s="239" t="s">
        <v>234</v>
      </c>
      <c r="L430" s="73"/>
      <c r="M430" s="244" t="s">
        <v>22</v>
      </c>
      <c r="N430" s="245" t="s">
        <v>50</v>
      </c>
      <c r="O430" s="48"/>
      <c r="P430" s="246">
        <f>O430*H430</f>
        <v>0</v>
      </c>
      <c r="Q430" s="246">
        <v>0</v>
      </c>
      <c r="R430" s="246">
        <f>Q430*H430</f>
        <v>0</v>
      </c>
      <c r="S430" s="246">
        <v>0</v>
      </c>
      <c r="T430" s="247">
        <f>S430*H430</f>
        <v>0</v>
      </c>
      <c r="AR430" s="25" t="s">
        <v>304</v>
      </c>
      <c r="AT430" s="25" t="s">
        <v>230</v>
      </c>
      <c r="AU430" s="25" t="s">
        <v>87</v>
      </c>
      <c r="AY430" s="25" t="s">
        <v>228</v>
      </c>
      <c r="BE430" s="248">
        <f>IF(N430="základní",J430,0)</f>
        <v>0</v>
      </c>
      <c r="BF430" s="248">
        <f>IF(N430="snížená",J430,0)</f>
        <v>0</v>
      </c>
      <c r="BG430" s="248">
        <f>IF(N430="zákl. přenesená",J430,0)</f>
        <v>0</v>
      </c>
      <c r="BH430" s="248">
        <f>IF(N430="sníž. přenesená",J430,0)</f>
        <v>0</v>
      </c>
      <c r="BI430" s="248">
        <f>IF(N430="nulová",J430,0)</f>
        <v>0</v>
      </c>
      <c r="BJ430" s="25" t="s">
        <v>24</v>
      </c>
      <c r="BK430" s="248">
        <f>ROUND(I430*H430,2)</f>
        <v>0</v>
      </c>
      <c r="BL430" s="25" t="s">
        <v>304</v>
      </c>
      <c r="BM430" s="25" t="s">
        <v>5428</v>
      </c>
    </row>
    <row r="431" s="1" customFormat="1" ht="16.5" customHeight="1">
      <c r="B431" s="47"/>
      <c r="C431" s="237" t="s">
        <v>101</v>
      </c>
      <c r="D431" s="237" t="s">
        <v>230</v>
      </c>
      <c r="E431" s="238" t="s">
        <v>112</v>
      </c>
      <c r="F431" s="239" t="s">
        <v>5190</v>
      </c>
      <c r="G431" s="240" t="s">
        <v>929</v>
      </c>
      <c r="H431" s="241">
        <v>4</v>
      </c>
      <c r="I431" s="242"/>
      <c r="J431" s="243">
        <f>ROUND(I431*H431,2)</f>
        <v>0</v>
      </c>
      <c r="K431" s="239" t="s">
        <v>2762</v>
      </c>
      <c r="L431" s="73"/>
      <c r="M431" s="244" t="s">
        <v>22</v>
      </c>
      <c r="N431" s="245" t="s">
        <v>50</v>
      </c>
      <c r="O431" s="48"/>
      <c r="P431" s="246">
        <f>O431*H431</f>
        <v>0</v>
      </c>
      <c r="Q431" s="246">
        <v>0</v>
      </c>
      <c r="R431" s="246">
        <f>Q431*H431</f>
        <v>0</v>
      </c>
      <c r="S431" s="246">
        <v>0</v>
      </c>
      <c r="T431" s="247">
        <f>S431*H431</f>
        <v>0</v>
      </c>
      <c r="AR431" s="25" t="s">
        <v>304</v>
      </c>
      <c r="AT431" s="25" t="s">
        <v>230</v>
      </c>
      <c r="AU431" s="25" t="s">
        <v>87</v>
      </c>
      <c r="AY431" s="25" t="s">
        <v>228</v>
      </c>
      <c r="BE431" s="248">
        <f>IF(N431="základní",J431,0)</f>
        <v>0</v>
      </c>
      <c r="BF431" s="248">
        <f>IF(N431="snížená",J431,0)</f>
        <v>0</v>
      </c>
      <c r="BG431" s="248">
        <f>IF(N431="zákl. přenesená",J431,0)</f>
        <v>0</v>
      </c>
      <c r="BH431" s="248">
        <f>IF(N431="sníž. přenesená",J431,0)</f>
        <v>0</v>
      </c>
      <c r="BI431" s="248">
        <f>IF(N431="nulová",J431,0)</f>
        <v>0</v>
      </c>
      <c r="BJ431" s="25" t="s">
        <v>24</v>
      </c>
      <c r="BK431" s="248">
        <f>ROUND(I431*H431,2)</f>
        <v>0</v>
      </c>
      <c r="BL431" s="25" t="s">
        <v>304</v>
      </c>
      <c r="BM431" s="25" t="s">
        <v>5429</v>
      </c>
    </row>
    <row r="432" s="11" customFormat="1" ht="29.88" customHeight="1">
      <c r="B432" s="221"/>
      <c r="C432" s="222"/>
      <c r="D432" s="223" t="s">
        <v>78</v>
      </c>
      <c r="E432" s="235" t="s">
        <v>3624</v>
      </c>
      <c r="F432" s="235" t="s">
        <v>5192</v>
      </c>
      <c r="G432" s="222"/>
      <c r="H432" s="222"/>
      <c r="I432" s="225"/>
      <c r="J432" s="236">
        <f>BK432</f>
        <v>0</v>
      </c>
      <c r="K432" s="222"/>
      <c r="L432" s="227"/>
      <c r="M432" s="228"/>
      <c r="N432" s="229"/>
      <c r="O432" s="229"/>
      <c r="P432" s="230">
        <f>P433</f>
        <v>0</v>
      </c>
      <c r="Q432" s="229"/>
      <c r="R432" s="230">
        <f>R433</f>
        <v>0</v>
      </c>
      <c r="S432" s="229"/>
      <c r="T432" s="231">
        <f>T433</f>
        <v>0</v>
      </c>
      <c r="AR432" s="232" t="s">
        <v>87</v>
      </c>
      <c r="AT432" s="233" t="s">
        <v>78</v>
      </c>
      <c r="AU432" s="233" t="s">
        <v>24</v>
      </c>
      <c r="AY432" s="232" t="s">
        <v>228</v>
      </c>
      <c r="BK432" s="234">
        <f>BK433</f>
        <v>0</v>
      </c>
    </row>
    <row r="433" s="1" customFormat="1" ht="16.5" customHeight="1">
      <c r="B433" s="47"/>
      <c r="C433" s="237" t="s">
        <v>24</v>
      </c>
      <c r="D433" s="237" t="s">
        <v>230</v>
      </c>
      <c r="E433" s="238" t="s">
        <v>5195</v>
      </c>
      <c r="F433" s="239" t="s">
        <v>5196</v>
      </c>
      <c r="G433" s="240" t="s">
        <v>3160</v>
      </c>
      <c r="H433" s="241">
        <v>8</v>
      </c>
      <c r="I433" s="242"/>
      <c r="J433" s="243">
        <f>ROUND(I433*H433,2)</f>
        <v>0</v>
      </c>
      <c r="K433" s="239" t="s">
        <v>2762</v>
      </c>
      <c r="L433" s="73"/>
      <c r="M433" s="244" t="s">
        <v>22</v>
      </c>
      <c r="N433" s="245" t="s">
        <v>50</v>
      </c>
      <c r="O433" s="48"/>
      <c r="P433" s="246">
        <f>O433*H433</f>
        <v>0</v>
      </c>
      <c r="Q433" s="246">
        <v>0</v>
      </c>
      <c r="R433" s="246">
        <f>Q433*H433</f>
        <v>0</v>
      </c>
      <c r="S433" s="246">
        <v>0</v>
      </c>
      <c r="T433" s="247">
        <f>S433*H433</f>
        <v>0</v>
      </c>
      <c r="AR433" s="25" t="s">
        <v>304</v>
      </c>
      <c r="AT433" s="25" t="s">
        <v>230</v>
      </c>
      <c r="AU433" s="25" t="s">
        <v>87</v>
      </c>
      <c r="AY433" s="25" t="s">
        <v>228</v>
      </c>
      <c r="BE433" s="248">
        <f>IF(N433="základní",J433,0)</f>
        <v>0</v>
      </c>
      <c r="BF433" s="248">
        <f>IF(N433="snížená",J433,0)</f>
        <v>0</v>
      </c>
      <c r="BG433" s="248">
        <f>IF(N433="zákl. přenesená",J433,0)</f>
        <v>0</v>
      </c>
      <c r="BH433" s="248">
        <f>IF(N433="sníž. přenesená",J433,0)</f>
        <v>0</v>
      </c>
      <c r="BI433" s="248">
        <f>IF(N433="nulová",J433,0)</f>
        <v>0</v>
      </c>
      <c r="BJ433" s="25" t="s">
        <v>24</v>
      </c>
      <c r="BK433" s="248">
        <f>ROUND(I433*H433,2)</f>
        <v>0</v>
      </c>
      <c r="BL433" s="25" t="s">
        <v>304</v>
      </c>
      <c r="BM433" s="25" t="s">
        <v>5430</v>
      </c>
    </row>
    <row r="434" s="11" customFormat="1" ht="29.88" customHeight="1">
      <c r="B434" s="221"/>
      <c r="C434" s="222"/>
      <c r="D434" s="223" t="s">
        <v>78</v>
      </c>
      <c r="E434" s="235" t="s">
        <v>2874</v>
      </c>
      <c r="F434" s="235" t="s">
        <v>22</v>
      </c>
      <c r="G434" s="222"/>
      <c r="H434" s="222"/>
      <c r="I434" s="225"/>
      <c r="J434" s="236">
        <f>BK434</f>
        <v>0</v>
      </c>
      <c r="K434" s="222"/>
      <c r="L434" s="227"/>
      <c r="M434" s="228"/>
      <c r="N434" s="229"/>
      <c r="O434" s="229"/>
      <c r="P434" s="230">
        <v>0</v>
      </c>
      <c r="Q434" s="229"/>
      <c r="R434" s="230">
        <v>0</v>
      </c>
      <c r="S434" s="229"/>
      <c r="T434" s="231">
        <v>0</v>
      </c>
      <c r="AR434" s="232" t="s">
        <v>87</v>
      </c>
      <c r="AT434" s="233" t="s">
        <v>78</v>
      </c>
      <c r="AU434" s="233" t="s">
        <v>24</v>
      </c>
      <c r="AY434" s="232" t="s">
        <v>228</v>
      </c>
      <c r="BK434" s="234">
        <v>0</v>
      </c>
    </row>
    <row r="435" s="11" customFormat="1" ht="24.96" customHeight="1">
      <c r="B435" s="221"/>
      <c r="C435" s="222"/>
      <c r="D435" s="223" t="s">
        <v>78</v>
      </c>
      <c r="E435" s="224" t="s">
        <v>2885</v>
      </c>
      <c r="F435" s="224" t="s">
        <v>5431</v>
      </c>
      <c r="G435" s="222"/>
      <c r="H435" s="222"/>
      <c r="I435" s="225"/>
      <c r="J435" s="226">
        <f>BK435</f>
        <v>0</v>
      </c>
      <c r="K435" s="222"/>
      <c r="L435" s="227"/>
      <c r="M435" s="228"/>
      <c r="N435" s="229"/>
      <c r="O435" s="229"/>
      <c r="P435" s="230">
        <f>P436+P442+P446+P453+P479+P484+P488+P491</f>
        <v>0</v>
      </c>
      <c r="Q435" s="229"/>
      <c r="R435" s="230">
        <f>R436+R442+R446+R453+R479+R484+R488+R491</f>
        <v>0</v>
      </c>
      <c r="S435" s="229"/>
      <c r="T435" s="231">
        <f>T436+T442+T446+T453+T479+T484+T488+T491</f>
        <v>0</v>
      </c>
      <c r="AR435" s="232" t="s">
        <v>87</v>
      </c>
      <c r="AT435" s="233" t="s">
        <v>78</v>
      </c>
      <c r="AU435" s="233" t="s">
        <v>79</v>
      </c>
      <c r="AY435" s="232" t="s">
        <v>228</v>
      </c>
      <c r="BK435" s="234">
        <f>BK436+BK442+BK446+BK453+BK479+BK484+BK488+BK491</f>
        <v>0</v>
      </c>
    </row>
    <row r="436" s="11" customFormat="1" ht="19.92" customHeight="1">
      <c r="B436" s="221"/>
      <c r="C436" s="222"/>
      <c r="D436" s="223" t="s">
        <v>78</v>
      </c>
      <c r="E436" s="235" t="s">
        <v>2756</v>
      </c>
      <c r="F436" s="235" t="s">
        <v>1010</v>
      </c>
      <c r="G436" s="222"/>
      <c r="H436" s="222"/>
      <c r="I436" s="225"/>
      <c r="J436" s="236">
        <f>BK436</f>
        <v>0</v>
      </c>
      <c r="K436" s="222"/>
      <c r="L436" s="227"/>
      <c r="M436" s="228"/>
      <c r="N436" s="229"/>
      <c r="O436" s="229"/>
      <c r="P436" s="230">
        <f>SUM(P437:P441)</f>
        <v>0</v>
      </c>
      <c r="Q436" s="229"/>
      <c r="R436" s="230">
        <f>SUM(R437:R441)</f>
        <v>0</v>
      </c>
      <c r="S436" s="229"/>
      <c r="T436" s="231">
        <f>SUM(T437:T441)</f>
        <v>0</v>
      </c>
      <c r="AR436" s="232" t="s">
        <v>87</v>
      </c>
      <c r="AT436" s="233" t="s">
        <v>78</v>
      </c>
      <c r="AU436" s="233" t="s">
        <v>24</v>
      </c>
      <c r="AY436" s="232" t="s">
        <v>228</v>
      </c>
      <c r="BK436" s="234">
        <f>SUM(BK437:BK441)</f>
        <v>0</v>
      </c>
    </row>
    <row r="437" s="1" customFormat="1" ht="25.5" customHeight="1">
      <c r="B437" s="47"/>
      <c r="C437" s="237" t="s">
        <v>24</v>
      </c>
      <c r="D437" s="237" t="s">
        <v>230</v>
      </c>
      <c r="E437" s="238" t="s">
        <v>4991</v>
      </c>
      <c r="F437" s="239" t="s">
        <v>4992</v>
      </c>
      <c r="G437" s="240" t="s">
        <v>328</v>
      </c>
      <c r="H437" s="241">
        <v>36</v>
      </c>
      <c r="I437" s="242"/>
      <c r="J437" s="243">
        <f>ROUND(I437*H437,2)</f>
        <v>0</v>
      </c>
      <c r="K437" s="239" t="s">
        <v>2762</v>
      </c>
      <c r="L437" s="73"/>
      <c r="M437" s="244" t="s">
        <v>22</v>
      </c>
      <c r="N437" s="245" t="s">
        <v>50</v>
      </c>
      <c r="O437" s="48"/>
      <c r="P437" s="246">
        <f>O437*H437</f>
        <v>0</v>
      </c>
      <c r="Q437" s="246">
        <v>0</v>
      </c>
      <c r="R437" s="246">
        <f>Q437*H437</f>
        <v>0</v>
      </c>
      <c r="S437" s="246">
        <v>0</v>
      </c>
      <c r="T437" s="247">
        <f>S437*H437</f>
        <v>0</v>
      </c>
      <c r="AR437" s="25" t="s">
        <v>304</v>
      </c>
      <c r="AT437" s="25" t="s">
        <v>230</v>
      </c>
      <c r="AU437" s="25" t="s">
        <v>87</v>
      </c>
      <c r="AY437" s="25" t="s">
        <v>228</v>
      </c>
      <c r="BE437" s="248">
        <f>IF(N437="základní",J437,0)</f>
        <v>0</v>
      </c>
      <c r="BF437" s="248">
        <f>IF(N437="snížená",J437,0)</f>
        <v>0</v>
      </c>
      <c r="BG437" s="248">
        <f>IF(N437="zákl. přenesená",J437,0)</f>
        <v>0</v>
      </c>
      <c r="BH437" s="248">
        <f>IF(N437="sníž. přenesená",J437,0)</f>
        <v>0</v>
      </c>
      <c r="BI437" s="248">
        <f>IF(N437="nulová",J437,0)</f>
        <v>0</v>
      </c>
      <c r="BJ437" s="25" t="s">
        <v>24</v>
      </c>
      <c r="BK437" s="248">
        <f>ROUND(I437*H437,2)</f>
        <v>0</v>
      </c>
      <c r="BL437" s="25" t="s">
        <v>304</v>
      </c>
      <c r="BM437" s="25" t="s">
        <v>5432</v>
      </c>
    </row>
    <row r="438" s="1" customFormat="1" ht="25.5" customHeight="1">
      <c r="B438" s="47"/>
      <c r="C438" s="237" t="s">
        <v>87</v>
      </c>
      <c r="D438" s="237" t="s">
        <v>230</v>
      </c>
      <c r="E438" s="238" t="s">
        <v>5433</v>
      </c>
      <c r="F438" s="239" t="s">
        <v>5434</v>
      </c>
      <c r="G438" s="240" t="s">
        <v>328</v>
      </c>
      <c r="H438" s="241">
        <v>12</v>
      </c>
      <c r="I438" s="242"/>
      <c r="J438" s="243">
        <f>ROUND(I438*H438,2)</f>
        <v>0</v>
      </c>
      <c r="K438" s="239" t="s">
        <v>2762</v>
      </c>
      <c r="L438" s="73"/>
      <c r="M438" s="244" t="s">
        <v>22</v>
      </c>
      <c r="N438" s="245" t="s">
        <v>50</v>
      </c>
      <c r="O438" s="48"/>
      <c r="P438" s="246">
        <f>O438*H438</f>
        <v>0</v>
      </c>
      <c r="Q438" s="246">
        <v>0</v>
      </c>
      <c r="R438" s="246">
        <f>Q438*H438</f>
        <v>0</v>
      </c>
      <c r="S438" s="246">
        <v>0</v>
      </c>
      <c r="T438" s="247">
        <f>S438*H438</f>
        <v>0</v>
      </c>
      <c r="AR438" s="25" t="s">
        <v>304</v>
      </c>
      <c r="AT438" s="25" t="s">
        <v>230</v>
      </c>
      <c r="AU438" s="25" t="s">
        <v>87</v>
      </c>
      <c r="AY438" s="25" t="s">
        <v>228</v>
      </c>
      <c r="BE438" s="248">
        <f>IF(N438="základní",J438,0)</f>
        <v>0</v>
      </c>
      <c r="BF438" s="248">
        <f>IF(N438="snížená",J438,0)</f>
        <v>0</v>
      </c>
      <c r="BG438" s="248">
        <f>IF(N438="zákl. přenesená",J438,0)</f>
        <v>0</v>
      </c>
      <c r="BH438" s="248">
        <f>IF(N438="sníž. přenesená",J438,0)</f>
        <v>0</v>
      </c>
      <c r="BI438" s="248">
        <f>IF(N438="nulová",J438,0)</f>
        <v>0</v>
      </c>
      <c r="BJ438" s="25" t="s">
        <v>24</v>
      </c>
      <c r="BK438" s="248">
        <f>ROUND(I438*H438,2)</f>
        <v>0</v>
      </c>
      <c r="BL438" s="25" t="s">
        <v>304</v>
      </c>
      <c r="BM438" s="25" t="s">
        <v>5435</v>
      </c>
    </row>
    <row r="439" s="1" customFormat="1" ht="25.5" customHeight="1">
      <c r="B439" s="47"/>
      <c r="C439" s="237" t="s">
        <v>101</v>
      </c>
      <c r="D439" s="237" t="s">
        <v>230</v>
      </c>
      <c r="E439" s="238" t="s">
        <v>139</v>
      </c>
      <c r="F439" s="239" t="s">
        <v>4995</v>
      </c>
      <c r="G439" s="240" t="s">
        <v>328</v>
      </c>
      <c r="H439" s="241">
        <v>66</v>
      </c>
      <c r="I439" s="242"/>
      <c r="J439" s="243">
        <f>ROUND(I439*H439,2)</f>
        <v>0</v>
      </c>
      <c r="K439" s="239" t="s">
        <v>2762</v>
      </c>
      <c r="L439" s="73"/>
      <c r="M439" s="244" t="s">
        <v>22</v>
      </c>
      <c r="N439" s="245" t="s">
        <v>50</v>
      </c>
      <c r="O439" s="48"/>
      <c r="P439" s="246">
        <f>O439*H439</f>
        <v>0</v>
      </c>
      <c r="Q439" s="246">
        <v>0</v>
      </c>
      <c r="R439" s="246">
        <f>Q439*H439</f>
        <v>0</v>
      </c>
      <c r="S439" s="246">
        <v>0</v>
      </c>
      <c r="T439" s="247">
        <f>S439*H439</f>
        <v>0</v>
      </c>
      <c r="AR439" s="25" t="s">
        <v>304</v>
      </c>
      <c r="AT439" s="25" t="s">
        <v>230</v>
      </c>
      <c r="AU439" s="25" t="s">
        <v>87</v>
      </c>
      <c r="AY439" s="25" t="s">
        <v>228</v>
      </c>
      <c r="BE439" s="248">
        <f>IF(N439="základní",J439,0)</f>
        <v>0</v>
      </c>
      <c r="BF439" s="248">
        <f>IF(N439="snížená",J439,0)</f>
        <v>0</v>
      </c>
      <c r="BG439" s="248">
        <f>IF(N439="zákl. přenesená",J439,0)</f>
        <v>0</v>
      </c>
      <c r="BH439" s="248">
        <f>IF(N439="sníž. přenesená",J439,0)</f>
        <v>0</v>
      </c>
      <c r="BI439" s="248">
        <f>IF(N439="nulová",J439,0)</f>
        <v>0</v>
      </c>
      <c r="BJ439" s="25" t="s">
        <v>24</v>
      </c>
      <c r="BK439" s="248">
        <f>ROUND(I439*H439,2)</f>
        <v>0</v>
      </c>
      <c r="BL439" s="25" t="s">
        <v>304</v>
      </c>
      <c r="BM439" s="25" t="s">
        <v>5436</v>
      </c>
    </row>
    <row r="440" s="1" customFormat="1" ht="16.5" customHeight="1">
      <c r="B440" s="47"/>
      <c r="C440" s="237" t="s">
        <v>235</v>
      </c>
      <c r="D440" s="237" t="s">
        <v>230</v>
      </c>
      <c r="E440" s="238" t="s">
        <v>5437</v>
      </c>
      <c r="F440" s="239" t="s">
        <v>5210</v>
      </c>
      <c r="G440" s="240" t="s">
        <v>328</v>
      </c>
      <c r="H440" s="241">
        <v>114</v>
      </c>
      <c r="I440" s="242"/>
      <c r="J440" s="243">
        <f>ROUND(I440*H440,2)</f>
        <v>0</v>
      </c>
      <c r="K440" s="239" t="s">
        <v>2762</v>
      </c>
      <c r="L440" s="73"/>
      <c r="M440" s="244" t="s">
        <v>22</v>
      </c>
      <c r="N440" s="245" t="s">
        <v>50</v>
      </c>
      <c r="O440" s="48"/>
      <c r="P440" s="246">
        <f>O440*H440</f>
        <v>0</v>
      </c>
      <c r="Q440" s="246">
        <v>0</v>
      </c>
      <c r="R440" s="246">
        <f>Q440*H440</f>
        <v>0</v>
      </c>
      <c r="S440" s="246">
        <v>0</v>
      </c>
      <c r="T440" s="247">
        <f>S440*H440</f>
        <v>0</v>
      </c>
      <c r="AR440" s="25" t="s">
        <v>304</v>
      </c>
      <c r="AT440" s="25" t="s">
        <v>230</v>
      </c>
      <c r="AU440" s="25" t="s">
        <v>87</v>
      </c>
      <c r="AY440" s="25" t="s">
        <v>228</v>
      </c>
      <c r="BE440" s="248">
        <f>IF(N440="základní",J440,0)</f>
        <v>0</v>
      </c>
      <c r="BF440" s="248">
        <f>IF(N440="snížená",J440,0)</f>
        <v>0</v>
      </c>
      <c r="BG440" s="248">
        <f>IF(N440="zákl. přenesená",J440,0)</f>
        <v>0</v>
      </c>
      <c r="BH440" s="248">
        <f>IF(N440="sníž. přenesená",J440,0)</f>
        <v>0</v>
      </c>
      <c r="BI440" s="248">
        <f>IF(N440="nulová",J440,0)</f>
        <v>0</v>
      </c>
      <c r="BJ440" s="25" t="s">
        <v>24</v>
      </c>
      <c r="BK440" s="248">
        <f>ROUND(I440*H440,2)</f>
        <v>0</v>
      </c>
      <c r="BL440" s="25" t="s">
        <v>304</v>
      </c>
      <c r="BM440" s="25" t="s">
        <v>5438</v>
      </c>
    </row>
    <row r="441" s="1" customFormat="1" ht="16.5" customHeight="1">
      <c r="B441" s="47"/>
      <c r="C441" s="237" t="s">
        <v>251</v>
      </c>
      <c r="D441" s="237" t="s">
        <v>230</v>
      </c>
      <c r="E441" s="238" t="s">
        <v>5221</v>
      </c>
      <c r="F441" s="239" t="s">
        <v>5222</v>
      </c>
      <c r="G441" s="240" t="s">
        <v>913</v>
      </c>
      <c r="H441" s="306"/>
      <c r="I441" s="242"/>
      <c r="J441" s="243">
        <f>ROUND(I441*H441,2)</f>
        <v>0</v>
      </c>
      <c r="K441" s="239" t="s">
        <v>234</v>
      </c>
      <c r="L441" s="73"/>
      <c r="M441" s="244" t="s">
        <v>22</v>
      </c>
      <c r="N441" s="245" t="s">
        <v>50</v>
      </c>
      <c r="O441" s="48"/>
      <c r="P441" s="246">
        <f>O441*H441</f>
        <v>0</v>
      </c>
      <c r="Q441" s="246">
        <v>0</v>
      </c>
      <c r="R441" s="246">
        <f>Q441*H441</f>
        <v>0</v>
      </c>
      <c r="S441" s="246">
        <v>0</v>
      </c>
      <c r="T441" s="247">
        <f>S441*H441</f>
        <v>0</v>
      </c>
      <c r="AR441" s="25" t="s">
        <v>304</v>
      </c>
      <c r="AT441" s="25" t="s">
        <v>230</v>
      </c>
      <c r="AU441" s="25" t="s">
        <v>87</v>
      </c>
      <c r="AY441" s="25" t="s">
        <v>228</v>
      </c>
      <c r="BE441" s="248">
        <f>IF(N441="základní",J441,0)</f>
        <v>0</v>
      </c>
      <c r="BF441" s="248">
        <f>IF(N441="snížená",J441,0)</f>
        <v>0</v>
      </c>
      <c r="BG441" s="248">
        <f>IF(N441="zákl. přenesená",J441,0)</f>
        <v>0</v>
      </c>
      <c r="BH441" s="248">
        <f>IF(N441="sníž. přenesená",J441,0)</f>
        <v>0</v>
      </c>
      <c r="BI441" s="248">
        <f>IF(N441="nulová",J441,0)</f>
        <v>0</v>
      </c>
      <c r="BJ441" s="25" t="s">
        <v>24</v>
      </c>
      <c r="BK441" s="248">
        <f>ROUND(I441*H441,2)</f>
        <v>0</v>
      </c>
      <c r="BL441" s="25" t="s">
        <v>304</v>
      </c>
      <c r="BM441" s="25" t="s">
        <v>5439</v>
      </c>
    </row>
    <row r="442" s="11" customFormat="1" ht="29.88" customHeight="1">
      <c r="B442" s="221"/>
      <c r="C442" s="222"/>
      <c r="D442" s="223" t="s">
        <v>78</v>
      </c>
      <c r="E442" s="235" t="s">
        <v>2758</v>
      </c>
      <c r="F442" s="235" t="s">
        <v>5018</v>
      </c>
      <c r="G442" s="222"/>
      <c r="H442" s="222"/>
      <c r="I442" s="225"/>
      <c r="J442" s="236">
        <f>BK442</f>
        <v>0</v>
      </c>
      <c r="K442" s="222"/>
      <c r="L442" s="227"/>
      <c r="M442" s="228"/>
      <c r="N442" s="229"/>
      <c r="O442" s="229"/>
      <c r="P442" s="230">
        <f>SUM(P443:P445)</f>
        <v>0</v>
      </c>
      <c r="Q442" s="229"/>
      <c r="R442" s="230">
        <f>SUM(R443:R445)</f>
        <v>0</v>
      </c>
      <c r="S442" s="229"/>
      <c r="T442" s="231">
        <f>SUM(T443:T445)</f>
        <v>0</v>
      </c>
      <c r="AR442" s="232" t="s">
        <v>87</v>
      </c>
      <c r="AT442" s="233" t="s">
        <v>78</v>
      </c>
      <c r="AU442" s="233" t="s">
        <v>24</v>
      </c>
      <c r="AY442" s="232" t="s">
        <v>228</v>
      </c>
      <c r="BK442" s="234">
        <f>SUM(BK443:BK445)</f>
        <v>0</v>
      </c>
    </row>
    <row r="443" s="1" customFormat="1" ht="16.5" customHeight="1">
      <c r="B443" s="47"/>
      <c r="C443" s="237" t="s">
        <v>24</v>
      </c>
      <c r="D443" s="237" t="s">
        <v>230</v>
      </c>
      <c r="E443" s="238" t="s">
        <v>5031</v>
      </c>
      <c r="F443" s="239" t="s">
        <v>5032</v>
      </c>
      <c r="G443" s="240" t="s">
        <v>2573</v>
      </c>
      <c r="H443" s="241">
        <v>4</v>
      </c>
      <c r="I443" s="242"/>
      <c r="J443" s="243">
        <f>ROUND(I443*H443,2)</f>
        <v>0</v>
      </c>
      <c r="K443" s="239" t="s">
        <v>234</v>
      </c>
      <c r="L443" s="73"/>
      <c r="M443" s="244" t="s">
        <v>22</v>
      </c>
      <c r="N443" s="245" t="s">
        <v>50</v>
      </c>
      <c r="O443" s="48"/>
      <c r="P443" s="246">
        <f>O443*H443</f>
        <v>0</v>
      </c>
      <c r="Q443" s="246">
        <v>0</v>
      </c>
      <c r="R443" s="246">
        <f>Q443*H443</f>
        <v>0</v>
      </c>
      <c r="S443" s="246">
        <v>0</v>
      </c>
      <c r="T443" s="247">
        <f>S443*H443</f>
        <v>0</v>
      </c>
      <c r="AR443" s="25" t="s">
        <v>304</v>
      </c>
      <c r="AT443" s="25" t="s">
        <v>230</v>
      </c>
      <c r="AU443" s="25" t="s">
        <v>87</v>
      </c>
      <c r="AY443" s="25" t="s">
        <v>228</v>
      </c>
      <c r="BE443" s="248">
        <f>IF(N443="základní",J443,0)</f>
        <v>0</v>
      </c>
      <c r="BF443" s="248">
        <f>IF(N443="snížená",J443,0)</f>
        <v>0</v>
      </c>
      <c r="BG443" s="248">
        <f>IF(N443="zákl. přenesená",J443,0)</f>
        <v>0</v>
      </c>
      <c r="BH443" s="248">
        <f>IF(N443="sníž. přenesená",J443,0)</f>
        <v>0</v>
      </c>
      <c r="BI443" s="248">
        <f>IF(N443="nulová",J443,0)</f>
        <v>0</v>
      </c>
      <c r="BJ443" s="25" t="s">
        <v>24</v>
      </c>
      <c r="BK443" s="248">
        <f>ROUND(I443*H443,2)</f>
        <v>0</v>
      </c>
      <c r="BL443" s="25" t="s">
        <v>304</v>
      </c>
      <c r="BM443" s="25" t="s">
        <v>5440</v>
      </c>
    </row>
    <row r="444" s="1" customFormat="1" ht="16.5" customHeight="1">
      <c r="B444" s="47"/>
      <c r="C444" s="237" t="s">
        <v>87</v>
      </c>
      <c r="D444" s="237" t="s">
        <v>230</v>
      </c>
      <c r="E444" s="238" t="s">
        <v>5441</v>
      </c>
      <c r="F444" s="239" t="s">
        <v>5442</v>
      </c>
      <c r="G444" s="240" t="s">
        <v>929</v>
      </c>
      <c r="H444" s="241">
        <v>4</v>
      </c>
      <c r="I444" s="242"/>
      <c r="J444" s="243">
        <f>ROUND(I444*H444,2)</f>
        <v>0</v>
      </c>
      <c r="K444" s="239" t="s">
        <v>2762</v>
      </c>
      <c r="L444" s="73"/>
      <c r="M444" s="244" t="s">
        <v>22</v>
      </c>
      <c r="N444" s="245" t="s">
        <v>50</v>
      </c>
      <c r="O444" s="48"/>
      <c r="P444" s="246">
        <f>O444*H444</f>
        <v>0</v>
      </c>
      <c r="Q444" s="246">
        <v>0</v>
      </c>
      <c r="R444" s="246">
        <f>Q444*H444</f>
        <v>0</v>
      </c>
      <c r="S444" s="246">
        <v>0</v>
      </c>
      <c r="T444" s="247">
        <f>S444*H444</f>
        <v>0</v>
      </c>
      <c r="AR444" s="25" t="s">
        <v>304</v>
      </c>
      <c r="AT444" s="25" t="s">
        <v>230</v>
      </c>
      <c r="AU444" s="25" t="s">
        <v>87</v>
      </c>
      <c r="AY444" s="25" t="s">
        <v>228</v>
      </c>
      <c r="BE444" s="248">
        <f>IF(N444="základní",J444,0)</f>
        <v>0</v>
      </c>
      <c r="BF444" s="248">
        <f>IF(N444="snížená",J444,0)</f>
        <v>0</v>
      </c>
      <c r="BG444" s="248">
        <f>IF(N444="zákl. přenesená",J444,0)</f>
        <v>0</v>
      </c>
      <c r="BH444" s="248">
        <f>IF(N444="sníž. přenesená",J444,0)</f>
        <v>0</v>
      </c>
      <c r="BI444" s="248">
        <f>IF(N444="nulová",J444,0)</f>
        <v>0</v>
      </c>
      <c r="BJ444" s="25" t="s">
        <v>24</v>
      </c>
      <c r="BK444" s="248">
        <f>ROUND(I444*H444,2)</f>
        <v>0</v>
      </c>
      <c r="BL444" s="25" t="s">
        <v>304</v>
      </c>
      <c r="BM444" s="25" t="s">
        <v>5443</v>
      </c>
    </row>
    <row r="445" s="1" customFormat="1" ht="16.5" customHeight="1">
      <c r="B445" s="47"/>
      <c r="C445" s="237" t="s">
        <v>101</v>
      </c>
      <c r="D445" s="237" t="s">
        <v>230</v>
      </c>
      <c r="E445" s="238" t="s">
        <v>5229</v>
      </c>
      <c r="F445" s="239" t="s">
        <v>5230</v>
      </c>
      <c r="G445" s="240" t="s">
        <v>913</v>
      </c>
      <c r="H445" s="306"/>
      <c r="I445" s="242"/>
      <c r="J445" s="243">
        <f>ROUND(I445*H445,2)</f>
        <v>0</v>
      </c>
      <c r="K445" s="239" t="s">
        <v>234</v>
      </c>
      <c r="L445" s="73"/>
      <c r="M445" s="244" t="s">
        <v>22</v>
      </c>
      <c r="N445" s="245" t="s">
        <v>50</v>
      </c>
      <c r="O445" s="48"/>
      <c r="P445" s="246">
        <f>O445*H445</f>
        <v>0</v>
      </c>
      <c r="Q445" s="246">
        <v>0</v>
      </c>
      <c r="R445" s="246">
        <f>Q445*H445</f>
        <v>0</v>
      </c>
      <c r="S445" s="246">
        <v>0</v>
      </c>
      <c r="T445" s="247">
        <f>S445*H445</f>
        <v>0</v>
      </c>
      <c r="AR445" s="25" t="s">
        <v>304</v>
      </c>
      <c r="AT445" s="25" t="s">
        <v>230</v>
      </c>
      <c r="AU445" s="25" t="s">
        <v>87</v>
      </c>
      <c r="AY445" s="25" t="s">
        <v>228</v>
      </c>
      <c r="BE445" s="248">
        <f>IF(N445="základní",J445,0)</f>
        <v>0</v>
      </c>
      <c r="BF445" s="248">
        <f>IF(N445="snížená",J445,0)</f>
        <v>0</v>
      </c>
      <c r="BG445" s="248">
        <f>IF(N445="zákl. přenesená",J445,0)</f>
        <v>0</v>
      </c>
      <c r="BH445" s="248">
        <f>IF(N445="sníž. přenesená",J445,0)</f>
        <v>0</v>
      </c>
      <c r="BI445" s="248">
        <f>IF(N445="nulová",J445,0)</f>
        <v>0</v>
      </c>
      <c r="BJ445" s="25" t="s">
        <v>24</v>
      </c>
      <c r="BK445" s="248">
        <f>ROUND(I445*H445,2)</f>
        <v>0</v>
      </c>
      <c r="BL445" s="25" t="s">
        <v>304</v>
      </c>
      <c r="BM445" s="25" t="s">
        <v>5444</v>
      </c>
    </row>
    <row r="446" s="11" customFormat="1" ht="29.88" customHeight="1">
      <c r="B446" s="221"/>
      <c r="C446" s="222"/>
      <c r="D446" s="223" t="s">
        <v>78</v>
      </c>
      <c r="E446" s="235" t="s">
        <v>2754</v>
      </c>
      <c r="F446" s="235" t="s">
        <v>5232</v>
      </c>
      <c r="G446" s="222"/>
      <c r="H446" s="222"/>
      <c r="I446" s="225"/>
      <c r="J446" s="236">
        <f>BK446</f>
        <v>0</v>
      </c>
      <c r="K446" s="222"/>
      <c r="L446" s="227"/>
      <c r="M446" s="228"/>
      <c r="N446" s="229"/>
      <c r="O446" s="229"/>
      <c r="P446" s="230">
        <f>SUM(P447:P452)</f>
        <v>0</v>
      </c>
      <c r="Q446" s="229"/>
      <c r="R446" s="230">
        <f>SUM(R447:R452)</f>
        <v>0</v>
      </c>
      <c r="S446" s="229"/>
      <c r="T446" s="231">
        <f>SUM(T447:T452)</f>
        <v>0</v>
      </c>
      <c r="AR446" s="232" t="s">
        <v>87</v>
      </c>
      <c r="AT446" s="233" t="s">
        <v>78</v>
      </c>
      <c r="AU446" s="233" t="s">
        <v>24</v>
      </c>
      <c r="AY446" s="232" t="s">
        <v>228</v>
      </c>
      <c r="BK446" s="234">
        <f>SUM(BK447:BK452)</f>
        <v>0</v>
      </c>
    </row>
    <row r="447" s="1" customFormat="1" ht="16.5" customHeight="1">
      <c r="B447" s="47"/>
      <c r="C447" s="237" t="s">
        <v>24</v>
      </c>
      <c r="D447" s="237" t="s">
        <v>230</v>
      </c>
      <c r="E447" s="238" t="s">
        <v>5445</v>
      </c>
      <c r="F447" s="239" t="s">
        <v>5446</v>
      </c>
      <c r="G447" s="240" t="s">
        <v>328</v>
      </c>
      <c r="H447" s="241">
        <v>36</v>
      </c>
      <c r="I447" s="242"/>
      <c r="J447" s="243">
        <f>ROUND(I447*H447,2)</f>
        <v>0</v>
      </c>
      <c r="K447" s="239" t="s">
        <v>234</v>
      </c>
      <c r="L447" s="73"/>
      <c r="M447" s="244" t="s">
        <v>22</v>
      </c>
      <c r="N447" s="245" t="s">
        <v>50</v>
      </c>
      <c r="O447" s="48"/>
      <c r="P447" s="246">
        <f>O447*H447</f>
        <v>0</v>
      </c>
      <c r="Q447" s="246">
        <v>0</v>
      </c>
      <c r="R447" s="246">
        <f>Q447*H447</f>
        <v>0</v>
      </c>
      <c r="S447" s="246">
        <v>0</v>
      </c>
      <c r="T447" s="247">
        <f>S447*H447</f>
        <v>0</v>
      </c>
      <c r="AR447" s="25" t="s">
        <v>304</v>
      </c>
      <c r="AT447" s="25" t="s">
        <v>230</v>
      </c>
      <c r="AU447" s="25" t="s">
        <v>87</v>
      </c>
      <c r="AY447" s="25" t="s">
        <v>228</v>
      </c>
      <c r="BE447" s="248">
        <f>IF(N447="základní",J447,0)</f>
        <v>0</v>
      </c>
      <c r="BF447" s="248">
        <f>IF(N447="snížená",J447,0)</f>
        <v>0</v>
      </c>
      <c r="BG447" s="248">
        <f>IF(N447="zákl. přenesená",J447,0)</f>
        <v>0</v>
      </c>
      <c r="BH447" s="248">
        <f>IF(N447="sníž. přenesená",J447,0)</f>
        <v>0</v>
      </c>
      <c r="BI447" s="248">
        <f>IF(N447="nulová",J447,0)</f>
        <v>0</v>
      </c>
      <c r="BJ447" s="25" t="s">
        <v>24</v>
      </c>
      <c r="BK447" s="248">
        <f>ROUND(I447*H447,2)</f>
        <v>0</v>
      </c>
      <c r="BL447" s="25" t="s">
        <v>304</v>
      </c>
      <c r="BM447" s="25" t="s">
        <v>5447</v>
      </c>
    </row>
    <row r="448" s="1" customFormat="1" ht="16.5" customHeight="1">
      <c r="B448" s="47"/>
      <c r="C448" s="237" t="s">
        <v>87</v>
      </c>
      <c r="D448" s="237" t="s">
        <v>230</v>
      </c>
      <c r="E448" s="238" t="s">
        <v>5236</v>
      </c>
      <c r="F448" s="239" t="s">
        <v>5237</v>
      </c>
      <c r="G448" s="240" t="s">
        <v>328</v>
      </c>
      <c r="H448" s="241">
        <v>12</v>
      </c>
      <c r="I448" s="242"/>
      <c r="J448" s="243">
        <f>ROUND(I448*H448,2)</f>
        <v>0</v>
      </c>
      <c r="K448" s="239" t="s">
        <v>234</v>
      </c>
      <c r="L448" s="73"/>
      <c r="M448" s="244" t="s">
        <v>22</v>
      </c>
      <c r="N448" s="245" t="s">
        <v>50</v>
      </c>
      <c r="O448" s="48"/>
      <c r="P448" s="246">
        <f>O448*H448</f>
        <v>0</v>
      </c>
      <c r="Q448" s="246">
        <v>0</v>
      </c>
      <c r="R448" s="246">
        <f>Q448*H448</f>
        <v>0</v>
      </c>
      <c r="S448" s="246">
        <v>0</v>
      </c>
      <c r="T448" s="247">
        <f>S448*H448</f>
        <v>0</v>
      </c>
      <c r="AR448" s="25" t="s">
        <v>304</v>
      </c>
      <c r="AT448" s="25" t="s">
        <v>230</v>
      </c>
      <c r="AU448" s="25" t="s">
        <v>87</v>
      </c>
      <c r="AY448" s="25" t="s">
        <v>228</v>
      </c>
      <c r="BE448" s="248">
        <f>IF(N448="základní",J448,0)</f>
        <v>0</v>
      </c>
      <c r="BF448" s="248">
        <f>IF(N448="snížená",J448,0)</f>
        <v>0</v>
      </c>
      <c r="BG448" s="248">
        <f>IF(N448="zákl. přenesená",J448,0)</f>
        <v>0</v>
      </c>
      <c r="BH448" s="248">
        <f>IF(N448="sníž. přenesená",J448,0)</f>
        <v>0</v>
      </c>
      <c r="BI448" s="248">
        <f>IF(N448="nulová",J448,0)</f>
        <v>0</v>
      </c>
      <c r="BJ448" s="25" t="s">
        <v>24</v>
      </c>
      <c r="BK448" s="248">
        <f>ROUND(I448*H448,2)</f>
        <v>0</v>
      </c>
      <c r="BL448" s="25" t="s">
        <v>304</v>
      </c>
      <c r="BM448" s="25" t="s">
        <v>5448</v>
      </c>
    </row>
    <row r="449" s="1" customFormat="1" ht="16.5" customHeight="1">
      <c r="B449" s="47"/>
      <c r="C449" s="237" t="s">
        <v>101</v>
      </c>
      <c r="D449" s="237" t="s">
        <v>230</v>
      </c>
      <c r="E449" s="238" t="s">
        <v>5046</v>
      </c>
      <c r="F449" s="239" t="s">
        <v>5047</v>
      </c>
      <c r="G449" s="240" t="s">
        <v>328</v>
      </c>
      <c r="H449" s="241">
        <v>66</v>
      </c>
      <c r="I449" s="242"/>
      <c r="J449" s="243">
        <f>ROUND(I449*H449,2)</f>
        <v>0</v>
      </c>
      <c r="K449" s="239" t="s">
        <v>234</v>
      </c>
      <c r="L449" s="73"/>
      <c r="M449" s="244" t="s">
        <v>22</v>
      </c>
      <c r="N449" s="245" t="s">
        <v>50</v>
      </c>
      <c r="O449" s="48"/>
      <c r="P449" s="246">
        <f>O449*H449</f>
        <v>0</v>
      </c>
      <c r="Q449" s="246">
        <v>0</v>
      </c>
      <c r="R449" s="246">
        <f>Q449*H449</f>
        <v>0</v>
      </c>
      <c r="S449" s="246">
        <v>0</v>
      </c>
      <c r="T449" s="247">
        <f>S449*H449</f>
        <v>0</v>
      </c>
      <c r="AR449" s="25" t="s">
        <v>304</v>
      </c>
      <c r="AT449" s="25" t="s">
        <v>230</v>
      </c>
      <c r="AU449" s="25" t="s">
        <v>87</v>
      </c>
      <c r="AY449" s="25" t="s">
        <v>228</v>
      </c>
      <c r="BE449" s="248">
        <f>IF(N449="základní",J449,0)</f>
        <v>0</v>
      </c>
      <c r="BF449" s="248">
        <f>IF(N449="snížená",J449,0)</f>
        <v>0</v>
      </c>
      <c r="BG449" s="248">
        <f>IF(N449="zákl. přenesená",J449,0)</f>
        <v>0</v>
      </c>
      <c r="BH449" s="248">
        <f>IF(N449="sníž. přenesená",J449,0)</f>
        <v>0</v>
      </c>
      <c r="BI449" s="248">
        <f>IF(N449="nulová",J449,0)</f>
        <v>0</v>
      </c>
      <c r="BJ449" s="25" t="s">
        <v>24</v>
      </c>
      <c r="BK449" s="248">
        <f>ROUND(I449*H449,2)</f>
        <v>0</v>
      </c>
      <c r="BL449" s="25" t="s">
        <v>304</v>
      </c>
      <c r="BM449" s="25" t="s">
        <v>5449</v>
      </c>
    </row>
    <row r="450" s="1" customFormat="1" ht="16.5" customHeight="1">
      <c r="B450" s="47"/>
      <c r="C450" s="237" t="s">
        <v>235</v>
      </c>
      <c r="D450" s="237" t="s">
        <v>230</v>
      </c>
      <c r="E450" s="238" t="s">
        <v>5067</v>
      </c>
      <c r="F450" s="239" t="s">
        <v>5068</v>
      </c>
      <c r="G450" s="240" t="s">
        <v>328</v>
      </c>
      <c r="H450" s="241">
        <v>114</v>
      </c>
      <c r="I450" s="242"/>
      <c r="J450" s="243">
        <f>ROUND(I450*H450,2)</f>
        <v>0</v>
      </c>
      <c r="K450" s="239" t="s">
        <v>234</v>
      </c>
      <c r="L450" s="73"/>
      <c r="M450" s="244" t="s">
        <v>22</v>
      </c>
      <c r="N450" s="245" t="s">
        <v>50</v>
      </c>
      <c r="O450" s="48"/>
      <c r="P450" s="246">
        <f>O450*H450</f>
        <v>0</v>
      </c>
      <c r="Q450" s="246">
        <v>0</v>
      </c>
      <c r="R450" s="246">
        <f>Q450*H450</f>
        <v>0</v>
      </c>
      <c r="S450" s="246">
        <v>0</v>
      </c>
      <c r="T450" s="247">
        <f>S450*H450</f>
        <v>0</v>
      </c>
      <c r="AR450" s="25" t="s">
        <v>304</v>
      </c>
      <c r="AT450" s="25" t="s">
        <v>230</v>
      </c>
      <c r="AU450" s="25" t="s">
        <v>87</v>
      </c>
      <c r="AY450" s="25" t="s">
        <v>228</v>
      </c>
      <c r="BE450" s="248">
        <f>IF(N450="základní",J450,0)</f>
        <v>0</v>
      </c>
      <c r="BF450" s="248">
        <f>IF(N450="snížená",J450,0)</f>
        <v>0</v>
      </c>
      <c r="BG450" s="248">
        <f>IF(N450="zákl. přenesená",J450,0)</f>
        <v>0</v>
      </c>
      <c r="BH450" s="248">
        <f>IF(N450="sníž. přenesená",J450,0)</f>
        <v>0</v>
      </c>
      <c r="BI450" s="248">
        <f>IF(N450="nulová",J450,0)</f>
        <v>0</v>
      </c>
      <c r="BJ450" s="25" t="s">
        <v>24</v>
      </c>
      <c r="BK450" s="248">
        <f>ROUND(I450*H450,2)</f>
        <v>0</v>
      </c>
      <c r="BL450" s="25" t="s">
        <v>304</v>
      </c>
      <c r="BM450" s="25" t="s">
        <v>5450</v>
      </c>
    </row>
    <row r="451" s="1" customFormat="1" ht="16.5" customHeight="1">
      <c r="B451" s="47"/>
      <c r="C451" s="237" t="s">
        <v>251</v>
      </c>
      <c r="D451" s="237" t="s">
        <v>230</v>
      </c>
      <c r="E451" s="238" t="s">
        <v>5073</v>
      </c>
      <c r="F451" s="239" t="s">
        <v>5074</v>
      </c>
      <c r="G451" s="240" t="s">
        <v>499</v>
      </c>
      <c r="H451" s="241">
        <v>8</v>
      </c>
      <c r="I451" s="242"/>
      <c r="J451" s="243">
        <f>ROUND(I451*H451,2)</f>
        <v>0</v>
      </c>
      <c r="K451" s="239" t="s">
        <v>234</v>
      </c>
      <c r="L451" s="73"/>
      <c r="M451" s="244" t="s">
        <v>22</v>
      </c>
      <c r="N451" s="245" t="s">
        <v>50</v>
      </c>
      <c r="O451" s="48"/>
      <c r="P451" s="246">
        <f>O451*H451</f>
        <v>0</v>
      </c>
      <c r="Q451" s="246">
        <v>0</v>
      </c>
      <c r="R451" s="246">
        <f>Q451*H451</f>
        <v>0</v>
      </c>
      <c r="S451" s="246">
        <v>0</v>
      </c>
      <c r="T451" s="247">
        <f>S451*H451</f>
        <v>0</v>
      </c>
      <c r="AR451" s="25" t="s">
        <v>304</v>
      </c>
      <c r="AT451" s="25" t="s">
        <v>230</v>
      </c>
      <c r="AU451" s="25" t="s">
        <v>87</v>
      </c>
      <c r="AY451" s="25" t="s">
        <v>228</v>
      </c>
      <c r="BE451" s="248">
        <f>IF(N451="základní",J451,0)</f>
        <v>0</v>
      </c>
      <c r="BF451" s="248">
        <f>IF(N451="snížená",J451,0)</f>
        <v>0</v>
      </c>
      <c r="BG451" s="248">
        <f>IF(N451="zákl. přenesená",J451,0)</f>
        <v>0</v>
      </c>
      <c r="BH451" s="248">
        <f>IF(N451="sníž. přenesená",J451,0)</f>
        <v>0</v>
      </c>
      <c r="BI451" s="248">
        <f>IF(N451="nulová",J451,0)</f>
        <v>0</v>
      </c>
      <c r="BJ451" s="25" t="s">
        <v>24</v>
      </c>
      <c r="BK451" s="248">
        <f>ROUND(I451*H451,2)</f>
        <v>0</v>
      </c>
      <c r="BL451" s="25" t="s">
        <v>304</v>
      </c>
      <c r="BM451" s="25" t="s">
        <v>5451</v>
      </c>
    </row>
    <row r="452" s="1" customFormat="1" ht="16.5" customHeight="1">
      <c r="B452" s="47"/>
      <c r="C452" s="237" t="s">
        <v>255</v>
      </c>
      <c r="D452" s="237" t="s">
        <v>230</v>
      </c>
      <c r="E452" s="238" t="s">
        <v>5079</v>
      </c>
      <c r="F452" s="239" t="s">
        <v>5080</v>
      </c>
      <c r="G452" s="240" t="s">
        <v>913</v>
      </c>
      <c r="H452" s="306"/>
      <c r="I452" s="242"/>
      <c r="J452" s="243">
        <f>ROUND(I452*H452,2)</f>
        <v>0</v>
      </c>
      <c r="K452" s="239" t="s">
        <v>234</v>
      </c>
      <c r="L452" s="73"/>
      <c r="M452" s="244" t="s">
        <v>22</v>
      </c>
      <c r="N452" s="245" t="s">
        <v>50</v>
      </c>
      <c r="O452" s="48"/>
      <c r="P452" s="246">
        <f>O452*H452</f>
        <v>0</v>
      </c>
      <c r="Q452" s="246">
        <v>0</v>
      </c>
      <c r="R452" s="246">
        <f>Q452*H452</f>
        <v>0</v>
      </c>
      <c r="S452" s="246">
        <v>0</v>
      </c>
      <c r="T452" s="247">
        <f>S452*H452</f>
        <v>0</v>
      </c>
      <c r="AR452" s="25" t="s">
        <v>304</v>
      </c>
      <c r="AT452" s="25" t="s">
        <v>230</v>
      </c>
      <c r="AU452" s="25" t="s">
        <v>87</v>
      </c>
      <c r="AY452" s="25" t="s">
        <v>228</v>
      </c>
      <c r="BE452" s="248">
        <f>IF(N452="základní",J452,0)</f>
        <v>0</v>
      </c>
      <c r="BF452" s="248">
        <f>IF(N452="snížená",J452,0)</f>
        <v>0</v>
      </c>
      <c r="BG452" s="248">
        <f>IF(N452="zákl. přenesená",J452,0)</f>
        <v>0</v>
      </c>
      <c r="BH452" s="248">
        <f>IF(N452="sníž. přenesená",J452,0)</f>
        <v>0</v>
      </c>
      <c r="BI452" s="248">
        <f>IF(N452="nulová",J452,0)</f>
        <v>0</v>
      </c>
      <c r="BJ452" s="25" t="s">
        <v>24</v>
      </c>
      <c r="BK452" s="248">
        <f>ROUND(I452*H452,2)</f>
        <v>0</v>
      </c>
      <c r="BL452" s="25" t="s">
        <v>304</v>
      </c>
      <c r="BM452" s="25" t="s">
        <v>5452</v>
      </c>
    </row>
    <row r="453" s="11" customFormat="1" ht="29.88" customHeight="1">
      <c r="B453" s="221"/>
      <c r="C453" s="222"/>
      <c r="D453" s="223" t="s">
        <v>78</v>
      </c>
      <c r="E453" s="235" t="s">
        <v>2769</v>
      </c>
      <c r="F453" s="235" t="s">
        <v>5082</v>
      </c>
      <c r="G453" s="222"/>
      <c r="H453" s="222"/>
      <c r="I453" s="225"/>
      <c r="J453" s="236">
        <f>BK453</f>
        <v>0</v>
      </c>
      <c r="K453" s="222"/>
      <c r="L453" s="227"/>
      <c r="M453" s="228"/>
      <c r="N453" s="229"/>
      <c r="O453" s="229"/>
      <c r="P453" s="230">
        <f>SUM(P454:P478)</f>
        <v>0</v>
      </c>
      <c r="Q453" s="229"/>
      <c r="R453" s="230">
        <f>SUM(R454:R478)</f>
        <v>0</v>
      </c>
      <c r="S453" s="229"/>
      <c r="T453" s="231">
        <f>SUM(T454:T478)</f>
        <v>0</v>
      </c>
      <c r="AR453" s="232" t="s">
        <v>87</v>
      </c>
      <c r="AT453" s="233" t="s">
        <v>78</v>
      </c>
      <c r="AU453" s="233" t="s">
        <v>24</v>
      </c>
      <c r="AY453" s="232" t="s">
        <v>228</v>
      </c>
      <c r="BK453" s="234">
        <f>SUM(BK454:BK478)</f>
        <v>0</v>
      </c>
    </row>
    <row r="454" s="1" customFormat="1" ht="16.5" customHeight="1">
      <c r="B454" s="47"/>
      <c r="C454" s="237" t="s">
        <v>24</v>
      </c>
      <c r="D454" s="237" t="s">
        <v>230</v>
      </c>
      <c r="E454" s="238" t="s">
        <v>5083</v>
      </c>
      <c r="F454" s="239" t="s">
        <v>5084</v>
      </c>
      <c r="G454" s="240" t="s">
        <v>499</v>
      </c>
      <c r="H454" s="241">
        <v>2</v>
      </c>
      <c r="I454" s="242"/>
      <c r="J454" s="243">
        <f>ROUND(I454*H454,2)</f>
        <v>0</v>
      </c>
      <c r="K454" s="239" t="s">
        <v>234</v>
      </c>
      <c r="L454" s="73"/>
      <c r="M454" s="244" t="s">
        <v>22</v>
      </c>
      <c r="N454" s="245" t="s">
        <v>50</v>
      </c>
      <c r="O454" s="48"/>
      <c r="P454" s="246">
        <f>O454*H454</f>
        <v>0</v>
      </c>
      <c r="Q454" s="246">
        <v>0</v>
      </c>
      <c r="R454" s="246">
        <f>Q454*H454</f>
        <v>0</v>
      </c>
      <c r="S454" s="246">
        <v>0</v>
      </c>
      <c r="T454" s="247">
        <f>S454*H454</f>
        <v>0</v>
      </c>
      <c r="AR454" s="25" t="s">
        <v>304</v>
      </c>
      <c r="AT454" s="25" t="s">
        <v>230</v>
      </c>
      <c r="AU454" s="25" t="s">
        <v>87</v>
      </c>
      <c r="AY454" s="25" t="s">
        <v>228</v>
      </c>
      <c r="BE454" s="248">
        <f>IF(N454="základní",J454,0)</f>
        <v>0</v>
      </c>
      <c r="BF454" s="248">
        <f>IF(N454="snížená",J454,0)</f>
        <v>0</v>
      </c>
      <c r="BG454" s="248">
        <f>IF(N454="zákl. přenesená",J454,0)</f>
        <v>0</v>
      </c>
      <c r="BH454" s="248">
        <f>IF(N454="sníž. přenesená",J454,0)</f>
        <v>0</v>
      </c>
      <c r="BI454" s="248">
        <f>IF(N454="nulová",J454,0)</f>
        <v>0</v>
      </c>
      <c r="BJ454" s="25" t="s">
        <v>24</v>
      </c>
      <c r="BK454" s="248">
        <f>ROUND(I454*H454,2)</f>
        <v>0</v>
      </c>
      <c r="BL454" s="25" t="s">
        <v>304</v>
      </c>
      <c r="BM454" s="25" t="s">
        <v>5453</v>
      </c>
    </row>
    <row r="455" s="1" customFormat="1" ht="16.5" customHeight="1">
      <c r="B455" s="47"/>
      <c r="C455" s="237" t="s">
        <v>87</v>
      </c>
      <c r="D455" s="237" t="s">
        <v>230</v>
      </c>
      <c r="E455" s="238" t="s">
        <v>5086</v>
      </c>
      <c r="F455" s="239" t="s">
        <v>5087</v>
      </c>
      <c r="G455" s="240" t="s">
        <v>499</v>
      </c>
      <c r="H455" s="241">
        <v>26</v>
      </c>
      <c r="I455" s="242"/>
      <c r="J455" s="243">
        <f>ROUND(I455*H455,2)</f>
        <v>0</v>
      </c>
      <c r="K455" s="239" t="s">
        <v>234</v>
      </c>
      <c r="L455" s="73"/>
      <c r="M455" s="244" t="s">
        <v>22</v>
      </c>
      <c r="N455" s="245" t="s">
        <v>50</v>
      </c>
      <c r="O455" s="48"/>
      <c r="P455" s="246">
        <f>O455*H455</f>
        <v>0</v>
      </c>
      <c r="Q455" s="246">
        <v>0</v>
      </c>
      <c r="R455" s="246">
        <f>Q455*H455</f>
        <v>0</v>
      </c>
      <c r="S455" s="246">
        <v>0</v>
      </c>
      <c r="T455" s="247">
        <f>S455*H455</f>
        <v>0</v>
      </c>
      <c r="AR455" s="25" t="s">
        <v>304</v>
      </c>
      <c r="AT455" s="25" t="s">
        <v>230</v>
      </c>
      <c r="AU455" s="25" t="s">
        <v>87</v>
      </c>
      <c r="AY455" s="25" t="s">
        <v>228</v>
      </c>
      <c r="BE455" s="248">
        <f>IF(N455="základní",J455,0)</f>
        <v>0</v>
      </c>
      <c r="BF455" s="248">
        <f>IF(N455="snížená",J455,0)</f>
        <v>0</v>
      </c>
      <c r="BG455" s="248">
        <f>IF(N455="zákl. přenesená",J455,0)</f>
        <v>0</v>
      </c>
      <c r="BH455" s="248">
        <f>IF(N455="sníž. přenesená",J455,0)</f>
        <v>0</v>
      </c>
      <c r="BI455" s="248">
        <f>IF(N455="nulová",J455,0)</f>
        <v>0</v>
      </c>
      <c r="BJ455" s="25" t="s">
        <v>24</v>
      </c>
      <c r="BK455" s="248">
        <f>ROUND(I455*H455,2)</f>
        <v>0</v>
      </c>
      <c r="BL455" s="25" t="s">
        <v>304</v>
      </c>
      <c r="BM455" s="25" t="s">
        <v>5454</v>
      </c>
    </row>
    <row r="456" s="1" customFormat="1" ht="16.5" customHeight="1">
      <c r="B456" s="47"/>
      <c r="C456" s="237" t="s">
        <v>101</v>
      </c>
      <c r="D456" s="237" t="s">
        <v>230</v>
      </c>
      <c r="E456" s="238" t="s">
        <v>5253</v>
      </c>
      <c r="F456" s="239" t="s">
        <v>5254</v>
      </c>
      <c r="G456" s="240" t="s">
        <v>499</v>
      </c>
      <c r="H456" s="241">
        <v>6</v>
      </c>
      <c r="I456" s="242"/>
      <c r="J456" s="243">
        <f>ROUND(I456*H456,2)</f>
        <v>0</v>
      </c>
      <c r="K456" s="239" t="s">
        <v>234</v>
      </c>
      <c r="L456" s="73"/>
      <c r="M456" s="244" t="s">
        <v>22</v>
      </c>
      <c r="N456" s="245" t="s">
        <v>50</v>
      </c>
      <c r="O456" s="48"/>
      <c r="P456" s="246">
        <f>O456*H456</f>
        <v>0</v>
      </c>
      <c r="Q456" s="246">
        <v>0</v>
      </c>
      <c r="R456" s="246">
        <f>Q456*H456</f>
        <v>0</v>
      </c>
      <c r="S456" s="246">
        <v>0</v>
      </c>
      <c r="T456" s="247">
        <f>S456*H456</f>
        <v>0</v>
      </c>
      <c r="AR456" s="25" t="s">
        <v>304</v>
      </c>
      <c r="AT456" s="25" t="s">
        <v>230</v>
      </c>
      <c r="AU456" s="25" t="s">
        <v>87</v>
      </c>
      <c r="AY456" s="25" t="s">
        <v>228</v>
      </c>
      <c r="BE456" s="248">
        <f>IF(N456="základní",J456,0)</f>
        <v>0</v>
      </c>
      <c r="BF456" s="248">
        <f>IF(N456="snížená",J456,0)</f>
        <v>0</v>
      </c>
      <c r="BG456" s="248">
        <f>IF(N456="zákl. přenesená",J456,0)</f>
        <v>0</v>
      </c>
      <c r="BH456" s="248">
        <f>IF(N456="sníž. přenesená",J456,0)</f>
        <v>0</v>
      </c>
      <c r="BI456" s="248">
        <f>IF(N456="nulová",J456,0)</f>
        <v>0</v>
      </c>
      <c r="BJ456" s="25" t="s">
        <v>24</v>
      </c>
      <c r="BK456" s="248">
        <f>ROUND(I456*H456,2)</f>
        <v>0</v>
      </c>
      <c r="BL456" s="25" t="s">
        <v>304</v>
      </c>
      <c r="BM456" s="25" t="s">
        <v>5455</v>
      </c>
    </row>
    <row r="457" s="1" customFormat="1" ht="16.5" customHeight="1">
      <c r="B457" s="47"/>
      <c r="C457" s="237" t="s">
        <v>235</v>
      </c>
      <c r="D457" s="237" t="s">
        <v>230</v>
      </c>
      <c r="E457" s="238" t="s">
        <v>5092</v>
      </c>
      <c r="F457" s="239" t="s">
        <v>5093</v>
      </c>
      <c r="G457" s="240" t="s">
        <v>499</v>
      </c>
      <c r="H457" s="241">
        <v>35</v>
      </c>
      <c r="I457" s="242"/>
      <c r="J457" s="243">
        <f>ROUND(I457*H457,2)</f>
        <v>0</v>
      </c>
      <c r="K457" s="239" t="s">
        <v>234</v>
      </c>
      <c r="L457" s="73"/>
      <c r="M457" s="244" t="s">
        <v>22</v>
      </c>
      <c r="N457" s="245" t="s">
        <v>50</v>
      </c>
      <c r="O457" s="48"/>
      <c r="P457" s="246">
        <f>O457*H457</f>
        <v>0</v>
      </c>
      <c r="Q457" s="246">
        <v>0</v>
      </c>
      <c r="R457" s="246">
        <f>Q457*H457</f>
        <v>0</v>
      </c>
      <c r="S457" s="246">
        <v>0</v>
      </c>
      <c r="T457" s="247">
        <f>S457*H457</f>
        <v>0</v>
      </c>
      <c r="AR457" s="25" t="s">
        <v>304</v>
      </c>
      <c r="AT457" s="25" t="s">
        <v>230</v>
      </c>
      <c r="AU457" s="25" t="s">
        <v>87</v>
      </c>
      <c r="AY457" s="25" t="s">
        <v>228</v>
      </c>
      <c r="BE457" s="248">
        <f>IF(N457="základní",J457,0)</f>
        <v>0</v>
      </c>
      <c r="BF457" s="248">
        <f>IF(N457="snížená",J457,0)</f>
        <v>0</v>
      </c>
      <c r="BG457" s="248">
        <f>IF(N457="zákl. přenesená",J457,0)</f>
        <v>0</v>
      </c>
      <c r="BH457" s="248">
        <f>IF(N457="sníž. přenesená",J457,0)</f>
        <v>0</v>
      </c>
      <c r="BI457" s="248">
        <f>IF(N457="nulová",J457,0)</f>
        <v>0</v>
      </c>
      <c r="BJ457" s="25" t="s">
        <v>24</v>
      </c>
      <c r="BK457" s="248">
        <f>ROUND(I457*H457,2)</f>
        <v>0</v>
      </c>
      <c r="BL457" s="25" t="s">
        <v>304</v>
      </c>
      <c r="BM457" s="25" t="s">
        <v>5456</v>
      </c>
    </row>
    <row r="458" s="1" customFormat="1" ht="16.5" customHeight="1">
      <c r="B458" s="47"/>
      <c r="C458" s="237" t="s">
        <v>251</v>
      </c>
      <c r="D458" s="237" t="s">
        <v>230</v>
      </c>
      <c r="E458" s="238" t="s">
        <v>5457</v>
      </c>
      <c r="F458" s="239" t="s">
        <v>5458</v>
      </c>
      <c r="G458" s="240" t="s">
        <v>499</v>
      </c>
      <c r="H458" s="241">
        <v>3</v>
      </c>
      <c r="I458" s="242"/>
      <c r="J458" s="243">
        <f>ROUND(I458*H458,2)</f>
        <v>0</v>
      </c>
      <c r="K458" s="239" t="s">
        <v>234</v>
      </c>
      <c r="L458" s="73"/>
      <c r="M458" s="244" t="s">
        <v>22</v>
      </c>
      <c r="N458" s="245" t="s">
        <v>50</v>
      </c>
      <c r="O458" s="48"/>
      <c r="P458" s="246">
        <f>O458*H458</f>
        <v>0</v>
      </c>
      <c r="Q458" s="246">
        <v>0</v>
      </c>
      <c r="R458" s="246">
        <f>Q458*H458</f>
        <v>0</v>
      </c>
      <c r="S458" s="246">
        <v>0</v>
      </c>
      <c r="T458" s="247">
        <f>S458*H458</f>
        <v>0</v>
      </c>
      <c r="AR458" s="25" t="s">
        <v>304</v>
      </c>
      <c r="AT458" s="25" t="s">
        <v>230</v>
      </c>
      <c r="AU458" s="25" t="s">
        <v>87</v>
      </c>
      <c r="AY458" s="25" t="s">
        <v>228</v>
      </c>
      <c r="BE458" s="248">
        <f>IF(N458="základní",J458,0)</f>
        <v>0</v>
      </c>
      <c r="BF458" s="248">
        <f>IF(N458="snížená",J458,0)</f>
        <v>0</v>
      </c>
      <c r="BG458" s="248">
        <f>IF(N458="zákl. přenesená",J458,0)</f>
        <v>0</v>
      </c>
      <c r="BH458" s="248">
        <f>IF(N458="sníž. přenesená",J458,0)</f>
        <v>0</v>
      </c>
      <c r="BI458" s="248">
        <f>IF(N458="nulová",J458,0)</f>
        <v>0</v>
      </c>
      <c r="BJ458" s="25" t="s">
        <v>24</v>
      </c>
      <c r="BK458" s="248">
        <f>ROUND(I458*H458,2)</f>
        <v>0</v>
      </c>
      <c r="BL458" s="25" t="s">
        <v>304</v>
      </c>
      <c r="BM458" s="25" t="s">
        <v>5459</v>
      </c>
    </row>
    <row r="459" s="1" customFormat="1" ht="16.5" customHeight="1">
      <c r="B459" s="47"/>
      <c r="C459" s="237" t="s">
        <v>255</v>
      </c>
      <c r="D459" s="237" t="s">
        <v>230</v>
      </c>
      <c r="E459" s="238" t="s">
        <v>5095</v>
      </c>
      <c r="F459" s="239" t="s">
        <v>5096</v>
      </c>
      <c r="G459" s="240" t="s">
        <v>499</v>
      </c>
      <c r="H459" s="241">
        <v>2</v>
      </c>
      <c r="I459" s="242"/>
      <c r="J459" s="243">
        <f>ROUND(I459*H459,2)</f>
        <v>0</v>
      </c>
      <c r="K459" s="239" t="s">
        <v>234</v>
      </c>
      <c r="L459" s="73"/>
      <c r="M459" s="244" t="s">
        <v>22</v>
      </c>
      <c r="N459" s="245" t="s">
        <v>50</v>
      </c>
      <c r="O459" s="48"/>
      <c r="P459" s="246">
        <f>O459*H459</f>
        <v>0</v>
      </c>
      <c r="Q459" s="246">
        <v>0</v>
      </c>
      <c r="R459" s="246">
        <f>Q459*H459</f>
        <v>0</v>
      </c>
      <c r="S459" s="246">
        <v>0</v>
      </c>
      <c r="T459" s="247">
        <f>S459*H459</f>
        <v>0</v>
      </c>
      <c r="AR459" s="25" t="s">
        <v>304</v>
      </c>
      <c r="AT459" s="25" t="s">
        <v>230</v>
      </c>
      <c r="AU459" s="25" t="s">
        <v>87</v>
      </c>
      <c r="AY459" s="25" t="s">
        <v>228</v>
      </c>
      <c r="BE459" s="248">
        <f>IF(N459="základní",J459,0)</f>
        <v>0</v>
      </c>
      <c r="BF459" s="248">
        <f>IF(N459="snížená",J459,0)</f>
        <v>0</v>
      </c>
      <c r="BG459" s="248">
        <f>IF(N459="zákl. přenesená",J459,0)</f>
        <v>0</v>
      </c>
      <c r="BH459" s="248">
        <f>IF(N459="sníž. přenesená",J459,0)</f>
        <v>0</v>
      </c>
      <c r="BI459" s="248">
        <f>IF(N459="nulová",J459,0)</f>
        <v>0</v>
      </c>
      <c r="BJ459" s="25" t="s">
        <v>24</v>
      </c>
      <c r="BK459" s="248">
        <f>ROUND(I459*H459,2)</f>
        <v>0</v>
      </c>
      <c r="BL459" s="25" t="s">
        <v>304</v>
      </c>
      <c r="BM459" s="25" t="s">
        <v>5460</v>
      </c>
    </row>
    <row r="460" s="1" customFormat="1" ht="16.5" customHeight="1">
      <c r="B460" s="47"/>
      <c r="C460" s="237" t="s">
        <v>260</v>
      </c>
      <c r="D460" s="237" t="s">
        <v>230</v>
      </c>
      <c r="E460" s="238" t="s">
        <v>5113</v>
      </c>
      <c r="F460" s="239" t="s">
        <v>5114</v>
      </c>
      <c r="G460" s="240" t="s">
        <v>499</v>
      </c>
      <c r="H460" s="241">
        <v>4</v>
      </c>
      <c r="I460" s="242"/>
      <c r="J460" s="243">
        <f>ROUND(I460*H460,2)</f>
        <v>0</v>
      </c>
      <c r="K460" s="239" t="s">
        <v>234</v>
      </c>
      <c r="L460" s="73"/>
      <c r="M460" s="244" t="s">
        <v>22</v>
      </c>
      <c r="N460" s="245" t="s">
        <v>50</v>
      </c>
      <c r="O460" s="48"/>
      <c r="P460" s="246">
        <f>O460*H460</f>
        <v>0</v>
      </c>
      <c r="Q460" s="246">
        <v>0</v>
      </c>
      <c r="R460" s="246">
        <f>Q460*H460</f>
        <v>0</v>
      </c>
      <c r="S460" s="246">
        <v>0</v>
      </c>
      <c r="T460" s="247">
        <f>S460*H460</f>
        <v>0</v>
      </c>
      <c r="AR460" s="25" t="s">
        <v>304</v>
      </c>
      <c r="AT460" s="25" t="s">
        <v>230</v>
      </c>
      <c r="AU460" s="25" t="s">
        <v>87</v>
      </c>
      <c r="AY460" s="25" t="s">
        <v>228</v>
      </c>
      <c r="BE460" s="248">
        <f>IF(N460="základní",J460,0)</f>
        <v>0</v>
      </c>
      <c r="BF460" s="248">
        <f>IF(N460="snížená",J460,0)</f>
        <v>0</v>
      </c>
      <c r="BG460" s="248">
        <f>IF(N460="zákl. přenesená",J460,0)</f>
        <v>0</v>
      </c>
      <c r="BH460" s="248">
        <f>IF(N460="sníž. přenesená",J460,0)</f>
        <v>0</v>
      </c>
      <c r="BI460" s="248">
        <f>IF(N460="nulová",J460,0)</f>
        <v>0</v>
      </c>
      <c r="BJ460" s="25" t="s">
        <v>24</v>
      </c>
      <c r="BK460" s="248">
        <f>ROUND(I460*H460,2)</f>
        <v>0</v>
      </c>
      <c r="BL460" s="25" t="s">
        <v>304</v>
      </c>
      <c r="BM460" s="25" t="s">
        <v>5461</v>
      </c>
    </row>
    <row r="461" s="1" customFormat="1" ht="25.5" customHeight="1">
      <c r="B461" s="47"/>
      <c r="C461" s="237" t="s">
        <v>266</v>
      </c>
      <c r="D461" s="237" t="s">
        <v>230</v>
      </c>
      <c r="E461" s="238" t="s">
        <v>5462</v>
      </c>
      <c r="F461" s="239" t="s">
        <v>5463</v>
      </c>
      <c r="G461" s="240" t="s">
        <v>929</v>
      </c>
      <c r="H461" s="241">
        <v>4</v>
      </c>
      <c r="I461" s="242"/>
      <c r="J461" s="243">
        <f>ROUND(I461*H461,2)</f>
        <v>0</v>
      </c>
      <c r="K461" s="239" t="s">
        <v>2762</v>
      </c>
      <c r="L461" s="73"/>
      <c r="M461" s="244" t="s">
        <v>22</v>
      </c>
      <c r="N461" s="245" t="s">
        <v>50</v>
      </c>
      <c r="O461" s="48"/>
      <c r="P461" s="246">
        <f>O461*H461</f>
        <v>0</v>
      </c>
      <c r="Q461" s="246">
        <v>0</v>
      </c>
      <c r="R461" s="246">
        <f>Q461*H461</f>
        <v>0</v>
      </c>
      <c r="S461" s="246">
        <v>0</v>
      </c>
      <c r="T461" s="247">
        <f>S461*H461</f>
        <v>0</v>
      </c>
      <c r="AR461" s="25" t="s">
        <v>304</v>
      </c>
      <c r="AT461" s="25" t="s">
        <v>230</v>
      </c>
      <c r="AU461" s="25" t="s">
        <v>87</v>
      </c>
      <c r="AY461" s="25" t="s">
        <v>228</v>
      </c>
      <c r="BE461" s="248">
        <f>IF(N461="základní",J461,0)</f>
        <v>0</v>
      </c>
      <c r="BF461" s="248">
        <f>IF(N461="snížená",J461,0)</f>
        <v>0</v>
      </c>
      <c r="BG461" s="248">
        <f>IF(N461="zákl. přenesená",J461,0)</f>
        <v>0</v>
      </c>
      <c r="BH461" s="248">
        <f>IF(N461="sníž. přenesená",J461,0)</f>
        <v>0</v>
      </c>
      <c r="BI461" s="248">
        <f>IF(N461="nulová",J461,0)</f>
        <v>0</v>
      </c>
      <c r="BJ461" s="25" t="s">
        <v>24</v>
      </c>
      <c r="BK461" s="248">
        <f>ROUND(I461*H461,2)</f>
        <v>0</v>
      </c>
      <c r="BL461" s="25" t="s">
        <v>304</v>
      </c>
      <c r="BM461" s="25" t="s">
        <v>5464</v>
      </c>
    </row>
    <row r="462" s="1" customFormat="1" ht="16.5" customHeight="1">
      <c r="B462" s="47"/>
      <c r="C462" s="237" t="s">
        <v>271</v>
      </c>
      <c r="D462" s="237" t="s">
        <v>230</v>
      </c>
      <c r="E462" s="238" t="s">
        <v>5465</v>
      </c>
      <c r="F462" s="239" t="s">
        <v>5466</v>
      </c>
      <c r="G462" s="240" t="s">
        <v>929</v>
      </c>
      <c r="H462" s="241">
        <v>2</v>
      </c>
      <c r="I462" s="242"/>
      <c r="J462" s="243">
        <f>ROUND(I462*H462,2)</f>
        <v>0</v>
      </c>
      <c r="K462" s="239" t="s">
        <v>2762</v>
      </c>
      <c r="L462" s="73"/>
      <c r="M462" s="244" t="s">
        <v>22</v>
      </c>
      <c r="N462" s="245" t="s">
        <v>50</v>
      </c>
      <c r="O462" s="48"/>
      <c r="P462" s="246">
        <f>O462*H462</f>
        <v>0</v>
      </c>
      <c r="Q462" s="246">
        <v>0</v>
      </c>
      <c r="R462" s="246">
        <f>Q462*H462</f>
        <v>0</v>
      </c>
      <c r="S462" s="246">
        <v>0</v>
      </c>
      <c r="T462" s="247">
        <f>S462*H462</f>
        <v>0</v>
      </c>
      <c r="AR462" s="25" t="s">
        <v>304</v>
      </c>
      <c r="AT462" s="25" t="s">
        <v>230</v>
      </c>
      <c r="AU462" s="25" t="s">
        <v>87</v>
      </c>
      <c r="AY462" s="25" t="s">
        <v>228</v>
      </c>
      <c r="BE462" s="248">
        <f>IF(N462="základní",J462,0)</f>
        <v>0</v>
      </c>
      <c r="BF462" s="248">
        <f>IF(N462="snížená",J462,0)</f>
        <v>0</v>
      </c>
      <c r="BG462" s="248">
        <f>IF(N462="zákl. přenesená",J462,0)</f>
        <v>0</v>
      </c>
      <c r="BH462" s="248">
        <f>IF(N462="sníž. přenesená",J462,0)</f>
        <v>0</v>
      </c>
      <c r="BI462" s="248">
        <f>IF(N462="nulová",J462,0)</f>
        <v>0</v>
      </c>
      <c r="BJ462" s="25" t="s">
        <v>24</v>
      </c>
      <c r="BK462" s="248">
        <f>ROUND(I462*H462,2)</f>
        <v>0</v>
      </c>
      <c r="BL462" s="25" t="s">
        <v>304</v>
      </c>
      <c r="BM462" s="25" t="s">
        <v>5467</v>
      </c>
    </row>
    <row r="463" s="1" customFormat="1" ht="16.5" customHeight="1">
      <c r="B463" s="47"/>
      <c r="C463" s="237" t="s">
        <v>29</v>
      </c>
      <c r="D463" s="237" t="s">
        <v>230</v>
      </c>
      <c r="E463" s="238" t="s">
        <v>5468</v>
      </c>
      <c r="F463" s="239" t="s">
        <v>5262</v>
      </c>
      <c r="G463" s="240" t="s">
        <v>929</v>
      </c>
      <c r="H463" s="241">
        <v>10</v>
      </c>
      <c r="I463" s="242"/>
      <c r="J463" s="243">
        <f>ROUND(I463*H463,2)</f>
        <v>0</v>
      </c>
      <c r="K463" s="239" t="s">
        <v>2762</v>
      </c>
      <c r="L463" s="73"/>
      <c r="M463" s="244" t="s">
        <v>22</v>
      </c>
      <c r="N463" s="245" t="s">
        <v>50</v>
      </c>
      <c r="O463" s="48"/>
      <c r="P463" s="246">
        <f>O463*H463</f>
        <v>0</v>
      </c>
      <c r="Q463" s="246">
        <v>0</v>
      </c>
      <c r="R463" s="246">
        <f>Q463*H463</f>
        <v>0</v>
      </c>
      <c r="S463" s="246">
        <v>0</v>
      </c>
      <c r="T463" s="247">
        <f>S463*H463</f>
        <v>0</v>
      </c>
      <c r="AR463" s="25" t="s">
        <v>304</v>
      </c>
      <c r="AT463" s="25" t="s">
        <v>230</v>
      </c>
      <c r="AU463" s="25" t="s">
        <v>87</v>
      </c>
      <c r="AY463" s="25" t="s">
        <v>228</v>
      </c>
      <c r="BE463" s="248">
        <f>IF(N463="základní",J463,0)</f>
        <v>0</v>
      </c>
      <c r="BF463" s="248">
        <f>IF(N463="snížená",J463,0)</f>
        <v>0</v>
      </c>
      <c r="BG463" s="248">
        <f>IF(N463="zákl. přenesená",J463,0)</f>
        <v>0</v>
      </c>
      <c r="BH463" s="248">
        <f>IF(N463="sníž. přenesená",J463,0)</f>
        <v>0</v>
      </c>
      <c r="BI463" s="248">
        <f>IF(N463="nulová",J463,0)</f>
        <v>0</v>
      </c>
      <c r="BJ463" s="25" t="s">
        <v>24</v>
      </c>
      <c r="BK463" s="248">
        <f>ROUND(I463*H463,2)</f>
        <v>0</v>
      </c>
      <c r="BL463" s="25" t="s">
        <v>304</v>
      </c>
      <c r="BM463" s="25" t="s">
        <v>5469</v>
      </c>
    </row>
    <row r="464" s="1" customFormat="1" ht="16.5" customHeight="1">
      <c r="B464" s="47"/>
      <c r="C464" s="237" t="s">
        <v>279</v>
      </c>
      <c r="D464" s="237" t="s">
        <v>230</v>
      </c>
      <c r="E464" s="238" t="s">
        <v>5470</v>
      </c>
      <c r="F464" s="239" t="s">
        <v>5471</v>
      </c>
      <c r="G464" s="240" t="s">
        <v>929</v>
      </c>
      <c r="H464" s="241">
        <v>2</v>
      </c>
      <c r="I464" s="242"/>
      <c r="J464" s="243">
        <f>ROUND(I464*H464,2)</f>
        <v>0</v>
      </c>
      <c r="K464" s="239" t="s">
        <v>2762</v>
      </c>
      <c r="L464" s="73"/>
      <c r="M464" s="244" t="s">
        <v>22</v>
      </c>
      <c r="N464" s="245" t="s">
        <v>50</v>
      </c>
      <c r="O464" s="48"/>
      <c r="P464" s="246">
        <f>O464*H464</f>
        <v>0</v>
      </c>
      <c r="Q464" s="246">
        <v>0</v>
      </c>
      <c r="R464" s="246">
        <f>Q464*H464</f>
        <v>0</v>
      </c>
      <c r="S464" s="246">
        <v>0</v>
      </c>
      <c r="T464" s="247">
        <f>S464*H464</f>
        <v>0</v>
      </c>
      <c r="AR464" s="25" t="s">
        <v>304</v>
      </c>
      <c r="AT464" s="25" t="s">
        <v>230</v>
      </c>
      <c r="AU464" s="25" t="s">
        <v>87</v>
      </c>
      <c r="AY464" s="25" t="s">
        <v>228</v>
      </c>
      <c r="BE464" s="248">
        <f>IF(N464="základní",J464,0)</f>
        <v>0</v>
      </c>
      <c r="BF464" s="248">
        <f>IF(N464="snížená",J464,0)</f>
        <v>0</v>
      </c>
      <c r="BG464" s="248">
        <f>IF(N464="zákl. přenesená",J464,0)</f>
        <v>0</v>
      </c>
      <c r="BH464" s="248">
        <f>IF(N464="sníž. přenesená",J464,0)</f>
        <v>0</v>
      </c>
      <c r="BI464" s="248">
        <f>IF(N464="nulová",J464,0)</f>
        <v>0</v>
      </c>
      <c r="BJ464" s="25" t="s">
        <v>24</v>
      </c>
      <c r="BK464" s="248">
        <f>ROUND(I464*H464,2)</f>
        <v>0</v>
      </c>
      <c r="BL464" s="25" t="s">
        <v>304</v>
      </c>
      <c r="BM464" s="25" t="s">
        <v>5472</v>
      </c>
    </row>
    <row r="465" s="1" customFormat="1" ht="16.5" customHeight="1">
      <c r="B465" s="47"/>
      <c r="C465" s="237" t="s">
        <v>284</v>
      </c>
      <c r="D465" s="237" t="s">
        <v>230</v>
      </c>
      <c r="E465" s="238" t="s">
        <v>5473</v>
      </c>
      <c r="F465" s="239" t="s">
        <v>5265</v>
      </c>
      <c r="G465" s="240" t="s">
        <v>929</v>
      </c>
      <c r="H465" s="241">
        <v>4</v>
      </c>
      <c r="I465" s="242"/>
      <c r="J465" s="243">
        <f>ROUND(I465*H465,2)</f>
        <v>0</v>
      </c>
      <c r="K465" s="239" t="s">
        <v>2762</v>
      </c>
      <c r="L465" s="73"/>
      <c r="M465" s="244" t="s">
        <v>22</v>
      </c>
      <c r="N465" s="245" t="s">
        <v>50</v>
      </c>
      <c r="O465" s="48"/>
      <c r="P465" s="246">
        <f>O465*H465</f>
        <v>0</v>
      </c>
      <c r="Q465" s="246">
        <v>0</v>
      </c>
      <c r="R465" s="246">
        <f>Q465*H465</f>
        <v>0</v>
      </c>
      <c r="S465" s="246">
        <v>0</v>
      </c>
      <c r="T465" s="247">
        <f>S465*H465</f>
        <v>0</v>
      </c>
      <c r="AR465" s="25" t="s">
        <v>304</v>
      </c>
      <c r="AT465" s="25" t="s">
        <v>230</v>
      </c>
      <c r="AU465" s="25" t="s">
        <v>87</v>
      </c>
      <c r="AY465" s="25" t="s">
        <v>228</v>
      </c>
      <c r="BE465" s="248">
        <f>IF(N465="základní",J465,0)</f>
        <v>0</v>
      </c>
      <c r="BF465" s="248">
        <f>IF(N465="snížená",J465,0)</f>
        <v>0</v>
      </c>
      <c r="BG465" s="248">
        <f>IF(N465="zákl. přenesená",J465,0)</f>
        <v>0</v>
      </c>
      <c r="BH465" s="248">
        <f>IF(N465="sníž. přenesená",J465,0)</f>
        <v>0</v>
      </c>
      <c r="BI465" s="248">
        <f>IF(N465="nulová",J465,0)</f>
        <v>0</v>
      </c>
      <c r="BJ465" s="25" t="s">
        <v>24</v>
      </c>
      <c r="BK465" s="248">
        <f>ROUND(I465*H465,2)</f>
        <v>0</v>
      </c>
      <c r="BL465" s="25" t="s">
        <v>304</v>
      </c>
      <c r="BM465" s="25" t="s">
        <v>5474</v>
      </c>
    </row>
    <row r="466" s="1" customFormat="1" ht="16.5" customHeight="1">
      <c r="B466" s="47"/>
      <c r="C466" s="237" t="s">
        <v>289</v>
      </c>
      <c r="D466" s="237" t="s">
        <v>230</v>
      </c>
      <c r="E466" s="238" t="s">
        <v>5475</v>
      </c>
      <c r="F466" s="239" t="s">
        <v>5476</v>
      </c>
      <c r="G466" s="240" t="s">
        <v>929</v>
      </c>
      <c r="H466" s="241">
        <v>6</v>
      </c>
      <c r="I466" s="242"/>
      <c r="J466" s="243">
        <f>ROUND(I466*H466,2)</f>
        <v>0</v>
      </c>
      <c r="K466" s="239" t="s">
        <v>2762</v>
      </c>
      <c r="L466" s="73"/>
      <c r="M466" s="244" t="s">
        <v>22</v>
      </c>
      <c r="N466" s="245" t="s">
        <v>50</v>
      </c>
      <c r="O466" s="48"/>
      <c r="P466" s="246">
        <f>O466*H466</f>
        <v>0</v>
      </c>
      <c r="Q466" s="246">
        <v>0</v>
      </c>
      <c r="R466" s="246">
        <f>Q466*H466</f>
        <v>0</v>
      </c>
      <c r="S466" s="246">
        <v>0</v>
      </c>
      <c r="T466" s="247">
        <f>S466*H466</f>
        <v>0</v>
      </c>
      <c r="AR466" s="25" t="s">
        <v>304</v>
      </c>
      <c r="AT466" s="25" t="s">
        <v>230</v>
      </c>
      <c r="AU466" s="25" t="s">
        <v>87</v>
      </c>
      <c r="AY466" s="25" t="s">
        <v>228</v>
      </c>
      <c r="BE466" s="248">
        <f>IF(N466="základní",J466,0)</f>
        <v>0</v>
      </c>
      <c r="BF466" s="248">
        <f>IF(N466="snížená",J466,0)</f>
        <v>0</v>
      </c>
      <c r="BG466" s="248">
        <f>IF(N466="zákl. přenesená",J466,0)</f>
        <v>0</v>
      </c>
      <c r="BH466" s="248">
        <f>IF(N466="sníž. přenesená",J466,0)</f>
        <v>0</v>
      </c>
      <c r="BI466" s="248">
        <f>IF(N466="nulová",J466,0)</f>
        <v>0</v>
      </c>
      <c r="BJ466" s="25" t="s">
        <v>24</v>
      </c>
      <c r="BK466" s="248">
        <f>ROUND(I466*H466,2)</f>
        <v>0</v>
      </c>
      <c r="BL466" s="25" t="s">
        <v>304</v>
      </c>
      <c r="BM466" s="25" t="s">
        <v>5477</v>
      </c>
    </row>
    <row r="467" s="1" customFormat="1" ht="16.5" customHeight="1">
      <c r="B467" s="47"/>
      <c r="C467" s="237" t="s">
        <v>295</v>
      </c>
      <c r="D467" s="237" t="s">
        <v>230</v>
      </c>
      <c r="E467" s="238" t="s">
        <v>5478</v>
      </c>
      <c r="F467" s="239" t="s">
        <v>5479</v>
      </c>
      <c r="G467" s="240" t="s">
        <v>929</v>
      </c>
      <c r="H467" s="241">
        <v>2</v>
      </c>
      <c r="I467" s="242"/>
      <c r="J467" s="243">
        <f>ROUND(I467*H467,2)</f>
        <v>0</v>
      </c>
      <c r="K467" s="239" t="s">
        <v>2762</v>
      </c>
      <c r="L467" s="73"/>
      <c r="M467" s="244" t="s">
        <v>22</v>
      </c>
      <c r="N467" s="245" t="s">
        <v>50</v>
      </c>
      <c r="O467" s="48"/>
      <c r="P467" s="246">
        <f>O467*H467</f>
        <v>0</v>
      </c>
      <c r="Q467" s="246">
        <v>0</v>
      </c>
      <c r="R467" s="246">
        <f>Q467*H467</f>
        <v>0</v>
      </c>
      <c r="S467" s="246">
        <v>0</v>
      </c>
      <c r="T467" s="247">
        <f>S467*H467</f>
        <v>0</v>
      </c>
      <c r="AR467" s="25" t="s">
        <v>304</v>
      </c>
      <c r="AT467" s="25" t="s">
        <v>230</v>
      </c>
      <c r="AU467" s="25" t="s">
        <v>87</v>
      </c>
      <c r="AY467" s="25" t="s">
        <v>228</v>
      </c>
      <c r="BE467" s="248">
        <f>IF(N467="základní",J467,0)</f>
        <v>0</v>
      </c>
      <c r="BF467" s="248">
        <f>IF(N467="snížená",J467,0)</f>
        <v>0</v>
      </c>
      <c r="BG467" s="248">
        <f>IF(N467="zákl. přenesená",J467,0)</f>
        <v>0</v>
      </c>
      <c r="BH467" s="248">
        <f>IF(N467="sníž. přenesená",J467,0)</f>
        <v>0</v>
      </c>
      <c r="BI467" s="248">
        <f>IF(N467="nulová",J467,0)</f>
        <v>0</v>
      </c>
      <c r="BJ467" s="25" t="s">
        <v>24</v>
      </c>
      <c r="BK467" s="248">
        <f>ROUND(I467*H467,2)</f>
        <v>0</v>
      </c>
      <c r="BL467" s="25" t="s">
        <v>304</v>
      </c>
      <c r="BM467" s="25" t="s">
        <v>5480</v>
      </c>
    </row>
    <row r="468" s="1" customFormat="1" ht="16.5" customHeight="1">
      <c r="B468" s="47"/>
      <c r="C468" s="237" t="s">
        <v>10</v>
      </c>
      <c r="D468" s="237" t="s">
        <v>230</v>
      </c>
      <c r="E468" s="238" t="s">
        <v>5481</v>
      </c>
      <c r="F468" s="239" t="s">
        <v>5482</v>
      </c>
      <c r="G468" s="240" t="s">
        <v>929</v>
      </c>
      <c r="H468" s="241">
        <v>3</v>
      </c>
      <c r="I468" s="242"/>
      <c r="J468" s="243">
        <f>ROUND(I468*H468,2)</f>
        <v>0</v>
      </c>
      <c r="K468" s="239" t="s">
        <v>2762</v>
      </c>
      <c r="L468" s="73"/>
      <c r="M468" s="244" t="s">
        <v>22</v>
      </c>
      <c r="N468" s="245" t="s">
        <v>50</v>
      </c>
      <c r="O468" s="48"/>
      <c r="P468" s="246">
        <f>O468*H468</f>
        <v>0</v>
      </c>
      <c r="Q468" s="246">
        <v>0</v>
      </c>
      <c r="R468" s="246">
        <f>Q468*H468</f>
        <v>0</v>
      </c>
      <c r="S468" s="246">
        <v>0</v>
      </c>
      <c r="T468" s="247">
        <f>S468*H468</f>
        <v>0</v>
      </c>
      <c r="AR468" s="25" t="s">
        <v>304</v>
      </c>
      <c r="AT468" s="25" t="s">
        <v>230</v>
      </c>
      <c r="AU468" s="25" t="s">
        <v>87</v>
      </c>
      <c r="AY468" s="25" t="s">
        <v>228</v>
      </c>
      <c r="BE468" s="248">
        <f>IF(N468="základní",J468,0)</f>
        <v>0</v>
      </c>
      <c r="BF468" s="248">
        <f>IF(N468="snížená",J468,0)</f>
        <v>0</v>
      </c>
      <c r="BG468" s="248">
        <f>IF(N468="zákl. přenesená",J468,0)</f>
        <v>0</v>
      </c>
      <c r="BH468" s="248">
        <f>IF(N468="sníž. přenesená",J468,0)</f>
        <v>0</v>
      </c>
      <c r="BI468" s="248">
        <f>IF(N468="nulová",J468,0)</f>
        <v>0</v>
      </c>
      <c r="BJ468" s="25" t="s">
        <v>24</v>
      </c>
      <c r="BK468" s="248">
        <f>ROUND(I468*H468,2)</f>
        <v>0</v>
      </c>
      <c r="BL468" s="25" t="s">
        <v>304</v>
      </c>
      <c r="BM468" s="25" t="s">
        <v>5483</v>
      </c>
    </row>
    <row r="469" s="1" customFormat="1" ht="16.5" customHeight="1">
      <c r="B469" s="47"/>
      <c r="C469" s="237" t="s">
        <v>304</v>
      </c>
      <c r="D469" s="237" t="s">
        <v>230</v>
      </c>
      <c r="E469" s="238" t="s">
        <v>5484</v>
      </c>
      <c r="F469" s="239" t="s">
        <v>5485</v>
      </c>
      <c r="G469" s="240" t="s">
        <v>929</v>
      </c>
      <c r="H469" s="241">
        <v>1</v>
      </c>
      <c r="I469" s="242"/>
      <c r="J469" s="243">
        <f>ROUND(I469*H469,2)</f>
        <v>0</v>
      </c>
      <c r="K469" s="239" t="s">
        <v>2762</v>
      </c>
      <c r="L469" s="73"/>
      <c r="M469" s="244" t="s">
        <v>22</v>
      </c>
      <c r="N469" s="245" t="s">
        <v>50</v>
      </c>
      <c r="O469" s="48"/>
      <c r="P469" s="246">
        <f>O469*H469</f>
        <v>0</v>
      </c>
      <c r="Q469" s="246">
        <v>0</v>
      </c>
      <c r="R469" s="246">
        <f>Q469*H469</f>
        <v>0</v>
      </c>
      <c r="S469" s="246">
        <v>0</v>
      </c>
      <c r="T469" s="247">
        <f>S469*H469</f>
        <v>0</v>
      </c>
      <c r="AR469" s="25" t="s">
        <v>304</v>
      </c>
      <c r="AT469" s="25" t="s">
        <v>230</v>
      </c>
      <c r="AU469" s="25" t="s">
        <v>87</v>
      </c>
      <c r="AY469" s="25" t="s">
        <v>228</v>
      </c>
      <c r="BE469" s="248">
        <f>IF(N469="základní",J469,0)</f>
        <v>0</v>
      </c>
      <c r="BF469" s="248">
        <f>IF(N469="snížená",J469,0)</f>
        <v>0</v>
      </c>
      <c r="BG469" s="248">
        <f>IF(N469="zákl. přenesená",J469,0)</f>
        <v>0</v>
      </c>
      <c r="BH469" s="248">
        <f>IF(N469="sníž. přenesená",J469,0)</f>
        <v>0</v>
      </c>
      <c r="BI469" s="248">
        <f>IF(N469="nulová",J469,0)</f>
        <v>0</v>
      </c>
      <c r="BJ469" s="25" t="s">
        <v>24</v>
      </c>
      <c r="BK469" s="248">
        <f>ROUND(I469*H469,2)</f>
        <v>0</v>
      </c>
      <c r="BL469" s="25" t="s">
        <v>304</v>
      </c>
      <c r="BM469" s="25" t="s">
        <v>5486</v>
      </c>
    </row>
    <row r="470" s="1" customFormat="1" ht="16.5" customHeight="1">
      <c r="B470" s="47"/>
      <c r="C470" s="237" t="s">
        <v>308</v>
      </c>
      <c r="D470" s="237" t="s">
        <v>230</v>
      </c>
      <c r="E470" s="238" t="s">
        <v>5487</v>
      </c>
      <c r="F470" s="239" t="s">
        <v>5147</v>
      </c>
      <c r="G470" s="240" t="s">
        <v>929</v>
      </c>
      <c r="H470" s="241">
        <v>14</v>
      </c>
      <c r="I470" s="242"/>
      <c r="J470" s="243">
        <f>ROUND(I470*H470,2)</f>
        <v>0</v>
      </c>
      <c r="K470" s="239" t="s">
        <v>2762</v>
      </c>
      <c r="L470" s="73"/>
      <c r="M470" s="244" t="s">
        <v>22</v>
      </c>
      <c r="N470" s="245" t="s">
        <v>50</v>
      </c>
      <c r="O470" s="48"/>
      <c r="P470" s="246">
        <f>O470*H470</f>
        <v>0</v>
      </c>
      <c r="Q470" s="246">
        <v>0</v>
      </c>
      <c r="R470" s="246">
        <f>Q470*H470</f>
        <v>0</v>
      </c>
      <c r="S470" s="246">
        <v>0</v>
      </c>
      <c r="T470" s="247">
        <f>S470*H470</f>
        <v>0</v>
      </c>
      <c r="AR470" s="25" t="s">
        <v>304</v>
      </c>
      <c r="AT470" s="25" t="s">
        <v>230</v>
      </c>
      <c r="AU470" s="25" t="s">
        <v>87</v>
      </c>
      <c r="AY470" s="25" t="s">
        <v>228</v>
      </c>
      <c r="BE470" s="248">
        <f>IF(N470="základní",J470,0)</f>
        <v>0</v>
      </c>
      <c r="BF470" s="248">
        <f>IF(N470="snížená",J470,0)</f>
        <v>0</v>
      </c>
      <c r="BG470" s="248">
        <f>IF(N470="zákl. přenesená",J470,0)</f>
        <v>0</v>
      </c>
      <c r="BH470" s="248">
        <f>IF(N470="sníž. přenesená",J470,0)</f>
        <v>0</v>
      </c>
      <c r="BI470" s="248">
        <f>IF(N470="nulová",J470,0)</f>
        <v>0</v>
      </c>
      <c r="BJ470" s="25" t="s">
        <v>24</v>
      </c>
      <c r="BK470" s="248">
        <f>ROUND(I470*H470,2)</f>
        <v>0</v>
      </c>
      <c r="BL470" s="25" t="s">
        <v>304</v>
      </c>
      <c r="BM470" s="25" t="s">
        <v>5488</v>
      </c>
    </row>
    <row r="471" s="1" customFormat="1" ht="16.5" customHeight="1">
      <c r="B471" s="47"/>
      <c r="C471" s="237" t="s">
        <v>313</v>
      </c>
      <c r="D471" s="237" t="s">
        <v>230</v>
      </c>
      <c r="E471" s="238" t="s">
        <v>5489</v>
      </c>
      <c r="F471" s="239" t="s">
        <v>5490</v>
      </c>
      <c r="G471" s="240" t="s">
        <v>929</v>
      </c>
      <c r="H471" s="241">
        <v>10</v>
      </c>
      <c r="I471" s="242"/>
      <c r="J471" s="243">
        <f>ROUND(I471*H471,2)</f>
        <v>0</v>
      </c>
      <c r="K471" s="239" t="s">
        <v>2762</v>
      </c>
      <c r="L471" s="73"/>
      <c r="M471" s="244" t="s">
        <v>22</v>
      </c>
      <c r="N471" s="245" t="s">
        <v>50</v>
      </c>
      <c r="O471" s="48"/>
      <c r="P471" s="246">
        <f>O471*H471</f>
        <v>0</v>
      </c>
      <c r="Q471" s="246">
        <v>0</v>
      </c>
      <c r="R471" s="246">
        <f>Q471*H471</f>
        <v>0</v>
      </c>
      <c r="S471" s="246">
        <v>0</v>
      </c>
      <c r="T471" s="247">
        <f>S471*H471</f>
        <v>0</v>
      </c>
      <c r="AR471" s="25" t="s">
        <v>304</v>
      </c>
      <c r="AT471" s="25" t="s">
        <v>230</v>
      </c>
      <c r="AU471" s="25" t="s">
        <v>87</v>
      </c>
      <c r="AY471" s="25" t="s">
        <v>228</v>
      </c>
      <c r="BE471" s="248">
        <f>IF(N471="základní",J471,0)</f>
        <v>0</v>
      </c>
      <c r="BF471" s="248">
        <f>IF(N471="snížená",J471,0)</f>
        <v>0</v>
      </c>
      <c r="BG471" s="248">
        <f>IF(N471="zákl. přenesená",J471,0)</f>
        <v>0</v>
      </c>
      <c r="BH471" s="248">
        <f>IF(N471="sníž. přenesená",J471,0)</f>
        <v>0</v>
      </c>
      <c r="BI471" s="248">
        <f>IF(N471="nulová",J471,0)</f>
        <v>0</v>
      </c>
      <c r="BJ471" s="25" t="s">
        <v>24</v>
      </c>
      <c r="BK471" s="248">
        <f>ROUND(I471*H471,2)</f>
        <v>0</v>
      </c>
      <c r="BL471" s="25" t="s">
        <v>304</v>
      </c>
      <c r="BM471" s="25" t="s">
        <v>5491</v>
      </c>
    </row>
    <row r="472" s="1" customFormat="1" ht="16.5" customHeight="1">
      <c r="B472" s="47"/>
      <c r="C472" s="237" t="s">
        <v>319</v>
      </c>
      <c r="D472" s="237" t="s">
        <v>230</v>
      </c>
      <c r="E472" s="238" t="s">
        <v>5492</v>
      </c>
      <c r="F472" s="239" t="s">
        <v>5151</v>
      </c>
      <c r="G472" s="240" t="s">
        <v>929</v>
      </c>
      <c r="H472" s="241">
        <v>2</v>
      </c>
      <c r="I472" s="242"/>
      <c r="J472" s="243">
        <f>ROUND(I472*H472,2)</f>
        <v>0</v>
      </c>
      <c r="K472" s="239" t="s">
        <v>2762</v>
      </c>
      <c r="L472" s="73"/>
      <c r="M472" s="244" t="s">
        <v>22</v>
      </c>
      <c r="N472" s="245" t="s">
        <v>50</v>
      </c>
      <c r="O472" s="48"/>
      <c r="P472" s="246">
        <f>O472*H472</f>
        <v>0</v>
      </c>
      <c r="Q472" s="246">
        <v>0</v>
      </c>
      <c r="R472" s="246">
        <f>Q472*H472</f>
        <v>0</v>
      </c>
      <c r="S472" s="246">
        <v>0</v>
      </c>
      <c r="T472" s="247">
        <f>S472*H472</f>
        <v>0</v>
      </c>
      <c r="AR472" s="25" t="s">
        <v>304</v>
      </c>
      <c r="AT472" s="25" t="s">
        <v>230</v>
      </c>
      <c r="AU472" s="25" t="s">
        <v>87</v>
      </c>
      <c r="AY472" s="25" t="s">
        <v>228</v>
      </c>
      <c r="BE472" s="248">
        <f>IF(N472="základní",J472,0)</f>
        <v>0</v>
      </c>
      <c r="BF472" s="248">
        <f>IF(N472="snížená",J472,0)</f>
        <v>0</v>
      </c>
      <c r="BG472" s="248">
        <f>IF(N472="zákl. přenesená",J472,0)</f>
        <v>0</v>
      </c>
      <c r="BH472" s="248">
        <f>IF(N472="sníž. přenesená",J472,0)</f>
        <v>0</v>
      </c>
      <c r="BI472" s="248">
        <f>IF(N472="nulová",J472,0)</f>
        <v>0</v>
      </c>
      <c r="BJ472" s="25" t="s">
        <v>24</v>
      </c>
      <c r="BK472" s="248">
        <f>ROUND(I472*H472,2)</f>
        <v>0</v>
      </c>
      <c r="BL472" s="25" t="s">
        <v>304</v>
      </c>
      <c r="BM472" s="25" t="s">
        <v>5493</v>
      </c>
    </row>
    <row r="473" s="1" customFormat="1" ht="16.5" customHeight="1">
      <c r="B473" s="47"/>
      <c r="C473" s="237" t="s">
        <v>325</v>
      </c>
      <c r="D473" s="237" t="s">
        <v>230</v>
      </c>
      <c r="E473" s="238" t="s">
        <v>5494</v>
      </c>
      <c r="F473" s="239" t="s">
        <v>5155</v>
      </c>
      <c r="G473" s="240" t="s">
        <v>929</v>
      </c>
      <c r="H473" s="241">
        <v>2</v>
      </c>
      <c r="I473" s="242"/>
      <c r="J473" s="243">
        <f>ROUND(I473*H473,2)</f>
        <v>0</v>
      </c>
      <c r="K473" s="239" t="s">
        <v>2762</v>
      </c>
      <c r="L473" s="73"/>
      <c r="M473" s="244" t="s">
        <v>22</v>
      </c>
      <c r="N473" s="245" t="s">
        <v>50</v>
      </c>
      <c r="O473" s="48"/>
      <c r="P473" s="246">
        <f>O473*H473</f>
        <v>0</v>
      </c>
      <c r="Q473" s="246">
        <v>0</v>
      </c>
      <c r="R473" s="246">
        <f>Q473*H473</f>
        <v>0</v>
      </c>
      <c r="S473" s="246">
        <v>0</v>
      </c>
      <c r="T473" s="247">
        <f>S473*H473</f>
        <v>0</v>
      </c>
      <c r="AR473" s="25" t="s">
        <v>304</v>
      </c>
      <c r="AT473" s="25" t="s">
        <v>230</v>
      </c>
      <c r="AU473" s="25" t="s">
        <v>87</v>
      </c>
      <c r="AY473" s="25" t="s">
        <v>228</v>
      </c>
      <c r="BE473" s="248">
        <f>IF(N473="základní",J473,0)</f>
        <v>0</v>
      </c>
      <c r="BF473" s="248">
        <f>IF(N473="snížená",J473,0)</f>
        <v>0</v>
      </c>
      <c r="BG473" s="248">
        <f>IF(N473="zákl. přenesená",J473,0)</f>
        <v>0</v>
      </c>
      <c r="BH473" s="248">
        <f>IF(N473="sníž. přenesená",J473,0)</f>
        <v>0</v>
      </c>
      <c r="BI473" s="248">
        <f>IF(N473="nulová",J473,0)</f>
        <v>0</v>
      </c>
      <c r="BJ473" s="25" t="s">
        <v>24</v>
      </c>
      <c r="BK473" s="248">
        <f>ROUND(I473*H473,2)</f>
        <v>0</v>
      </c>
      <c r="BL473" s="25" t="s">
        <v>304</v>
      </c>
      <c r="BM473" s="25" t="s">
        <v>5495</v>
      </c>
    </row>
    <row r="474" s="1" customFormat="1" ht="16.5" customHeight="1">
      <c r="B474" s="47"/>
      <c r="C474" s="237" t="s">
        <v>9</v>
      </c>
      <c r="D474" s="237" t="s">
        <v>230</v>
      </c>
      <c r="E474" s="238" t="s">
        <v>5496</v>
      </c>
      <c r="F474" s="239" t="s">
        <v>5276</v>
      </c>
      <c r="G474" s="240" t="s">
        <v>929</v>
      </c>
      <c r="H474" s="241">
        <v>8</v>
      </c>
      <c r="I474" s="242"/>
      <c r="J474" s="243">
        <f>ROUND(I474*H474,2)</f>
        <v>0</v>
      </c>
      <c r="K474" s="239" t="s">
        <v>2762</v>
      </c>
      <c r="L474" s="73"/>
      <c r="M474" s="244" t="s">
        <v>22</v>
      </c>
      <c r="N474" s="245" t="s">
        <v>50</v>
      </c>
      <c r="O474" s="48"/>
      <c r="P474" s="246">
        <f>O474*H474</f>
        <v>0</v>
      </c>
      <c r="Q474" s="246">
        <v>0</v>
      </c>
      <c r="R474" s="246">
        <f>Q474*H474</f>
        <v>0</v>
      </c>
      <c r="S474" s="246">
        <v>0</v>
      </c>
      <c r="T474" s="247">
        <f>S474*H474</f>
        <v>0</v>
      </c>
      <c r="AR474" s="25" t="s">
        <v>304</v>
      </c>
      <c r="AT474" s="25" t="s">
        <v>230</v>
      </c>
      <c r="AU474" s="25" t="s">
        <v>87</v>
      </c>
      <c r="AY474" s="25" t="s">
        <v>228</v>
      </c>
      <c r="BE474" s="248">
        <f>IF(N474="základní",J474,0)</f>
        <v>0</v>
      </c>
      <c r="BF474" s="248">
        <f>IF(N474="snížená",J474,0)</f>
        <v>0</v>
      </c>
      <c r="BG474" s="248">
        <f>IF(N474="zákl. přenesená",J474,0)</f>
        <v>0</v>
      </c>
      <c r="BH474" s="248">
        <f>IF(N474="sníž. přenesená",J474,0)</f>
        <v>0</v>
      </c>
      <c r="BI474" s="248">
        <f>IF(N474="nulová",J474,0)</f>
        <v>0</v>
      </c>
      <c r="BJ474" s="25" t="s">
        <v>24</v>
      </c>
      <c r="BK474" s="248">
        <f>ROUND(I474*H474,2)</f>
        <v>0</v>
      </c>
      <c r="BL474" s="25" t="s">
        <v>304</v>
      </c>
      <c r="BM474" s="25" t="s">
        <v>5497</v>
      </c>
    </row>
    <row r="475" s="1" customFormat="1" ht="16.5" customHeight="1">
      <c r="B475" s="47"/>
      <c r="C475" s="237" t="s">
        <v>335</v>
      </c>
      <c r="D475" s="237" t="s">
        <v>230</v>
      </c>
      <c r="E475" s="238" t="s">
        <v>5498</v>
      </c>
      <c r="F475" s="239" t="s">
        <v>5499</v>
      </c>
      <c r="G475" s="240" t="s">
        <v>929</v>
      </c>
      <c r="H475" s="241">
        <v>2</v>
      </c>
      <c r="I475" s="242"/>
      <c r="J475" s="243">
        <f>ROUND(I475*H475,2)</f>
        <v>0</v>
      </c>
      <c r="K475" s="239" t="s">
        <v>2762</v>
      </c>
      <c r="L475" s="73"/>
      <c r="M475" s="244" t="s">
        <v>22</v>
      </c>
      <c r="N475" s="245" t="s">
        <v>50</v>
      </c>
      <c r="O475" s="48"/>
      <c r="P475" s="246">
        <f>O475*H475</f>
        <v>0</v>
      </c>
      <c r="Q475" s="246">
        <v>0</v>
      </c>
      <c r="R475" s="246">
        <f>Q475*H475</f>
        <v>0</v>
      </c>
      <c r="S475" s="246">
        <v>0</v>
      </c>
      <c r="T475" s="247">
        <f>S475*H475</f>
        <v>0</v>
      </c>
      <c r="AR475" s="25" t="s">
        <v>304</v>
      </c>
      <c r="AT475" s="25" t="s">
        <v>230</v>
      </c>
      <c r="AU475" s="25" t="s">
        <v>87</v>
      </c>
      <c r="AY475" s="25" t="s">
        <v>228</v>
      </c>
      <c r="BE475" s="248">
        <f>IF(N475="základní",J475,0)</f>
        <v>0</v>
      </c>
      <c r="BF475" s="248">
        <f>IF(N475="snížená",J475,0)</f>
        <v>0</v>
      </c>
      <c r="BG475" s="248">
        <f>IF(N475="zákl. přenesená",J475,0)</f>
        <v>0</v>
      </c>
      <c r="BH475" s="248">
        <f>IF(N475="sníž. přenesená",J475,0)</f>
        <v>0</v>
      </c>
      <c r="BI475" s="248">
        <f>IF(N475="nulová",J475,0)</f>
        <v>0</v>
      </c>
      <c r="BJ475" s="25" t="s">
        <v>24</v>
      </c>
      <c r="BK475" s="248">
        <f>ROUND(I475*H475,2)</f>
        <v>0</v>
      </c>
      <c r="BL475" s="25" t="s">
        <v>304</v>
      </c>
      <c r="BM475" s="25" t="s">
        <v>5500</v>
      </c>
    </row>
    <row r="476" s="1" customFormat="1" ht="16.5" customHeight="1">
      <c r="B476" s="47"/>
      <c r="C476" s="237" t="s">
        <v>340</v>
      </c>
      <c r="D476" s="237" t="s">
        <v>230</v>
      </c>
      <c r="E476" s="238" t="s">
        <v>5501</v>
      </c>
      <c r="F476" s="239" t="s">
        <v>5502</v>
      </c>
      <c r="G476" s="240" t="s">
        <v>929</v>
      </c>
      <c r="H476" s="241">
        <v>6</v>
      </c>
      <c r="I476" s="242"/>
      <c r="J476" s="243">
        <f>ROUND(I476*H476,2)</f>
        <v>0</v>
      </c>
      <c r="K476" s="239" t="s">
        <v>2762</v>
      </c>
      <c r="L476" s="73"/>
      <c r="M476" s="244" t="s">
        <v>22</v>
      </c>
      <c r="N476" s="245" t="s">
        <v>50</v>
      </c>
      <c r="O476" s="48"/>
      <c r="P476" s="246">
        <f>O476*H476</f>
        <v>0</v>
      </c>
      <c r="Q476" s="246">
        <v>0</v>
      </c>
      <c r="R476" s="246">
        <f>Q476*H476</f>
        <v>0</v>
      </c>
      <c r="S476" s="246">
        <v>0</v>
      </c>
      <c r="T476" s="247">
        <f>S476*H476</f>
        <v>0</v>
      </c>
      <c r="AR476" s="25" t="s">
        <v>304</v>
      </c>
      <c r="AT476" s="25" t="s">
        <v>230</v>
      </c>
      <c r="AU476" s="25" t="s">
        <v>87</v>
      </c>
      <c r="AY476" s="25" t="s">
        <v>228</v>
      </c>
      <c r="BE476" s="248">
        <f>IF(N476="základní",J476,0)</f>
        <v>0</v>
      </c>
      <c r="BF476" s="248">
        <f>IF(N476="snížená",J476,0)</f>
        <v>0</v>
      </c>
      <c r="BG476" s="248">
        <f>IF(N476="zákl. přenesená",J476,0)</f>
        <v>0</v>
      </c>
      <c r="BH476" s="248">
        <f>IF(N476="sníž. přenesená",J476,0)</f>
        <v>0</v>
      </c>
      <c r="BI476" s="248">
        <f>IF(N476="nulová",J476,0)</f>
        <v>0</v>
      </c>
      <c r="BJ476" s="25" t="s">
        <v>24</v>
      </c>
      <c r="BK476" s="248">
        <f>ROUND(I476*H476,2)</f>
        <v>0</v>
      </c>
      <c r="BL476" s="25" t="s">
        <v>304</v>
      </c>
      <c r="BM476" s="25" t="s">
        <v>5503</v>
      </c>
    </row>
    <row r="477" s="1" customFormat="1" ht="16.5" customHeight="1">
      <c r="B477" s="47"/>
      <c r="C477" s="237" t="s">
        <v>344</v>
      </c>
      <c r="D477" s="237" t="s">
        <v>230</v>
      </c>
      <c r="E477" s="238" t="s">
        <v>5504</v>
      </c>
      <c r="F477" s="239" t="s">
        <v>5505</v>
      </c>
      <c r="G477" s="240" t="s">
        <v>929</v>
      </c>
      <c r="H477" s="241">
        <v>2</v>
      </c>
      <c r="I477" s="242"/>
      <c r="J477" s="243">
        <f>ROUND(I477*H477,2)</f>
        <v>0</v>
      </c>
      <c r="K477" s="239" t="s">
        <v>2762</v>
      </c>
      <c r="L477" s="73"/>
      <c r="M477" s="244" t="s">
        <v>22</v>
      </c>
      <c r="N477" s="245" t="s">
        <v>50</v>
      </c>
      <c r="O477" s="48"/>
      <c r="P477" s="246">
        <f>O477*H477</f>
        <v>0</v>
      </c>
      <c r="Q477" s="246">
        <v>0</v>
      </c>
      <c r="R477" s="246">
        <f>Q477*H477</f>
        <v>0</v>
      </c>
      <c r="S477" s="246">
        <v>0</v>
      </c>
      <c r="T477" s="247">
        <f>S477*H477</f>
        <v>0</v>
      </c>
      <c r="AR477" s="25" t="s">
        <v>304</v>
      </c>
      <c r="AT477" s="25" t="s">
        <v>230</v>
      </c>
      <c r="AU477" s="25" t="s">
        <v>87</v>
      </c>
      <c r="AY477" s="25" t="s">
        <v>228</v>
      </c>
      <c r="BE477" s="248">
        <f>IF(N477="základní",J477,0)</f>
        <v>0</v>
      </c>
      <c r="BF477" s="248">
        <f>IF(N477="snížená",J477,0)</f>
        <v>0</v>
      </c>
      <c r="BG477" s="248">
        <f>IF(N477="zákl. přenesená",J477,0)</f>
        <v>0</v>
      </c>
      <c r="BH477" s="248">
        <f>IF(N477="sníž. přenesená",J477,0)</f>
        <v>0</v>
      </c>
      <c r="BI477" s="248">
        <f>IF(N477="nulová",J477,0)</f>
        <v>0</v>
      </c>
      <c r="BJ477" s="25" t="s">
        <v>24</v>
      </c>
      <c r="BK477" s="248">
        <f>ROUND(I477*H477,2)</f>
        <v>0</v>
      </c>
      <c r="BL477" s="25" t="s">
        <v>304</v>
      </c>
      <c r="BM477" s="25" t="s">
        <v>5506</v>
      </c>
    </row>
    <row r="478" s="1" customFormat="1" ht="16.5" customHeight="1">
      <c r="B478" s="47"/>
      <c r="C478" s="237" t="s">
        <v>348</v>
      </c>
      <c r="D478" s="237" t="s">
        <v>230</v>
      </c>
      <c r="E478" s="238" t="s">
        <v>5161</v>
      </c>
      <c r="F478" s="239" t="s">
        <v>5162</v>
      </c>
      <c r="G478" s="240" t="s">
        <v>913</v>
      </c>
      <c r="H478" s="306"/>
      <c r="I478" s="242"/>
      <c r="J478" s="243">
        <f>ROUND(I478*H478,2)</f>
        <v>0</v>
      </c>
      <c r="K478" s="239" t="s">
        <v>234</v>
      </c>
      <c r="L478" s="73"/>
      <c r="M478" s="244" t="s">
        <v>22</v>
      </c>
      <c r="N478" s="245" t="s">
        <v>50</v>
      </c>
      <c r="O478" s="48"/>
      <c r="P478" s="246">
        <f>O478*H478</f>
        <v>0</v>
      </c>
      <c r="Q478" s="246">
        <v>0</v>
      </c>
      <c r="R478" s="246">
        <f>Q478*H478</f>
        <v>0</v>
      </c>
      <c r="S478" s="246">
        <v>0</v>
      </c>
      <c r="T478" s="247">
        <f>S478*H478</f>
        <v>0</v>
      </c>
      <c r="AR478" s="25" t="s">
        <v>304</v>
      </c>
      <c r="AT478" s="25" t="s">
        <v>230</v>
      </c>
      <c r="AU478" s="25" t="s">
        <v>87</v>
      </c>
      <c r="AY478" s="25" t="s">
        <v>228</v>
      </c>
      <c r="BE478" s="248">
        <f>IF(N478="základní",J478,0)</f>
        <v>0</v>
      </c>
      <c r="BF478" s="248">
        <f>IF(N478="snížená",J478,0)</f>
        <v>0</v>
      </c>
      <c r="BG478" s="248">
        <f>IF(N478="zákl. přenesená",J478,0)</f>
        <v>0</v>
      </c>
      <c r="BH478" s="248">
        <f>IF(N478="sníž. přenesená",J478,0)</f>
        <v>0</v>
      </c>
      <c r="BI478" s="248">
        <f>IF(N478="nulová",J478,0)</f>
        <v>0</v>
      </c>
      <c r="BJ478" s="25" t="s">
        <v>24</v>
      </c>
      <c r="BK478" s="248">
        <f>ROUND(I478*H478,2)</f>
        <v>0</v>
      </c>
      <c r="BL478" s="25" t="s">
        <v>304</v>
      </c>
      <c r="BM478" s="25" t="s">
        <v>5507</v>
      </c>
    </row>
    <row r="479" s="11" customFormat="1" ht="29.88" customHeight="1">
      <c r="B479" s="221"/>
      <c r="C479" s="222"/>
      <c r="D479" s="223" t="s">
        <v>78</v>
      </c>
      <c r="E479" s="235" t="s">
        <v>2774</v>
      </c>
      <c r="F479" s="235" t="s">
        <v>5164</v>
      </c>
      <c r="G479" s="222"/>
      <c r="H479" s="222"/>
      <c r="I479" s="225"/>
      <c r="J479" s="236">
        <f>BK479</f>
        <v>0</v>
      </c>
      <c r="K479" s="222"/>
      <c r="L479" s="227"/>
      <c r="M479" s="228"/>
      <c r="N479" s="229"/>
      <c r="O479" s="229"/>
      <c r="P479" s="230">
        <f>SUM(P480:P483)</f>
        <v>0</v>
      </c>
      <c r="Q479" s="229"/>
      <c r="R479" s="230">
        <f>SUM(R480:R483)</f>
        <v>0</v>
      </c>
      <c r="S479" s="229"/>
      <c r="T479" s="231">
        <f>SUM(T480:T483)</f>
        <v>0</v>
      </c>
      <c r="AR479" s="232" t="s">
        <v>87</v>
      </c>
      <c r="AT479" s="233" t="s">
        <v>78</v>
      </c>
      <c r="AU479" s="233" t="s">
        <v>24</v>
      </c>
      <c r="AY479" s="232" t="s">
        <v>228</v>
      </c>
      <c r="BK479" s="234">
        <f>SUM(BK480:BK483)</f>
        <v>0</v>
      </c>
    </row>
    <row r="480" s="1" customFormat="1" ht="16.5" customHeight="1">
      <c r="B480" s="47"/>
      <c r="C480" s="237" t="s">
        <v>24</v>
      </c>
      <c r="D480" s="237" t="s">
        <v>230</v>
      </c>
      <c r="E480" s="238" t="s">
        <v>5165</v>
      </c>
      <c r="F480" s="239" t="s">
        <v>5166</v>
      </c>
      <c r="G480" s="240" t="s">
        <v>356</v>
      </c>
      <c r="H480" s="241">
        <v>100</v>
      </c>
      <c r="I480" s="242"/>
      <c r="J480" s="243">
        <f>ROUND(I480*H480,2)</f>
        <v>0</v>
      </c>
      <c r="K480" s="239" t="s">
        <v>234</v>
      </c>
      <c r="L480" s="73"/>
      <c r="M480" s="244" t="s">
        <v>22</v>
      </c>
      <c r="N480" s="245" t="s">
        <v>50</v>
      </c>
      <c r="O480" s="48"/>
      <c r="P480" s="246">
        <f>O480*H480</f>
        <v>0</v>
      </c>
      <c r="Q480" s="246">
        <v>0</v>
      </c>
      <c r="R480" s="246">
        <f>Q480*H480</f>
        <v>0</v>
      </c>
      <c r="S480" s="246">
        <v>0</v>
      </c>
      <c r="T480" s="247">
        <f>S480*H480</f>
        <v>0</v>
      </c>
      <c r="AR480" s="25" t="s">
        <v>304</v>
      </c>
      <c r="AT480" s="25" t="s">
        <v>230</v>
      </c>
      <c r="AU480" s="25" t="s">
        <v>87</v>
      </c>
      <c r="AY480" s="25" t="s">
        <v>228</v>
      </c>
      <c r="BE480" s="248">
        <f>IF(N480="základní",J480,0)</f>
        <v>0</v>
      </c>
      <c r="BF480" s="248">
        <f>IF(N480="snížená",J480,0)</f>
        <v>0</v>
      </c>
      <c r="BG480" s="248">
        <f>IF(N480="zákl. přenesená",J480,0)</f>
        <v>0</v>
      </c>
      <c r="BH480" s="248">
        <f>IF(N480="sníž. přenesená",J480,0)</f>
        <v>0</v>
      </c>
      <c r="BI480" s="248">
        <f>IF(N480="nulová",J480,0)</f>
        <v>0</v>
      </c>
      <c r="BJ480" s="25" t="s">
        <v>24</v>
      </c>
      <c r="BK480" s="248">
        <f>ROUND(I480*H480,2)</f>
        <v>0</v>
      </c>
      <c r="BL480" s="25" t="s">
        <v>304</v>
      </c>
      <c r="BM480" s="25" t="s">
        <v>5508</v>
      </c>
    </row>
    <row r="481" s="1" customFormat="1" ht="16.5" customHeight="1">
      <c r="B481" s="47"/>
      <c r="C481" s="237" t="s">
        <v>87</v>
      </c>
      <c r="D481" s="237" t="s">
        <v>230</v>
      </c>
      <c r="E481" s="238" t="s">
        <v>109</v>
      </c>
      <c r="F481" s="239" t="s">
        <v>5171</v>
      </c>
      <c r="G481" s="240" t="s">
        <v>356</v>
      </c>
      <c r="H481" s="241">
        <v>100</v>
      </c>
      <c r="I481" s="242"/>
      <c r="J481" s="243">
        <f>ROUND(I481*H481,2)</f>
        <v>0</v>
      </c>
      <c r="K481" s="239" t="s">
        <v>2762</v>
      </c>
      <c r="L481" s="73"/>
      <c r="M481" s="244" t="s">
        <v>22</v>
      </c>
      <c r="N481" s="245" t="s">
        <v>50</v>
      </c>
      <c r="O481" s="48"/>
      <c r="P481" s="246">
        <f>O481*H481</f>
        <v>0</v>
      </c>
      <c r="Q481" s="246">
        <v>0</v>
      </c>
      <c r="R481" s="246">
        <f>Q481*H481</f>
        <v>0</v>
      </c>
      <c r="S481" s="246">
        <v>0</v>
      </c>
      <c r="T481" s="247">
        <f>S481*H481</f>
        <v>0</v>
      </c>
      <c r="AR481" s="25" t="s">
        <v>304</v>
      </c>
      <c r="AT481" s="25" t="s">
        <v>230</v>
      </c>
      <c r="AU481" s="25" t="s">
        <v>87</v>
      </c>
      <c r="AY481" s="25" t="s">
        <v>228</v>
      </c>
      <c r="BE481" s="248">
        <f>IF(N481="základní",J481,0)</f>
        <v>0</v>
      </c>
      <c r="BF481" s="248">
        <f>IF(N481="snížená",J481,0)</f>
        <v>0</v>
      </c>
      <c r="BG481" s="248">
        <f>IF(N481="zákl. přenesená",J481,0)</f>
        <v>0</v>
      </c>
      <c r="BH481" s="248">
        <f>IF(N481="sníž. přenesená",J481,0)</f>
        <v>0</v>
      </c>
      <c r="BI481" s="248">
        <f>IF(N481="nulová",J481,0)</f>
        <v>0</v>
      </c>
      <c r="BJ481" s="25" t="s">
        <v>24</v>
      </c>
      <c r="BK481" s="248">
        <f>ROUND(I481*H481,2)</f>
        <v>0</v>
      </c>
      <c r="BL481" s="25" t="s">
        <v>304</v>
      </c>
      <c r="BM481" s="25" t="s">
        <v>5509</v>
      </c>
    </row>
    <row r="482" s="1" customFormat="1" ht="16.5" customHeight="1">
      <c r="B482" s="47"/>
      <c r="C482" s="237" t="s">
        <v>101</v>
      </c>
      <c r="D482" s="237" t="s">
        <v>230</v>
      </c>
      <c r="E482" s="238" t="s">
        <v>5173</v>
      </c>
      <c r="F482" s="239" t="s">
        <v>5174</v>
      </c>
      <c r="G482" s="240" t="s">
        <v>5175</v>
      </c>
      <c r="H482" s="241">
        <v>2</v>
      </c>
      <c r="I482" s="242"/>
      <c r="J482" s="243">
        <f>ROUND(I482*H482,2)</f>
        <v>0</v>
      </c>
      <c r="K482" s="239" t="s">
        <v>2762</v>
      </c>
      <c r="L482" s="73"/>
      <c r="M482" s="244" t="s">
        <v>22</v>
      </c>
      <c r="N482" s="245" t="s">
        <v>50</v>
      </c>
      <c r="O482" s="48"/>
      <c r="P482" s="246">
        <f>O482*H482</f>
        <v>0</v>
      </c>
      <c r="Q482" s="246">
        <v>0</v>
      </c>
      <c r="R482" s="246">
        <f>Q482*H482</f>
        <v>0</v>
      </c>
      <c r="S482" s="246">
        <v>0</v>
      </c>
      <c r="T482" s="247">
        <f>S482*H482</f>
        <v>0</v>
      </c>
      <c r="AR482" s="25" t="s">
        <v>304</v>
      </c>
      <c r="AT482" s="25" t="s">
        <v>230</v>
      </c>
      <c r="AU482" s="25" t="s">
        <v>87</v>
      </c>
      <c r="AY482" s="25" t="s">
        <v>228</v>
      </c>
      <c r="BE482" s="248">
        <f>IF(N482="základní",J482,0)</f>
        <v>0</v>
      </c>
      <c r="BF482" s="248">
        <f>IF(N482="snížená",J482,0)</f>
        <v>0</v>
      </c>
      <c r="BG482" s="248">
        <f>IF(N482="zákl. přenesená",J482,0)</f>
        <v>0</v>
      </c>
      <c r="BH482" s="248">
        <f>IF(N482="sníž. přenesená",J482,0)</f>
        <v>0</v>
      </c>
      <c r="BI482" s="248">
        <f>IF(N482="nulová",J482,0)</f>
        <v>0</v>
      </c>
      <c r="BJ482" s="25" t="s">
        <v>24</v>
      </c>
      <c r="BK482" s="248">
        <f>ROUND(I482*H482,2)</f>
        <v>0</v>
      </c>
      <c r="BL482" s="25" t="s">
        <v>304</v>
      </c>
      <c r="BM482" s="25" t="s">
        <v>5510</v>
      </c>
    </row>
    <row r="483" s="1" customFormat="1" ht="16.5" customHeight="1">
      <c r="B483" s="47"/>
      <c r="C483" s="237" t="s">
        <v>235</v>
      </c>
      <c r="D483" s="237" t="s">
        <v>230</v>
      </c>
      <c r="E483" s="238" t="s">
        <v>5177</v>
      </c>
      <c r="F483" s="239" t="s">
        <v>5178</v>
      </c>
      <c r="G483" s="240" t="s">
        <v>913</v>
      </c>
      <c r="H483" s="306"/>
      <c r="I483" s="242"/>
      <c r="J483" s="243">
        <f>ROUND(I483*H483,2)</f>
        <v>0</v>
      </c>
      <c r="K483" s="239" t="s">
        <v>234</v>
      </c>
      <c r="L483" s="73"/>
      <c r="M483" s="244" t="s">
        <v>22</v>
      </c>
      <c r="N483" s="245" t="s">
        <v>50</v>
      </c>
      <c r="O483" s="48"/>
      <c r="P483" s="246">
        <f>O483*H483</f>
        <v>0</v>
      </c>
      <c r="Q483" s="246">
        <v>0</v>
      </c>
      <c r="R483" s="246">
        <f>Q483*H483</f>
        <v>0</v>
      </c>
      <c r="S483" s="246">
        <v>0</v>
      </c>
      <c r="T483" s="247">
        <f>S483*H483</f>
        <v>0</v>
      </c>
      <c r="AR483" s="25" t="s">
        <v>304</v>
      </c>
      <c r="AT483" s="25" t="s">
        <v>230</v>
      </c>
      <c r="AU483" s="25" t="s">
        <v>87</v>
      </c>
      <c r="AY483" s="25" t="s">
        <v>228</v>
      </c>
      <c r="BE483" s="248">
        <f>IF(N483="základní",J483,0)</f>
        <v>0</v>
      </c>
      <c r="BF483" s="248">
        <f>IF(N483="snížená",J483,0)</f>
        <v>0</v>
      </c>
      <c r="BG483" s="248">
        <f>IF(N483="zákl. přenesená",J483,0)</f>
        <v>0</v>
      </c>
      <c r="BH483" s="248">
        <f>IF(N483="sníž. přenesená",J483,0)</f>
        <v>0</v>
      </c>
      <c r="BI483" s="248">
        <f>IF(N483="nulová",J483,0)</f>
        <v>0</v>
      </c>
      <c r="BJ483" s="25" t="s">
        <v>24</v>
      </c>
      <c r="BK483" s="248">
        <f>ROUND(I483*H483,2)</f>
        <v>0</v>
      </c>
      <c r="BL483" s="25" t="s">
        <v>304</v>
      </c>
      <c r="BM483" s="25" t="s">
        <v>5511</v>
      </c>
    </row>
    <row r="484" s="11" customFormat="1" ht="29.88" customHeight="1">
      <c r="B484" s="221"/>
      <c r="C484" s="222"/>
      <c r="D484" s="223" t="s">
        <v>78</v>
      </c>
      <c r="E484" s="235" t="s">
        <v>2782</v>
      </c>
      <c r="F484" s="235" t="s">
        <v>5180</v>
      </c>
      <c r="G484" s="222"/>
      <c r="H484" s="222"/>
      <c r="I484" s="225"/>
      <c r="J484" s="236">
        <f>BK484</f>
        <v>0</v>
      </c>
      <c r="K484" s="222"/>
      <c r="L484" s="227"/>
      <c r="M484" s="228"/>
      <c r="N484" s="229"/>
      <c r="O484" s="229"/>
      <c r="P484" s="230">
        <f>SUM(P485:P487)</f>
        <v>0</v>
      </c>
      <c r="Q484" s="229"/>
      <c r="R484" s="230">
        <f>SUM(R485:R487)</f>
        <v>0</v>
      </c>
      <c r="S484" s="229"/>
      <c r="T484" s="231">
        <f>SUM(T485:T487)</f>
        <v>0</v>
      </c>
      <c r="AR484" s="232" t="s">
        <v>87</v>
      </c>
      <c r="AT484" s="233" t="s">
        <v>78</v>
      </c>
      <c r="AU484" s="233" t="s">
        <v>24</v>
      </c>
      <c r="AY484" s="232" t="s">
        <v>228</v>
      </c>
      <c r="BK484" s="234">
        <f>SUM(BK485:BK487)</f>
        <v>0</v>
      </c>
    </row>
    <row r="485" s="1" customFormat="1" ht="16.5" customHeight="1">
      <c r="B485" s="47"/>
      <c r="C485" s="237" t="s">
        <v>24</v>
      </c>
      <c r="D485" s="237" t="s">
        <v>230</v>
      </c>
      <c r="E485" s="238" t="s">
        <v>5181</v>
      </c>
      <c r="F485" s="239" t="s">
        <v>5182</v>
      </c>
      <c r="G485" s="240" t="s">
        <v>263</v>
      </c>
      <c r="H485" s="241">
        <v>6</v>
      </c>
      <c r="I485" s="242"/>
      <c r="J485" s="243">
        <f>ROUND(I485*H485,2)</f>
        <v>0</v>
      </c>
      <c r="K485" s="239" t="s">
        <v>234</v>
      </c>
      <c r="L485" s="73"/>
      <c r="M485" s="244" t="s">
        <v>22</v>
      </c>
      <c r="N485" s="245" t="s">
        <v>50</v>
      </c>
      <c r="O485" s="48"/>
      <c r="P485" s="246">
        <f>O485*H485</f>
        <v>0</v>
      </c>
      <c r="Q485" s="246">
        <v>0</v>
      </c>
      <c r="R485" s="246">
        <f>Q485*H485</f>
        <v>0</v>
      </c>
      <c r="S485" s="246">
        <v>0</v>
      </c>
      <c r="T485" s="247">
        <f>S485*H485</f>
        <v>0</v>
      </c>
      <c r="AR485" s="25" t="s">
        <v>304</v>
      </c>
      <c r="AT485" s="25" t="s">
        <v>230</v>
      </c>
      <c r="AU485" s="25" t="s">
        <v>87</v>
      </c>
      <c r="AY485" s="25" t="s">
        <v>228</v>
      </c>
      <c r="BE485" s="248">
        <f>IF(N485="základní",J485,0)</f>
        <v>0</v>
      </c>
      <c r="BF485" s="248">
        <f>IF(N485="snížená",J485,0)</f>
        <v>0</v>
      </c>
      <c r="BG485" s="248">
        <f>IF(N485="zákl. přenesená",J485,0)</f>
        <v>0</v>
      </c>
      <c r="BH485" s="248">
        <f>IF(N485="sníž. přenesená",J485,0)</f>
        <v>0</v>
      </c>
      <c r="BI485" s="248">
        <f>IF(N485="nulová",J485,0)</f>
        <v>0</v>
      </c>
      <c r="BJ485" s="25" t="s">
        <v>24</v>
      </c>
      <c r="BK485" s="248">
        <f>ROUND(I485*H485,2)</f>
        <v>0</v>
      </c>
      <c r="BL485" s="25" t="s">
        <v>304</v>
      </c>
      <c r="BM485" s="25" t="s">
        <v>5512</v>
      </c>
    </row>
    <row r="486" s="1" customFormat="1" ht="16.5" customHeight="1">
      <c r="B486" s="47"/>
      <c r="C486" s="237" t="s">
        <v>87</v>
      </c>
      <c r="D486" s="237" t="s">
        <v>230</v>
      </c>
      <c r="E486" s="238" t="s">
        <v>5184</v>
      </c>
      <c r="F486" s="239" t="s">
        <v>5185</v>
      </c>
      <c r="G486" s="240" t="s">
        <v>328</v>
      </c>
      <c r="H486" s="241">
        <v>114</v>
      </c>
      <c r="I486" s="242"/>
      <c r="J486" s="243">
        <f>ROUND(I486*H486,2)</f>
        <v>0</v>
      </c>
      <c r="K486" s="239" t="s">
        <v>234</v>
      </c>
      <c r="L486" s="73"/>
      <c r="M486" s="244" t="s">
        <v>22</v>
      </c>
      <c r="N486" s="245" t="s">
        <v>50</v>
      </c>
      <c r="O486" s="48"/>
      <c r="P486" s="246">
        <f>O486*H486</f>
        <v>0</v>
      </c>
      <c r="Q486" s="246">
        <v>0</v>
      </c>
      <c r="R486" s="246">
        <f>Q486*H486</f>
        <v>0</v>
      </c>
      <c r="S486" s="246">
        <v>0</v>
      </c>
      <c r="T486" s="247">
        <f>S486*H486</f>
        <v>0</v>
      </c>
      <c r="AR486" s="25" t="s">
        <v>304</v>
      </c>
      <c r="AT486" s="25" t="s">
        <v>230</v>
      </c>
      <c r="AU486" s="25" t="s">
        <v>87</v>
      </c>
      <c r="AY486" s="25" t="s">
        <v>228</v>
      </c>
      <c r="BE486" s="248">
        <f>IF(N486="základní",J486,0)</f>
        <v>0</v>
      </c>
      <c r="BF486" s="248">
        <f>IF(N486="snížená",J486,0)</f>
        <v>0</v>
      </c>
      <c r="BG486" s="248">
        <f>IF(N486="zákl. přenesená",J486,0)</f>
        <v>0</v>
      </c>
      <c r="BH486" s="248">
        <f>IF(N486="sníž. přenesená",J486,0)</f>
        <v>0</v>
      </c>
      <c r="BI486" s="248">
        <f>IF(N486="nulová",J486,0)</f>
        <v>0</v>
      </c>
      <c r="BJ486" s="25" t="s">
        <v>24</v>
      </c>
      <c r="BK486" s="248">
        <f>ROUND(I486*H486,2)</f>
        <v>0</v>
      </c>
      <c r="BL486" s="25" t="s">
        <v>304</v>
      </c>
      <c r="BM486" s="25" t="s">
        <v>5513</v>
      </c>
    </row>
    <row r="487" s="1" customFormat="1" ht="16.5" customHeight="1">
      <c r="B487" s="47"/>
      <c r="C487" s="237" t="s">
        <v>101</v>
      </c>
      <c r="D487" s="237" t="s">
        <v>230</v>
      </c>
      <c r="E487" s="238" t="s">
        <v>5514</v>
      </c>
      <c r="F487" s="239" t="s">
        <v>5515</v>
      </c>
      <c r="G487" s="240" t="s">
        <v>929</v>
      </c>
      <c r="H487" s="241">
        <v>4</v>
      </c>
      <c r="I487" s="242"/>
      <c r="J487" s="243">
        <f>ROUND(I487*H487,2)</f>
        <v>0</v>
      </c>
      <c r="K487" s="239" t="s">
        <v>2762</v>
      </c>
      <c r="L487" s="73"/>
      <c r="M487" s="244" t="s">
        <v>22</v>
      </c>
      <c r="N487" s="245" t="s">
        <v>50</v>
      </c>
      <c r="O487" s="48"/>
      <c r="P487" s="246">
        <f>O487*H487</f>
        <v>0</v>
      </c>
      <c r="Q487" s="246">
        <v>0</v>
      </c>
      <c r="R487" s="246">
        <f>Q487*H487</f>
        <v>0</v>
      </c>
      <c r="S487" s="246">
        <v>0</v>
      </c>
      <c r="T487" s="247">
        <f>S487*H487</f>
        <v>0</v>
      </c>
      <c r="AR487" s="25" t="s">
        <v>304</v>
      </c>
      <c r="AT487" s="25" t="s">
        <v>230</v>
      </c>
      <c r="AU487" s="25" t="s">
        <v>87</v>
      </c>
      <c r="AY487" s="25" t="s">
        <v>228</v>
      </c>
      <c r="BE487" s="248">
        <f>IF(N487="základní",J487,0)</f>
        <v>0</v>
      </c>
      <c r="BF487" s="248">
        <f>IF(N487="snížená",J487,0)</f>
        <v>0</v>
      </c>
      <c r="BG487" s="248">
        <f>IF(N487="zákl. přenesená",J487,0)</f>
        <v>0</v>
      </c>
      <c r="BH487" s="248">
        <f>IF(N487="sníž. přenesená",J487,0)</f>
        <v>0</v>
      </c>
      <c r="BI487" s="248">
        <f>IF(N487="nulová",J487,0)</f>
        <v>0</v>
      </c>
      <c r="BJ487" s="25" t="s">
        <v>24</v>
      </c>
      <c r="BK487" s="248">
        <f>ROUND(I487*H487,2)</f>
        <v>0</v>
      </c>
      <c r="BL487" s="25" t="s">
        <v>304</v>
      </c>
      <c r="BM487" s="25" t="s">
        <v>5516</v>
      </c>
    </row>
    <row r="488" s="11" customFormat="1" ht="29.88" customHeight="1">
      <c r="B488" s="221"/>
      <c r="C488" s="222"/>
      <c r="D488" s="223" t="s">
        <v>78</v>
      </c>
      <c r="E488" s="235" t="s">
        <v>3624</v>
      </c>
      <c r="F488" s="235" t="s">
        <v>5192</v>
      </c>
      <c r="G488" s="222"/>
      <c r="H488" s="222"/>
      <c r="I488" s="225"/>
      <c r="J488" s="236">
        <f>BK488</f>
        <v>0</v>
      </c>
      <c r="K488" s="222"/>
      <c r="L488" s="227"/>
      <c r="M488" s="228"/>
      <c r="N488" s="229"/>
      <c r="O488" s="229"/>
      <c r="P488" s="230">
        <f>SUM(P489:P490)</f>
        <v>0</v>
      </c>
      <c r="Q488" s="229"/>
      <c r="R488" s="230">
        <f>SUM(R489:R490)</f>
        <v>0</v>
      </c>
      <c r="S488" s="229"/>
      <c r="T488" s="231">
        <f>SUM(T489:T490)</f>
        <v>0</v>
      </c>
      <c r="AR488" s="232" t="s">
        <v>87</v>
      </c>
      <c r="AT488" s="233" t="s">
        <v>78</v>
      </c>
      <c r="AU488" s="233" t="s">
        <v>24</v>
      </c>
      <c r="AY488" s="232" t="s">
        <v>228</v>
      </c>
      <c r="BK488" s="234">
        <f>SUM(BK489:BK490)</f>
        <v>0</v>
      </c>
    </row>
    <row r="489" s="1" customFormat="1" ht="16.5" customHeight="1">
      <c r="B489" s="47"/>
      <c r="C489" s="237" t="s">
        <v>24</v>
      </c>
      <c r="D489" s="237" t="s">
        <v>230</v>
      </c>
      <c r="E489" s="238" t="s">
        <v>5517</v>
      </c>
      <c r="F489" s="239" t="s">
        <v>5518</v>
      </c>
      <c r="G489" s="240" t="s">
        <v>3160</v>
      </c>
      <c r="H489" s="241">
        <v>4</v>
      </c>
      <c r="I489" s="242"/>
      <c r="J489" s="243">
        <f>ROUND(I489*H489,2)</f>
        <v>0</v>
      </c>
      <c r="K489" s="239" t="s">
        <v>2762</v>
      </c>
      <c r="L489" s="73"/>
      <c r="M489" s="244" t="s">
        <v>22</v>
      </c>
      <c r="N489" s="245" t="s">
        <v>50</v>
      </c>
      <c r="O489" s="48"/>
      <c r="P489" s="246">
        <f>O489*H489</f>
        <v>0</v>
      </c>
      <c r="Q489" s="246">
        <v>0</v>
      </c>
      <c r="R489" s="246">
        <f>Q489*H489</f>
        <v>0</v>
      </c>
      <c r="S489" s="246">
        <v>0</v>
      </c>
      <c r="T489" s="247">
        <f>S489*H489</f>
        <v>0</v>
      </c>
      <c r="AR489" s="25" t="s">
        <v>304</v>
      </c>
      <c r="AT489" s="25" t="s">
        <v>230</v>
      </c>
      <c r="AU489" s="25" t="s">
        <v>87</v>
      </c>
      <c r="AY489" s="25" t="s">
        <v>228</v>
      </c>
      <c r="BE489" s="248">
        <f>IF(N489="základní",J489,0)</f>
        <v>0</v>
      </c>
      <c r="BF489" s="248">
        <f>IF(N489="snížená",J489,0)</f>
        <v>0</v>
      </c>
      <c r="BG489" s="248">
        <f>IF(N489="zákl. přenesená",J489,0)</f>
        <v>0</v>
      </c>
      <c r="BH489" s="248">
        <f>IF(N489="sníž. přenesená",J489,0)</f>
        <v>0</v>
      </c>
      <c r="BI489" s="248">
        <f>IF(N489="nulová",J489,0)</f>
        <v>0</v>
      </c>
      <c r="BJ489" s="25" t="s">
        <v>24</v>
      </c>
      <c r="BK489" s="248">
        <f>ROUND(I489*H489,2)</f>
        <v>0</v>
      </c>
      <c r="BL489" s="25" t="s">
        <v>304</v>
      </c>
      <c r="BM489" s="25" t="s">
        <v>5519</v>
      </c>
    </row>
    <row r="490" s="1" customFormat="1" ht="16.5" customHeight="1">
      <c r="B490" s="47"/>
      <c r="C490" s="237" t="s">
        <v>87</v>
      </c>
      <c r="D490" s="237" t="s">
        <v>230</v>
      </c>
      <c r="E490" s="238" t="s">
        <v>5195</v>
      </c>
      <c r="F490" s="239" t="s">
        <v>5196</v>
      </c>
      <c r="G490" s="240" t="s">
        <v>3160</v>
      </c>
      <c r="H490" s="241">
        <v>4</v>
      </c>
      <c r="I490" s="242"/>
      <c r="J490" s="243">
        <f>ROUND(I490*H490,2)</f>
        <v>0</v>
      </c>
      <c r="K490" s="239" t="s">
        <v>2762</v>
      </c>
      <c r="L490" s="73"/>
      <c r="M490" s="244" t="s">
        <v>22</v>
      </c>
      <c r="N490" s="245" t="s">
        <v>50</v>
      </c>
      <c r="O490" s="48"/>
      <c r="P490" s="246">
        <f>O490*H490</f>
        <v>0</v>
      </c>
      <c r="Q490" s="246">
        <v>0</v>
      </c>
      <c r="R490" s="246">
        <f>Q490*H490</f>
        <v>0</v>
      </c>
      <c r="S490" s="246">
        <v>0</v>
      </c>
      <c r="T490" s="247">
        <f>S490*H490</f>
        <v>0</v>
      </c>
      <c r="AR490" s="25" t="s">
        <v>304</v>
      </c>
      <c r="AT490" s="25" t="s">
        <v>230</v>
      </c>
      <c r="AU490" s="25" t="s">
        <v>87</v>
      </c>
      <c r="AY490" s="25" t="s">
        <v>228</v>
      </c>
      <c r="BE490" s="248">
        <f>IF(N490="základní",J490,0)</f>
        <v>0</v>
      </c>
      <c r="BF490" s="248">
        <f>IF(N490="snížená",J490,0)</f>
        <v>0</v>
      </c>
      <c r="BG490" s="248">
        <f>IF(N490="zákl. přenesená",J490,0)</f>
        <v>0</v>
      </c>
      <c r="BH490" s="248">
        <f>IF(N490="sníž. přenesená",J490,0)</f>
        <v>0</v>
      </c>
      <c r="BI490" s="248">
        <f>IF(N490="nulová",J490,0)</f>
        <v>0</v>
      </c>
      <c r="BJ490" s="25" t="s">
        <v>24</v>
      </c>
      <c r="BK490" s="248">
        <f>ROUND(I490*H490,2)</f>
        <v>0</v>
      </c>
      <c r="BL490" s="25" t="s">
        <v>304</v>
      </c>
      <c r="BM490" s="25" t="s">
        <v>5520</v>
      </c>
    </row>
    <row r="491" s="11" customFormat="1" ht="29.88" customHeight="1">
      <c r="B491" s="221"/>
      <c r="C491" s="222"/>
      <c r="D491" s="223" t="s">
        <v>78</v>
      </c>
      <c r="E491" s="235" t="s">
        <v>2874</v>
      </c>
      <c r="F491" s="235" t="s">
        <v>22</v>
      </c>
      <c r="G491" s="222"/>
      <c r="H491" s="222"/>
      <c r="I491" s="225"/>
      <c r="J491" s="236">
        <f>BK491</f>
        <v>0</v>
      </c>
      <c r="K491" s="222"/>
      <c r="L491" s="227"/>
      <c r="M491" s="228"/>
      <c r="N491" s="229"/>
      <c r="O491" s="229"/>
      <c r="P491" s="230">
        <v>0</v>
      </c>
      <c r="Q491" s="229"/>
      <c r="R491" s="230">
        <v>0</v>
      </c>
      <c r="S491" s="229"/>
      <c r="T491" s="231">
        <v>0</v>
      </c>
      <c r="AR491" s="232" t="s">
        <v>87</v>
      </c>
      <c r="AT491" s="233" t="s">
        <v>78</v>
      </c>
      <c r="AU491" s="233" t="s">
        <v>24</v>
      </c>
      <c r="AY491" s="232" t="s">
        <v>228</v>
      </c>
      <c r="BK491" s="234">
        <v>0</v>
      </c>
    </row>
    <row r="492" s="11" customFormat="1" ht="24.96" customHeight="1">
      <c r="B492" s="221"/>
      <c r="C492" s="222"/>
      <c r="D492" s="223" t="s">
        <v>78</v>
      </c>
      <c r="E492" s="224" t="s">
        <v>2896</v>
      </c>
      <c r="F492" s="224" t="s">
        <v>5521</v>
      </c>
      <c r="G492" s="222"/>
      <c r="H492" s="222"/>
      <c r="I492" s="225"/>
      <c r="J492" s="226">
        <f>BK492</f>
        <v>0</v>
      </c>
      <c r="K492" s="222"/>
      <c r="L492" s="227"/>
      <c r="M492" s="228"/>
      <c r="N492" s="229"/>
      <c r="O492" s="229"/>
      <c r="P492" s="230">
        <f>P493+P504+P508+P516+P543+P548+P552</f>
        <v>0</v>
      </c>
      <c r="Q492" s="229"/>
      <c r="R492" s="230">
        <f>R493+R504+R508+R516+R543+R548+R552</f>
        <v>0</v>
      </c>
      <c r="S492" s="229"/>
      <c r="T492" s="231">
        <f>T493+T504+T508+T516+T543+T548+T552</f>
        <v>0</v>
      </c>
      <c r="AR492" s="232" t="s">
        <v>87</v>
      </c>
      <c r="AT492" s="233" t="s">
        <v>78</v>
      </c>
      <c r="AU492" s="233" t="s">
        <v>79</v>
      </c>
      <c r="AY492" s="232" t="s">
        <v>228</v>
      </c>
      <c r="BK492" s="234">
        <f>BK493+BK504+BK508+BK516+BK543+BK548+BK552</f>
        <v>0</v>
      </c>
    </row>
    <row r="493" s="11" customFormat="1" ht="19.92" customHeight="1">
      <c r="B493" s="221"/>
      <c r="C493" s="222"/>
      <c r="D493" s="223" t="s">
        <v>78</v>
      </c>
      <c r="E493" s="235" t="s">
        <v>2756</v>
      </c>
      <c r="F493" s="235" t="s">
        <v>1010</v>
      </c>
      <c r="G493" s="222"/>
      <c r="H493" s="222"/>
      <c r="I493" s="225"/>
      <c r="J493" s="236">
        <f>BK493</f>
        <v>0</v>
      </c>
      <c r="K493" s="222"/>
      <c r="L493" s="227"/>
      <c r="M493" s="228"/>
      <c r="N493" s="229"/>
      <c r="O493" s="229"/>
      <c r="P493" s="230">
        <f>SUM(P494:P503)</f>
        <v>0</v>
      </c>
      <c r="Q493" s="229"/>
      <c r="R493" s="230">
        <f>SUM(R494:R503)</f>
        <v>0</v>
      </c>
      <c r="S493" s="229"/>
      <c r="T493" s="231">
        <f>SUM(T494:T503)</f>
        <v>0</v>
      </c>
      <c r="AR493" s="232" t="s">
        <v>87</v>
      </c>
      <c r="AT493" s="233" t="s">
        <v>78</v>
      </c>
      <c r="AU493" s="233" t="s">
        <v>24</v>
      </c>
      <c r="AY493" s="232" t="s">
        <v>228</v>
      </c>
      <c r="BK493" s="234">
        <f>SUM(BK494:BK503)</f>
        <v>0</v>
      </c>
    </row>
    <row r="494" s="1" customFormat="1" ht="25.5" customHeight="1">
      <c r="B494" s="47"/>
      <c r="C494" s="237" t="s">
        <v>24</v>
      </c>
      <c r="D494" s="237" t="s">
        <v>230</v>
      </c>
      <c r="E494" s="238" t="s">
        <v>4991</v>
      </c>
      <c r="F494" s="239" t="s">
        <v>4992</v>
      </c>
      <c r="G494" s="240" t="s">
        <v>328</v>
      </c>
      <c r="H494" s="241">
        <v>72</v>
      </c>
      <c r="I494" s="242"/>
      <c r="J494" s="243">
        <f>ROUND(I494*H494,2)</f>
        <v>0</v>
      </c>
      <c r="K494" s="239" t="s">
        <v>2762</v>
      </c>
      <c r="L494" s="73"/>
      <c r="M494" s="244" t="s">
        <v>22</v>
      </c>
      <c r="N494" s="245" t="s">
        <v>50</v>
      </c>
      <c r="O494" s="48"/>
      <c r="P494" s="246">
        <f>O494*H494</f>
        <v>0</v>
      </c>
      <c r="Q494" s="246">
        <v>0</v>
      </c>
      <c r="R494" s="246">
        <f>Q494*H494</f>
        <v>0</v>
      </c>
      <c r="S494" s="246">
        <v>0</v>
      </c>
      <c r="T494" s="247">
        <f>S494*H494</f>
        <v>0</v>
      </c>
      <c r="AR494" s="25" t="s">
        <v>304</v>
      </c>
      <c r="AT494" s="25" t="s">
        <v>230</v>
      </c>
      <c r="AU494" s="25" t="s">
        <v>87</v>
      </c>
      <c r="AY494" s="25" t="s">
        <v>228</v>
      </c>
      <c r="BE494" s="248">
        <f>IF(N494="základní",J494,0)</f>
        <v>0</v>
      </c>
      <c r="BF494" s="248">
        <f>IF(N494="snížená",J494,0)</f>
        <v>0</v>
      </c>
      <c r="BG494" s="248">
        <f>IF(N494="zákl. přenesená",J494,0)</f>
        <v>0</v>
      </c>
      <c r="BH494" s="248">
        <f>IF(N494="sníž. přenesená",J494,0)</f>
        <v>0</v>
      </c>
      <c r="BI494" s="248">
        <f>IF(N494="nulová",J494,0)</f>
        <v>0</v>
      </c>
      <c r="BJ494" s="25" t="s">
        <v>24</v>
      </c>
      <c r="BK494" s="248">
        <f>ROUND(I494*H494,2)</f>
        <v>0</v>
      </c>
      <c r="BL494" s="25" t="s">
        <v>304</v>
      </c>
      <c r="BM494" s="25" t="s">
        <v>5522</v>
      </c>
    </row>
    <row r="495" s="1" customFormat="1" ht="25.5" customHeight="1">
      <c r="B495" s="47"/>
      <c r="C495" s="237" t="s">
        <v>87</v>
      </c>
      <c r="D495" s="237" t="s">
        <v>230</v>
      </c>
      <c r="E495" s="238" t="s">
        <v>5523</v>
      </c>
      <c r="F495" s="239" t="s">
        <v>5524</v>
      </c>
      <c r="G495" s="240" t="s">
        <v>328</v>
      </c>
      <c r="H495" s="241">
        <v>6</v>
      </c>
      <c r="I495" s="242"/>
      <c r="J495" s="243">
        <f>ROUND(I495*H495,2)</f>
        <v>0</v>
      </c>
      <c r="K495" s="239" t="s">
        <v>2762</v>
      </c>
      <c r="L495" s="73"/>
      <c r="M495" s="244" t="s">
        <v>22</v>
      </c>
      <c r="N495" s="245" t="s">
        <v>50</v>
      </c>
      <c r="O495" s="48"/>
      <c r="P495" s="246">
        <f>O495*H495</f>
        <v>0</v>
      </c>
      <c r="Q495" s="246">
        <v>0</v>
      </c>
      <c r="R495" s="246">
        <f>Q495*H495</f>
        <v>0</v>
      </c>
      <c r="S495" s="246">
        <v>0</v>
      </c>
      <c r="T495" s="247">
        <f>S495*H495</f>
        <v>0</v>
      </c>
      <c r="AR495" s="25" t="s">
        <v>304</v>
      </c>
      <c r="AT495" s="25" t="s">
        <v>230</v>
      </c>
      <c r="AU495" s="25" t="s">
        <v>87</v>
      </c>
      <c r="AY495" s="25" t="s">
        <v>228</v>
      </c>
      <c r="BE495" s="248">
        <f>IF(N495="základní",J495,0)</f>
        <v>0</v>
      </c>
      <c r="BF495" s="248">
        <f>IF(N495="snížená",J495,0)</f>
        <v>0</v>
      </c>
      <c r="BG495" s="248">
        <f>IF(N495="zákl. přenesená",J495,0)</f>
        <v>0</v>
      </c>
      <c r="BH495" s="248">
        <f>IF(N495="sníž. přenesená",J495,0)</f>
        <v>0</v>
      </c>
      <c r="BI495" s="248">
        <f>IF(N495="nulová",J495,0)</f>
        <v>0</v>
      </c>
      <c r="BJ495" s="25" t="s">
        <v>24</v>
      </c>
      <c r="BK495" s="248">
        <f>ROUND(I495*H495,2)</f>
        <v>0</v>
      </c>
      <c r="BL495" s="25" t="s">
        <v>304</v>
      </c>
      <c r="BM495" s="25" t="s">
        <v>5525</v>
      </c>
    </row>
    <row r="496" s="1" customFormat="1" ht="25.5" customHeight="1">
      <c r="B496" s="47"/>
      <c r="C496" s="237" t="s">
        <v>101</v>
      </c>
      <c r="D496" s="237" t="s">
        <v>230</v>
      </c>
      <c r="E496" s="238" t="s">
        <v>139</v>
      </c>
      <c r="F496" s="239" t="s">
        <v>4995</v>
      </c>
      <c r="G496" s="240" t="s">
        <v>328</v>
      </c>
      <c r="H496" s="241">
        <v>38</v>
      </c>
      <c r="I496" s="242"/>
      <c r="J496" s="243">
        <f>ROUND(I496*H496,2)</f>
        <v>0</v>
      </c>
      <c r="K496" s="239" t="s">
        <v>2762</v>
      </c>
      <c r="L496" s="73"/>
      <c r="M496" s="244" t="s">
        <v>22</v>
      </c>
      <c r="N496" s="245" t="s">
        <v>50</v>
      </c>
      <c r="O496" s="48"/>
      <c r="P496" s="246">
        <f>O496*H496</f>
        <v>0</v>
      </c>
      <c r="Q496" s="246">
        <v>0</v>
      </c>
      <c r="R496" s="246">
        <f>Q496*H496</f>
        <v>0</v>
      </c>
      <c r="S496" s="246">
        <v>0</v>
      </c>
      <c r="T496" s="247">
        <f>S496*H496</f>
        <v>0</v>
      </c>
      <c r="AR496" s="25" t="s">
        <v>304</v>
      </c>
      <c r="AT496" s="25" t="s">
        <v>230</v>
      </c>
      <c r="AU496" s="25" t="s">
        <v>87</v>
      </c>
      <c r="AY496" s="25" t="s">
        <v>228</v>
      </c>
      <c r="BE496" s="248">
        <f>IF(N496="základní",J496,0)</f>
        <v>0</v>
      </c>
      <c r="BF496" s="248">
        <f>IF(N496="snížená",J496,0)</f>
        <v>0</v>
      </c>
      <c r="BG496" s="248">
        <f>IF(N496="zákl. přenesená",J496,0)</f>
        <v>0</v>
      </c>
      <c r="BH496" s="248">
        <f>IF(N496="sníž. přenesená",J496,0)</f>
        <v>0</v>
      </c>
      <c r="BI496" s="248">
        <f>IF(N496="nulová",J496,0)</f>
        <v>0</v>
      </c>
      <c r="BJ496" s="25" t="s">
        <v>24</v>
      </c>
      <c r="BK496" s="248">
        <f>ROUND(I496*H496,2)</f>
        <v>0</v>
      </c>
      <c r="BL496" s="25" t="s">
        <v>304</v>
      </c>
      <c r="BM496" s="25" t="s">
        <v>5526</v>
      </c>
    </row>
    <row r="497" s="1" customFormat="1" ht="16.5" customHeight="1">
      <c r="B497" s="47"/>
      <c r="C497" s="237" t="s">
        <v>235</v>
      </c>
      <c r="D497" s="237" t="s">
        <v>230</v>
      </c>
      <c r="E497" s="238" t="s">
        <v>5527</v>
      </c>
      <c r="F497" s="239" t="s">
        <v>5528</v>
      </c>
      <c r="G497" s="240" t="s">
        <v>328</v>
      </c>
      <c r="H497" s="241">
        <v>116</v>
      </c>
      <c r="I497" s="242"/>
      <c r="J497" s="243">
        <f>ROUND(I497*H497,2)</f>
        <v>0</v>
      </c>
      <c r="K497" s="239" t="s">
        <v>2762</v>
      </c>
      <c r="L497" s="73"/>
      <c r="M497" s="244" t="s">
        <v>22</v>
      </c>
      <c r="N497" s="245" t="s">
        <v>50</v>
      </c>
      <c r="O497" s="48"/>
      <c r="P497" s="246">
        <f>O497*H497</f>
        <v>0</v>
      </c>
      <c r="Q497" s="246">
        <v>0</v>
      </c>
      <c r="R497" s="246">
        <f>Q497*H497</f>
        <v>0</v>
      </c>
      <c r="S497" s="246">
        <v>0</v>
      </c>
      <c r="T497" s="247">
        <f>S497*H497</f>
        <v>0</v>
      </c>
      <c r="AR497" s="25" t="s">
        <v>304</v>
      </c>
      <c r="AT497" s="25" t="s">
        <v>230</v>
      </c>
      <c r="AU497" s="25" t="s">
        <v>87</v>
      </c>
      <c r="AY497" s="25" t="s">
        <v>228</v>
      </c>
      <c r="BE497" s="248">
        <f>IF(N497="základní",J497,0)</f>
        <v>0</v>
      </c>
      <c r="BF497" s="248">
        <f>IF(N497="snížená",J497,0)</f>
        <v>0</v>
      </c>
      <c r="BG497" s="248">
        <f>IF(N497="zákl. přenesená",J497,0)</f>
        <v>0</v>
      </c>
      <c r="BH497" s="248">
        <f>IF(N497="sníž. přenesená",J497,0)</f>
        <v>0</v>
      </c>
      <c r="BI497" s="248">
        <f>IF(N497="nulová",J497,0)</f>
        <v>0</v>
      </c>
      <c r="BJ497" s="25" t="s">
        <v>24</v>
      </c>
      <c r="BK497" s="248">
        <f>ROUND(I497*H497,2)</f>
        <v>0</v>
      </c>
      <c r="BL497" s="25" t="s">
        <v>304</v>
      </c>
      <c r="BM497" s="25" t="s">
        <v>5529</v>
      </c>
    </row>
    <row r="498" s="1" customFormat="1" ht="16.5" customHeight="1">
      <c r="B498" s="47"/>
      <c r="C498" s="237" t="s">
        <v>251</v>
      </c>
      <c r="D498" s="237" t="s">
        <v>230</v>
      </c>
      <c r="E498" s="238" t="s">
        <v>5206</v>
      </c>
      <c r="F498" s="239" t="s">
        <v>5207</v>
      </c>
      <c r="G498" s="240" t="s">
        <v>328</v>
      </c>
      <c r="H498" s="241">
        <v>40</v>
      </c>
      <c r="I498" s="242"/>
      <c r="J498" s="243">
        <f>ROUND(I498*H498,2)</f>
        <v>0</v>
      </c>
      <c r="K498" s="239" t="s">
        <v>2762</v>
      </c>
      <c r="L498" s="73"/>
      <c r="M498" s="244" t="s">
        <v>22</v>
      </c>
      <c r="N498" s="245" t="s">
        <v>50</v>
      </c>
      <c r="O498" s="48"/>
      <c r="P498" s="246">
        <f>O498*H498</f>
        <v>0</v>
      </c>
      <c r="Q498" s="246">
        <v>0</v>
      </c>
      <c r="R498" s="246">
        <f>Q498*H498</f>
        <v>0</v>
      </c>
      <c r="S498" s="246">
        <v>0</v>
      </c>
      <c r="T498" s="247">
        <f>S498*H498</f>
        <v>0</v>
      </c>
      <c r="AR498" s="25" t="s">
        <v>304</v>
      </c>
      <c r="AT498" s="25" t="s">
        <v>230</v>
      </c>
      <c r="AU498" s="25" t="s">
        <v>87</v>
      </c>
      <c r="AY498" s="25" t="s">
        <v>228</v>
      </c>
      <c r="BE498" s="248">
        <f>IF(N498="základní",J498,0)</f>
        <v>0</v>
      </c>
      <c r="BF498" s="248">
        <f>IF(N498="snížená",J498,0)</f>
        <v>0</v>
      </c>
      <c r="BG498" s="248">
        <f>IF(N498="zákl. přenesená",J498,0)</f>
        <v>0</v>
      </c>
      <c r="BH498" s="248">
        <f>IF(N498="sníž. přenesená",J498,0)</f>
        <v>0</v>
      </c>
      <c r="BI498" s="248">
        <f>IF(N498="nulová",J498,0)</f>
        <v>0</v>
      </c>
      <c r="BJ498" s="25" t="s">
        <v>24</v>
      </c>
      <c r="BK498" s="248">
        <f>ROUND(I498*H498,2)</f>
        <v>0</v>
      </c>
      <c r="BL498" s="25" t="s">
        <v>304</v>
      </c>
      <c r="BM498" s="25" t="s">
        <v>5530</v>
      </c>
    </row>
    <row r="499" s="1" customFormat="1" ht="16.5" customHeight="1">
      <c r="B499" s="47"/>
      <c r="C499" s="237" t="s">
        <v>255</v>
      </c>
      <c r="D499" s="237" t="s">
        <v>230</v>
      </c>
      <c r="E499" s="238" t="s">
        <v>5531</v>
      </c>
      <c r="F499" s="239" t="s">
        <v>5532</v>
      </c>
      <c r="G499" s="240" t="s">
        <v>328</v>
      </c>
      <c r="H499" s="241">
        <v>54</v>
      </c>
      <c r="I499" s="242"/>
      <c r="J499" s="243">
        <f>ROUND(I499*H499,2)</f>
        <v>0</v>
      </c>
      <c r="K499" s="239" t="s">
        <v>2762</v>
      </c>
      <c r="L499" s="73"/>
      <c r="M499" s="244" t="s">
        <v>22</v>
      </c>
      <c r="N499" s="245" t="s">
        <v>50</v>
      </c>
      <c r="O499" s="48"/>
      <c r="P499" s="246">
        <f>O499*H499</f>
        <v>0</v>
      </c>
      <c r="Q499" s="246">
        <v>0</v>
      </c>
      <c r="R499" s="246">
        <f>Q499*H499</f>
        <v>0</v>
      </c>
      <c r="S499" s="246">
        <v>0</v>
      </c>
      <c r="T499" s="247">
        <f>S499*H499</f>
        <v>0</v>
      </c>
      <c r="AR499" s="25" t="s">
        <v>304</v>
      </c>
      <c r="AT499" s="25" t="s">
        <v>230</v>
      </c>
      <c r="AU499" s="25" t="s">
        <v>87</v>
      </c>
      <c r="AY499" s="25" t="s">
        <v>228</v>
      </c>
      <c r="BE499" s="248">
        <f>IF(N499="základní",J499,0)</f>
        <v>0</v>
      </c>
      <c r="BF499" s="248">
        <f>IF(N499="snížená",J499,0)</f>
        <v>0</v>
      </c>
      <c r="BG499" s="248">
        <f>IF(N499="zákl. přenesená",J499,0)</f>
        <v>0</v>
      </c>
      <c r="BH499" s="248">
        <f>IF(N499="sníž. přenesená",J499,0)</f>
        <v>0</v>
      </c>
      <c r="BI499" s="248">
        <f>IF(N499="nulová",J499,0)</f>
        <v>0</v>
      </c>
      <c r="BJ499" s="25" t="s">
        <v>24</v>
      </c>
      <c r="BK499" s="248">
        <f>ROUND(I499*H499,2)</f>
        <v>0</v>
      </c>
      <c r="BL499" s="25" t="s">
        <v>304</v>
      </c>
      <c r="BM499" s="25" t="s">
        <v>5533</v>
      </c>
    </row>
    <row r="500" s="1" customFormat="1" ht="16.5" customHeight="1">
      <c r="B500" s="47"/>
      <c r="C500" s="237" t="s">
        <v>260</v>
      </c>
      <c r="D500" s="237" t="s">
        <v>230</v>
      </c>
      <c r="E500" s="238" t="s">
        <v>5534</v>
      </c>
      <c r="F500" s="239" t="s">
        <v>5535</v>
      </c>
      <c r="G500" s="240" t="s">
        <v>328</v>
      </c>
      <c r="H500" s="241">
        <v>94</v>
      </c>
      <c r="I500" s="242"/>
      <c r="J500" s="243">
        <f>ROUND(I500*H500,2)</f>
        <v>0</v>
      </c>
      <c r="K500" s="239" t="s">
        <v>2762</v>
      </c>
      <c r="L500" s="73"/>
      <c r="M500" s="244" t="s">
        <v>22</v>
      </c>
      <c r="N500" s="245" t="s">
        <v>50</v>
      </c>
      <c r="O500" s="48"/>
      <c r="P500" s="246">
        <f>O500*H500</f>
        <v>0</v>
      </c>
      <c r="Q500" s="246">
        <v>0</v>
      </c>
      <c r="R500" s="246">
        <f>Q500*H500</f>
        <v>0</v>
      </c>
      <c r="S500" s="246">
        <v>0</v>
      </c>
      <c r="T500" s="247">
        <f>S500*H500</f>
        <v>0</v>
      </c>
      <c r="AR500" s="25" t="s">
        <v>304</v>
      </c>
      <c r="AT500" s="25" t="s">
        <v>230</v>
      </c>
      <c r="AU500" s="25" t="s">
        <v>87</v>
      </c>
      <c r="AY500" s="25" t="s">
        <v>228</v>
      </c>
      <c r="BE500" s="248">
        <f>IF(N500="základní",J500,0)</f>
        <v>0</v>
      </c>
      <c r="BF500" s="248">
        <f>IF(N500="snížená",J500,0)</f>
        <v>0</v>
      </c>
      <c r="BG500" s="248">
        <f>IF(N500="zákl. přenesená",J500,0)</f>
        <v>0</v>
      </c>
      <c r="BH500" s="248">
        <f>IF(N500="sníž. přenesená",J500,0)</f>
        <v>0</v>
      </c>
      <c r="BI500" s="248">
        <f>IF(N500="nulová",J500,0)</f>
        <v>0</v>
      </c>
      <c r="BJ500" s="25" t="s">
        <v>24</v>
      </c>
      <c r="BK500" s="248">
        <f>ROUND(I500*H500,2)</f>
        <v>0</v>
      </c>
      <c r="BL500" s="25" t="s">
        <v>304</v>
      </c>
      <c r="BM500" s="25" t="s">
        <v>5536</v>
      </c>
    </row>
    <row r="501" s="1" customFormat="1" ht="16.5" customHeight="1">
      <c r="B501" s="47"/>
      <c r="C501" s="237" t="s">
        <v>266</v>
      </c>
      <c r="D501" s="237" t="s">
        <v>230</v>
      </c>
      <c r="E501" s="238" t="s">
        <v>5537</v>
      </c>
      <c r="F501" s="239" t="s">
        <v>5538</v>
      </c>
      <c r="G501" s="240" t="s">
        <v>263</v>
      </c>
      <c r="H501" s="241">
        <v>1</v>
      </c>
      <c r="I501" s="242"/>
      <c r="J501" s="243">
        <f>ROUND(I501*H501,2)</f>
        <v>0</v>
      </c>
      <c r="K501" s="239" t="s">
        <v>2762</v>
      </c>
      <c r="L501" s="73"/>
      <c r="M501" s="244" t="s">
        <v>22</v>
      </c>
      <c r="N501" s="245" t="s">
        <v>50</v>
      </c>
      <c r="O501" s="48"/>
      <c r="P501" s="246">
        <f>O501*H501</f>
        <v>0</v>
      </c>
      <c r="Q501" s="246">
        <v>0</v>
      </c>
      <c r="R501" s="246">
        <f>Q501*H501</f>
        <v>0</v>
      </c>
      <c r="S501" s="246">
        <v>0</v>
      </c>
      <c r="T501" s="247">
        <f>S501*H501</f>
        <v>0</v>
      </c>
      <c r="AR501" s="25" t="s">
        <v>304</v>
      </c>
      <c r="AT501" s="25" t="s">
        <v>230</v>
      </c>
      <c r="AU501" s="25" t="s">
        <v>87</v>
      </c>
      <c r="AY501" s="25" t="s">
        <v>228</v>
      </c>
      <c r="BE501" s="248">
        <f>IF(N501="základní",J501,0)</f>
        <v>0</v>
      </c>
      <c r="BF501" s="248">
        <f>IF(N501="snížená",J501,0)</f>
        <v>0</v>
      </c>
      <c r="BG501" s="248">
        <f>IF(N501="zákl. přenesená",J501,0)</f>
        <v>0</v>
      </c>
      <c r="BH501" s="248">
        <f>IF(N501="sníž. přenesená",J501,0)</f>
        <v>0</v>
      </c>
      <c r="BI501" s="248">
        <f>IF(N501="nulová",J501,0)</f>
        <v>0</v>
      </c>
      <c r="BJ501" s="25" t="s">
        <v>24</v>
      </c>
      <c r="BK501" s="248">
        <f>ROUND(I501*H501,2)</f>
        <v>0</v>
      </c>
      <c r="BL501" s="25" t="s">
        <v>304</v>
      </c>
      <c r="BM501" s="25" t="s">
        <v>5539</v>
      </c>
    </row>
    <row r="502" s="1" customFormat="1" ht="16.5" customHeight="1">
      <c r="B502" s="47"/>
      <c r="C502" s="237" t="s">
        <v>271</v>
      </c>
      <c r="D502" s="237" t="s">
        <v>230</v>
      </c>
      <c r="E502" s="238" t="s">
        <v>5540</v>
      </c>
      <c r="F502" s="239" t="s">
        <v>5541</v>
      </c>
      <c r="G502" s="240" t="s">
        <v>263</v>
      </c>
      <c r="H502" s="241">
        <v>1</v>
      </c>
      <c r="I502" s="242"/>
      <c r="J502" s="243">
        <f>ROUND(I502*H502,2)</f>
        <v>0</v>
      </c>
      <c r="K502" s="239" t="s">
        <v>2762</v>
      </c>
      <c r="L502" s="73"/>
      <c r="M502" s="244" t="s">
        <v>22</v>
      </c>
      <c r="N502" s="245" t="s">
        <v>50</v>
      </c>
      <c r="O502" s="48"/>
      <c r="P502" s="246">
        <f>O502*H502</f>
        <v>0</v>
      </c>
      <c r="Q502" s="246">
        <v>0</v>
      </c>
      <c r="R502" s="246">
        <f>Q502*H502</f>
        <v>0</v>
      </c>
      <c r="S502" s="246">
        <v>0</v>
      </c>
      <c r="T502" s="247">
        <f>S502*H502</f>
        <v>0</v>
      </c>
      <c r="AR502" s="25" t="s">
        <v>304</v>
      </c>
      <c r="AT502" s="25" t="s">
        <v>230</v>
      </c>
      <c r="AU502" s="25" t="s">
        <v>87</v>
      </c>
      <c r="AY502" s="25" t="s">
        <v>228</v>
      </c>
      <c r="BE502" s="248">
        <f>IF(N502="základní",J502,0)</f>
        <v>0</v>
      </c>
      <c r="BF502" s="248">
        <f>IF(N502="snížená",J502,0)</f>
        <v>0</v>
      </c>
      <c r="BG502" s="248">
        <f>IF(N502="zákl. přenesená",J502,0)</f>
        <v>0</v>
      </c>
      <c r="BH502" s="248">
        <f>IF(N502="sníž. přenesená",J502,0)</f>
        <v>0</v>
      </c>
      <c r="BI502" s="248">
        <f>IF(N502="nulová",J502,0)</f>
        <v>0</v>
      </c>
      <c r="BJ502" s="25" t="s">
        <v>24</v>
      </c>
      <c r="BK502" s="248">
        <f>ROUND(I502*H502,2)</f>
        <v>0</v>
      </c>
      <c r="BL502" s="25" t="s">
        <v>304</v>
      </c>
      <c r="BM502" s="25" t="s">
        <v>5542</v>
      </c>
    </row>
    <row r="503" s="1" customFormat="1" ht="16.5" customHeight="1">
      <c r="B503" s="47"/>
      <c r="C503" s="237" t="s">
        <v>29</v>
      </c>
      <c r="D503" s="237" t="s">
        <v>230</v>
      </c>
      <c r="E503" s="238" t="s">
        <v>5221</v>
      </c>
      <c r="F503" s="239" t="s">
        <v>5222</v>
      </c>
      <c r="G503" s="240" t="s">
        <v>913</v>
      </c>
      <c r="H503" s="306"/>
      <c r="I503" s="242"/>
      <c r="J503" s="243">
        <f>ROUND(I503*H503,2)</f>
        <v>0</v>
      </c>
      <c r="K503" s="239" t="s">
        <v>234</v>
      </c>
      <c r="L503" s="73"/>
      <c r="M503" s="244" t="s">
        <v>22</v>
      </c>
      <c r="N503" s="245" t="s">
        <v>50</v>
      </c>
      <c r="O503" s="48"/>
      <c r="P503" s="246">
        <f>O503*H503</f>
        <v>0</v>
      </c>
      <c r="Q503" s="246">
        <v>0</v>
      </c>
      <c r="R503" s="246">
        <f>Q503*H503</f>
        <v>0</v>
      </c>
      <c r="S503" s="246">
        <v>0</v>
      </c>
      <c r="T503" s="247">
        <f>S503*H503</f>
        <v>0</v>
      </c>
      <c r="AR503" s="25" t="s">
        <v>304</v>
      </c>
      <c r="AT503" s="25" t="s">
        <v>230</v>
      </c>
      <c r="AU503" s="25" t="s">
        <v>87</v>
      </c>
      <c r="AY503" s="25" t="s">
        <v>228</v>
      </c>
      <c r="BE503" s="248">
        <f>IF(N503="základní",J503,0)</f>
        <v>0</v>
      </c>
      <c r="BF503" s="248">
        <f>IF(N503="snížená",J503,0)</f>
        <v>0</v>
      </c>
      <c r="BG503" s="248">
        <f>IF(N503="zákl. přenesená",J503,0)</f>
        <v>0</v>
      </c>
      <c r="BH503" s="248">
        <f>IF(N503="sníž. přenesená",J503,0)</f>
        <v>0</v>
      </c>
      <c r="BI503" s="248">
        <f>IF(N503="nulová",J503,0)</f>
        <v>0</v>
      </c>
      <c r="BJ503" s="25" t="s">
        <v>24</v>
      </c>
      <c r="BK503" s="248">
        <f>ROUND(I503*H503,2)</f>
        <v>0</v>
      </c>
      <c r="BL503" s="25" t="s">
        <v>304</v>
      </c>
      <c r="BM503" s="25" t="s">
        <v>5543</v>
      </c>
    </row>
    <row r="504" s="11" customFormat="1" ht="29.88" customHeight="1">
      <c r="B504" s="221"/>
      <c r="C504" s="222"/>
      <c r="D504" s="223" t="s">
        <v>78</v>
      </c>
      <c r="E504" s="235" t="s">
        <v>2758</v>
      </c>
      <c r="F504" s="235" t="s">
        <v>5018</v>
      </c>
      <c r="G504" s="222"/>
      <c r="H504" s="222"/>
      <c r="I504" s="225"/>
      <c r="J504" s="236">
        <f>BK504</f>
        <v>0</v>
      </c>
      <c r="K504" s="222"/>
      <c r="L504" s="227"/>
      <c r="M504" s="228"/>
      <c r="N504" s="229"/>
      <c r="O504" s="229"/>
      <c r="P504" s="230">
        <f>SUM(P505:P507)</f>
        <v>0</v>
      </c>
      <c r="Q504" s="229"/>
      <c r="R504" s="230">
        <f>SUM(R505:R507)</f>
        <v>0</v>
      </c>
      <c r="S504" s="229"/>
      <c r="T504" s="231">
        <f>SUM(T505:T507)</f>
        <v>0</v>
      </c>
      <c r="AR504" s="232" t="s">
        <v>87</v>
      </c>
      <c r="AT504" s="233" t="s">
        <v>78</v>
      </c>
      <c r="AU504" s="233" t="s">
        <v>24</v>
      </c>
      <c r="AY504" s="232" t="s">
        <v>228</v>
      </c>
      <c r="BK504" s="234">
        <f>SUM(BK505:BK507)</f>
        <v>0</v>
      </c>
    </row>
    <row r="505" s="1" customFormat="1" ht="16.5" customHeight="1">
      <c r="B505" s="47"/>
      <c r="C505" s="237" t="s">
        <v>24</v>
      </c>
      <c r="D505" s="237" t="s">
        <v>230</v>
      </c>
      <c r="E505" s="238" t="s">
        <v>5031</v>
      </c>
      <c r="F505" s="239" t="s">
        <v>5032</v>
      </c>
      <c r="G505" s="240" t="s">
        <v>2573</v>
      </c>
      <c r="H505" s="241">
        <v>4</v>
      </c>
      <c r="I505" s="242"/>
      <c r="J505" s="243">
        <f>ROUND(I505*H505,2)</f>
        <v>0</v>
      </c>
      <c r="K505" s="239" t="s">
        <v>234</v>
      </c>
      <c r="L505" s="73"/>
      <c r="M505" s="244" t="s">
        <v>22</v>
      </c>
      <c r="N505" s="245" t="s">
        <v>50</v>
      </c>
      <c r="O505" s="48"/>
      <c r="P505" s="246">
        <f>O505*H505</f>
        <v>0</v>
      </c>
      <c r="Q505" s="246">
        <v>0</v>
      </c>
      <c r="R505" s="246">
        <f>Q505*H505</f>
        <v>0</v>
      </c>
      <c r="S505" s="246">
        <v>0</v>
      </c>
      <c r="T505" s="247">
        <f>S505*H505</f>
        <v>0</v>
      </c>
      <c r="AR505" s="25" t="s">
        <v>304</v>
      </c>
      <c r="AT505" s="25" t="s">
        <v>230</v>
      </c>
      <c r="AU505" s="25" t="s">
        <v>87</v>
      </c>
      <c r="AY505" s="25" t="s">
        <v>228</v>
      </c>
      <c r="BE505" s="248">
        <f>IF(N505="základní",J505,0)</f>
        <v>0</v>
      </c>
      <c r="BF505" s="248">
        <f>IF(N505="snížená",J505,0)</f>
        <v>0</v>
      </c>
      <c r="BG505" s="248">
        <f>IF(N505="zákl. přenesená",J505,0)</f>
        <v>0</v>
      </c>
      <c r="BH505" s="248">
        <f>IF(N505="sníž. přenesená",J505,0)</f>
        <v>0</v>
      </c>
      <c r="BI505" s="248">
        <f>IF(N505="nulová",J505,0)</f>
        <v>0</v>
      </c>
      <c r="BJ505" s="25" t="s">
        <v>24</v>
      </c>
      <c r="BK505" s="248">
        <f>ROUND(I505*H505,2)</f>
        <v>0</v>
      </c>
      <c r="BL505" s="25" t="s">
        <v>304</v>
      </c>
      <c r="BM505" s="25" t="s">
        <v>5544</v>
      </c>
    </row>
    <row r="506" s="1" customFormat="1" ht="16.5" customHeight="1">
      <c r="B506" s="47"/>
      <c r="C506" s="237" t="s">
        <v>87</v>
      </c>
      <c r="D506" s="237" t="s">
        <v>230</v>
      </c>
      <c r="E506" s="238" t="s">
        <v>5441</v>
      </c>
      <c r="F506" s="239" t="s">
        <v>5442</v>
      </c>
      <c r="G506" s="240" t="s">
        <v>929</v>
      </c>
      <c r="H506" s="241">
        <v>4</v>
      </c>
      <c r="I506" s="242"/>
      <c r="J506" s="243">
        <f>ROUND(I506*H506,2)</f>
        <v>0</v>
      </c>
      <c r="K506" s="239" t="s">
        <v>2762</v>
      </c>
      <c r="L506" s="73"/>
      <c r="M506" s="244" t="s">
        <v>22</v>
      </c>
      <c r="N506" s="245" t="s">
        <v>50</v>
      </c>
      <c r="O506" s="48"/>
      <c r="P506" s="246">
        <f>O506*H506</f>
        <v>0</v>
      </c>
      <c r="Q506" s="246">
        <v>0</v>
      </c>
      <c r="R506" s="246">
        <f>Q506*H506</f>
        <v>0</v>
      </c>
      <c r="S506" s="246">
        <v>0</v>
      </c>
      <c r="T506" s="247">
        <f>S506*H506</f>
        <v>0</v>
      </c>
      <c r="AR506" s="25" t="s">
        <v>304</v>
      </c>
      <c r="AT506" s="25" t="s">
        <v>230</v>
      </c>
      <c r="AU506" s="25" t="s">
        <v>87</v>
      </c>
      <c r="AY506" s="25" t="s">
        <v>228</v>
      </c>
      <c r="BE506" s="248">
        <f>IF(N506="základní",J506,0)</f>
        <v>0</v>
      </c>
      <c r="BF506" s="248">
        <f>IF(N506="snížená",J506,0)</f>
        <v>0</v>
      </c>
      <c r="BG506" s="248">
        <f>IF(N506="zákl. přenesená",J506,0)</f>
        <v>0</v>
      </c>
      <c r="BH506" s="248">
        <f>IF(N506="sníž. přenesená",J506,0)</f>
        <v>0</v>
      </c>
      <c r="BI506" s="248">
        <f>IF(N506="nulová",J506,0)</f>
        <v>0</v>
      </c>
      <c r="BJ506" s="25" t="s">
        <v>24</v>
      </c>
      <c r="BK506" s="248">
        <f>ROUND(I506*H506,2)</f>
        <v>0</v>
      </c>
      <c r="BL506" s="25" t="s">
        <v>304</v>
      </c>
      <c r="BM506" s="25" t="s">
        <v>5545</v>
      </c>
    </row>
    <row r="507" s="1" customFormat="1" ht="16.5" customHeight="1">
      <c r="B507" s="47"/>
      <c r="C507" s="237" t="s">
        <v>101</v>
      </c>
      <c r="D507" s="237" t="s">
        <v>230</v>
      </c>
      <c r="E507" s="238" t="s">
        <v>5229</v>
      </c>
      <c r="F507" s="239" t="s">
        <v>5230</v>
      </c>
      <c r="G507" s="240" t="s">
        <v>913</v>
      </c>
      <c r="H507" s="306"/>
      <c r="I507" s="242"/>
      <c r="J507" s="243">
        <f>ROUND(I507*H507,2)</f>
        <v>0</v>
      </c>
      <c r="K507" s="239" t="s">
        <v>234</v>
      </c>
      <c r="L507" s="73"/>
      <c r="M507" s="244" t="s">
        <v>22</v>
      </c>
      <c r="N507" s="245" t="s">
        <v>50</v>
      </c>
      <c r="O507" s="48"/>
      <c r="P507" s="246">
        <f>O507*H507</f>
        <v>0</v>
      </c>
      <c r="Q507" s="246">
        <v>0</v>
      </c>
      <c r="R507" s="246">
        <f>Q507*H507</f>
        <v>0</v>
      </c>
      <c r="S507" s="246">
        <v>0</v>
      </c>
      <c r="T507" s="247">
        <f>S507*H507</f>
        <v>0</v>
      </c>
      <c r="AR507" s="25" t="s">
        <v>304</v>
      </c>
      <c r="AT507" s="25" t="s">
        <v>230</v>
      </c>
      <c r="AU507" s="25" t="s">
        <v>87</v>
      </c>
      <c r="AY507" s="25" t="s">
        <v>228</v>
      </c>
      <c r="BE507" s="248">
        <f>IF(N507="základní",J507,0)</f>
        <v>0</v>
      </c>
      <c r="BF507" s="248">
        <f>IF(N507="snížená",J507,0)</f>
        <v>0</v>
      </c>
      <c r="BG507" s="248">
        <f>IF(N507="zákl. přenesená",J507,0)</f>
        <v>0</v>
      </c>
      <c r="BH507" s="248">
        <f>IF(N507="sníž. přenesená",J507,0)</f>
        <v>0</v>
      </c>
      <c r="BI507" s="248">
        <f>IF(N507="nulová",J507,0)</f>
        <v>0</v>
      </c>
      <c r="BJ507" s="25" t="s">
        <v>24</v>
      </c>
      <c r="BK507" s="248">
        <f>ROUND(I507*H507,2)</f>
        <v>0</v>
      </c>
      <c r="BL507" s="25" t="s">
        <v>304</v>
      </c>
      <c r="BM507" s="25" t="s">
        <v>5546</v>
      </c>
    </row>
    <row r="508" s="11" customFormat="1" ht="29.88" customHeight="1">
      <c r="B508" s="221"/>
      <c r="C508" s="222"/>
      <c r="D508" s="223" t="s">
        <v>78</v>
      </c>
      <c r="E508" s="235" t="s">
        <v>2754</v>
      </c>
      <c r="F508" s="235" t="s">
        <v>5232</v>
      </c>
      <c r="G508" s="222"/>
      <c r="H508" s="222"/>
      <c r="I508" s="225"/>
      <c r="J508" s="236">
        <f>BK508</f>
        <v>0</v>
      </c>
      <c r="K508" s="222"/>
      <c r="L508" s="227"/>
      <c r="M508" s="228"/>
      <c r="N508" s="229"/>
      <c r="O508" s="229"/>
      <c r="P508" s="230">
        <f>SUM(P509:P515)</f>
        <v>0</v>
      </c>
      <c r="Q508" s="229"/>
      <c r="R508" s="230">
        <f>SUM(R509:R515)</f>
        <v>0</v>
      </c>
      <c r="S508" s="229"/>
      <c r="T508" s="231">
        <f>SUM(T509:T515)</f>
        <v>0</v>
      </c>
      <c r="AR508" s="232" t="s">
        <v>87</v>
      </c>
      <c r="AT508" s="233" t="s">
        <v>78</v>
      </c>
      <c r="AU508" s="233" t="s">
        <v>24</v>
      </c>
      <c r="AY508" s="232" t="s">
        <v>228</v>
      </c>
      <c r="BK508" s="234">
        <f>SUM(BK509:BK515)</f>
        <v>0</v>
      </c>
    </row>
    <row r="509" s="1" customFormat="1" ht="16.5" customHeight="1">
      <c r="B509" s="47"/>
      <c r="C509" s="237" t="s">
        <v>24</v>
      </c>
      <c r="D509" s="237" t="s">
        <v>230</v>
      </c>
      <c r="E509" s="238" t="s">
        <v>5043</v>
      </c>
      <c r="F509" s="239" t="s">
        <v>5044</v>
      </c>
      <c r="G509" s="240" t="s">
        <v>328</v>
      </c>
      <c r="H509" s="241">
        <v>72</v>
      </c>
      <c r="I509" s="242"/>
      <c r="J509" s="243">
        <f>ROUND(I509*H509,2)</f>
        <v>0</v>
      </c>
      <c r="K509" s="239" t="s">
        <v>234</v>
      </c>
      <c r="L509" s="73"/>
      <c r="M509" s="244" t="s">
        <v>22</v>
      </c>
      <c r="N509" s="245" t="s">
        <v>50</v>
      </c>
      <c r="O509" s="48"/>
      <c r="P509" s="246">
        <f>O509*H509</f>
        <v>0</v>
      </c>
      <c r="Q509" s="246">
        <v>0</v>
      </c>
      <c r="R509" s="246">
        <f>Q509*H509</f>
        <v>0</v>
      </c>
      <c r="S509" s="246">
        <v>0</v>
      </c>
      <c r="T509" s="247">
        <f>S509*H509</f>
        <v>0</v>
      </c>
      <c r="AR509" s="25" t="s">
        <v>304</v>
      </c>
      <c r="AT509" s="25" t="s">
        <v>230</v>
      </c>
      <c r="AU509" s="25" t="s">
        <v>87</v>
      </c>
      <c r="AY509" s="25" t="s">
        <v>228</v>
      </c>
      <c r="BE509" s="248">
        <f>IF(N509="základní",J509,0)</f>
        <v>0</v>
      </c>
      <c r="BF509" s="248">
        <f>IF(N509="snížená",J509,0)</f>
        <v>0</v>
      </c>
      <c r="BG509" s="248">
        <f>IF(N509="zákl. přenesená",J509,0)</f>
        <v>0</v>
      </c>
      <c r="BH509" s="248">
        <f>IF(N509="sníž. přenesená",J509,0)</f>
        <v>0</v>
      </c>
      <c r="BI509" s="248">
        <f>IF(N509="nulová",J509,0)</f>
        <v>0</v>
      </c>
      <c r="BJ509" s="25" t="s">
        <v>24</v>
      </c>
      <c r="BK509" s="248">
        <f>ROUND(I509*H509,2)</f>
        <v>0</v>
      </c>
      <c r="BL509" s="25" t="s">
        <v>304</v>
      </c>
      <c r="BM509" s="25" t="s">
        <v>5547</v>
      </c>
    </row>
    <row r="510" s="1" customFormat="1" ht="16.5" customHeight="1">
      <c r="B510" s="47"/>
      <c r="C510" s="237" t="s">
        <v>87</v>
      </c>
      <c r="D510" s="237" t="s">
        <v>230</v>
      </c>
      <c r="E510" s="238" t="s">
        <v>5236</v>
      </c>
      <c r="F510" s="239" t="s">
        <v>5237</v>
      </c>
      <c r="G510" s="240" t="s">
        <v>328</v>
      </c>
      <c r="H510" s="241">
        <v>6</v>
      </c>
      <c r="I510" s="242"/>
      <c r="J510" s="243">
        <f>ROUND(I510*H510,2)</f>
        <v>0</v>
      </c>
      <c r="K510" s="239" t="s">
        <v>234</v>
      </c>
      <c r="L510" s="73"/>
      <c r="M510" s="244" t="s">
        <v>22</v>
      </c>
      <c r="N510" s="245" t="s">
        <v>50</v>
      </c>
      <c r="O510" s="48"/>
      <c r="P510" s="246">
        <f>O510*H510</f>
        <v>0</v>
      </c>
      <c r="Q510" s="246">
        <v>0</v>
      </c>
      <c r="R510" s="246">
        <f>Q510*H510</f>
        <v>0</v>
      </c>
      <c r="S510" s="246">
        <v>0</v>
      </c>
      <c r="T510" s="247">
        <f>S510*H510</f>
        <v>0</v>
      </c>
      <c r="AR510" s="25" t="s">
        <v>304</v>
      </c>
      <c r="AT510" s="25" t="s">
        <v>230</v>
      </c>
      <c r="AU510" s="25" t="s">
        <v>87</v>
      </c>
      <c r="AY510" s="25" t="s">
        <v>228</v>
      </c>
      <c r="BE510" s="248">
        <f>IF(N510="základní",J510,0)</f>
        <v>0</v>
      </c>
      <c r="BF510" s="248">
        <f>IF(N510="snížená",J510,0)</f>
        <v>0</v>
      </c>
      <c r="BG510" s="248">
        <f>IF(N510="zákl. přenesená",J510,0)</f>
        <v>0</v>
      </c>
      <c r="BH510" s="248">
        <f>IF(N510="sníž. přenesená",J510,0)</f>
        <v>0</v>
      </c>
      <c r="BI510" s="248">
        <f>IF(N510="nulová",J510,0)</f>
        <v>0</v>
      </c>
      <c r="BJ510" s="25" t="s">
        <v>24</v>
      </c>
      <c r="BK510" s="248">
        <f>ROUND(I510*H510,2)</f>
        <v>0</v>
      </c>
      <c r="BL510" s="25" t="s">
        <v>304</v>
      </c>
      <c r="BM510" s="25" t="s">
        <v>5548</v>
      </c>
    </row>
    <row r="511" s="1" customFormat="1" ht="16.5" customHeight="1">
      <c r="B511" s="47"/>
      <c r="C511" s="237" t="s">
        <v>101</v>
      </c>
      <c r="D511" s="237" t="s">
        <v>230</v>
      </c>
      <c r="E511" s="238" t="s">
        <v>5046</v>
      </c>
      <c r="F511" s="239" t="s">
        <v>5047</v>
      </c>
      <c r="G511" s="240" t="s">
        <v>328</v>
      </c>
      <c r="H511" s="241">
        <v>78</v>
      </c>
      <c r="I511" s="242"/>
      <c r="J511" s="243">
        <f>ROUND(I511*H511,2)</f>
        <v>0</v>
      </c>
      <c r="K511" s="239" t="s">
        <v>234</v>
      </c>
      <c r="L511" s="73"/>
      <c r="M511" s="244" t="s">
        <v>22</v>
      </c>
      <c r="N511" s="245" t="s">
        <v>50</v>
      </c>
      <c r="O511" s="48"/>
      <c r="P511" s="246">
        <f>O511*H511</f>
        <v>0</v>
      </c>
      <c r="Q511" s="246">
        <v>0</v>
      </c>
      <c r="R511" s="246">
        <f>Q511*H511</f>
        <v>0</v>
      </c>
      <c r="S511" s="246">
        <v>0</v>
      </c>
      <c r="T511" s="247">
        <f>S511*H511</f>
        <v>0</v>
      </c>
      <c r="AR511" s="25" t="s">
        <v>304</v>
      </c>
      <c r="AT511" s="25" t="s">
        <v>230</v>
      </c>
      <c r="AU511" s="25" t="s">
        <v>87</v>
      </c>
      <c r="AY511" s="25" t="s">
        <v>228</v>
      </c>
      <c r="BE511" s="248">
        <f>IF(N511="základní",J511,0)</f>
        <v>0</v>
      </c>
      <c r="BF511" s="248">
        <f>IF(N511="snížená",J511,0)</f>
        <v>0</v>
      </c>
      <c r="BG511" s="248">
        <f>IF(N511="zákl. přenesená",J511,0)</f>
        <v>0</v>
      </c>
      <c r="BH511" s="248">
        <f>IF(N511="sníž. přenesená",J511,0)</f>
        <v>0</v>
      </c>
      <c r="BI511" s="248">
        <f>IF(N511="nulová",J511,0)</f>
        <v>0</v>
      </c>
      <c r="BJ511" s="25" t="s">
        <v>24</v>
      </c>
      <c r="BK511" s="248">
        <f>ROUND(I511*H511,2)</f>
        <v>0</v>
      </c>
      <c r="BL511" s="25" t="s">
        <v>304</v>
      </c>
      <c r="BM511" s="25" t="s">
        <v>5549</v>
      </c>
    </row>
    <row r="512" s="1" customFormat="1" ht="16.5" customHeight="1">
      <c r="B512" s="47"/>
      <c r="C512" s="237" t="s">
        <v>235</v>
      </c>
      <c r="D512" s="237" t="s">
        <v>230</v>
      </c>
      <c r="E512" s="238" t="s">
        <v>5049</v>
      </c>
      <c r="F512" s="239" t="s">
        <v>5050</v>
      </c>
      <c r="G512" s="240" t="s">
        <v>328</v>
      </c>
      <c r="H512" s="241">
        <v>54</v>
      </c>
      <c r="I512" s="242"/>
      <c r="J512" s="243">
        <f>ROUND(I512*H512,2)</f>
        <v>0</v>
      </c>
      <c r="K512" s="239" t="s">
        <v>234</v>
      </c>
      <c r="L512" s="73"/>
      <c r="M512" s="244" t="s">
        <v>22</v>
      </c>
      <c r="N512" s="245" t="s">
        <v>50</v>
      </c>
      <c r="O512" s="48"/>
      <c r="P512" s="246">
        <f>O512*H512</f>
        <v>0</v>
      </c>
      <c r="Q512" s="246">
        <v>0</v>
      </c>
      <c r="R512" s="246">
        <f>Q512*H512</f>
        <v>0</v>
      </c>
      <c r="S512" s="246">
        <v>0</v>
      </c>
      <c r="T512" s="247">
        <f>S512*H512</f>
        <v>0</v>
      </c>
      <c r="AR512" s="25" t="s">
        <v>304</v>
      </c>
      <c r="AT512" s="25" t="s">
        <v>230</v>
      </c>
      <c r="AU512" s="25" t="s">
        <v>87</v>
      </c>
      <c r="AY512" s="25" t="s">
        <v>228</v>
      </c>
      <c r="BE512" s="248">
        <f>IF(N512="základní",J512,0)</f>
        <v>0</v>
      </c>
      <c r="BF512" s="248">
        <f>IF(N512="snížená",J512,0)</f>
        <v>0</v>
      </c>
      <c r="BG512" s="248">
        <f>IF(N512="zákl. přenesená",J512,0)</f>
        <v>0</v>
      </c>
      <c r="BH512" s="248">
        <f>IF(N512="sníž. přenesená",J512,0)</f>
        <v>0</v>
      </c>
      <c r="BI512" s="248">
        <f>IF(N512="nulová",J512,0)</f>
        <v>0</v>
      </c>
      <c r="BJ512" s="25" t="s">
        <v>24</v>
      </c>
      <c r="BK512" s="248">
        <f>ROUND(I512*H512,2)</f>
        <v>0</v>
      </c>
      <c r="BL512" s="25" t="s">
        <v>304</v>
      </c>
      <c r="BM512" s="25" t="s">
        <v>5550</v>
      </c>
    </row>
    <row r="513" s="1" customFormat="1" ht="16.5" customHeight="1">
      <c r="B513" s="47"/>
      <c r="C513" s="237" t="s">
        <v>251</v>
      </c>
      <c r="D513" s="237" t="s">
        <v>230</v>
      </c>
      <c r="E513" s="238" t="s">
        <v>5067</v>
      </c>
      <c r="F513" s="239" t="s">
        <v>5068</v>
      </c>
      <c r="G513" s="240" t="s">
        <v>328</v>
      </c>
      <c r="H513" s="241">
        <v>210</v>
      </c>
      <c r="I513" s="242"/>
      <c r="J513" s="243">
        <f>ROUND(I513*H513,2)</f>
        <v>0</v>
      </c>
      <c r="K513" s="239" t="s">
        <v>234</v>
      </c>
      <c r="L513" s="73"/>
      <c r="M513" s="244" t="s">
        <v>22</v>
      </c>
      <c r="N513" s="245" t="s">
        <v>50</v>
      </c>
      <c r="O513" s="48"/>
      <c r="P513" s="246">
        <f>O513*H513</f>
        <v>0</v>
      </c>
      <c r="Q513" s="246">
        <v>0</v>
      </c>
      <c r="R513" s="246">
        <f>Q513*H513</f>
        <v>0</v>
      </c>
      <c r="S513" s="246">
        <v>0</v>
      </c>
      <c r="T513" s="247">
        <f>S513*H513</f>
        <v>0</v>
      </c>
      <c r="AR513" s="25" t="s">
        <v>304</v>
      </c>
      <c r="AT513" s="25" t="s">
        <v>230</v>
      </c>
      <c r="AU513" s="25" t="s">
        <v>87</v>
      </c>
      <c r="AY513" s="25" t="s">
        <v>228</v>
      </c>
      <c r="BE513" s="248">
        <f>IF(N513="základní",J513,0)</f>
        <v>0</v>
      </c>
      <c r="BF513" s="248">
        <f>IF(N513="snížená",J513,0)</f>
        <v>0</v>
      </c>
      <c r="BG513" s="248">
        <f>IF(N513="zákl. přenesená",J513,0)</f>
        <v>0</v>
      </c>
      <c r="BH513" s="248">
        <f>IF(N513="sníž. přenesená",J513,0)</f>
        <v>0</v>
      </c>
      <c r="BI513" s="248">
        <f>IF(N513="nulová",J513,0)</f>
        <v>0</v>
      </c>
      <c r="BJ513" s="25" t="s">
        <v>24</v>
      </c>
      <c r="BK513" s="248">
        <f>ROUND(I513*H513,2)</f>
        <v>0</v>
      </c>
      <c r="BL513" s="25" t="s">
        <v>304</v>
      </c>
      <c r="BM513" s="25" t="s">
        <v>5551</v>
      </c>
    </row>
    <row r="514" s="1" customFormat="1" ht="16.5" customHeight="1">
      <c r="B514" s="47"/>
      <c r="C514" s="237" t="s">
        <v>255</v>
      </c>
      <c r="D514" s="237" t="s">
        <v>230</v>
      </c>
      <c r="E514" s="238" t="s">
        <v>5073</v>
      </c>
      <c r="F514" s="239" t="s">
        <v>5074</v>
      </c>
      <c r="G514" s="240" t="s">
        <v>499</v>
      </c>
      <c r="H514" s="241">
        <v>8</v>
      </c>
      <c r="I514" s="242"/>
      <c r="J514" s="243">
        <f>ROUND(I514*H514,2)</f>
        <v>0</v>
      </c>
      <c r="K514" s="239" t="s">
        <v>234</v>
      </c>
      <c r="L514" s="73"/>
      <c r="M514" s="244" t="s">
        <v>22</v>
      </c>
      <c r="N514" s="245" t="s">
        <v>50</v>
      </c>
      <c r="O514" s="48"/>
      <c r="P514" s="246">
        <f>O514*H514</f>
        <v>0</v>
      </c>
      <c r="Q514" s="246">
        <v>0</v>
      </c>
      <c r="R514" s="246">
        <f>Q514*H514</f>
        <v>0</v>
      </c>
      <c r="S514" s="246">
        <v>0</v>
      </c>
      <c r="T514" s="247">
        <f>S514*H514</f>
        <v>0</v>
      </c>
      <c r="AR514" s="25" t="s">
        <v>304</v>
      </c>
      <c r="AT514" s="25" t="s">
        <v>230</v>
      </c>
      <c r="AU514" s="25" t="s">
        <v>87</v>
      </c>
      <c r="AY514" s="25" t="s">
        <v>228</v>
      </c>
      <c r="BE514" s="248">
        <f>IF(N514="základní",J514,0)</f>
        <v>0</v>
      </c>
      <c r="BF514" s="248">
        <f>IF(N514="snížená",J514,0)</f>
        <v>0</v>
      </c>
      <c r="BG514" s="248">
        <f>IF(N514="zákl. přenesená",J514,0)</f>
        <v>0</v>
      </c>
      <c r="BH514" s="248">
        <f>IF(N514="sníž. přenesená",J514,0)</f>
        <v>0</v>
      </c>
      <c r="BI514" s="248">
        <f>IF(N514="nulová",J514,0)</f>
        <v>0</v>
      </c>
      <c r="BJ514" s="25" t="s">
        <v>24</v>
      </c>
      <c r="BK514" s="248">
        <f>ROUND(I514*H514,2)</f>
        <v>0</v>
      </c>
      <c r="BL514" s="25" t="s">
        <v>304</v>
      </c>
      <c r="BM514" s="25" t="s">
        <v>5552</v>
      </c>
    </row>
    <row r="515" s="1" customFormat="1" ht="16.5" customHeight="1">
      <c r="B515" s="47"/>
      <c r="C515" s="237" t="s">
        <v>260</v>
      </c>
      <c r="D515" s="237" t="s">
        <v>230</v>
      </c>
      <c r="E515" s="238" t="s">
        <v>5079</v>
      </c>
      <c r="F515" s="239" t="s">
        <v>5080</v>
      </c>
      <c r="G515" s="240" t="s">
        <v>913</v>
      </c>
      <c r="H515" s="306"/>
      <c r="I515" s="242"/>
      <c r="J515" s="243">
        <f>ROUND(I515*H515,2)</f>
        <v>0</v>
      </c>
      <c r="K515" s="239" t="s">
        <v>234</v>
      </c>
      <c r="L515" s="73"/>
      <c r="M515" s="244" t="s">
        <v>22</v>
      </c>
      <c r="N515" s="245" t="s">
        <v>50</v>
      </c>
      <c r="O515" s="48"/>
      <c r="P515" s="246">
        <f>O515*H515</f>
        <v>0</v>
      </c>
      <c r="Q515" s="246">
        <v>0</v>
      </c>
      <c r="R515" s="246">
        <f>Q515*H515</f>
        <v>0</v>
      </c>
      <c r="S515" s="246">
        <v>0</v>
      </c>
      <c r="T515" s="247">
        <f>S515*H515</f>
        <v>0</v>
      </c>
      <c r="AR515" s="25" t="s">
        <v>304</v>
      </c>
      <c r="AT515" s="25" t="s">
        <v>230</v>
      </c>
      <c r="AU515" s="25" t="s">
        <v>87</v>
      </c>
      <c r="AY515" s="25" t="s">
        <v>228</v>
      </c>
      <c r="BE515" s="248">
        <f>IF(N515="základní",J515,0)</f>
        <v>0</v>
      </c>
      <c r="BF515" s="248">
        <f>IF(N515="snížená",J515,0)</f>
        <v>0</v>
      </c>
      <c r="BG515" s="248">
        <f>IF(N515="zákl. přenesená",J515,0)</f>
        <v>0</v>
      </c>
      <c r="BH515" s="248">
        <f>IF(N515="sníž. přenesená",J515,0)</f>
        <v>0</v>
      </c>
      <c r="BI515" s="248">
        <f>IF(N515="nulová",J515,0)</f>
        <v>0</v>
      </c>
      <c r="BJ515" s="25" t="s">
        <v>24</v>
      </c>
      <c r="BK515" s="248">
        <f>ROUND(I515*H515,2)</f>
        <v>0</v>
      </c>
      <c r="BL515" s="25" t="s">
        <v>304</v>
      </c>
      <c r="BM515" s="25" t="s">
        <v>5553</v>
      </c>
    </row>
    <row r="516" s="11" customFormat="1" ht="29.88" customHeight="1">
      <c r="B516" s="221"/>
      <c r="C516" s="222"/>
      <c r="D516" s="223" t="s">
        <v>78</v>
      </c>
      <c r="E516" s="235" t="s">
        <v>2769</v>
      </c>
      <c r="F516" s="235" t="s">
        <v>5082</v>
      </c>
      <c r="G516" s="222"/>
      <c r="H516" s="222"/>
      <c r="I516" s="225"/>
      <c r="J516" s="236">
        <f>BK516</f>
        <v>0</v>
      </c>
      <c r="K516" s="222"/>
      <c r="L516" s="227"/>
      <c r="M516" s="228"/>
      <c r="N516" s="229"/>
      <c r="O516" s="229"/>
      <c r="P516" s="230">
        <f>SUM(P517:P542)</f>
        <v>0</v>
      </c>
      <c r="Q516" s="229"/>
      <c r="R516" s="230">
        <f>SUM(R517:R542)</f>
        <v>0</v>
      </c>
      <c r="S516" s="229"/>
      <c r="T516" s="231">
        <f>SUM(T517:T542)</f>
        <v>0</v>
      </c>
      <c r="AR516" s="232" t="s">
        <v>87</v>
      </c>
      <c r="AT516" s="233" t="s">
        <v>78</v>
      </c>
      <c r="AU516" s="233" t="s">
        <v>24</v>
      </c>
      <c r="AY516" s="232" t="s">
        <v>228</v>
      </c>
      <c r="BK516" s="234">
        <f>SUM(BK517:BK542)</f>
        <v>0</v>
      </c>
    </row>
    <row r="517" s="1" customFormat="1" ht="16.5" customHeight="1">
      <c r="B517" s="47"/>
      <c r="C517" s="237" t="s">
        <v>24</v>
      </c>
      <c r="D517" s="237" t="s">
        <v>230</v>
      </c>
      <c r="E517" s="238" t="s">
        <v>5083</v>
      </c>
      <c r="F517" s="239" t="s">
        <v>5084</v>
      </c>
      <c r="G517" s="240" t="s">
        <v>499</v>
      </c>
      <c r="H517" s="241">
        <v>2</v>
      </c>
      <c r="I517" s="242"/>
      <c r="J517" s="243">
        <f>ROUND(I517*H517,2)</f>
        <v>0</v>
      </c>
      <c r="K517" s="239" t="s">
        <v>234</v>
      </c>
      <c r="L517" s="73"/>
      <c r="M517" s="244" t="s">
        <v>22</v>
      </c>
      <c r="N517" s="245" t="s">
        <v>50</v>
      </c>
      <c r="O517" s="48"/>
      <c r="P517" s="246">
        <f>O517*H517</f>
        <v>0</v>
      </c>
      <c r="Q517" s="246">
        <v>0</v>
      </c>
      <c r="R517" s="246">
        <f>Q517*H517</f>
        <v>0</v>
      </c>
      <c r="S517" s="246">
        <v>0</v>
      </c>
      <c r="T517" s="247">
        <f>S517*H517</f>
        <v>0</v>
      </c>
      <c r="AR517" s="25" t="s">
        <v>304</v>
      </c>
      <c r="AT517" s="25" t="s">
        <v>230</v>
      </c>
      <c r="AU517" s="25" t="s">
        <v>87</v>
      </c>
      <c r="AY517" s="25" t="s">
        <v>228</v>
      </c>
      <c r="BE517" s="248">
        <f>IF(N517="základní",J517,0)</f>
        <v>0</v>
      </c>
      <c r="BF517" s="248">
        <f>IF(N517="snížená",J517,0)</f>
        <v>0</v>
      </c>
      <c r="BG517" s="248">
        <f>IF(N517="zákl. přenesená",J517,0)</f>
        <v>0</v>
      </c>
      <c r="BH517" s="248">
        <f>IF(N517="sníž. přenesená",J517,0)</f>
        <v>0</v>
      </c>
      <c r="BI517" s="248">
        <f>IF(N517="nulová",J517,0)</f>
        <v>0</v>
      </c>
      <c r="BJ517" s="25" t="s">
        <v>24</v>
      </c>
      <c r="BK517" s="248">
        <f>ROUND(I517*H517,2)</f>
        <v>0</v>
      </c>
      <c r="BL517" s="25" t="s">
        <v>304</v>
      </c>
      <c r="BM517" s="25" t="s">
        <v>5554</v>
      </c>
    </row>
    <row r="518" s="1" customFormat="1" ht="16.5" customHeight="1">
      <c r="B518" s="47"/>
      <c r="C518" s="237" t="s">
        <v>87</v>
      </c>
      <c r="D518" s="237" t="s">
        <v>230</v>
      </c>
      <c r="E518" s="238" t="s">
        <v>5086</v>
      </c>
      <c r="F518" s="239" t="s">
        <v>5087</v>
      </c>
      <c r="G518" s="240" t="s">
        <v>499</v>
      </c>
      <c r="H518" s="241">
        <v>26</v>
      </c>
      <c r="I518" s="242"/>
      <c r="J518" s="243">
        <f>ROUND(I518*H518,2)</f>
        <v>0</v>
      </c>
      <c r="K518" s="239" t="s">
        <v>234</v>
      </c>
      <c r="L518" s="73"/>
      <c r="M518" s="244" t="s">
        <v>22</v>
      </c>
      <c r="N518" s="245" t="s">
        <v>50</v>
      </c>
      <c r="O518" s="48"/>
      <c r="P518" s="246">
        <f>O518*H518</f>
        <v>0</v>
      </c>
      <c r="Q518" s="246">
        <v>0</v>
      </c>
      <c r="R518" s="246">
        <f>Q518*H518</f>
        <v>0</v>
      </c>
      <c r="S518" s="246">
        <v>0</v>
      </c>
      <c r="T518" s="247">
        <f>S518*H518</f>
        <v>0</v>
      </c>
      <c r="AR518" s="25" t="s">
        <v>304</v>
      </c>
      <c r="AT518" s="25" t="s">
        <v>230</v>
      </c>
      <c r="AU518" s="25" t="s">
        <v>87</v>
      </c>
      <c r="AY518" s="25" t="s">
        <v>228</v>
      </c>
      <c r="BE518" s="248">
        <f>IF(N518="základní",J518,0)</f>
        <v>0</v>
      </c>
      <c r="BF518" s="248">
        <f>IF(N518="snížená",J518,0)</f>
        <v>0</v>
      </c>
      <c r="BG518" s="248">
        <f>IF(N518="zákl. přenesená",J518,0)</f>
        <v>0</v>
      </c>
      <c r="BH518" s="248">
        <f>IF(N518="sníž. přenesená",J518,0)</f>
        <v>0</v>
      </c>
      <c r="BI518" s="248">
        <f>IF(N518="nulová",J518,0)</f>
        <v>0</v>
      </c>
      <c r="BJ518" s="25" t="s">
        <v>24</v>
      </c>
      <c r="BK518" s="248">
        <f>ROUND(I518*H518,2)</f>
        <v>0</v>
      </c>
      <c r="BL518" s="25" t="s">
        <v>304</v>
      </c>
      <c r="BM518" s="25" t="s">
        <v>5555</v>
      </c>
    </row>
    <row r="519" s="1" customFormat="1" ht="16.5" customHeight="1">
      <c r="B519" s="47"/>
      <c r="C519" s="237" t="s">
        <v>101</v>
      </c>
      <c r="D519" s="237" t="s">
        <v>230</v>
      </c>
      <c r="E519" s="238" t="s">
        <v>5253</v>
      </c>
      <c r="F519" s="239" t="s">
        <v>5254</v>
      </c>
      <c r="G519" s="240" t="s">
        <v>499</v>
      </c>
      <c r="H519" s="241">
        <v>4</v>
      </c>
      <c r="I519" s="242"/>
      <c r="J519" s="243">
        <f>ROUND(I519*H519,2)</f>
        <v>0</v>
      </c>
      <c r="K519" s="239" t="s">
        <v>234</v>
      </c>
      <c r="L519" s="73"/>
      <c r="M519" s="244" t="s">
        <v>22</v>
      </c>
      <c r="N519" s="245" t="s">
        <v>50</v>
      </c>
      <c r="O519" s="48"/>
      <c r="P519" s="246">
        <f>O519*H519</f>
        <v>0</v>
      </c>
      <c r="Q519" s="246">
        <v>0</v>
      </c>
      <c r="R519" s="246">
        <f>Q519*H519</f>
        <v>0</v>
      </c>
      <c r="S519" s="246">
        <v>0</v>
      </c>
      <c r="T519" s="247">
        <f>S519*H519</f>
        <v>0</v>
      </c>
      <c r="AR519" s="25" t="s">
        <v>304</v>
      </c>
      <c r="AT519" s="25" t="s">
        <v>230</v>
      </c>
      <c r="AU519" s="25" t="s">
        <v>87</v>
      </c>
      <c r="AY519" s="25" t="s">
        <v>228</v>
      </c>
      <c r="BE519" s="248">
        <f>IF(N519="základní",J519,0)</f>
        <v>0</v>
      </c>
      <c r="BF519" s="248">
        <f>IF(N519="snížená",J519,0)</f>
        <v>0</v>
      </c>
      <c r="BG519" s="248">
        <f>IF(N519="zákl. přenesená",J519,0)</f>
        <v>0</v>
      </c>
      <c r="BH519" s="248">
        <f>IF(N519="sníž. přenesená",J519,0)</f>
        <v>0</v>
      </c>
      <c r="BI519" s="248">
        <f>IF(N519="nulová",J519,0)</f>
        <v>0</v>
      </c>
      <c r="BJ519" s="25" t="s">
        <v>24</v>
      </c>
      <c r="BK519" s="248">
        <f>ROUND(I519*H519,2)</f>
        <v>0</v>
      </c>
      <c r="BL519" s="25" t="s">
        <v>304</v>
      </c>
      <c r="BM519" s="25" t="s">
        <v>5556</v>
      </c>
    </row>
    <row r="520" s="1" customFormat="1" ht="16.5" customHeight="1">
      <c r="B520" s="47"/>
      <c r="C520" s="237" t="s">
        <v>235</v>
      </c>
      <c r="D520" s="237" t="s">
        <v>230</v>
      </c>
      <c r="E520" s="238" t="s">
        <v>5092</v>
      </c>
      <c r="F520" s="239" t="s">
        <v>5093</v>
      </c>
      <c r="G520" s="240" t="s">
        <v>499</v>
      </c>
      <c r="H520" s="241">
        <v>42</v>
      </c>
      <c r="I520" s="242"/>
      <c r="J520" s="243">
        <f>ROUND(I520*H520,2)</f>
        <v>0</v>
      </c>
      <c r="K520" s="239" t="s">
        <v>234</v>
      </c>
      <c r="L520" s="73"/>
      <c r="M520" s="244" t="s">
        <v>22</v>
      </c>
      <c r="N520" s="245" t="s">
        <v>50</v>
      </c>
      <c r="O520" s="48"/>
      <c r="P520" s="246">
        <f>O520*H520</f>
        <v>0</v>
      </c>
      <c r="Q520" s="246">
        <v>0</v>
      </c>
      <c r="R520" s="246">
        <f>Q520*H520</f>
        <v>0</v>
      </c>
      <c r="S520" s="246">
        <v>0</v>
      </c>
      <c r="T520" s="247">
        <f>S520*H520</f>
        <v>0</v>
      </c>
      <c r="AR520" s="25" t="s">
        <v>304</v>
      </c>
      <c r="AT520" s="25" t="s">
        <v>230</v>
      </c>
      <c r="AU520" s="25" t="s">
        <v>87</v>
      </c>
      <c r="AY520" s="25" t="s">
        <v>228</v>
      </c>
      <c r="BE520" s="248">
        <f>IF(N520="základní",J520,0)</f>
        <v>0</v>
      </c>
      <c r="BF520" s="248">
        <f>IF(N520="snížená",J520,0)</f>
        <v>0</v>
      </c>
      <c r="BG520" s="248">
        <f>IF(N520="zákl. přenesená",J520,0)</f>
        <v>0</v>
      </c>
      <c r="BH520" s="248">
        <f>IF(N520="sníž. přenesená",J520,0)</f>
        <v>0</v>
      </c>
      <c r="BI520" s="248">
        <f>IF(N520="nulová",J520,0)</f>
        <v>0</v>
      </c>
      <c r="BJ520" s="25" t="s">
        <v>24</v>
      </c>
      <c r="BK520" s="248">
        <f>ROUND(I520*H520,2)</f>
        <v>0</v>
      </c>
      <c r="BL520" s="25" t="s">
        <v>304</v>
      </c>
      <c r="BM520" s="25" t="s">
        <v>5557</v>
      </c>
    </row>
    <row r="521" s="1" customFormat="1" ht="16.5" customHeight="1">
      <c r="B521" s="47"/>
      <c r="C521" s="237" t="s">
        <v>251</v>
      </c>
      <c r="D521" s="237" t="s">
        <v>230</v>
      </c>
      <c r="E521" s="238" t="s">
        <v>5457</v>
      </c>
      <c r="F521" s="239" t="s">
        <v>5458</v>
      </c>
      <c r="G521" s="240" t="s">
        <v>499</v>
      </c>
      <c r="H521" s="241">
        <v>6</v>
      </c>
      <c r="I521" s="242"/>
      <c r="J521" s="243">
        <f>ROUND(I521*H521,2)</f>
        <v>0</v>
      </c>
      <c r="K521" s="239" t="s">
        <v>234</v>
      </c>
      <c r="L521" s="73"/>
      <c r="M521" s="244" t="s">
        <v>22</v>
      </c>
      <c r="N521" s="245" t="s">
        <v>50</v>
      </c>
      <c r="O521" s="48"/>
      <c r="P521" s="246">
        <f>O521*H521</f>
        <v>0</v>
      </c>
      <c r="Q521" s="246">
        <v>0</v>
      </c>
      <c r="R521" s="246">
        <f>Q521*H521</f>
        <v>0</v>
      </c>
      <c r="S521" s="246">
        <v>0</v>
      </c>
      <c r="T521" s="247">
        <f>S521*H521</f>
        <v>0</v>
      </c>
      <c r="AR521" s="25" t="s">
        <v>304</v>
      </c>
      <c r="AT521" s="25" t="s">
        <v>230</v>
      </c>
      <c r="AU521" s="25" t="s">
        <v>87</v>
      </c>
      <c r="AY521" s="25" t="s">
        <v>228</v>
      </c>
      <c r="BE521" s="248">
        <f>IF(N521="základní",J521,0)</f>
        <v>0</v>
      </c>
      <c r="BF521" s="248">
        <f>IF(N521="snížená",J521,0)</f>
        <v>0</v>
      </c>
      <c r="BG521" s="248">
        <f>IF(N521="zákl. přenesená",J521,0)</f>
        <v>0</v>
      </c>
      <c r="BH521" s="248">
        <f>IF(N521="sníž. přenesená",J521,0)</f>
        <v>0</v>
      </c>
      <c r="BI521" s="248">
        <f>IF(N521="nulová",J521,0)</f>
        <v>0</v>
      </c>
      <c r="BJ521" s="25" t="s">
        <v>24</v>
      </c>
      <c r="BK521" s="248">
        <f>ROUND(I521*H521,2)</f>
        <v>0</v>
      </c>
      <c r="BL521" s="25" t="s">
        <v>304</v>
      </c>
      <c r="BM521" s="25" t="s">
        <v>5558</v>
      </c>
    </row>
    <row r="522" s="1" customFormat="1" ht="16.5" customHeight="1">
      <c r="B522" s="47"/>
      <c r="C522" s="237" t="s">
        <v>255</v>
      </c>
      <c r="D522" s="237" t="s">
        <v>230</v>
      </c>
      <c r="E522" s="238" t="s">
        <v>5095</v>
      </c>
      <c r="F522" s="239" t="s">
        <v>5096</v>
      </c>
      <c r="G522" s="240" t="s">
        <v>499</v>
      </c>
      <c r="H522" s="241">
        <v>2</v>
      </c>
      <c r="I522" s="242"/>
      <c r="J522" s="243">
        <f>ROUND(I522*H522,2)</f>
        <v>0</v>
      </c>
      <c r="K522" s="239" t="s">
        <v>234</v>
      </c>
      <c r="L522" s="73"/>
      <c r="M522" s="244" t="s">
        <v>22</v>
      </c>
      <c r="N522" s="245" t="s">
        <v>50</v>
      </c>
      <c r="O522" s="48"/>
      <c r="P522" s="246">
        <f>O522*H522</f>
        <v>0</v>
      </c>
      <c r="Q522" s="246">
        <v>0</v>
      </c>
      <c r="R522" s="246">
        <f>Q522*H522</f>
        <v>0</v>
      </c>
      <c r="S522" s="246">
        <v>0</v>
      </c>
      <c r="T522" s="247">
        <f>S522*H522</f>
        <v>0</v>
      </c>
      <c r="AR522" s="25" t="s">
        <v>304</v>
      </c>
      <c r="AT522" s="25" t="s">
        <v>230</v>
      </c>
      <c r="AU522" s="25" t="s">
        <v>87</v>
      </c>
      <c r="AY522" s="25" t="s">
        <v>228</v>
      </c>
      <c r="BE522" s="248">
        <f>IF(N522="základní",J522,0)</f>
        <v>0</v>
      </c>
      <c r="BF522" s="248">
        <f>IF(N522="snížená",J522,0)</f>
        <v>0</v>
      </c>
      <c r="BG522" s="248">
        <f>IF(N522="zákl. přenesená",J522,0)</f>
        <v>0</v>
      </c>
      <c r="BH522" s="248">
        <f>IF(N522="sníž. přenesená",J522,0)</f>
        <v>0</v>
      </c>
      <c r="BI522" s="248">
        <f>IF(N522="nulová",J522,0)</f>
        <v>0</v>
      </c>
      <c r="BJ522" s="25" t="s">
        <v>24</v>
      </c>
      <c r="BK522" s="248">
        <f>ROUND(I522*H522,2)</f>
        <v>0</v>
      </c>
      <c r="BL522" s="25" t="s">
        <v>304</v>
      </c>
      <c r="BM522" s="25" t="s">
        <v>5559</v>
      </c>
    </row>
    <row r="523" s="1" customFormat="1" ht="16.5" customHeight="1">
      <c r="B523" s="47"/>
      <c r="C523" s="237" t="s">
        <v>260</v>
      </c>
      <c r="D523" s="237" t="s">
        <v>230</v>
      </c>
      <c r="E523" s="238" t="s">
        <v>5113</v>
      </c>
      <c r="F523" s="239" t="s">
        <v>5114</v>
      </c>
      <c r="G523" s="240" t="s">
        <v>499</v>
      </c>
      <c r="H523" s="241">
        <v>4</v>
      </c>
      <c r="I523" s="242"/>
      <c r="J523" s="243">
        <f>ROUND(I523*H523,2)</f>
        <v>0</v>
      </c>
      <c r="K523" s="239" t="s">
        <v>234</v>
      </c>
      <c r="L523" s="73"/>
      <c r="M523" s="244" t="s">
        <v>22</v>
      </c>
      <c r="N523" s="245" t="s">
        <v>50</v>
      </c>
      <c r="O523" s="48"/>
      <c r="P523" s="246">
        <f>O523*H523</f>
        <v>0</v>
      </c>
      <c r="Q523" s="246">
        <v>0</v>
      </c>
      <c r="R523" s="246">
        <f>Q523*H523</f>
        <v>0</v>
      </c>
      <c r="S523" s="246">
        <v>0</v>
      </c>
      <c r="T523" s="247">
        <f>S523*H523</f>
        <v>0</v>
      </c>
      <c r="AR523" s="25" t="s">
        <v>304</v>
      </c>
      <c r="AT523" s="25" t="s">
        <v>230</v>
      </c>
      <c r="AU523" s="25" t="s">
        <v>87</v>
      </c>
      <c r="AY523" s="25" t="s">
        <v>228</v>
      </c>
      <c r="BE523" s="248">
        <f>IF(N523="základní",J523,0)</f>
        <v>0</v>
      </c>
      <c r="BF523" s="248">
        <f>IF(N523="snížená",J523,0)</f>
        <v>0</v>
      </c>
      <c r="BG523" s="248">
        <f>IF(N523="zákl. přenesená",J523,0)</f>
        <v>0</v>
      </c>
      <c r="BH523" s="248">
        <f>IF(N523="sníž. přenesená",J523,0)</f>
        <v>0</v>
      </c>
      <c r="BI523" s="248">
        <f>IF(N523="nulová",J523,0)</f>
        <v>0</v>
      </c>
      <c r="BJ523" s="25" t="s">
        <v>24</v>
      </c>
      <c r="BK523" s="248">
        <f>ROUND(I523*H523,2)</f>
        <v>0</v>
      </c>
      <c r="BL523" s="25" t="s">
        <v>304</v>
      </c>
      <c r="BM523" s="25" t="s">
        <v>5560</v>
      </c>
    </row>
    <row r="524" s="1" customFormat="1" ht="25.5" customHeight="1">
      <c r="B524" s="47"/>
      <c r="C524" s="237" t="s">
        <v>266</v>
      </c>
      <c r="D524" s="237" t="s">
        <v>230</v>
      </c>
      <c r="E524" s="238" t="s">
        <v>5561</v>
      </c>
      <c r="F524" s="239" t="s">
        <v>5562</v>
      </c>
      <c r="G524" s="240" t="s">
        <v>929</v>
      </c>
      <c r="H524" s="241">
        <v>2</v>
      </c>
      <c r="I524" s="242"/>
      <c r="J524" s="243">
        <f>ROUND(I524*H524,2)</f>
        <v>0</v>
      </c>
      <c r="K524" s="239" t="s">
        <v>2762</v>
      </c>
      <c r="L524" s="73"/>
      <c r="M524" s="244" t="s">
        <v>22</v>
      </c>
      <c r="N524" s="245" t="s">
        <v>50</v>
      </c>
      <c r="O524" s="48"/>
      <c r="P524" s="246">
        <f>O524*H524</f>
        <v>0</v>
      </c>
      <c r="Q524" s="246">
        <v>0</v>
      </c>
      <c r="R524" s="246">
        <f>Q524*H524</f>
        <v>0</v>
      </c>
      <c r="S524" s="246">
        <v>0</v>
      </c>
      <c r="T524" s="247">
        <f>S524*H524</f>
        <v>0</v>
      </c>
      <c r="AR524" s="25" t="s">
        <v>304</v>
      </c>
      <c r="AT524" s="25" t="s">
        <v>230</v>
      </c>
      <c r="AU524" s="25" t="s">
        <v>87</v>
      </c>
      <c r="AY524" s="25" t="s">
        <v>228</v>
      </c>
      <c r="BE524" s="248">
        <f>IF(N524="základní",J524,0)</f>
        <v>0</v>
      </c>
      <c r="BF524" s="248">
        <f>IF(N524="snížená",J524,0)</f>
        <v>0</v>
      </c>
      <c r="BG524" s="248">
        <f>IF(N524="zákl. přenesená",J524,0)</f>
        <v>0</v>
      </c>
      <c r="BH524" s="248">
        <f>IF(N524="sníž. přenesená",J524,0)</f>
        <v>0</v>
      </c>
      <c r="BI524" s="248">
        <f>IF(N524="nulová",J524,0)</f>
        <v>0</v>
      </c>
      <c r="BJ524" s="25" t="s">
        <v>24</v>
      </c>
      <c r="BK524" s="248">
        <f>ROUND(I524*H524,2)</f>
        <v>0</v>
      </c>
      <c r="BL524" s="25" t="s">
        <v>304</v>
      </c>
      <c r="BM524" s="25" t="s">
        <v>5563</v>
      </c>
    </row>
    <row r="525" s="1" customFormat="1" ht="25.5" customHeight="1">
      <c r="B525" s="47"/>
      <c r="C525" s="237" t="s">
        <v>271</v>
      </c>
      <c r="D525" s="237" t="s">
        <v>230</v>
      </c>
      <c r="E525" s="238" t="s">
        <v>5564</v>
      </c>
      <c r="F525" s="239" t="s">
        <v>5565</v>
      </c>
      <c r="G525" s="240" t="s">
        <v>929</v>
      </c>
      <c r="H525" s="241">
        <v>2</v>
      </c>
      <c r="I525" s="242"/>
      <c r="J525" s="243">
        <f>ROUND(I525*H525,2)</f>
        <v>0</v>
      </c>
      <c r="K525" s="239" t="s">
        <v>2762</v>
      </c>
      <c r="L525" s="73"/>
      <c r="M525" s="244" t="s">
        <v>22</v>
      </c>
      <c r="N525" s="245" t="s">
        <v>50</v>
      </c>
      <c r="O525" s="48"/>
      <c r="P525" s="246">
        <f>O525*H525</f>
        <v>0</v>
      </c>
      <c r="Q525" s="246">
        <v>0</v>
      </c>
      <c r="R525" s="246">
        <f>Q525*H525</f>
        <v>0</v>
      </c>
      <c r="S525" s="246">
        <v>0</v>
      </c>
      <c r="T525" s="247">
        <f>S525*H525</f>
        <v>0</v>
      </c>
      <c r="AR525" s="25" t="s">
        <v>304</v>
      </c>
      <c r="AT525" s="25" t="s">
        <v>230</v>
      </c>
      <c r="AU525" s="25" t="s">
        <v>87</v>
      </c>
      <c r="AY525" s="25" t="s">
        <v>228</v>
      </c>
      <c r="BE525" s="248">
        <f>IF(N525="základní",J525,0)</f>
        <v>0</v>
      </c>
      <c r="BF525" s="248">
        <f>IF(N525="snížená",J525,0)</f>
        <v>0</v>
      </c>
      <c r="BG525" s="248">
        <f>IF(N525="zákl. přenesená",J525,0)</f>
        <v>0</v>
      </c>
      <c r="BH525" s="248">
        <f>IF(N525="sníž. přenesená",J525,0)</f>
        <v>0</v>
      </c>
      <c r="BI525" s="248">
        <f>IF(N525="nulová",J525,0)</f>
        <v>0</v>
      </c>
      <c r="BJ525" s="25" t="s">
        <v>24</v>
      </c>
      <c r="BK525" s="248">
        <f>ROUND(I525*H525,2)</f>
        <v>0</v>
      </c>
      <c r="BL525" s="25" t="s">
        <v>304</v>
      </c>
      <c r="BM525" s="25" t="s">
        <v>5566</v>
      </c>
    </row>
    <row r="526" s="1" customFormat="1" ht="16.5" customHeight="1">
      <c r="B526" s="47"/>
      <c r="C526" s="237" t="s">
        <v>29</v>
      </c>
      <c r="D526" s="237" t="s">
        <v>230</v>
      </c>
      <c r="E526" s="238" t="s">
        <v>5465</v>
      </c>
      <c r="F526" s="239" t="s">
        <v>5466</v>
      </c>
      <c r="G526" s="240" t="s">
        <v>929</v>
      </c>
      <c r="H526" s="241">
        <v>2</v>
      </c>
      <c r="I526" s="242"/>
      <c r="J526" s="243">
        <f>ROUND(I526*H526,2)</f>
        <v>0</v>
      </c>
      <c r="K526" s="239" t="s">
        <v>2762</v>
      </c>
      <c r="L526" s="73"/>
      <c r="M526" s="244" t="s">
        <v>22</v>
      </c>
      <c r="N526" s="245" t="s">
        <v>50</v>
      </c>
      <c r="O526" s="48"/>
      <c r="P526" s="246">
        <f>O526*H526</f>
        <v>0</v>
      </c>
      <c r="Q526" s="246">
        <v>0</v>
      </c>
      <c r="R526" s="246">
        <f>Q526*H526</f>
        <v>0</v>
      </c>
      <c r="S526" s="246">
        <v>0</v>
      </c>
      <c r="T526" s="247">
        <f>S526*H526</f>
        <v>0</v>
      </c>
      <c r="AR526" s="25" t="s">
        <v>304</v>
      </c>
      <c r="AT526" s="25" t="s">
        <v>230</v>
      </c>
      <c r="AU526" s="25" t="s">
        <v>87</v>
      </c>
      <c r="AY526" s="25" t="s">
        <v>228</v>
      </c>
      <c r="BE526" s="248">
        <f>IF(N526="základní",J526,0)</f>
        <v>0</v>
      </c>
      <c r="BF526" s="248">
        <f>IF(N526="snížená",J526,0)</f>
        <v>0</v>
      </c>
      <c r="BG526" s="248">
        <f>IF(N526="zákl. přenesená",J526,0)</f>
        <v>0</v>
      </c>
      <c r="BH526" s="248">
        <f>IF(N526="sníž. přenesená",J526,0)</f>
        <v>0</v>
      </c>
      <c r="BI526" s="248">
        <f>IF(N526="nulová",J526,0)</f>
        <v>0</v>
      </c>
      <c r="BJ526" s="25" t="s">
        <v>24</v>
      </c>
      <c r="BK526" s="248">
        <f>ROUND(I526*H526,2)</f>
        <v>0</v>
      </c>
      <c r="BL526" s="25" t="s">
        <v>304</v>
      </c>
      <c r="BM526" s="25" t="s">
        <v>5567</v>
      </c>
    </row>
    <row r="527" s="1" customFormat="1" ht="16.5" customHeight="1">
      <c r="B527" s="47"/>
      <c r="C527" s="237" t="s">
        <v>279</v>
      </c>
      <c r="D527" s="237" t="s">
        <v>230</v>
      </c>
      <c r="E527" s="238" t="s">
        <v>5468</v>
      </c>
      <c r="F527" s="239" t="s">
        <v>5262</v>
      </c>
      <c r="G527" s="240" t="s">
        <v>929</v>
      </c>
      <c r="H527" s="241">
        <v>12</v>
      </c>
      <c r="I527" s="242"/>
      <c r="J527" s="243">
        <f>ROUND(I527*H527,2)</f>
        <v>0</v>
      </c>
      <c r="K527" s="239" t="s">
        <v>2762</v>
      </c>
      <c r="L527" s="73"/>
      <c r="M527" s="244" t="s">
        <v>22</v>
      </c>
      <c r="N527" s="245" t="s">
        <v>50</v>
      </c>
      <c r="O527" s="48"/>
      <c r="P527" s="246">
        <f>O527*H527</f>
        <v>0</v>
      </c>
      <c r="Q527" s="246">
        <v>0</v>
      </c>
      <c r="R527" s="246">
        <f>Q527*H527</f>
        <v>0</v>
      </c>
      <c r="S527" s="246">
        <v>0</v>
      </c>
      <c r="T527" s="247">
        <f>S527*H527</f>
        <v>0</v>
      </c>
      <c r="AR527" s="25" t="s">
        <v>304</v>
      </c>
      <c r="AT527" s="25" t="s">
        <v>230</v>
      </c>
      <c r="AU527" s="25" t="s">
        <v>87</v>
      </c>
      <c r="AY527" s="25" t="s">
        <v>228</v>
      </c>
      <c r="BE527" s="248">
        <f>IF(N527="základní",J527,0)</f>
        <v>0</v>
      </c>
      <c r="BF527" s="248">
        <f>IF(N527="snížená",J527,0)</f>
        <v>0</v>
      </c>
      <c r="BG527" s="248">
        <f>IF(N527="zákl. přenesená",J527,0)</f>
        <v>0</v>
      </c>
      <c r="BH527" s="248">
        <f>IF(N527="sníž. přenesená",J527,0)</f>
        <v>0</v>
      </c>
      <c r="BI527" s="248">
        <f>IF(N527="nulová",J527,0)</f>
        <v>0</v>
      </c>
      <c r="BJ527" s="25" t="s">
        <v>24</v>
      </c>
      <c r="BK527" s="248">
        <f>ROUND(I527*H527,2)</f>
        <v>0</v>
      </c>
      <c r="BL527" s="25" t="s">
        <v>304</v>
      </c>
      <c r="BM527" s="25" t="s">
        <v>5568</v>
      </c>
    </row>
    <row r="528" s="1" customFormat="1" ht="16.5" customHeight="1">
      <c r="B528" s="47"/>
      <c r="C528" s="237" t="s">
        <v>284</v>
      </c>
      <c r="D528" s="237" t="s">
        <v>230</v>
      </c>
      <c r="E528" s="238" t="s">
        <v>5470</v>
      </c>
      <c r="F528" s="239" t="s">
        <v>5471</v>
      </c>
      <c r="G528" s="240" t="s">
        <v>929</v>
      </c>
      <c r="H528" s="241">
        <v>2</v>
      </c>
      <c r="I528" s="242"/>
      <c r="J528" s="243">
        <f>ROUND(I528*H528,2)</f>
        <v>0</v>
      </c>
      <c r="K528" s="239" t="s">
        <v>2762</v>
      </c>
      <c r="L528" s="73"/>
      <c r="M528" s="244" t="s">
        <v>22</v>
      </c>
      <c r="N528" s="245" t="s">
        <v>50</v>
      </c>
      <c r="O528" s="48"/>
      <c r="P528" s="246">
        <f>O528*H528</f>
        <v>0</v>
      </c>
      <c r="Q528" s="246">
        <v>0</v>
      </c>
      <c r="R528" s="246">
        <f>Q528*H528</f>
        <v>0</v>
      </c>
      <c r="S528" s="246">
        <v>0</v>
      </c>
      <c r="T528" s="247">
        <f>S528*H528</f>
        <v>0</v>
      </c>
      <c r="AR528" s="25" t="s">
        <v>304</v>
      </c>
      <c r="AT528" s="25" t="s">
        <v>230</v>
      </c>
      <c r="AU528" s="25" t="s">
        <v>87</v>
      </c>
      <c r="AY528" s="25" t="s">
        <v>228</v>
      </c>
      <c r="BE528" s="248">
        <f>IF(N528="základní",J528,0)</f>
        <v>0</v>
      </c>
      <c r="BF528" s="248">
        <f>IF(N528="snížená",J528,0)</f>
        <v>0</v>
      </c>
      <c r="BG528" s="248">
        <f>IF(N528="zákl. přenesená",J528,0)</f>
        <v>0</v>
      </c>
      <c r="BH528" s="248">
        <f>IF(N528="sníž. přenesená",J528,0)</f>
        <v>0</v>
      </c>
      <c r="BI528" s="248">
        <f>IF(N528="nulová",J528,0)</f>
        <v>0</v>
      </c>
      <c r="BJ528" s="25" t="s">
        <v>24</v>
      </c>
      <c r="BK528" s="248">
        <f>ROUND(I528*H528,2)</f>
        <v>0</v>
      </c>
      <c r="BL528" s="25" t="s">
        <v>304</v>
      </c>
      <c r="BM528" s="25" t="s">
        <v>5569</v>
      </c>
    </row>
    <row r="529" s="1" customFormat="1" ht="16.5" customHeight="1">
      <c r="B529" s="47"/>
      <c r="C529" s="237" t="s">
        <v>289</v>
      </c>
      <c r="D529" s="237" t="s">
        <v>230</v>
      </c>
      <c r="E529" s="238" t="s">
        <v>5473</v>
      </c>
      <c r="F529" s="239" t="s">
        <v>5265</v>
      </c>
      <c r="G529" s="240" t="s">
        <v>929</v>
      </c>
      <c r="H529" s="241">
        <v>4</v>
      </c>
      <c r="I529" s="242"/>
      <c r="J529" s="243">
        <f>ROUND(I529*H529,2)</f>
        <v>0</v>
      </c>
      <c r="K529" s="239" t="s">
        <v>2762</v>
      </c>
      <c r="L529" s="73"/>
      <c r="M529" s="244" t="s">
        <v>22</v>
      </c>
      <c r="N529" s="245" t="s">
        <v>50</v>
      </c>
      <c r="O529" s="48"/>
      <c r="P529" s="246">
        <f>O529*H529</f>
        <v>0</v>
      </c>
      <c r="Q529" s="246">
        <v>0</v>
      </c>
      <c r="R529" s="246">
        <f>Q529*H529</f>
        <v>0</v>
      </c>
      <c r="S529" s="246">
        <v>0</v>
      </c>
      <c r="T529" s="247">
        <f>S529*H529</f>
        <v>0</v>
      </c>
      <c r="AR529" s="25" t="s">
        <v>304</v>
      </c>
      <c r="AT529" s="25" t="s">
        <v>230</v>
      </c>
      <c r="AU529" s="25" t="s">
        <v>87</v>
      </c>
      <c r="AY529" s="25" t="s">
        <v>228</v>
      </c>
      <c r="BE529" s="248">
        <f>IF(N529="základní",J529,0)</f>
        <v>0</v>
      </c>
      <c r="BF529" s="248">
        <f>IF(N529="snížená",J529,0)</f>
        <v>0</v>
      </c>
      <c r="BG529" s="248">
        <f>IF(N529="zákl. přenesená",J529,0)</f>
        <v>0</v>
      </c>
      <c r="BH529" s="248">
        <f>IF(N529="sníž. přenesená",J529,0)</f>
        <v>0</v>
      </c>
      <c r="BI529" s="248">
        <f>IF(N529="nulová",J529,0)</f>
        <v>0</v>
      </c>
      <c r="BJ529" s="25" t="s">
        <v>24</v>
      </c>
      <c r="BK529" s="248">
        <f>ROUND(I529*H529,2)</f>
        <v>0</v>
      </c>
      <c r="BL529" s="25" t="s">
        <v>304</v>
      </c>
      <c r="BM529" s="25" t="s">
        <v>5570</v>
      </c>
    </row>
    <row r="530" s="1" customFormat="1" ht="16.5" customHeight="1">
      <c r="B530" s="47"/>
      <c r="C530" s="237" t="s">
        <v>295</v>
      </c>
      <c r="D530" s="237" t="s">
        <v>230</v>
      </c>
      <c r="E530" s="238" t="s">
        <v>5475</v>
      </c>
      <c r="F530" s="239" t="s">
        <v>5476</v>
      </c>
      <c r="G530" s="240" t="s">
        <v>929</v>
      </c>
      <c r="H530" s="241">
        <v>8</v>
      </c>
      <c r="I530" s="242"/>
      <c r="J530" s="243">
        <f>ROUND(I530*H530,2)</f>
        <v>0</v>
      </c>
      <c r="K530" s="239" t="s">
        <v>2762</v>
      </c>
      <c r="L530" s="73"/>
      <c r="M530" s="244" t="s">
        <v>22</v>
      </c>
      <c r="N530" s="245" t="s">
        <v>50</v>
      </c>
      <c r="O530" s="48"/>
      <c r="P530" s="246">
        <f>O530*H530</f>
        <v>0</v>
      </c>
      <c r="Q530" s="246">
        <v>0</v>
      </c>
      <c r="R530" s="246">
        <f>Q530*H530</f>
        <v>0</v>
      </c>
      <c r="S530" s="246">
        <v>0</v>
      </c>
      <c r="T530" s="247">
        <f>S530*H530</f>
        <v>0</v>
      </c>
      <c r="AR530" s="25" t="s">
        <v>304</v>
      </c>
      <c r="AT530" s="25" t="s">
        <v>230</v>
      </c>
      <c r="AU530" s="25" t="s">
        <v>87</v>
      </c>
      <c r="AY530" s="25" t="s">
        <v>228</v>
      </c>
      <c r="BE530" s="248">
        <f>IF(N530="základní",J530,0)</f>
        <v>0</v>
      </c>
      <c r="BF530" s="248">
        <f>IF(N530="snížená",J530,0)</f>
        <v>0</v>
      </c>
      <c r="BG530" s="248">
        <f>IF(N530="zákl. přenesená",J530,0)</f>
        <v>0</v>
      </c>
      <c r="BH530" s="248">
        <f>IF(N530="sníž. přenesená",J530,0)</f>
        <v>0</v>
      </c>
      <c r="BI530" s="248">
        <f>IF(N530="nulová",J530,0)</f>
        <v>0</v>
      </c>
      <c r="BJ530" s="25" t="s">
        <v>24</v>
      </c>
      <c r="BK530" s="248">
        <f>ROUND(I530*H530,2)</f>
        <v>0</v>
      </c>
      <c r="BL530" s="25" t="s">
        <v>304</v>
      </c>
      <c r="BM530" s="25" t="s">
        <v>5571</v>
      </c>
    </row>
    <row r="531" s="1" customFormat="1" ht="16.5" customHeight="1">
      <c r="B531" s="47"/>
      <c r="C531" s="237" t="s">
        <v>10</v>
      </c>
      <c r="D531" s="237" t="s">
        <v>230</v>
      </c>
      <c r="E531" s="238" t="s">
        <v>5478</v>
      </c>
      <c r="F531" s="239" t="s">
        <v>5479</v>
      </c>
      <c r="G531" s="240" t="s">
        <v>929</v>
      </c>
      <c r="H531" s="241">
        <v>4</v>
      </c>
      <c r="I531" s="242"/>
      <c r="J531" s="243">
        <f>ROUND(I531*H531,2)</f>
        <v>0</v>
      </c>
      <c r="K531" s="239" t="s">
        <v>2762</v>
      </c>
      <c r="L531" s="73"/>
      <c r="M531" s="244" t="s">
        <v>22</v>
      </c>
      <c r="N531" s="245" t="s">
        <v>50</v>
      </c>
      <c r="O531" s="48"/>
      <c r="P531" s="246">
        <f>O531*H531</f>
        <v>0</v>
      </c>
      <c r="Q531" s="246">
        <v>0</v>
      </c>
      <c r="R531" s="246">
        <f>Q531*H531</f>
        <v>0</v>
      </c>
      <c r="S531" s="246">
        <v>0</v>
      </c>
      <c r="T531" s="247">
        <f>S531*H531</f>
        <v>0</v>
      </c>
      <c r="AR531" s="25" t="s">
        <v>304</v>
      </c>
      <c r="AT531" s="25" t="s">
        <v>230</v>
      </c>
      <c r="AU531" s="25" t="s">
        <v>87</v>
      </c>
      <c r="AY531" s="25" t="s">
        <v>228</v>
      </c>
      <c r="BE531" s="248">
        <f>IF(N531="základní",J531,0)</f>
        <v>0</v>
      </c>
      <c r="BF531" s="248">
        <f>IF(N531="snížená",J531,0)</f>
        <v>0</v>
      </c>
      <c r="BG531" s="248">
        <f>IF(N531="zákl. přenesená",J531,0)</f>
        <v>0</v>
      </c>
      <c r="BH531" s="248">
        <f>IF(N531="sníž. přenesená",J531,0)</f>
        <v>0</v>
      </c>
      <c r="BI531" s="248">
        <f>IF(N531="nulová",J531,0)</f>
        <v>0</v>
      </c>
      <c r="BJ531" s="25" t="s">
        <v>24</v>
      </c>
      <c r="BK531" s="248">
        <f>ROUND(I531*H531,2)</f>
        <v>0</v>
      </c>
      <c r="BL531" s="25" t="s">
        <v>304</v>
      </c>
      <c r="BM531" s="25" t="s">
        <v>5572</v>
      </c>
    </row>
    <row r="532" s="1" customFormat="1" ht="16.5" customHeight="1">
      <c r="B532" s="47"/>
      <c r="C532" s="237" t="s">
        <v>304</v>
      </c>
      <c r="D532" s="237" t="s">
        <v>230</v>
      </c>
      <c r="E532" s="238" t="s">
        <v>5573</v>
      </c>
      <c r="F532" s="239" t="s">
        <v>5574</v>
      </c>
      <c r="G532" s="240" t="s">
        <v>929</v>
      </c>
      <c r="H532" s="241">
        <v>2</v>
      </c>
      <c r="I532" s="242"/>
      <c r="J532" s="243">
        <f>ROUND(I532*H532,2)</f>
        <v>0</v>
      </c>
      <c r="K532" s="239" t="s">
        <v>2762</v>
      </c>
      <c r="L532" s="73"/>
      <c r="M532" s="244" t="s">
        <v>22</v>
      </c>
      <c r="N532" s="245" t="s">
        <v>50</v>
      </c>
      <c r="O532" s="48"/>
      <c r="P532" s="246">
        <f>O532*H532</f>
        <v>0</v>
      </c>
      <c r="Q532" s="246">
        <v>0</v>
      </c>
      <c r="R532" s="246">
        <f>Q532*H532</f>
        <v>0</v>
      </c>
      <c r="S532" s="246">
        <v>0</v>
      </c>
      <c r="T532" s="247">
        <f>S532*H532</f>
        <v>0</v>
      </c>
      <c r="AR532" s="25" t="s">
        <v>304</v>
      </c>
      <c r="AT532" s="25" t="s">
        <v>230</v>
      </c>
      <c r="AU532" s="25" t="s">
        <v>87</v>
      </c>
      <c r="AY532" s="25" t="s">
        <v>228</v>
      </c>
      <c r="BE532" s="248">
        <f>IF(N532="základní",J532,0)</f>
        <v>0</v>
      </c>
      <c r="BF532" s="248">
        <f>IF(N532="snížená",J532,0)</f>
        <v>0</v>
      </c>
      <c r="BG532" s="248">
        <f>IF(N532="zákl. přenesená",J532,0)</f>
        <v>0</v>
      </c>
      <c r="BH532" s="248">
        <f>IF(N532="sníž. přenesená",J532,0)</f>
        <v>0</v>
      </c>
      <c r="BI532" s="248">
        <f>IF(N532="nulová",J532,0)</f>
        <v>0</v>
      </c>
      <c r="BJ532" s="25" t="s">
        <v>24</v>
      </c>
      <c r="BK532" s="248">
        <f>ROUND(I532*H532,2)</f>
        <v>0</v>
      </c>
      <c r="BL532" s="25" t="s">
        <v>304</v>
      </c>
      <c r="BM532" s="25" t="s">
        <v>5575</v>
      </c>
    </row>
    <row r="533" s="1" customFormat="1" ht="16.5" customHeight="1">
      <c r="B533" s="47"/>
      <c r="C533" s="237" t="s">
        <v>308</v>
      </c>
      <c r="D533" s="237" t="s">
        <v>230</v>
      </c>
      <c r="E533" s="238" t="s">
        <v>5576</v>
      </c>
      <c r="F533" s="239" t="s">
        <v>5577</v>
      </c>
      <c r="G533" s="240" t="s">
        <v>929</v>
      </c>
      <c r="H533" s="241">
        <v>2</v>
      </c>
      <c r="I533" s="242"/>
      <c r="J533" s="243">
        <f>ROUND(I533*H533,2)</f>
        <v>0</v>
      </c>
      <c r="K533" s="239" t="s">
        <v>2762</v>
      </c>
      <c r="L533" s="73"/>
      <c r="M533" s="244" t="s">
        <v>22</v>
      </c>
      <c r="N533" s="245" t="s">
        <v>50</v>
      </c>
      <c r="O533" s="48"/>
      <c r="P533" s="246">
        <f>O533*H533</f>
        <v>0</v>
      </c>
      <c r="Q533" s="246">
        <v>0</v>
      </c>
      <c r="R533" s="246">
        <f>Q533*H533</f>
        <v>0</v>
      </c>
      <c r="S533" s="246">
        <v>0</v>
      </c>
      <c r="T533" s="247">
        <f>S533*H533</f>
        <v>0</v>
      </c>
      <c r="AR533" s="25" t="s">
        <v>304</v>
      </c>
      <c r="AT533" s="25" t="s">
        <v>230</v>
      </c>
      <c r="AU533" s="25" t="s">
        <v>87</v>
      </c>
      <c r="AY533" s="25" t="s">
        <v>228</v>
      </c>
      <c r="BE533" s="248">
        <f>IF(N533="základní",J533,0)</f>
        <v>0</v>
      </c>
      <c r="BF533" s="248">
        <f>IF(N533="snížená",J533,0)</f>
        <v>0</v>
      </c>
      <c r="BG533" s="248">
        <f>IF(N533="zákl. přenesená",J533,0)</f>
        <v>0</v>
      </c>
      <c r="BH533" s="248">
        <f>IF(N533="sníž. přenesená",J533,0)</f>
        <v>0</v>
      </c>
      <c r="BI533" s="248">
        <f>IF(N533="nulová",J533,0)</f>
        <v>0</v>
      </c>
      <c r="BJ533" s="25" t="s">
        <v>24</v>
      </c>
      <c r="BK533" s="248">
        <f>ROUND(I533*H533,2)</f>
        <v>0</v>
      </c>
      <c r="BL533" s="25" t="s">
        <v>304</v>
      </c>
      <c r="BM533" s="25" t="s">
        <v>5578</v>
      </c>
    </row>
    <row r="534" s="1" customFormat="1" ht="16.5" customHeight="1">
      <c r="B534" s="47"/>
      <c r="C534" s="237" t="s">
        <v>313</v>
      </c>
      <c r="D534" s="237" t="s">
        <v>230</v>
      </c>
      <c r="E534" s="238" t="s">
        <v>5487</v>
      </c>
      <c r="F534" s="239" t="s">
        <v>5147</v>
      </c>
      <c r="G534" s="240" t="s">
        <v>929</v>
      </c>
      <c r="H534" s="241">
        <v>14</v>
      </c>
      <c r="I534" s="242"/>
      <c r="J534" s="243">
        <f>ROUND(I534*H534,2)</f>
        <v>0</v>
      </c>
      <c r="K534" s="239" t="s">
        <v>2762</v>
      </c>
      <c r="L534" s="73"/>
      <c r="M534" s="244" t="s">
        <v>22</v>
      </c>
      <c r="N534" s="245" t="s">
        <v>50</v>
      </c>
      <c r="O534" s="48"/>
      <c r="P534" s="246">
        <f>O534*H534</f>
        <v>0</v>
      </c>
      <c r="Q534" s="246">
        <v>0</v>
      </c>
      <c r="R534" s="246">
        <f>Q534*H534</f>
        <v>0</v>
      </c>
      <c r="S534" s="246">
        <v>0</v>
      </c>
      <c r="T534" s="247">
        <f>S534*H534</f>
        <v>0</v>
      </c>
      <c r="AR534" s="25" t="s">
        <v>304</v>
      </c>
      <c r="AT534" s="25" t="s">
        <v>230</v>
      </c>
      <c r="AU534" s="25" t="s">
        <v>87</v>
      </c>
      <c r="AY534" s="25" t="s">
        <v>228</v>
      </c>
      <c r="BE534" s="248">
        <f>IF(N534="základní",J534,0)</f>
        <v>0</v>
      </c>
      <c r="BF534" s="248">
        <f>IF(N534="snížená",J534,0)</f>
        <v>0</v>
      </c>
      <c r="BG534" s="248">
        <f>IF(N534="zákl. přenesená",J534,0)</f>
        <v>0</v>
      </c>
      <c r="BH534" s="248">
        <f>IF(N534="sníž. přenesená",J534,0)</f>
        <v>0</v>
      </c>
      <c r="BI534" s="248">
        <f>IF(N534="nulová",J534,0)</f>
        <v>0</v>
      </c>
      <c r="BJ534" s="25" t="s">
        <v>24</v>
      </c>
      <c r="BK534" s="248">
        <f>ROUND(I534*H534,2)</f>
        <v>0</v>
      </c>
      <c r="BL534" s="25" t="s">
        <v>304</v>
      </c>
      <c r="BM534" s="25" t="s">
        <v>5579</v>
      </c>
    </row>
    <row r="535" s="1" customFormat="1" ht="16.5" customHeight="1">
      <c r="B535" s="47"/>
      <c r="C535" s="237" t="s">
        <v>319</v>
      </c>
      <c r="D535" s="237" t="s">
        <v>230</v>
      </c>
      <c r="E535" s="238" t="s">
        <v>5580</v>
      </c>
      <c r="F535" s="239" t="s">
        <v>5153</v>
      </c>
      <c r="G535" s="240" t="s">
        <v>929</v>
      </c>
      <c r="H535" s="241">
        <v>10</v>
      </c>
      <c r="I535" s="242"/>
      <c r="J535" s="243">
        <f>ROUND(I535*H535,2)</f>
        <v>0</v>
      </c>
      <c r="K535" s="239" t="s">
        <v>2762</v>
      </c>
      <c r="L535" s="73"/>
      <c r="M535" s="244" t="s">
        <v>22</v>
      </c>
      <c r="N535" s="245" t="s">
        <v>50</v>
      </c>
      <c r="O535" s="48"/>
      <c r="P535" s="246">
        <f>O535*H535</f>
        <v>0</v>
      </c>
      <c r="Q535" s="246">
        <v>0</v>
      </c>
      <c r="R535" s="246">
        <f>Q535*H535</f>
        <v>0</v>
      </c>
      <c r="S535" s="246">
        <v>0</v>
      </c>
      <c r="T535" s="247">
        <f>S535*H535</f>
        <v>0</v>
      </c>
      <c r="AR535" s="25" t="s">
        <v>304</v>
      </c>
      <c r="AT535" s="25" t="s">
        <v>230</v>
      </c>
      <c r="AU535" s="25" t="s">
        <v>87</v>
      </c>
      <c r="AY535" s="25" t="s">
        <v>228</v>
      </c>
      <c r="BE535" s="248">
        <f>IF(N535="základní",J535,0)</f>
        <v>0</v>
      </c>
      <c r="BF535" s="248">
        <f>IF(N535="snížená",J535,0)</f>
        <v>0</v>
      </c>
      <c r="BG535" s="248">
        <f>IF(N535="zákl. přenesená",J535,0)</f>
        <v>0</v>
      </c>
      <c r="BH535" s="248">
        <f>IF(N535="sníž. přenesená",J535,0)</f>
        <v>0</v>
      </c>
      <c r="BI535" s="248">
        <f>IF(N535="nulová",J535,0)</f>
        <v>0</v>
      </c>
      <c r="BJ535" s="25" t="s">
        <v>24</v>
      </c>
      <c r="BK535" s="248">
        <f>ROUND(I535*H535,2)</f>
        <v>0</v>
      </c>
      <c r="BL535" s="25" t="s">
        <v>304</v>
      </c>
      <c r="BM535" s="25" t="s">
        <v>5581</v>
      </c>
    </row>
    <row r="536" s="1" customFormat="1" ht="16.5" customHeight="1">
      <c r="B536" s="47"/>
      <c r="C536" s="237" t="s">
        <v>325</v>
      </c>
      <c r="D536" s="237" t="s">
        <v>230</v>
      </c>
      <c r="E536" s="238" t="s">
        <v>5492</v>
      </c>
      <c r="F536" s="239" t="s">
        <v>5151</v>
      </c>
      <c r="G536" s="240" t="s">
        <v>929</v>
      </c>
      <c r="H536" s="241">
        <v>2</v>
      </c>
      <c r="I536" s="242"/>
      <c r="J536" s="243">
        <f>ROUND(I536*H536,2)</f>
        <v>0</v>
      </c>
      <c r="K536" s="239" t="s">
        <v>2762</v>
      </c>
      <c r="L536" s="73"/>
      <c r="M536" s="244" t="s">
        <v>22</v>
      </c>
      <c r="N536" s="245" t="s">
        <v>50</v>
      </c>
      <c r="O536" s="48"/>
      <c r="P536" s="246">
        <f>O536*H536</f>
        <v>0</v>
      </c>
      <c r="Q536" s="246">
        <v>0</v>
      </c>
      <c r="R536" s="246">
        <f>Q536*H536</f>
        <v>0</v>
      </c>
      <c r="S536" s="246">
        <v>0</v>
      </c>
      <c r="T536" s="247">
        <f>S536*H536</f>
        <v>0</v>
      </c>
      <c r="AR536" s="25" t="s">
        <v>304</v>
      </c>
      <c r="AT536" s="25" t="s">
        <v>230</v>
      </c>
      <c r="AU536" s="25" t="s">
        <v>87</v>
      </c>
      <c r="AY536" s="25" t="s">
        <v>228</v>
      </c>
      <c r="BE536" s="248">
        <f>IF(N536="základní",J536,0)</f>
        <v>0</v>
      </c>
      <c r="BF536" s="248">
        <f>IF(N536="snížená",J536,0)</f>
        <v>0</v>
      </c>
      <c r="BG536" s="248">
        <f>IF(N536="zákl. přenesená",J536,0)</f>
        <v>0</v>
      </c>
      <c r="BH536" s="248">
        <f>IF(N536="sníž. přenesená",J536,0)</f>
        <v>0</v>
      </c>
      <c r="BI536" s="248">
        <f>IF(N536="nulová",J536,0)</f>
        <v>0</v>
      </c>
      <c r="BJ536" s="25" t="s">
        <v>24</v>
      </c>
      <c r="BK536" s="248">
        <f>ROUND(I536*H536,2)</f>
        <v>0</v>
      </c>
      <c r="BL536" s="25" t="s">
        <v>304</v>
      </c>
      <c r="BM536" s="25" t="s">
        <v>5582</v>
      </c>
    </row>
    <row r="537" s="1" customFormat="1" ht="16.5" customHeight="1">
      <c r="B537" s="47"/>
      <c r="C537" s="237" t="s">
        <v>9</v>
      </c>
      <c r="D537" s="237" t="s">
        <v>230</v>
      </c>
      <c r="E537" s="238" t="s">
        <v>5583</v>
      </c>
      <c r="F537" s="239" t="s">
        <v>5584</v>
      </c>
      <c r="G537" s="240" t="s">
        <v>929</v>
      </c>
      <c r="H537" s="241">
        <v>2</v>
      </c>
      <c r="I537" s="242"/>
      <c r="J537" s="243">
        <f>ROUND(I537*H537,2)</f>
        <v>0</v>
      </c>
      <c r="K537" s="239" t="s">
        <v>2762</v>
      </c>
      <c r="L537" s="73"/>
      <c r="M537" s="244" t="s">
        <v>22</v>
      </c>
      <c r="N537" s="245" t="s">
        <v>50</v>
      </c>
      <c r="O537" s="48"/>
      <c r="P537" s="246">
        <f>O537*H537</f>
        <v>0</v>
      </c>
      <c r="Q537" s="246">
        <v>0</v>
      </c>
      <c r="R537" s="246">
        <f>Q537*H537</f>
        <v>0</v>
      </c>
      <c r="S537" s="246">
        <v>0</v>
      </c>
      <c r="T537" s="247">
        <f>S537*H537</f>
        <v>0</v>
      </c>
      <c r="AR537" s="25" t="s">
        <v>304</v>
      </c>
      <c r="AT537" s="25" t="s">
        <v>230</v>
      </c>
      <c r="AU537" s="25" t="s">
        <v>87</v>
      </c>
      <c r="AY537" s="25" t="s">
        <v>228</v>
      </c>
      <c r="BE537" s="248">
        <f>IF(N537="základní",J537,0)</f>
        <v>0</v>
      </c>
      <c r="BF537" s="248">
        <f>IF(N537="snížená",J537,0)</f>
        <v>0</v>
      </c>
      <c r="BG537" s="248">
        <f>IF(N537="zákl. přenesená",J537,0)</f>
        <v>0</v>
      </c>
      <c r="BH537" s="248">
        <f>IF(N537="sníž. přenesená",J537,0)</f>
        <v>0</v>
      </c>
      <c r="BI537" s="248">
        <f>IF(N537="nulová",J537,0)</f>
        <v>0</v>
      </c>
      <c r="BJ537" s="25" t="s">
        <v>24</v>
      </c>
      <c r="BK537" s="248">
        <f>ROUND(I537*H537,2)</f>
        <v>0</v>
      </c>
      <c r="BL537" s="25" t="s">
        <v>304</v>
      </c>
      <c r="BM537" s="25" t="s">
        <v>5585</v>
      </c>
    </row>
    <row r="538" s="1" customFormat="1" ht="16.5" customHeight="1">
      <c r="B538" s="47"/>
      <c r="C538" s="237" t="s">
        <v>340</v>
      </c>
      <c r="D538" s="237" t="s">
        <v>230</v>
      </c>
      <c r="E538" s="238" t="s">
        <v>5586</v>
      </c>
      <c r="F538" s="239" t="s">
        <v>5157</v>
      </c>
      <c r="G538" s="240" t="s">
        <v>929</v>
      </c>
      <c r="H538" s="241">
        <v>4</v>
      </c>
      <c r="I538" s="242"/>
      <c r="J538" s="243">
        <f>ROUND(I538*H538,2)</f>
        <v>0</v>
      </c>
      <c r="K538" s="239" t="s">
        <v>2762</v>
      </c>
      <c r="L538" s="73"/>
      <c r="M538" s="244" t="s">
        <v>22</v>
      </c>
      <c r="N538" s="245" t="s">
        <v>50</v>
      </c>
      <c r="O538" s="48"/>
      <c r="P538" s="246">
        <f>O538*H538</f>
        <v>0</v>
      </c>
      <c r="Q538" s="246">
        <v>0</v>
      </c>
      <c r="R538" s="246">
        <f>Q538*H538</f>
        <v>0</v>
      </c>
      <c r="S538" s="246">
        <v>0</v>
      </c>
      <c r="T538" s="247">
        <f>S538*H538</f>
        <v>0</v>
      </c>
      <c r="AR538" s="25" t="s">
        <v>304</v>
      </c>
      <c r="AT538" s="25" t="s">
        <v>230</v>
      </c>
      <c r="AU538" s="25" t="s">
        <v>87</v>
      </c>
      <c r="AY538" s="25" t="s">
        <v>228</v>
      </c>
      <c r="BE538" s="248">
        <f>IF(N538="základní",J538,0)</f>
        <v>0</v>
      </c>
      <c r="BF538" s="248">
        <f>IF(N538="snížená",J538,0)</f>
        <v>0</v>
      </c>
      <c r="BG538" s="248">
        <f>IF(N538="zákl. přenesená",J538,0)</f>
        <v>0</v>
      </c>
      <c r="BH538" s="248">
        <f>IF(N538="sníž. přenesená",J538,0)</f>
        <v>0</v>
      </c>
      <c r="BI538" s="248">
        <f>IF(N538="nulová",J538,0)</f>
        <v>0</v>
      </c>
      <c r="BJ538" s="25" t="s">
        <v>24</v>
      </c>
      <c r="BK538" s="248">
        <f>ROUND(I538*H538,2)</f>
        <v>0</v>
      </c>
      <c r="BL538" s="25" t="s">
        <v>304</v>
      </c>
      <c r="BM538" s="25" t="s">
        <v>5587</v>
      </c>
    </row>
    <row r="539" s="1" customFormat="1" ht="16.5" customHeight="1">
      <c r="B539" s="47"/>
      <c r="C539" s="237" t="s">
        <v>344</v>
      </c>
      <c r="D539" s="237" t="s">
        <v>230</v>
      </c>
      <c r="E539" s="238" t="s">
        <v>5498</v>
      </c>
      <c r="F539" s="239" t="s">
        <v>5499</v>
      </c>
      <c r="G539" s="240" t="s">
        <v>929</v>
      </c>
      <c r="H539" s="241">
        <v>4</v>
      </c>
      <c r="I539" s="242"/>
      <c r="J539" s="243">
        <f>ROUND(I539*H539,2)</f>
        <v>0</v>
      </c>
      <c r="K539" s="239" t="s">
        <v>2762</v>
      </c>
      <c r="L539" s="73"/>
      <c r="M539" s="244" t="s">
        <v>22</v>
      </c>
      <c r="N539" s="245" t="s">
        <v>50</v>
      </c>
      <c r="O539" s="48"/>
      <c r="P539" s="246">
        <f>O539*H539</f>
        <v>0</v>
      </c>
      <c r="Q539" s="246">
        <v>0</v>
      </c>
      <c r="R539" s="246">
        <f>Q539*H539</f>
        <v>0</v>
      </c>
      <c r="S539" s="246">
        <v>0</v>
      </c>
      <c r="T539" s="247">
        <f>S539*H539</f>
        <v>0</v>
      </c>
      <c r="AR539" s="25" t="s">
        <v>304</v>
      </c>
      <c r="AT539" s="25" t="s">
        <v>230</v>
      </c>
      <c r="AU539" s="25" t="s">
        <v>87</v>
      </c>
      <c r="AY539" s="25" t="s">
        <v>228</v>
      </c>
      <c r="BE539" s="248">
        <f>IF(N539="základní",J539,0)</f>
        <v>0</v>
      </c>
      <c r="BF539" s="248">
        <f>IF(N539="snížená",J539,0)</f>
        <v>0</v>
      </c>
      <c r="BG539" s="248">
        <f>IF(N539="zákl. přenesená",J539,0)</f>
        <v>0</v>
      </c>
      <c r="BH539" s="248">
        <f>IF(N539="sníž. přenesená",J539,0)</f>
        <v>0</v>
      </c>
      <c r="BI539" s="248">
        <f>IF(N539="nulová",J539,0)</f>
        <v>0</v>
      </c>
      <c r="BJ539" s="25" t="s">
        <v>24</v>
      </c>
      <c r="BK539" s="248">
        <f>ROUND(I539*H539,2)</f>
        <v>0</v>
      </c>
      <c r="BL539" s="25" t="s">
        <v>304</v>
      </c>
      <c r="BM539" s="25" t="s">
        <v>5588</v>
      </c>
    </row>
    <row r="540" s="1" customFormat="1" ht="16.5" customHeight="1">
      <c r="B540" s="47"/>
      <c r="C540" s="237" t="s">
        <v>348</v>
      </c>
      <c r="D540" s="237" t="s">
        <v>230</v>
      </c>
      <c r="E540" s="238" t="s">
        <v>5501</v>
      </c>
      <c r="F540" s="239" t="s">
        <v>5502</v>
      </c>
      <c r="G540" s="240" t="s">
        <v>929</v>
      </c>
      <c r="H540" s="241">
        <v>4</v>
      </c>
      <c r="I540" s="242"/>
      <c r="J540" s="243">
        <f>ROUND(I540*H540,2)</f>
        <v>0</v>
      </c>
      <c r="K540" s="239" t="s">
        <v>2762</v>
      </c>
      <c r="L540" s="73"/>
      <c r="M540" s="244" t="s">
        <v>22</v>
      </c>
      <c r="N540" s="245" t="s">
        <v>50</v>
      </c>
      <c r="O540" s="48"/>
      <c r="P540" s="246">
        <f>O540*H540</f>
        <v>0</v>
      </c>
      <c r="Q540" s="246">
        <v>0</v>
      </c>
      <c r="R540" s="246">
        <f>Q540*H540</f>
        <v>0</v>
      </c>
      <c r="S540" s="246">
        <v>0</v>
      </c>
      <c r="T540" s="247">
        <f>S540*H540</f>
        <v>0</v>
      </c>
      <c r="AR540" s="25" t="s">
        <v>304</v>
      </c>
      <c r="AT540" s="25" t="s">
        <v>230</v>
      </c>
      <c r="AU540" s="25" t="s">
        <v>87</v>
      </c>
      <c r="AY540" s="25" t="s">
        <v>228</v>
      </c>
      <c r="BE540" s="248">
        <f>IF(N540="základní",J540,0)</f>
        <v>0</v>
      </c>
      <c r="BF540" s="248">
        <f>IF(N540="snížená",J540,0)</f>
        <v>0</v>
      </c>
      <c r="BG540" s="248">
        <f>IF(N540="zákl. přenesená",J540,0)</f>
        <v>0</v>
      </c>
      <c r="BH540" s="248">
        <f>IF(N540="sníž. přenesená",J540,0)</f>
        <v>0</v>
      </c>
      <c r="BI540" s="248">
        <f>IF(N540="nulová",J540,0)</f>
        <v>0</v>
      </c>
      <c r="BJ540" s="25" t="s">
        <v>24</v>
      </c>
      <c r="BK540" s="248">
        <f>ROUND(I540*H540,2)</f>
        <v>0</v>
      </c>
      <c r="BL540" s="25" t="s">
        <v>304</v>
      </c>
      <c r="BM540" s="25" t="s">
        <v>5589</v>
      </c>
    </row>
    <row r="541" s="1" customFormat="1" ht="16.5" customHeight="1">
      <c r="B541" s="47"/>
      <c r="C541" s="237" t="s">
        <v>353</v>
      </c>
      <c r="D541" s="237" t="s">
        <v>230</v>
      </c>
      <c r="E541" s="238" t="s">
        <v>5504</v>
      </c>
      <c r="F541" s="239" t="s">
        <v>5505</v>
      </c>
      <c r="G541" s="240" t="s">
        <v>929</v>
      </c>
      <c r="H541" s="241">
        <v>4</v>
      </c>
      <c r="I541" s="242"/>
      <c r="J541" s="243">
        <f>ROUND(I541*H541,2)</f>
        <v>0</v>
      </c>
      <c r="K541" s="239" t="s">
        <v>2762</v>
      </c>
      <c r="L541" s="73"/>
      <c r="M541" s="244" t="s">
        <v>22</v>
      </c>
      <c r="N541" s="245" t="s">
        <v>50</v>
      </c>
      <c r="O541" s="48"/>
      <c r="P541" s="246">
        <f>O541*H541</f>
        <v>0</v>
      </c>
      <c r="Q541" s="246">
        <v>0</v>
      </c>
      <c r="R541" s="246">
        <f>Q541*H541</f>
        <v>0</v>
      </c>
      <c r="S541" s="246">
        <v>0</v>
      </c>
      <c r="T541" s="247">
        <f>S541*H541</f>
        <v>0</v>
      </c>
      <c r="AR541" s="25" t="s">
        <v>304</v>
      </c>
      <c r="AT541" s="25" t="s">
        <v>230</v>
      </c>
      <c r="AU541" s="25" t="s">
        <v>87</v>
      </c>
      <c r="AY541" s="25" t="s">
        <v>228</v>
      </c>
      <c r="BE541" s="248">
        <f>IF(N541="základní",J541,0)</f>
        <v>0</v>
      </c>
      <c r="BF541" s="248">
        <f>IF(N541="snížená",J541,0)</f>
        <v>0</v>
      </c>
      <c r="BG541" s="248">
        <f>IF(N541="zákl. přenesená",J541,0)</f>
        <v>0</v>
      </c>
      <c r="BH541" s="248">
        <f>IF(N541="sníž. přenesená",J541,0)</f>
        <v>0</v>
      </c>
      <c r="BI541" s="248">
        <f>IF(N541="nulová",J541,0)</f>
        <v>0</v>
      </c>
      <c r="BJ541" s="25" t="s">
        <v>24</v>
      </c>
      <c r="BK541" s="248">
        <f>ROUND(I541*H541,2)</f>
        <v>0</v>
      </c>
      <c r="BL541" s="25" t="s">
        <v>304</v>
      </c>
      <c r="BM541" s="25" t="s">
        <v>5590</v>
      </c>
    </row>
    <row r="542" s="1" customFormat="1" ht="16.5" customHeight="1">
      <c r="B542" s="47"/>
      <c r="C542" s="237" t="s">
        <v>358</v>
      </c>
      <c r="D542" s="237" t="s">
        <v>230</v>
      </c>
      <c r="E542" s="238" t="s">
        <v>5161</v>
      </c>
      <c r="F542" s="239" t="s">
        <v>5162</v>
      </c>
      <c r="G542" s="240" t="s">
        <v>913</v>
      </c>
      <c r="H542" s="306"/>
      <c r="I542" s="242"/>
      <c r="J542" s="243">
        <f>ROUND(I542*H542,2)</f>
        <v>0</v>
      </c>
      <c r="K542" s="239" t="s">
        <v>234</v>
      </c>
      <c r="L542" s="73"/>
      <c r="M542" s="244" t="s">
        <v>22</v>
      </c>
      <c r="N542" s="245" t="s">
        <v>50</v>
      </c>
      <c r="O542" s="48"/>
      <c r="P542" s="246">
        <f>O542*H542</f>
        <v>0</v>
      </c>
      <c r="Q542" s="246">
        <v>0</v>
      </c>
      <c r="R542" s="246">
        <f>Q542*H542</f>
        <v>0</v>
      </c>
      <c r="S542" s="246">
        <v>0</v>
      </c>
      <c r="T542" s="247">
        <f>S542*H542</f>
        <v>0</v>
      </c>
      <c r="AR542" s="25" t="s">
        <v>304</v>
      </c>
      <c r="AT542" s="25" t="s">
        <v>230</v>
      </c>
      <c r="AU542" s="25" t="s">
        <v>87</v>
      </c>
      <c r="AY542" s="25" t="s">
        <v>228</v>
      </c>
      <c r="BE542" s="248">
        <f>IF(N542="základní",J542,0)</f>
        <v>0</v>
      </c>
      <c r="BF542" s="248">
        <f>IF(N542="snížená",J542,0)</f>
        <v>0</v>
      </c>
      <c r="BG542" s="248">
        <f>IF(N542="zákl. přenesená",J542,0)</f>
        <v>0</v>
      </c>
      <c r="BH542" s="248">
        <f>IF(N542="sníž. přenesená",J542,0)</f>
        <v>0</v>
      </c>
      <c r="BI542" s="248">
        <f>IF(N542="nulová",J542,0)</f>
        <v>0</v>
      </c>
      <c r="BJ542" s="25" t="s">
        <v>24</v>
      </c>
      <c r="BK542" s="248">
        <f>ROUND(I542*H542,2)</f>
        <v>0</v>
      </c>
      <c r="BL542" s="25" t="s">
        <v>304</v>
      </c>
      <c r="BM542" s="25" t="s">
        <v>5591</v>
      </c>
    </row>
    <row r="543" s="11" customFormat="1" ht="29.88" customHeight="1">
      <c r="B543" s="221"/>
      <c r="C543" s="222"/>
      <c r="D543" s="223" t="s">
        <v>78</v>
      </c>
      <c r="E543" s="235" t="s">
        <v>2774</v>
      </c>
      <c r="F543" s="235" t="s">
        <v>5164</v>
      </c>
      <c r="G543" s="222"/>
      <c r="H543" s="222"/>
      <c r="I543" s="225"/>
      <c r="J543" s="236">
        <f>BK543</f>
        <v>0</v>
      </c>
      <c r="K543" s="222"/>
      <c r="L543" s="227"/>
      <c r="M543" s="228"/>
      <c r="N543" s="229"/>
      <c r="O543" s="229"/>
      <c r="P543" s="230">
        <f>SUM(P544:P547)</f>
        <v>0</v>
      </c>
      <c r="Q543" s="229"/>
      <c r="R543" s="230">
        <f>SUM(R544:R547)</f>
        <v>0</v>
      </c>
      <c r="S543" s="229"/>
      <c r="T543" s="231">
        <f>SUM(T544:T547)</f>
        <v>0</v>
      </c>
      <c r="AR543" s="232" t="s">
        <v>87</v>
      </c>
      <c r="AT543" s="233" t="s">
        <v>78</v>
      </c>
      <c r="AU543" s="233" t="s">
        <v>24</v>
      </c>
      <c r="AY543" s="232" t="s">
        <v>228</v>
      </c>
      <c r="BK543" s="234">
        <f>SUM(BK544:BK547)</f>
        <v>0</v>
      </c>
    </row>
    <row r="544" s="1" customFormat="1" ht="16.5" customHeight="1">
      <c r="B544" s="47"/>
      <c r="C544" s="237" t="s">
        <v>24</v>
      </c>
      <c r="D544" s="237" t="s">
        <v>230</v>
      </c>
      <c r="E544" s="238" t="s">
        <v>5165</v>
      </c>
      <c r="F544" s="239" t="s">
        <v>5166</v>
      </c>
      <c r="G544" s="240" t="s">
        <v>356</v>
      </c>
      <c r="H544" s="241">
        <v>140</v>
      </c>
      <c r="I544" s="242"/>
      <c r="J544" s="243">
        <f>ROUND(I544*H544,2)</f>
        <v>0</v>
      </c>
      <c r="K544" s="239" t="s">
        <v>234</v>
      </c>
      <c r="L544" s="73"/>
      <c r="M544" s="244" t="s">
        <v>22</v>
      </c>
      <c r="N544" s="245" t="s">
        <v>50</v>
      </c>
      <c r="O544" s="48"/>
      <c r="P544" s="246">
        <f>O544*H544</f>
        <v>0</v>
      </c>
      <c r="Q544" s="246">
        <v>0</v>
      </c>
      <c r="R544" s="246">
        <f>Q544*H544</f>
        <v>0</v>
      </c>
      <c r="S544" s="246">
        <v>0</v>
      </c>
      <c r="T544" s="247">
        <f>S544*H544</f>
        <v>0</v>
      </c>
      <c r="AR544" s="25" t="s">
        <v>304</v>
      </c>
      <c r="AT544" s="25" t="s">
        <v>230</v>
      </c>
      <c r="AU544" s="25" t="s">
        <v>87</v>
      </c>
      <c r="AY544" s="25" t="s">
        <v>228</v>
      </c>
      <c r="BE544" s="248">
        <f>IF(N544="základní",J544,0)</f>
        <v>0</v>
      </c>
      <c r="BF544" s="248">
        <f>IF(N544="snížená",J544,0)</f>
        <v>0</v>
      </c>
      <c r="BG544" s="248">
        <f>IF(N544="zákl. přenesená",J544,0)</f>
        <v>0</v>
      </c>
      <c r="BH544" s="248">
        <f>IF(N544="sníž. přenesená",J544,0)</f>
        <v>0</v>
      </c>
      <c r="BI544" s="248">
        <f>IF(N544="nulová",J544,0)</f>
        <v>0</v>
      </c>
      <c r="BJ544" s="25" t="s">
        <v>24</v>
      </c>
      <c r="BK544" s="248">
        <f>ROUND(I544*H544,2)</f>
        <v>0</v>
      </c>
      <c r="BL544" s="25" t="s">
        <v>304</v>
      </c>
      <c r="BM544" s="25" t="s">
        <v>5592</v>
      </c>
    </row>
    <row r="545" s="1" customFormat="1" ht="16.5" customHeight="1">
      <c r="B545" s="47"/>
      <c r="C545" s="237" t="s">
        <v>87</v>
      </c>
      <c r="D545" s="237" t="s">
        <v>230</v>
      </c>
      <c r="E545" s="238" t="s">
        <v>5367</v>
      </c>
      <c r="F545" s="239" t="s">
        <v>5368</v>
      </c>
      <c r="G545" s="240" t="s">
        <v>356</v>
      </c>
      <c r="H545" s="241">
        <v>140</v>
      </c>
      <c r="I545" s="242"/>
      <c r="J545" s="243">
        <f>ROUND(I545*H545,2)</f>
        <v>0</v>
      </c>
      <c r="K545" s="239" t="s">
        <v>2762</v>
      </c>
      <c r="L545" s="73"/>
      <c r="M545" s="244" t="s">
        <v>22</v>
      </c>
      <c r="N545" s="245" t="s">
        <v>50</v>
      </c>
      <c r="O545" s="48"/>
      <c r="P545" s="246">
        <f>O545*H545</f>
        <v>0</v>
      </c>
      <c r="Q545" s="246">
        <v>0</v>
      </c>
      <c r="R545" s="246">
        <f>Q545*H545</f>
        <v>0</v>
      </c>
      <c r="S545" s="246">
        <v>0</v>
      </c>
      <c r="T545" s="247">
        <f>S545*H545</f>
        <v>0</v>
      </c>
      <c r="AR545" s="25" t="s">
        <v>304</v>
      </c>
      <c r="AT545" s="25" t="s">
        <v>230</v>
      </c>
      <c r="AU545" s="25" t="s">
        <v>87</v>
      </c>
      <c r="AY545" s="25" t="s">
        <v>228</v>
      </c>
      <c r="BE545" s="248">
        <f>IF(N545="základní",J545,0)</f>
        <v>0</v>
      </c>
      <c r="BF545" s="248">
        <f>IF(N545="snížená",J545,0)</f>
        <v>0</v>
      </c>
      <c r="BG545" s="248">
        <f>IF(N545="zákl. přenesená",J545,0)</f>
        <v>0</v>
      </c>
      <c r="BH545" s="248">
        <f>IF(N545="sníž. přenesená",J545,0)</f>
        <v>0</v>
      </c>
      <c r="BI545" s="248">
        <f>IF(N545="nulová",J545,0)</f>
        <v>0</v>
      </c>
      <c r="BJ545" s="25" t="s">
        <v>24</v>
      </c>
      <c r="BK545" s="248">
        <f>ROUND(I545*H545,2)</f>
        <v>0</v>
      </c>
      <c r="BL545" s="25" t="s">
        <v>304</v>
      </c>
      <c r="BM545" s="25" t="s">
        <v>5593</v>
      </c>
    </row>
    <row r="546" s="1" customFormat="1" ht="16.5" customHeight="1">
      <c r="B546" s="47"/>
      <c r="C546" s="237" t="s">
        <v>101</v>
      </c>
      <c r="D546" s="237" t="s">
        <v>230</v>
      </c>
      <c r="E546" s="238" t="s">
        <v>5173</v>
      </c>
      <c r="F546" s="239" t="s">
        <v>5174</v>
      </c>
      <c r="G546" s="240" t="s">
        <v>5175</v>
      </c>
      <c r="H546" s="241">
        <v>3</v>
      </c>
      <c r="I546" s="242"/>
      <c r="J546" s="243">
        <f>ROUND(I546*H546,2)</f>
        <v>0</v>
      </c>
      <c r="K546" s="239" t="s">
        <v>2762</v>
      </c>
      <c r="L546" s="73"/>
      <c r="M546" s="244" t="s">
        <v>22</v>
      </c>
      <c r="N546" s="245" t="s">
        <v>50</v>
      </c>
      <c r="O546" s="48"/>
      <c r="P546" s="246">
        <f>O546*H546</f>
        <v>0</v>
      </c>
      <c r="Q546" s="246">
        <v>0</v>
      </c>
      <c r="R546" s="246">
        <f>Q546*H546</f>
        <v>0</v>
      </c>
      <c r="S546" s="246">
        <v>0</v>
      </c>
      <c r="T546" s="247">
        <f>S546*H546</f>
        <v>0</v>
      </c>
      <c r="AR546" s="25" t="s">
        <v>304</v>
      </c>
      <c r="AT546" s="25" t="s">
        <v>230</v>
      </c>
      <c r="AU546" s="25" t="s">
        <v>87</v>
      </c>
      <c r="AY546" s="25" t="s">
        <v>228</v>
      </c>
      <c r="BE546" s="248">
        <f>IF(N546="základní",J546,0)</f>
        <v>0</v>
      </c>
      <c r="BF546" s="248">
        <f>IF(N546="snížená",J546,0)</f>
        <v>0</v>
      </c>
      <c r="BG546" s="248">
        <f>IF(N546="zákl. přenesená",J546,0)</f>
        <v>0</v>
      </c>
      <c r="BH546" s="248">
        <f>IF(N546="sníž. přenesená",J546,0)</f>
        <v>0</v>
      </c>
      <c r="BI546" s="248">
        <f>IF(N546="nulová",J546,0)</f>
        <v>0</v>
      </c>
      <c r="BJ546" s="25" t="s">
        <v>24</v>
      </c>
      <c r="BK546" s="248">
        <f>ROUND(I546*H546,2)</f>
        <v>0</v>
      </c>
      <c r="BL546" s="25" t="s">
        <v>304</v>
      </c>
      <c r="BM546" s="25" t="s">
        <v>5594</v>
      </c>
    </row>
    <row r="547" s="1" customFormat="1" ht="16.5" customHeight="1">
      <c r="B547" s="47"/>
      <c r="C547" s="237" t="s">
        <v>235</v>
      </c>
      <c r="D547" s="237" t="s">
        <v>230</v>
      </c>
      <c r="E547" s="238" t="s">
        <v>5595</v>
      </c>
      <c r="F547" s="239" t="s">
        <v>5596</v>
      </c>
      <c r="G547" s="240" t="s">
        <v>913</v>
      </c>
      <c r="H547" s="306"/>
      <c r="I547" s="242"/>
      <c r="J547" s="243">
        <f>ROUND(I547*H547,2)</f>
        <v>0</v>
      </c>
      <c r="K547" s="239" t="s">
        <v>234</v>
      </c>
      <c r="L547" s="73"/>
      <c r="M547" s="244" t="s">
        <v>22</v>
      </c>
      <c r="N547" s="245" t="s">
        <v>50</v>
      </c>
      <c r="O547" s="48"/>
      <c r="P547" s="246">
        <f>O547*H547</f>
        <v>0</v>
      </c>
      <c r="Q547" s="246">
        <v>0</v>
      </c>
      <c r="R547" s="246">
        <f>Q547*H547</f>
        <v>0</v>
      </c>
      <c r="S547" s="246">
        <v>0</v>
      </c>
      <c r="T547" s="247">
        <f>S547*H547</f>
        <v>0</v>
      </c>
      <c r="AR547" s="25" t="s">
        <v>304</v>
      </c>
      <c r="AT547" s="25" t="s">
        <v>230</v>
      </c>
      <c r="AU547" s="25" t="s">
        <v>87</v>
      </c>
      <c r="AY547" s="25" t="s">
        <v>228</v>
      </c>
      <c r="BE547" s="248">
        <f>IF(N547="základní",J547,0)</f>
        <v>0</v>
      </c>
      <c r="BF547" s="248">
        <f>IF(N547="snížená",J547,0)</f>
        <v>0</v>
      </c>
      <c r="BG547" s="248">
        <f>IF(N547="zákl. přenesená",J547,0)</f>
        <v>0</v>
      </c>
      <c r="BH547" s="248">
        <f>IF(N547="sníž. přenesená",J547,0)</f>
        <v>0</v>
      </c>
      <c r="BI547" s="248">
        <f>IF(N547="nulová",J547,0)</f>
        <v>0</v>
      </c>
      <c r="BJ547" s="25" t="s">
        <v>24</v>
      </c>
      <c r="BK547" s="248">
        <f>ROUND(I547*H547,2)</f>
        <v>0</v>
      </c>
      <c r="BL547" s="25" t="s">
        <v>304</v>
      </c>
      <c r="BM547" s="25" t="s">
        <v>5597</v>
      </c>
    </row>
    <row r="548" s="11" customFormat="1" ht="29.88" customHeight="1">
      <c r="B548" s="221"/>
      <c r="C548" s="222"/>
      <c r="D548" s="223" t="s">
        <v>78</v>
      </c>
      <c r="E548" s="235" t="s">
        <v>2782</v>
      </c>
      <c r="F548" s="235" t="s">
        <v>5180</v>
      </c>
      <c r="G548" s="222"/>
      <c r="H548" s="222"/>
      <c r="I548" s="225"/>
      <c r="J548" s="236">
        <f>BK548</f>
        <v>0</v>
      </c>
      <c r="K548" s="222"/>
      <c r="L548" s="227"/>
      <c r="M548" s="228"/>
      <c r="N548" s="229"/>
      <c r="O548" s="229"/>
      <c r="P548" s="230">
        <f>SUM(P549:P551)</f>
        <v>0</v>
      </c>
      <c r="Q548" s="229"/>
      <c r="R548" s="230">
        <f>SUM(R549:R551)</f>
        <v>0</v>
      </c>
      <c r="S548" s="229"/>
      <c r="T548" s="231">
        <f>SUM(T549:T551)</f>
        <v>0</v>
      </c>
      <c r="AR548" s="232" t="s">
        <v>87</v>
      </c>
      <c r="AT548" s="233" t="s">
        <v>78</v>
      </c>
      <c r="AU548" s="233" t="s">
        <v>24</v>
      </c>
      <c r="AY548" s="232" t="s">
        <v>228</v>
      </c>
      <c r="BK548" s="234">
        <f>SUM(BK549:BK551)</f>
        <v>0</v>
      </c>
    </row>
    <row r="549" s="1" customFormat="1" ht="16.5" customHeight="1">
      <c r="B549" s="47"/>
      <c r="C549" s="237" t="s">
        <v>24</v>
      </c>
      <c r="D549" s="237" t="s">
        <v>230</v>
      </c>
      <c r="E549" s="238" t="s">
        <v>5181</v>
      </c>
      <c r="F549" s="239" t="s">
        <v>5182</v>
      </c>
      <c r="G549" s="240" t="s">
        <v>263</v>
      </c>
      <c r="H549" s="241">
        <v>8</v>
      </c>
      <c r="I549" s="242"/>
      <c r="J549" s="243">
        <f>ROUND(I549*H549,2)</f>
        <v>0</v>
      </c>
      <c r="K549" s="239" t="s">
        <v>234</v>
      </c>
      <c r="L549" s="73"/>
      <c r="M549" s="244" t="s">
        <v>22</v>
      </c>
      <c r="N549" s="245" t="s">
        <v>50</v>
      </c>
      <c r="O549" s="48"/>
      <c r="P549" s="246">
        <f>O549*H549</f>
        <v>0</v>
      </c>
      <c r="Q549" s="246">
        <v>0</v>
      </c>
      <c r="R549" s="246">
        <f>Q549*H549</f>
        <v>0</v>
      </c>
      <c r="S549" s="246">
        <v>0</v>
      </c>
      <c r="T549" s="247">
        <f>S549*H549</f>
        <v>0</v>
      </c>
      <c r="AR549" s="25" t="s">
        <v>304</v>
      </c>
      <c r="AT549" s="25" t="s">
        <v>230</v>
      </c>
      <c r="AU549" s="25" t="s">
        <v>87</v>
      </c>
      <c r="AY549" s="25" t="s">
        <v>228</v>
      </c>
      <c r="BE549" s="248">
        <f>IF(N549="základní",J549,0)</f>
        <v>0</v>
      </c>
      <c r="BF549" s="248">
        <f>IF(N549="snížená",J549,0)</f>
        <v>0</v>
      </c>
      <c r="BG549" s="248">
        <f>IF(N549="zákl. přenesená",J549,0)</f>
        <v>0</v>
      </c>
      <c r="BH549" s="248">
        <f>IF(N549="sníž. přenesená",J549,0)</f>
        <v>0</v>
      </c>
      <c r="BI549" s="248">
        <f>IF(N549="nulová",J549,0)</f>
        <v>0</v>
      </c>
      <c r="BJ549" s="25" t="s">
        <v>24</v>
      </c>
      <c r="BK549" s="248">
        <f>ROUND(I549*H549,2)</f>
        <v>0</v>
      </c>
      <c r="BL549" s="25" t="s">
        <v>304</v>
      </c>
      <c r="BM549" s="25" t="s">
        <v>5598</v>
      </c>
    </row>
    <row r="550" s="1" customFormat="1" ht="16.5" customHeight="1">
      <c r="B550" s="47"/>
      <c r="C550" s="237" t="s">
        <v>87</v>
      </c>
      <c r="D550" s="237" t="s">
        <v>230</v>
      </c>
      <c r="E550" s="238" t="s">
        <v>5184</v>
      </c>
      <c r="F550" s="239" t="s">
        <v>5185</v>
      </c>
      <c r="G550" s="240" t="s">
        <v>328</v>
      </c>
      <c r="H550" s="241">
        <v>210</v>
      </c>
      <c r="I550" s="242"/>
      <c r="J550" s="243">
        <f>ROUND(I550*H550,2)</f>
        <v>0</v>
      </c>
      <c r="K550" s="239" t="s">
        <v>234</v>
      </c>
      <c r="L550" s="73"/>
      <c r="M550" s="244" t="s">
        <v>22</v>
      </c>
      <c r="N550" s="245" t="s">
        <v>50</v>
      </c>
      <c r="O550" s="48"/>
      <c r="P550" s="246">
        <f>O550*H550</f>
        <v>0</v>
      </c>
      <c r="Q550" s="246">
        <v>0</v>
      </c>
      <c r="R550" s="246">
        <f>Q550*H550</f>
        <v>0</v>
      </c>
      <c r="S550" s="246">
        <v>0</v>
      </c>
      <c r="T550" s="247">
        <f>S550*H550</f>
        <v>0</v>
      </c>
      <c r="AR550" s="25" t="s">
        <v>304</v>
      </c>
      <c r="AT550" s="25" t="s">
        <v>230</v>
      </c>
      <c r="AU550" s="25" t="s">
        <v>87</v>
      </c>
      <c r="AY550" s="25" t="s">
        <v>228</v>
      </c>
      <c r="BE550" s="248">
        <f>IF(N550="základní",J550,0)</f>
        <v>0</v>
      </c>
      <c r="BF550" s="248">
        <f>IF(N550="snížená",J550,0)</f>
        <v>0</v>
      </c>
      <c r="BG550" s="248">
        <f>IF(N550="zákl. přenesená",J550,0)</f>
        <v>0</v>
      </c>
      <c r="BH550" s="248">
        <f>IF(N550="sníž. přenesená",J550,0)</f>
        <v>0</v>
      </c>
      <c r="BI550" s="248">
        <f>IF(N550="nulová",J550,0)</f>
        <v>0</v>
      </c>
      <c r="BJ550" s="25" t="s">
        <v>24</v>
      </c>
      <c r="BK550" s="248">
        <f>ROUND(I550*H550,2)</f>
        <v>0</v>
      </c>
      <c r="BL550" s="25" t="s">
        <v>304</v>
      </c>
      <c r="BM550" s="25" t="s">
        <v>5599</v>
      </c>
    </row>
    <row r="551" s="1" customFormat="1" ht="16.5" customHeight="1">
      <c r="B551" s="47"/>
      <c r="C551" s="237" t="s">
        <v>101</v>
      </c>
      <c r="D551" s="237" t="s">
        <v>230</v>
      </c>
      <c r="E551" s="238" t="s">
        <v>5514</v>
      </c>
      <c r="F551" s="239" t="s">
        <v>5515</v>
      </c>
      <c r="G551" s="240" t="s">
        <v>929</v>
      </c>
      <c r="H551" s="241">
        <v>4</v>
      </c>
      <c r="I551" s="242"/>
      <c r="J551" s="243">
        <f>ROUND(I551*H551,2)</f>
        <v>0</v>
      </c>
      <c r="K551" s="239" t="s">
        <v>2762</v>
      </c>
      <c r="L551" s="73"/>
      <c r="M551" s="244" t="s">
        <v>22</v>
      </c>
      <c r="N551" s="245" t="s">
        <v>50</v>
      </c>
      <c r="O551" s="48"/>
      <c r="P551" s="246">
        <f>O551*H551</f>
        <v>0</v>
      </c>
      <c r="Q551" s="246">
        <v>0</v>
      </c>
      <c r="R551" s="246">
        <f>Q551*H551</f>
        <v>0</v>
      </c>
      <c r="S551" s="246">
        <v>0</v>
      </c>
      <c r="T551" s="247">
        <f>S551*H551</f>
        <v>0</v>
      </c>
      <c r="AR551" s="25" t="s">
        <v>304</v>
      </c>
      <c r="AT551" s="25" t="s">
        <v>230</v>
      </c>
      <c r="AU551" s="25" t="s">
        <v>87</v>
      </c>
      <c r="AY551" s="25" t="s">
        <v>228</v>
      </c>
      <c r="BE551" s="248">
        <f>IF(N551="základní",J551,0)</f>
        <v>0</v>
      </c>
      <c r="BF551" s="248">
        <f>IF(N551="snížená",J551,0)</f>
        <v>0</v>
      </c>
      <c r="BG551" s="248">
        <f>IF(N551="zákl. přenesená",J551,0)</f>
        <v>0</v>
      </c>
      <c r="BH551" s="248">
        <f>IF(N551="sníž. přenesená",J551,0)</f>
        <v>0</v>
      </c>
      <c r="BI551" s="248">
        <f>IF(N551="nulová",J551,0)</f>
        <v>0</v>
      </c>
      <c r="BJ551" s="25" t="s">
        <v>24</v>
      </c>
      <c r="BK551" s="248">
        <f>ROUND(I551*H551,2)</f>
        <v>0</v>
      </c>
      <c r="BL551" s="25" t="s">
        <v>304</v>
      </c>
      <c r="BM551" s="25" t="s">
        <v>5600</v>
      </c>
    </row>
    <row r="552" s="11" customFormat="1" ht="29.88" customHeight="1">
      <c r="B552" s="221"/>
      <c r="C552" s="222"/>
      <c r="D552" s="223" t="s">
        <v>78</v>
      </c>
      <c r="E552" s="235" t="s">
        <v>3624</v>
      </c>
      <c r="F552" s="235" t="s">
        <v>5192</v>
      </c>
      <c r="G552" s="222"/>
      <c r="H552" s="222"/>
      <c r="I552" s="225"/>
      <c r="J552" s="236">
        <f>BK552</f>
        <v>0</v>
      </c>
      <c r="K552" s="222"/>
      <c r="L552" s="227"/>
      <c r="M552" s="228"/>
      <c r="N552" s="229"/>
      <c r="O552" s="229"/>
      <c r="P552" s="230">
        <f>SUM(P553:P554)</f>
        <v>0</v>
      </c>
      <c r="Q552" s="229"/>
      <c r="R552" s="230">
        <f>SUM(R553:R554)</f>
        <v>0</v>
      </c>
      <c r="S552" s="229"/>
      <c r="T552" s="231">
        <f>SUM(T553:T554)</f>
        <v>0</v>
      </c>
      <c r="AR552" s="232" t="s">
        <v>87</v>
      </c>
      <c r="AT552" s="233" t="s">
        <v>78</v>
      </c>
      <c r="AU552" s="233" t="s">
        <v>24</v>
      </c>
      <c r="AY552" s="232" t="s">
        <v>228</v>
      </c>
      <c r="BK552" s="234">
        <f>SUM(BK553:BK554)</f>
        <v>0</v>
      </c>
    </row>
    <row r="553" s="1" customFormat="1" ht="16.5" customHeight="1">
      <c r="B553" s="47"/>
      <c r="C553" s="237" t="s">
        <v>24</v>
      </c>
      <c r="D553" s="237" t="s">
        <v>230</v>
      </c>
      <c r="E553" s="238" t="s">
        <v>5517</v>
      </c>
      <c r="F553" s="239" t="s">
        <v>5518</v>
      </c>
      <c r="G553" s="240" t="s">
        <v>3160</v>
      </c>
      <c r="H553" s="241">
        <v>4</v>
      </c>
      <c r="I553" s="242"/>
      <c r="J553" s="243">
        <f>ROUND(I553*H553,2)</f>
        <v>0</v>
      </c>
      <c r="K553" s="239" t="s">
        <v>2762</v>
      </c>
      <c r="L553" s="73"/>
      <c r="M553" s="244" t="s">
        <v>22</v>
      </c>
      <c r="N553" s="245" t="s">
        <v>50</v>
      </c>
      <c r="O553" s="48"/>
      <c r="P553" s="246">
        <f>O553*H553</f>
        <v>0</v>
      </c>
      <c r="Q553" s="246">
        <v>0</v>
      </c>
      <c r="R553" s="246">
        <f>Q553*H553</f>
        <v>0</v>
      </c>
      <c r="S553" s="246">
        <v>0</v>
      </c>
      <c r="T553" s="247">
        <f>S553*H553</f>
        <v>0</v>
      </c>
      <c r="AR553" s="25" t="s">
        <v>304</v>
      </c>
      <c r="AT553" s="25" t="s">
        <v>230</v>
      </c>
      <c r="AU553" s="25" t="s">
        <v>87</v>
      </c>
      <c r="AY553" s="25" t="s">
        <v>228</v>
      </c>
      <c r="BE553" s="248">
        <f>IF(N553="základní",J553,0)</f>
        <v>0</v>
      </c>
      <c r="BF553" s="248">
        <f>IF(N553="snížená",J553,0)</f>
        <v>0</v>
      </c>
      <c r="BG553" s="248">
        <f>IF(N553="zákl. přenesená",J553,0)</f>
        <v>0</v>
      </c>
      <c r="BH553" s="248">
        <f>IF(N553="sníž. přenesená",J553,0)</f>
        <v>0</v>
      </c>
      <c r="BI553" s="248">
        <f>IF(N553="nulová",J553,0)</f>
        <v>0</v>
      </c>
      <c r="BJ553" s="25" t="s">
        <v>24</v>
      </c>
      <c r="BK553" s="248">
        <f>ROUND(I553*H553,2)</f>
        <v>0</v>
      </c>
      <c r="BL553" s="25" t="s">
        <v>304</v>
      </c>
      <c r="BM553" s="25" t="s">
        <v>5601</v>
      </c>
    </row>
    <row r="554" s="1" customFormat="1" ht="16.5" customHeight="1">
      <c r="B554" s="47"/>
      <c r="C554" s="237" t="s">
        <v>87</v>
      </c>
      <c r="D554" s="237" t="s">
        <v>230</v>
      </c>
      <c r="E554" s="238" t="s">
        <v>5195</v>
      </c>
      <c r="F554" s="239" t="s">
        <v>5196</v>
      </c>
      <c r="G554" s="240" t="s">
        <v>3160</v>
      </c>
      <c r="H554" s="241">
        <v>4</v>
      </c>
      <c r="I554" s="242"/>
      <c r="J554" s="243">
        <f>ROUND(I554*H554,2)</f>
        <v>0</v>
      </c>
      <c r="K554" s="239" t="s">
        <v>2762</v>
      </c>
      <c r="L554" s="73"/>
      <c r="M554" s="244" t="s">
        <v>22</v>
      </c>
      <c r="N554" s="245" t="s">
        <v>50</v>
      </c>
      <c r="O554" s="48"/>
      <c r="P554" s="246">
        <f>O554*H554</f>
        <v>0</v>
      </c>
      <c r="Q554" s="246">
        <v>0</v>
      </c>
      <c r="R554" s="246">
        <f>Q554*H554</f>
        <v>0</v>
      </c>
      <c r="S554" s="246">
        <v>0</v>
      </c>
      <c r="T554" s="247">
        <f>S554*H554</f>
        <v>0</v>
      </c>
      <c r="AR554" s="25" t="s">
        <v>304</v>
      </c>
      <c r="AT554" s="25" t="s">
        <v>230</v>
      </c>
      <c r="AU554" s="25" t="s">
        <v>87</v>
      </c>
      <c r="AY554" s="25" t="s">
        <v>228</v>
      </c>
      <c r="BE554" s="248">
        <f>IF(N554="základní",J554,0)</f>
        <v>0</v>
      </c>
      <c r="BF554" s="248">
        <f>IF(N554="snížená",J554,0)</f>
        <v>0</v>
      </c>
      <c r="BG554" s="248">
        <f>IF(N554="zákl. přenesená",J554,0)</f>
        <v>0</v>
      </c>
      <c r="BH554" s="248">
        <f>IF(N554="sníž. přenesená",J554,0)</f>
        <v>0</v>
      </c>
      <c r="BI554" s="248">
        <f>IF(N554="nulová",J554,0)</f>
        <v>0</v>
      </c>
      <c r="BJ554" s="25" t="s">
        <v>24</v>
      </c>
      <c r="BK554" s="248">
        <f>ROUND(I554*H554,2)</f>
        <v>0</v>
      </c>
      <c r="BL554" s="25" t="s">
        <v>304</v>
      </c>
      <c r="BM554" s="25" t="s">
        <v>5602</v>
      </c>
    </row>
    <row r="555" s="11" customFormat="1" ht="37.44" customHeight="1">
      <c r="B555" s="221"/>
      <c r="C555" s="222"/>
      <c r="D555" s="223" t="s">
        <v>78</v>
      </c>
      <c r="E555" s="224" t="s">
        <v>2904</v>
      </c>
      <c r="F555" s="224" t="s">
        <v>5603</v>
      </c>
      <c r="G555" s="222"/>
      <c r="H555" s="222"/>
      <c r="I555" s="225"/>
      <c r="J555" s="226">
        <f>BK555</f>
        <v>0</v>
      </c>
      <c r="K555" s="222"/>
      <c r="L555" s="227"/>
      <c r="M555" s="228"/>
      <c r="N555" s="229"/>
      <c r="O555" s="229"/>
      <c r="P555" s="230">
        <f>P556+P560+P564+P568+P585+P589+P593</f>
        <v>0</v>
      </c>
      <c r="Q555" s="229"/>
      <c r="R555" s="230">
        <f>R556+R560+R564+R568+R585+R589+R593</f>
        <v>0</v>
      </c>
      <c r="S555" s="229"/>
      <c r="T555" s="231">
        <f>T556+T560+T564+T568+T585+T589+T593</f>
        <v>0</v>
      </c>
      <c r="AR555" s="232" t="s">
        <v>87</v>
      </c>
      <c r="AT555" s="233" t="s">
        <v>78</v>
      </c>
      <c r="AU555" s="233" t="s">
        <v>79</v>
      </c>
      <c r="AY555" s="232" t="s">
        <v>228</v>
      </c>
      <c r="BK555" s="234">
        <f>BK556+BK560+BK564+BK568+BK585+BK589+BK593</f>
        <v>0</v>
      </c>
    </row>
    <row r="556" s="11" customFormat="1" ht="19.92" customHeight="1">
      <c r="B556" s="221"/>
      <c r="C556" s="222"/>
      <c r="D556" s="223" t="s">
        <v>78</v>
      </c>
      <c r="E556" s="235" t="s">
        <v>2756</v>
      </c>
      <c r="F556" s="235" t="s">
        <v>1010</v>
      </c>
      <c r="G556" s="222"/>
      <c r="H556" s="222"/>
      <c r="I556" s="225"/>
      <c r="J556" s="236">
        <f>BK556</f>
        <v>0</v>
      </c>
      <c r="K556" s="222"/>
      <c r="L556" s="227"/>
      <c r="M556" s="228"/>
      <c r="N556" s="229"/>
      <c r="O556" s="229"/>
      <c r="P556" s="230">
        <f>SUM(P557:P559)</f>
        <v>0</v>
      </c>
      <c r="Q556" s="229"/>
      <c r="R556" s="230">
        <f>SUM(R557:R559)</f>
        <v>0</v>
      </c>
      <c r="S556" s="229"/>
      <c r="T556" s="231">
        <f>SUM(T557:T559)</f>
        <v>0</v>
      </c>
      <c r="AR556" s="232" t="s">
        <v>87</v>
      </c>
      <c r="AT556" s="233" t="s">
        <v>78</v>
      </c>
      <c r="AU556" s="233" t="s">
        <v>24</v>
      </c>
      <c r="AY556" s="232" t="s">
        <v>228</v>
      </c>
      <c r="BK556" s="234">
        <f>SUM(BK557:BK559)</f>
        <v>0</v>
      </c>
    </row>
    <row r="557" s="1" customFormat="1" ht="25.5" customHeight="1">
      <c r="B557" s="47"/>
      <c r="C557" s="237" t="s">
        <v>24</v>
      </c>
      <c r="D557" s="237" t="s">
        <v>230</v>
      </c>
      <c r="E557" s="238" t="s">
        <v>4991</v>
      </c>
      <c r="F557" s="239" t="s">
        <v>4992</v>
      </c>
      <c r="G557" s="240" t="s">
        <v>328</v>
      </c>
      <c r="H557" s="241">
        <v>24</v>
      </c>
      <c r="I557" s="242"/>
      <c r="J557" s="243">
        <f>ROUND(I557*H557,2)</f>
        <v>0</v>
      </c>
      <c r="K557" s="239" t="s">
        <v>2762</v>
      </c>
      <c r="L557" s="73"/>
      <c r="M557" s="244" t="s">
        <v>22</v>
      </c>
      <c r="N557" s="245" t="s">
        <v>50</v>
      </c>
      <c r="O557" s="48"/>
      <c r="P557" s="246">
        <f>O557*H557</f>
        <v>0</v>
      </c>
      <c r="Q557" s="246">
        <v>0</v>
      </c>
      <c r="R557" s="246">
        <f>Q557*H557</f>
        <v>0</v>
      </c>
      <c r="S557" s="246">
        <v>0</v>
      </c>
      <c r="T557" s="247">
        <f>S557*H557</f>
        <v>0</v>
      </c>
      <c r="AR557" s="25" t="s">
        <v>304</v>
      </c>
      <c r="AT557" s="25" t="s">
        <v>230</v>
      </c>
      <c r="AU557" s="25" t="s">
        <v>87</v>
      </c>
      <c r="AY557" s="25" t="s">
        <v>228</v>
      </c>
      <c r="BE557" s="248">
        <f>IF(N557="základní",J557,0)</f>
        <v>0</v>
      </c>
      <c r="BF557" s="248">
        <f>IF(N557="snížená",J557,0)</f>
        <v>0</v>
      </c>
      <c r="BG557" s="248">
        <f>IF(N557="zákl. přenesená",J557,0)</f>
        <v>0</v>
      </c>
      <c r="BH557" s="248">
        <f>IF(N557="sníž. přenesená",J557,0)</f>
        <v>0</v>
      </c>
      <c r="BI557" s="248">
        <f>IF(N557="nulová",J557,0)</f>
        <v>0</v>
      </c>
      <c r="BJ557" s="25" t="s">
        <v>24</v>
      </c>
      <c r="BK557" s="248">
        <f>ROUND(I557*H557,2)</f>
        <v>0</v>
      </c>
      <c r="BL557" s="25" t="s">
        <v>304</v>
      </c>
      <c r="BM557" s="25" t="s">
        <v>5604</v>
      </c>
    </row>
    <row r="558" s="1" customFormat="1" ht="25.5" customHeight="1">
      <c r="B558" s="47"/>
      <c r="C558" s="237" t="s">
        <v>87</v>
      </c>
      <c r="D558" s="237" t="s">
        <v>230</v>
      </c>
      <c r="E558" s="238" t="s">
        <v>5605</v>
      </c>
      <c r="F558" s="239" t="s">
        <v>5606</v>
      </c>
      <c r="G558" s="240" t="s">
        <v>328</v>
      </c>
      <c r="H558" s="241">
        <v>24</v>
      </c>
      <c r="I558" s="242"/>
      <c r="J558" s="243">
        <f>ROUND(I558*H558,2)</f>
        <v>0</v>
      </c>
      <c r="K558" s="239" t="s">
        <v>2762</v>
      </c>
      <c r="L558" s="73"/>
      <c r="M558" s="244" t="s">
        <v>22</v>
      </c>
      <c r="N558" s="245" t="s">
        <v>50</v>
      </c>
      <c r="O558" s="48"/>
      <c r="P558" s="246">
        <f>O558*H558</f>
        <v>0</v>
      </c>
      <c r="Q558" s="246">
        <v>0</v>
      </c>
      <c r="R558" s="246">
        <f>Q558*H558</f>
        <v>0</v>
      </c>
      <c r="S558" s="246">
        <v>0</v>
      </c>
      <c r="T558" s="247">
        <f>S558*H558</f>
        <v>0</v>
      </c>
      <c r="AR558" s="25" t="s">
        <v>304</v>
      </c>
      <c r="AT558" s="25" t="s">
        <v>230</v>
      </c>
      <c r="AU558" s="25" t="s">
        <v>87</v>
      </c>
      <c r="AY558" s="25" t="s">
        <v>228</v>
      </c>
      <c r="BE558" s="248">
        <f>IF(N558="základní",J558,0)</f>
        <v>0</v>
      </c>
      <c r="BF558" s="248">
        <f>IF(N558="snížená",J558,0)</f>
        <v>0</v>
      </c>
      <c r="BG558" s="248">
        <f>IF(N558="zákl. přenesená",J558,0)</f>
        <v>0</v>
      </c>
      <c r="BH558" s="248">
        <f>IF(N558="sníž. přenesená",J558,0)</f>
        <v>0</v>
      </c>
      <c r="BI558" s="248">
        <f>IF(N558="nulová",J558,0)</f>
        <v>0</v>
      </c>
      <c r="BJ558" s="25" t="s">
        <v>24</v>
      </c>
      <c r="BK558" s="248">
        <f>ROUND(I558*H558,2)</f>
        <v>0</v>
      </c>
      <c r="BL558" s="25" t="s">
        <v>304</v>
      </c>
      <c r="BM558" s="25" t="s">
        <v>5607</v>
      </c>
    </row>
    <row r="559" s="1" customFormat="1" ht="16.5" customHeight="1">
      <c r="B559" s="47"/>
      <c r="C559" s="237" t="s">
        <v>101</v>
      </c>
      <c r="D559" s="237" t="s">
        <v>230</v>
      </c>
      <c r="E559" s="238" t="s">
        <v>5221</v>
      </c>
      <c r="F559" s="239" t="s">
        <v>5222</v>
      </c>
      <c r="G559" s="240" t="s">
        <v>913</v>
      </c>
      <c r="H559" s="306"/>
      <c r="I559" s="242"/>
      <c r="J559" s="243">
        <f>ROUND(I559*H559,2)</f>
        <v>0</v>
      </c>
      <c r="K559" s="239" t="s">
        <v>234</v>
      </c>
      <c r="L559" s="73"/>
      <c r="M559" s="244" t="s">
        <v>22</v>
      </c>
      <c r="N559" s="245" t="s">
        <v>50</v>
      </c>
      <c r="O559" s="48"/>
      <c r="P559" s="246">
        <f>O559*H559</f>
        <v>0</v>
      </c>
      <c r="Q559" s="246">
        <v>0</v>
      </c>
      <c r="R559" s="246">
        <f>Q559*H559</f>
        <v>0</v>
      </c>
      <c r="S559" s="246">
        <v>0</v>
      </c>
      <c r="T559" s="247">
        <f>S559*H559</f>
        <v>0</v>
      </c>
      <c r="AR559" s="25" t="s">
        <v>304</v>
      </c>
      <c r="AT559" s="25" t="s">
        <v>230</v>
      </c>
      <c r="AU559" s="25" t="s">
        <v>87</v>
      </c>
      <c r="AY559" s="25" t="s">
        <v>228</v>
      </c>
      <c r="BE559" s="248">
        <f>IF(N559="základní",J559,0)</f>
        <v>0</v>
      </c>
      <c r="BF559" s="248">
        <f>IF(N559="snížená",J559,0)</f>
        <v>0</v>
      </c>
      <c r="BG559" s="248">
        <f>IF(N559="zákl. přenesená",J559,0)</f>
        <v>0</v>
      </c>
      <c r="BH559" s="248">
        <f>IF(N559="sníž. přenesená",J559,0)</f>
        <v>0</v>
      </c>
      <c r="BI559" s="248">
        <f>IF(N559="nulová",J559,0)</f>
        <v>0</v>
      </c>
      <c r="BJ559" s="25" t="s">
        <v>24</v>
      </c>
      <c r="BK559" s="248">
        <f>ROUND(I559*H559,2)</f>
        <v>0</v>
      </c>
      <c r="BL559" s="25" t="s">
        <v>304</v>
      </c>
      <c r="BM559" s="25" t="s">
        <v>5608</v>
      </c>
    </row>
    <row r="560" s="11" customFormat="1" ht="29.88" customHeight="1">
      <c r="B560" s="221"/>
      <c r="C560" s="222"/>
      <c r="D560" s="223" t="s">
        <v>78</v>
      </c>
      <c r="E560" s="235" t="s">
        <v>2758</v>
      </c>
      <c r="F560" s="235" t="s">
        <v>5018</v>
      </c>
      <c r="G560" s="222"/>
      <c r="H560" s="222"/>
      <c r="I560" s="225"/>
      <c r="J560" s="236">
        <f>BK560</f>
        <v>0</v>
      </c>
      <c r="K560" s="222"/>
      <c r="L560" s="227"/>
      <c r="M560" s="228"/>
      <c r="N560" s="229"/>
      <c r="O560" s="229"/>
      <c r="P560" s="230">
        <f>SUM(P561:P563)</f>
        <v>0</v>
      </c>
      <c r="Q560" s="229"/>
      <c r="R560" s="230">
        <f>SUM(R561:R563)</f>
        <v>0</v>
      </c>
      <c r="S560" s="229"/>
      <c r="T560" s="231">
        <f>SUM(T561:T563)</f>
        <v>0</v>
      </c>
      <c r="AR560" s="232" t="s">
        <v>87</v>
      </c>
      <c r="AT560" s="233" t="s">
        <v>78</v>
      </c>
      <c r="AU560" s="233" t="s">
        <v>24</v>
      </c>
      <c r="AY560" s="232" t="s">
        <v>228</v>
      </c>
      <c r="BK560" s="234">
        <f>SUM(BK561:BK563)</f>
        <v>0</v>
      </c>
    </row>
    <row r="561" s="1" customFormat="1" ht="16.5" customHeight="1">
      <c r="B561" s="47"/>
      <c r="C561" s="237" t="s">
        <v>24</v>
      </c>
      <c r="D561" s="237" t="s">
        <v>230</v>
      </c>
      <c r="E561" s="238" t="s">
        <v>5031</v>
      </c>
      <c r="F561" s="239" t="s">
        <v>5032</v>
      </c>
      <c r="G561" s="240" t="s">
        <v>2573</v>
      </c>
      <c r="H561" s="241">
        <v>2</v>
      </c>
      <c r="I561" s="242"/>
      <c r="J561" s="243">
        <f>ROUND(I561*H561,2)</f>
        <v>0</v>
      </c>
      <c r="K561" s="239" t="s">
        <v>234</v>
      </c>
      <c r="L561" s="73"/>
      <c r="M561" s="244" t="s">
        <v>22</v>
      </c>
      <c r="N561" s="245" t="s">
        <v>50</v>
      </c>
      <c r="O561" s="48"/>
      <c r="P561" s="246">
        <f>O561*H561</f>
        <v>0</v>
      </c>
      <c r="Q561" s="246">
        <v>0</v>
      </c>
      <c r="R561" s="246">
        <f>Q561*H561</f>
        <v>0</v>
      </c>
      <c r="S561" s="246">
        <v>0</v>
      </c>
      <c r="T561" s="247">
        <f>S561*H561</f>
        <v>0</v>
      </c>
      <c r="AR561" s="25" t="s">
        <v>304</v>
      </c>
      <c r="AT561" s="25" t="s">
        <v>230</v>
      </c>
      <c r="AU561" s="25" t="s">
        <v>87</v>
      </c>
      <c r="AY561" s="25" t="s">
        <v>228</v>
      </c>
      <c r="BE561" s="248">
        <f>IF(N561="základní",J561,0)</f>
        <v>0</v>
      </c>
      <c r="BF561" s="248">
        <f>IF(N561="snížená",J561,0)</f>
        <v>0</v>
      </c>
      <c r="BG561" s="248">
        <f>IF(N561="zákl. přenesená",J561,0)</f>
        <v>0</v>
      </c>
      <c r="BH561" s="248">
        <f>IF(N561="sníž. přenesená",J561,0)</f>
        <v>0</v>
      </c>
      <c r="BI561" s="248">
        <f>IF(N561="nulová",J561,0)</f>
        <v>0</v>
      </c>
      <c r="BJ561" s="25" t="s">
        <v>24</v>
      </c>
      <c r="BK561" s="248">
        <f>ROUND(I561*H561,2)</f>
        <v>0</v>
      </c>
      <c r="BL561" s="25" t="s">
        <v>304</v>
      </c>
      <c r="BM561" s="25" t="s">
        <v>5609</v>
      </c>
    </row>
    <row r="562" s="1" customFormat="1" ht="16.5" customHeight="1">
      <c r="B562" s="47"/>
      <c r="C562" s="237" t="s">
        <v>87</v>
      </c>
      <c r="D562" s="237" t="s">
        <v>230</v>
      </c>
      <c r="E562" s="238" t="s">
        <v>5441</v>
      </c>
      <c r="F562" s="239" t="s">
        <v>5442</v>
      </c>
      <c r="G562" s="240" t="s">
        <v>929</v>
      </c>
      <c r="H562" s="241">
        <v>2</v>
      </c>
      <c r="I562" s="242"/>
      <c r="J562" s="243">
        <f>ROUND(I562*H562,2)</f>
        <v>0</v>
      </c>
      <c r="K562" s="239" t="s">
        <v>2762</v>
      </c>
      <c r="L562" s="73"/>
      <c r="M562" s="244" t="s">
        <v>22</v>
      </c>
      <c r="N562" s="245" t="s">
        <v>50</v>
      </c>
      <c r="O562" s="48"/>
      <c r="P562" s="246">
        <f>O562*H562</f>
        <v>0</v>
      </c>
      <c r="Q562" s="246">
        <v>0</v>
      </c>
      <c r="R562" s="246">
        <f>Q562*H562</f>
        <v>0</v>
      </c>
      <c r="S562" s="246">
        <v>0</v>
      </c>
      <c r="T562" s="247">
        <f>S562*H562</f>
        <v>0</v>
      </c>
      <c r="AR562" s="25" t="s">
        <v>304</v>
      </c>
      <c r="AT562" s="25" t="s">
        <v>230</v>
      </c>
      <c r="AU562" s="25" t="s">
        <v>87</v>
      </c>
      <c r="AY562" s="25" t="s">
        <v>228</v>
      </c>
      <c r="BE562" s="248">
        <f>IF(N562="základní",J562,0)</f>
        <v>0</v>
      </c>
      <c r="BF562" s="248">
        <f>IF(N562="snížená",J562,0)</f>
        <v>0</v>
      </c>
      <c r="BG562" s="248">
        <f>IF(N562="zákl. přenesená",J562,0)</f>
        <v>0</v>
      </c>
      <c r="BH562" s="248">
        <f>IF(N562="sníž. přenesená",J562,0)</f>
        <v>0</v>
      </c>
      <c r="BI562" s="248">
        <f>IF(N562="nulová",J562,0)</f>
        <v>0</v>
      </c>
      <c r="BJ562" s="25" t="s">
        <v>24</v>
      </c>
      <c r="BK562" s="248">
        <f>ROUND(I562*H562,2)</f>
        <v>0</v>
      </c>
      <c r="BL562" s="25" t="s">
        <v>304</v>
      </c>
      <c r="BM562" s="25" t="s">
        <v>5610</v>
      </c>
    </row>
    <row r="563" s="1" customFormat="1" ht="16.5" customHeight="1">
      <c r="B563" s="47"/>
      <c r="C563" s="237" t="s">
        <v>101</v>
      </c>
      <c r="D563" s="237" t="s">
        <v>230</v>
      </c>
      <c r="E563" s="238" t="s">
        <v>5229</v>
      </c>
      <c r="F563" s="239" t="s">
        <v>5230</v>
      </c>
      <c r="G563" s="240" t="s">
        <v>913</v>
      </c>
      <c r="H563" s="306"/>
      <c r="I563" s="242"/>
      <c r="J563" s="243">
        <f>ROUND(I563*H563,2)</f>
        <v>0</v>
      </c>
      <c r="K563" s="239" t="s">
        <v>234</v>
      </c>
      <c r="L563" s="73"/>
      <c r="M563" s="244" t="s">
        <v>22</v>
      </c>
      <c r="N563" s="245" t="s">
        <v>50</v>
      </c>
      <c r="O563" s="48"/>
      <c r="P563" s="246">
        <f>O563*H563</f>
        <v>0</v>
      </c>
      <c r="Q563" s="246">
        <v>0</v>
      </c>
      <c r="R563" s="246">
        <f>Q563*H563</f>
        <v>0</v>
      </c>
      <c r="S563" s="246">
        <v>0</v>
      </c>
      <c r="T563" s="247">
        <f>S563*H563</f>
        <v>0</v>
      </c>
      <c r="AR563" s="25" t="s">
        <v>304</v>
      </c>
      <c r="AT563" s="25" t="s">
        <v>230</v>
      </c>
      <c r="AU563" s="25" t="s">
        <v>87</v>
      </c>
      <c r="AY563" s="25" t="s">
        <v>228</v>
      </c>
      <c r="BE563" s="248">
        <f>IF(N563="základní",J563,0)</f>
        <v>0</v>
      </c>
      <c r="BF563" s="248">
        <f>IF(N563="snížená",J563,0)</f>
        <v>0</v>
      </c>
      <c r="BG563" s="248">
        <f>IF(N563="zákl. přenesená",J563,0)</f>
        <v>0</v>
      </c>
      <c r="BH563" s="248">
        <f>IF(N563="sníž. přenesená",J563,0)</f>
        <v>0</v>
      </c>
      <c r="BI563" s="248">
        <f>IF(N563="nulová",J563,0)</f>
        <v>0</v>
      </c>
      <c r="BJ563" s="25" t="s">
        <v>24</v>
      </c>
      <c r="BK563" s="248">
        <f>ROUND(I563*H563,2)</f>
        <v>0</v>
      </c>
      <c r="BL563" s="25" t="s">
        <v>304</v>
      </c>
      <c r="BM563" s="25" t="s">
        <v>5611</v>
      </c>
    </row>
    <row r="564" s="11" customFormat="1" ht="29.88" customHeight="1">
      <c r="B564" s="221"/>
      <c r="C564" s="222"/>
      <c r="D564" s="223" t="s">
        <v>78</v>
      </c>
      <c r="E564" s="235" t="s">
        <v>2754</v>
      </c>
      <c r="F564" s="235" t="s">
        <v>5232</v>
      </c>
      <c r="G564" s="222"/>
      <c r="H564" s="222"/>
      <c r="I564" s="225"/>
      <c r="J564" s="236">
        <f>BK564</f>
        <v>0</v>
      </c>
      <c r="K564" s="222"/>
      <c r="L564" s="227"/>
      <c r="M564" s="228"/>
      <c r="N564" s="229"/>
      <c r="O564" s="229"/>
      <c r="P564" s="230">
        <f>SUM(P565:P567)</f>
        <v>0</v>
      </c>
      <c r="Q564" s="229"/>
      <c r="R564" s="230">
        <f>SUM(R565:R567)</f>
        <v>0</v>
      </c>
      <c r="S564" s="229"/>
      <c r="T564" s="231">
        <f>SUM(T565:T567)</f>
        <v>0</v>
      </c>
      <c r="AR564" s="232" t="s">
        <v>87</v>
      </c>
      <c r="AT564" s="233" t="s">
        <v>78</v>
      </c>
      <c r="AU564" s="233" t="s">
        <v>24</v>
      </c>
      <c r="AY564" s="232" t="s">
        <v>228</v>
      </c>
      <c r="BK564" s="234">
        <f>SUM(BK565:BK567)</f>
        <v>0</v>
      </c>
    </row>
    <row r="565" s="1" customFormat="1" ht="16.5" customHeight="1">
      <c r="B565" s="47"/>
      <c r="C565" s="237" t="s">
        <v>24</v>
      </c>
      <c r="D565" s="237" t="s">
        <v>230</v>
      </c>
      <c r="E565" s="238" t="s">
        <v>5043</v>
      </c>
      <c r="F565" s="239" t="s">
        <v>5044</v>
      </c>
      <c r="G565" s="240" t="s">
        <v>328</v>
      </c>
      <c r="H565" s="241">
        <v>24</v>
      </c>
      <c r="I565" s="242"/>
      <c r="J565" s="243">
        <f>ROUND(I565*H565,2)</f>
        <v>0</v>
      </c>
      <c r="K565" s="239" t="s">
        <v>234</v>
      </c>
      <c r="L565" s="73"/>
      <c r="M565" s="244" t="s">
        <v>22</v>
      </c>
      <c r="N565" s="245" t="s">
        <v>50</v>
      </c>
      <c r="O565" s="48"/>
      <c r="P565" s="246">
        <f>O565*H565</f>
        <v>0</v>
      </c>
      <c r="Q565" s="246">
        <v>0</v>
      </c>
      <c r="R565" s="246">
        <f>Q565*H565</f>
        <v>0</v>
      </c>
      <c r="S565" s="246">
        <v>0</v>
      </c>
      <c r="T565" s="247">
        <f>S565*H565</f>
        <v>0</v>
      </c>
      <c r="AR565" s="25" t="s">
        <v>304</v>
      </c>
      <c r="AT565" s="25" t="s">
        <v>230</v>
      </c>
      <c r="AU565" s="25" t="s">
        <v>87</v>
      </c>
      <c r="AY565" s="25" t="s">
        <v>228</v>
      </c>
      <c r="BE565" s="248">
        <f>IF(N565="základní",J565,0)</f>
        <v>0</v>
      </c>
      <c r="BF565" s="248">
        <f>IF(N565="snížená",J565,0)</f>
        <v>0</v>
      </c>
      <c r="BG565" s="248">
        <f>IF(N565="zákl. přenesená",J565,0)</f>
        <v>0</v>
      </c>
      <c r="BH565" s="248">
        <f>IF(N565="sníž. přenesená",J565,0)</f>
        <v>0</v>
      </c>
      <c r="BI565" s="248">
        <f>IF(N565="nulová",J565,0)</f>
        <v>0</v>
      </c>
      <c r="BJ565" s="25" t="s">
        <v>24</v>
      </c>
      <c r="BK565" s="248">
        <f>ROUND(I565*H565,2)</f>
        <v>0</v>
      </c>
      <c r="BL565" s="25" t="s">
        <v>304</v>
      </c>
      <c r="BM565" s="25" t="s">
        <v>5612</v>
      </c>
    </row>
    <row r="566" s="1" customFormat="1" ht="16.5" customHeight="1">
      <c r="B566" s="47"/>
      <c r="C566" s="237" t="s">
        <v>87</v>
      </c>
      <c r="D566" s="237" t="s">
        <v>230</v>
      </c>
      <c r="E566" s="238" t="s">
        <v>5067</v>
      </c>
      <c r="F566" s="239" t="s">
        <v>5068</v>
      </c>
      <c r="G566" s="240" t="s">
        <v>328</v>
      </c>
      <c r="H566" s="241">
        <v>24</v>
      </c>
      <c r="I566" s="242"/>
      <c r="J566" s="243">
        <f>ROUND(I566*H566,2)</f>
        <v>0</v>
      </c>
      <c r="K566" s="239" t="s">
        <v>234</v>
      </c>
      <c r="L566" s="73"/>
      <c r="M566" s="244" t="s">
        <v>22</v>
      </c>
      <c r="N566" s="245" t="s">
        <v>50</v>
      </c>
      <c r="O566" s="48"/>
      <c r="P566" s="246">
        <f>O566*H566</f>
        <v>0</v>
      </c>
      <c r="Q566" s="246">
        <v>0</v>
      </c>
      <c r="R566" s="246">
        <f>Q566*H566</f>
        <v>0</v>
      </c>
      <c r="S566" s="246">
        <v>0</v>
      </c>
      <c r="T566" s="247">
        <f>S566*H566</f>
        <v>0</v>
      </c>
      <c r="AR566" s="25" t="s">
        <v>304</v>
      </c>
      <c r="AT566" s="25" t="s">
        <v>230</v>
      </c>
      <c r="AU566" s="25" t="s">
        <v>87</v>
      </c>
      <c r="AY566" s="25" t="s">
        <v>228</v>
      </c>
      <c r="BE566" s="248">
        <f>IF(N566="základní",J566,0)</f>
        <v>0</v>
      </c>
      <c r="BF566" s="248">
        <f>IF(N566="snížená",J566,0)</f>
        <v>0</v>
      </c>
      <c r="BG566" s="248">
        <f>IF(N566="zákl. přenesená",J566,0)</f>
        <v>0</v>
      </c>
      <c r="BH566" s="248">
        <f>IF(N566="sníž. přenesená",J566,0)</f>
        <v>0</v>
      </c>
      <c r="BI566" s="248">
        <f>IF(N566="nulová",J566,0)</f>
        <v>0</v>
      </c>
      <c r="BJ566" s="25" t="s">
        <v>24</v>
      </c>
      <c r="BK566" s="248">
        <f>ROUND(I566*H566,2)</f>
        <v>0</v>
      </c>
      <c r="BL566" s="25" t="s">
        <v>304</v>
      </c>
      <c r="BM566" s="25" t="s">
        <v>5613</v>
      </c>
    </row>
    <row r="567" s="1" customFormat="1" ht="16.5" customHeight="1">
      <c r="B567" s="47"/>
      <c r="C567" s="237" t="s">
        <v>101</v>
      </c>
      <c r="D567" s="237" t="s">
        <v>230</v>
      </c>
      <c r="E567" s="238" t="s">
        <v>5079</v>
      </c>
      <c r="F567" s="239" t="s">
        <v>5080</v>
      </c>
      <c r="G567" s="240" t="s">
        <v>913</v>
      </c>
      <c r="H567" s="306"/>
      <c r="I567" s="242"/>
      <c r="J567" s="243">
        <f>ROUND(I567*H567,2)</f>
        <v>0</v>
      </c>
      <c r="K567" s="239" t="s">
        <v>234</v>
      </c>
      <c r="L567" s="73"/>
      <c r="M567" s="244" t="s">
        <v>22</v>
      </c>
      <c r="N567" s="245" t="s">
        <v>50</v>
      </c>
      <c r="O567" s="48"/>
      <c r="P567" s="246">
        <f>O567*H567</f>
        <v>0</v>
      </c>
      <c r="Q567" s="246">
        <v>0</v>
      </c>
      <c r="R567" s="246">
        <f>Q567*H567</f>
        <v>0</v>
      </c>
      <c r="S567" s="246">
        <v>0</v>
      </c>
      <c r="T567" s="247">
        <f>S567*H567</f>
        <v>0</v>
      </c>
      <c r="AR567" s="25" t="s">
        <v>304</v>
      </c>
      <c r="AT567" s="25" t="s">
        <v>230</v>
      </c>
      <c r="AU567" s="25" t="s">
        <v>87</v>
      </c>
      <c r="AY567" s="25" t="s">
        <v>228</v>
      </c>
      <c r="BE567" s="248">
        <f>IF(N567="základní",J567,0)</f>
        <v>0</v>
      </c>
      <c r="BF567" s="248">
        <f>IF(N567="snížená",J567,0)</f>
        <v>0</v>
      </c>
      <c r="BG567" s="248">
        <f>IF(N567="zákl. přenesená",J567,0)</f>
        <v>0</v>
      </c>
      <c r="BH567" s="248">
        <f>IF(N567="sníž. přenesená",J567,0)</f>
        <v>0</v>
      </c>
      <c r="BI567" s="248">
        <f>IF(N567="nulová",J567,0)</f>
        <v>0</v>
      </c>
      <c r="BJ567" s="25" t="s">
        <v>24</v>
      </c>
      <c r="BK567" s="248">
        <f>ROUND(I567*H567,2)</f>
        <v>0</v>
      </c>
      <c r="BL567" s="25" t="s">
        <v>304</v>
      </c>
      <c r="BM567" s="25" t="s">
        <v>5614</v>
      </c>
    </row>
    <row r="568" s="11" customFormat="1" ht="29.88" customHeight="1">
      <c r="B568" s="221"/>
      <c r="C568" s="222"/>
      <c r="D568" s="223" t="s">
        <v>78</v>
      </c>
      <c r="E568" s="235" t="s">
        <v>2769</v>
      </c>
      <c r="F568" s="235" t="s">
        <v>5082</v>
      </c>
      <c r="G568" s="222"/>
      <c r="H568" s="222"/>
      <c r="I568" s="225"/>
      <c r="J568" s="236">
        <f>BK568</f>
        <v>0</v>
      </c>
      <c r="K568" s="222"/>
      <c r="L568" s="227"/>
      <c r="M568" s="228"/>
      <c r="N568" s="229"/>
      <c r="O568" s="229"/>
      <c r="P568" s="230">
        <f>SUM(P569:P584)</f>
        <v>0</v>
      </c>
      <c r="Q568" s="229"/>
      <c r="R568" s="230">
        <f>SUM(R569:R584)</f>
        <v>0</v>
      </c>
      <c r="S568" s="229"/>
      <c r="T568" s="231">
        <f>SUM(T569:T584)</f>
        <v>0</v>
      </c>
      <c r="AR568" s="232" t="s">
        <v>87</v>
      </c>
      <c r="AT568" s="233" t="s">
        <v>78</v>
      </c>
      <c r="AU568" s="233" t="s">
        <v>24</v>
      </c>
      <c r="AY568" s="232" t="s">
        <v>228</v>
      </c>
      <c r="BK568" s="234">
        <f>SUM(BK569:BK584)</f>
        <v>0</v>
      </c>
    </row>
    <row r="569" s="1" customFormat="1" ht="16.5" customHeight="1">
      <c r="B569" s="47"/>
      <c r="C569" s="237" t="s">
        <v>24</v>
      </c>
      <c r="D569" s="237" t="s">
        <v>230</v>
      </c>
      <c r="E569" s="238" t="s">
        <v>5086</v>
      </c>
      <c r="F569" s="239" t="s">
        <v>5087</v>
      </c>
      <c r="G569" s="240" t="s">
        <v>499</v>
      </c>
      <c r="H569" s="241">
        <v>10</v>
      </c>
      <c r="I569" s="242"/>
      <c r="J569" s="243">
        <f>ROUND(I569*H569,2)</f>
        <v>0</v>
      </c>
      <c r="K569" s="239" t="s">
        <v>234</v>
      </c>
      <c r="L569" s="73"/>
      <c r="M569" s="244" t="s">
        <v>22</v>
      </c>
      <c r="N569" s="245" t="s">
        <v>50</v>
      </c>
      <c r="O569" s="48"/>
      <c r="P569" s="246">
        <f>O569*H569</f>
        <v>0</v>
      </c>
      <c r="Q569" s="246">
        <v>0</v>
      </c>
      <c r="R569" s="246">
        <f>Q569*H569</f>
        <v>0</v>
      </c>
      <c r="S569" s="246">
        <v>0</v>
      </c>
      <c r="T569" s="247">
        <f>S569*H569</f>
        <v>0</v>
      </c>
      <c r="AR569" s="25" t="s">
        <v>304</v>
      </c>
      <c r="AT569" s="25" t="s">
        <v>230</v>
      </c>
      <c r="AU569" s="25" t="s">
        <v>87</v>
      </c>
      <c r="AY569" s="25" t="s">
        <v>228</v>
      </c>
      <c r="BE569" s="248">
        <f>IF(N569="základní",J569,0)</f>
        <v>0</v>
      </c>
      <c r="BF569" s="248">
        <f>IF(N569="snížená",J569,0)</f>
        <v>0</v>
      </c>
      <c r="BG569" s="248">
        <f>IF(N569="zákl. přenesená",J569,0)</f>
        <v>0</v>
      </c>
      <c r="BH569" s="248">
        <f>IF(N569="sníž. přenesená",J569,0)</f>
        <v>0</v>
      </c>
      <c r="BI569" s="248">
        <f>IF(N569="nulová",J569,0)</f>
        <v>0</v>
      </c>
      <c r="BJ569" s="25" t="s">
        <v>24</v>
      </c>
      <c r="BK569" s="248">
        <f>ROUND(I569*H569,2)</f>
        <v>0</v>
      </c>
      <c r="BL569" s="25" t="s">
        <v>304</v>
      </c>
      <c r="BM569" s="25" t="s">
        <v>5615</v>
      </c>
    </row>
    <row r="570" s="1" customFormat="1" ht="16.5" customHeight="1">
      <c r="B570" s="47"/>
      <c r="C570" s="237" t="s">
        <v>87</v>
      </c>
      <c r="D570" s="237" t="s">
        <v>230</v>
      </c>
      <c r="E570" s="238" t="s">
        <v>5253</v>
      </c>
      <c r="F570" s="239" t="s">
        <v>5254</v>
      </c>
      <c r="G570" s="240" t="s">
        <v>499</v>
      </c>
      <c r="H570" s="241">
        <v>2</v>
      </c>
      <c r="I570" s="242"/>
      <c r="J570" s="243">
        <f>ROUND(I570*H570,2)</f>
        <v>0</v>
      </c>
      <c r="K570" s="239" t="s">
        <v>234</v>
      </c>
      <c r="L570" s="73"/>
      <c r="M570" s="244" t="s">
        <v>22</v>
      </c>
      <c r="N570" s="245" t="s">
        <v>50</v>
      </c>
      <c r="O570" s="48"/>
      <c r="P570" s="246">
        <f>O570*H570</f>
        <v>0</v>
      </c>
      <c r="Q570" s="246">
        <v>0</v>
      </c>
      <c r="R570" s="246">
        <f>Q570*H570</f>
        <v>0</v>
      </c>
      <c r="S570" s="246">
        <v>0</v>
      </c>
      <c r="T570" s="247">
        <f>S570*H570</f>
        <v>0</v>
      </c>
      <c r="AR570" s="25" t="s">
        <v>304</v>
      </c>
      <c r="AT570" s="25" t="s">
        <v>230</v>
      </c>
      <c r="AU570" s="25" t="s">
        <v>87</v>
      </c>
      <c r="AY570" s="25" t="s">
        <v>228</v>
      </c>
      <c r="BE570" s="248">
        <f>IF(N570="základní",J570,0)</f>
        <v>0</v>
      </c>
      <c r="BF570" s="248">
        <f>IF(N570="snížená",J570,0)</f>
        <v>0</v>
      </c>
      <c r="BG570" s="248">
        <f>IF(N570="zákl. přenesená",J570,0)</f>
        <v>0</v>
      </c>
      <c r="BH570" s="248">
        <f>IF(N570="sníž. přenesená",J570,0)</f>
        <v>0</v>
      </c>
      <c r="BI570" s="248">
        <f>IF(N570="nulová",J570,0)</f>
        <v>0</v>
      </c>
      <c r="BJ570" s="25" t="s">
        <v>24</v>
      </c>
      <c r="BK570" s="248">
        <f>ROUND(I570*H570,2)</f>
        <v>0</v>
      </c>
      <c r="BL570" s="25" t="s">
        <v>304</v>
      </c>
      <c r="BM570" s="25" t="s">
        <v>5616</v>
      </c>
    </row>
    <row r="571" s="1" customFormat="1" ht="16.5" customHeight="1">
      <c r="B571" s="47"/>
      <c r="C571" s="237" t="s">
        <v>101</v>
      </c>
      <c r="D571" s="237" t="s">
        <v>230</v>
      </c>
      <c r="E571" s="238" t="s">
        <v>5092</v>
      </c>
      <c r="F571" s="239" t="s">
        <v>5093</v>
      </c>
      <c r="G571" s="240" t="s">
        <v>499</v>
      </c>
      <c r="H571" s="241">
        <v>18</v>
      </c>
      <c r="I571" s="242"/>
      <c r="J571" s="243">
        <f>ROUND(I571*H571,2)</f>
        <v>0</v>
      </c>
      <c r="K571" s="239" t="s">
        <v>234</v>
      </c>
      <c r="L571" s="73"/>
      <c r="M571" s="244" t="s">
        <v>22</v>
      </c>
      <c r="N571" s="245" t="s">
        <v>50</v>
      </c>
      <c r="O571" s="48"/>
      <c r="P571" s="246">
        <f>O571*H571</f>
        <v>0</v>
      </c>
      <c r="Q571" s="246">
        <v>0</v>
      </c>
      <c r="R571" s="246">
        <f>Q571*H571</f>
        <v>0</v>
      </c>
      <c r="S571" s="246">
        <v>0</v>
      </c>
      <c r="T571" s="247">
        <f>S571*H571</f>
        <v>0</v>
      </c>
      <c r="AR571" s="25" t="s">
        <v>304</v>
      </c>
      <c r="AT571" s="25" t="s">
        <v>230</v>
      </c>
      <c r="AU571" s="25" t="s">
        <v>87</v>
      </c>
      <c r="AY571" s="25" t="s">
        <v>228</v>
      </c>
      <c r="BE571" s="248">
        <f>IF(N571="základní",J571,0)</f>
        <v>0</v>
      </c>
      <c r="BF571" s="248">
        <f>IF(N571="snížená",J571,0)</f>
        <v>0</v>
      </c>
      <c r="BG571" s="248">
        <f>IF(N571="zákl. přenesená",J571,0)</f>
        <v>0</v>
      </c>
      <c r="BH571" s="248">
        <f>IF(N571="sníž. přenesená",J571,0)</f>
        <v>0</v>
      </c>
      <c r="BI571" s="248">
        <f>IF(N571="nulová",J571,0)</f>
        <v>0</v>
      </c>
      <c r="BJ571" s="25" t="s">
        <v>24</v>
      </c>
      <c r="BK571" s="248">
        <f>ROUND(I571*H571,2)</f>
        <v>0</v>
      </c>
      <c r="BL571" s="25" t="s">
        <v>304</v>
      </c>
      <c r="BM571" s="25" t="s">
        <v>5617</v>
      </c>
    </row>
    <row r="572" s="1" customFormat="1" ht="16.5" customHeight="1">
      <c r="B572" s="47"/>
      <c r="C572" s="237" t="s">
        <v>235</v>
      </c>
      <c r="D572" s="237" t="s">
        <v>230</v>
      </c>
      <c r="E572" s="238" t="s">
        <v>5618</v>
      </c>
      <c r="F572" s="239" t="s">
        <v>5619</v>
      </c>
      <c r="G572" s="240" t="s">
        <v>499</v>
      </c>
      <c r="H572" s="241">
        <v>4</v>
      </c>
      <c r="I572" s="242"/>
      <c r="J572" s="243">
        <f>ROUND(I572*H572,2)</f>
        <v>0</v>
      </c>
      <c r="K572" s="239" t="s">
        <v>234</v>
      </c>
      <c r="L572" s="73"/>
      <c r="M572" s="244" t="s">
        <v>22</v>
      </c>
      <c r="N572" s="245" t="s">
        <v>50</v>
      </c>
      <c r="O572" s="48"/>
      <c r="P572" s="246">
        <f>O572*H572</f>
        <v>0</v>
      </c>
      <c r="Q572" s="246">
        <v>0</v>
      </c>
      <c r="R572" s="246">
        <f>Q572*H572</f>
        <v>0</v>
      </c>
      <c r="S572" s="246">
        <v>0</v>
      </c>
      <c r="T572" s="247">
        <f>S572*H572</f>
        <v>0</v>
      </c>
      <c r="AR572" s="25" t="s">
        <v>304</v>
      </c>
      <c r="AT572" s="25" t="s">
        <v>230</v>
      </c>
      <c r="AU572" s="25" t="s">
        <v>87</v>
      </c>
      <c r="AY572" s="25" t="s">
        <v>228</v>
      </c>
      <c r="BE572" s="248">
        <f>IF(N572="základní",J572,0)</f>
        <v>0</v>
      </c>
      <c r="BF572" s="248">
        <f>IF(N572="snížená",J572,0)</f>
        <v>0</v>
      </c>
      <c r="BG572" s="248">
        <f>IF(N572="zákl. přenesená",J572,0)</f>
        <v>0</v>
      </c>
      <c r="BH572" s="248">
        <f>IF(N572="sníž. přenesená",J572,0)</f>
        <v>0</v>
      </c>
      <c r="BI572" s="248">
        <f>IF(N572="nulová",J572,0)</f>
        <v>0</v>
      </c>
      <c r="BJ572" s="25" t="s">
        <v>24</v>
      </c>
      <c r="BK572" s="248">
        <f>ROUND(I572*H572,2)</f>
        <v>0</v>
      </c>
      <c r="BL572" s="25" t="s">
        <v>304</v>
      </c>
      <c r="BM572" s="25" t="s">
        <v>5620</v>
      </c>
    </row>
    <row r="573" s="1" customFormat="1" ht="16.5" customHeight="1">
      <c r="B573" s="47"/>
      <c r="C573" s="237" t="s">
        <v>251</v>
      </c>
      <c r="D573" s="237" t="s">
        <v>230</v>
      </c>
      <c r="E573" s="238" t="s">
        <v>5113</v>
      </c>
      <c r="F573" s="239" t="s">
        <v>5114</v>
      </c>
      <c r="G573" s="240" t="s">
        <v>499</v>
      </c>
      <c r="H573" s="241">
        <v>2</v>
      </c>
      <c r="I573" s="242"/>
      <c r="J573" s="243">
        <f>ROUND(I573*H573,2)</f>
        <v>0</v>
      </c>
      <c r="K573" s="239" t="s">
        <v>234</v>
      </c>
      <c r="L573" s="73"/>
      <c r="M573" s="244" t="s">
        <v>22</v>
      </c>
      <c r="N573" s="245" t="s">
        <v>50</v>
      </c>
      <c r="O573" s="48"/>
      <c r="P573" s="246">
        <f>O573*H573</f>
        <v>0</v>
      </c>
      <c r="Q573" s="246">
        <v>0</v>
      </c>
      <c r="R573" s="246">
        <f>Q573*H573</f>
        <v>0</v>
      </c>
      <c r="S573" s="246">
        <v>0</v>
      </c>
      <c r="T573" s="247">
        <f>S573*H573</f>
        <v>0</v>
      </c>
      <c r="AR573" s="25" t="s">
        <v>304</v>
      </c>
      <c r="AT573" s="25" t="s">
        <v>230</v>
      </c>
      <c r="AU573" s="25" t="s">
        <v>87</v>
      </c>
      <c r="AY573" s="25" t="s">
        <v>228</v>
      </c>
      <c r="BE573" s="248">
        <f>IF(N573="základní",J573,0)</f>
        <v>0</v>
      </c>
      <c r="BF573" s="248">
        <f>IF(N573="snížená",J573,0)</f>
        <v>0</v>
      </c>
      <c r="BG573" s="248">
        <f>IF(N573="zákl. přenesená",J573,0)</f>
        <v>0</v>
      </c>
      <c r="BH573" s="248">
        <f>IF(N573="sníž. přenesená",J573,0)</f>
        <v>0</v>
      </c>
      <c r="BI573" s="248">
        <f>IF(N573="nulová",J573,0)</f>
        <v>0</v>
      </c>
      <c r="BJ573" s="25" t="s">
        <v>24</v>
      </c>
      <c r="BK573" s="248">
        <f>ROUND(I573*H573,2)</f>
        <v>0</v>
      </c>
      <c r="BL573" s="25" t="s">
        <v>304</v>
      </c>
      <c r="BM573" s="25" t="s">
        <v>5621</v>
      </c>
    </row>
    <row r="574" s="1" customFormat="1" ht="25.5" customHeight="1">
      <c r="B574" s="47"/>
      <c r="C574" s="237" t="s">
        <v>255</v>
      </c>
      <c r="D574" s="237" t="s">
        <v>230</v>
      </c>
      <c r="E574" s="238" t="s">
        <v>5622</v>
      </c>
      <c r="F574" s="239" t="s">
        <v>5623</v>
      </c>
      <c r="G574" s="240" t="s">
        <v>929</v>
      </c>
      <c r="H574" s="241">
        <v>2</v>
      </c>
      <c r="I574" s="242"/>
      <c r="J574" s="243">
        <f>ROUND(I574*H574,2)</f>
        <v>0</v>
      </c>
      <c r="K574" s="239" t="s">
        <v>2762</v>
      </c>
      <c r="L574" s="73"/>
      <c r="M574" s="244" t="s">
        <v>22</v>
      </c>
      <c r="N574" s="245" t="s">
        <v>50</v>
      </c>
      <c r="O574" s="48"/>
      <c r="P574" s="246">
        <f>O574*H574</f>
        <v>0</v>
      </c>
      <c r="Q574" s="246">
        <v>0</v>
      </c>
      <c r="R574" s="246">
        <f>Q574*H574</f>
        <v>0</v>
      </c>
      <c r="S574" s="246">
        <v>0</v>
      </c>
      <c r="T574" s="247">
        <f>S574*H574</f>
        <v>0</v>
      </c>
      <c r="AR574" s="25" t="s">
        <v>304</v>
      </c>
      <c r="AT574" s="25" t="s">
        <v>230</v>
      </c>
      <c r="AU574" s="25" t="s">
        <v>87</v>
      </c>
      <c r="AY574" s="25" t="s">
        <v>228</v>
      </c>
      <c r="BE574" s="248">
        <f>IF(N574="základní",J574,0)</f>
        <v>0</v>
      </c>
      <c r="BF574" s="248">
        <f>IF(N574="snížená",J574,0)</f>
        <v>0</v>
      </c>
      <c r="BG574" s="248">
        <f>IF(N574="zákl. přenesená",J574,0)</f>
        <v>0</v>
      </c>
      <c r="BH574" s="248">
        <f>IF(N574="sníž. přenesená",J574,0)</f>
        <v>0</v>
      </c>
      <c r="BI574" s="248">
        <f>IF(N574="nulová",J574,0)</f>
        <v>0</v>
      </c>
      <c r="BJ574" s="25" t="s">
        <v>24</v>
      </c>
      <c r="BK574" s="248">
        <f>ROUND(I574*H574,2)</f>
        <v>0</v>
      </c>
      <c r="BL574" s="25" t="s">
        <v>304</v>
      </c>
      <c r="BM574" s="25" t="s">
        <v>5624</v>
      </c>
    </row>
    <row r="575" s="1" customFormat="1" ht="16.5" customHeight="1">
      <c r="B575" s="47"/>
      <c r="C575" s="237" t="s">
        <v>260</v>
      </c>
      <c r="D575" s="237" t="s">
        <v>230</v>
      </c>
      <c r="E575" s="238" t="s">
        <v>5468</v>
      </c>
      <c r="F575" s="239" t="s">
        <v>5262</v>
      </c>
      <c r="G575" s="240" t="s">
        <v>929</v>
      </c>
      <c r="H575" s="241">
        <v>5</v>
      </c>
      <c r="I575" s="242"/>
      <c r="J575" s="243">
        <f>ROUND(I575*H575,2)</f>
        <v>0</v>
      </c>
      <c r="K575" s="239" t="s">
        <v>2762</v>
      </c>
      <c r="L575" s="73"/>
      <c r="M575" s="244" t="s">
        <v>22</v>
      </c>
      <c r="N575" s="245" t="s">
        <v>50</v>
      </c>
      <c r="O575" s="48"/>
      <c r="P575" s="246">
        <f>O575*H575</f>
        <v>0</v>
      </c>
      <c r="Q575" s="246">
        <v>0</v>
      </c>
      <c r="R575" s="246">
        <f>Q575*H575</f>
        <v>0</v>
      </c>
      <c r="S575" s="246">
        <v>0</v>
      </c>
      <c r="T575" s="247">
        <f>S575*H575</f>
        <v>0</v>
      </c>
      <c r="AR575" s="25" t="s">
        <v>304</v>
      </c>
      <c r="AT575" s="25" t="s">
        <v>230</v>
      </c>
      <c r="AU575" s="25" t="s">
        <v>87</v>
      </c>
      <c r="AY575" s="25" t="s">
        <v>228</v>
      </c>
      <c r="BE575" s="248">
        <f>IF(N575="základní",J575,0)</f>
        <v>0</v>
      </c>
      <c r="BF575" s="248">
        <f>IF(N575="snížená",J575,0)</f>
        <v>0</v>
      </c>
      <c r="BG575" s="248">
        <f>IF(N575="zákl. přenesená",J575,0)</f>
        <v>0</v>
      </c>
      <c r="BH575" s="248">
        <f>IF(N575="sníž. přenesená",J575,0)</f>
        <v>0</v>
      </c>
      <c r="BI575" s="248">
        <f>IF(N575="nulová",J575,0)</f>
        <v>0</v>
      </c>
      <c r="BJ575" s="25" t="s">
        <v>24</v>
      </c>
      <c r="BK575" s="248">
        <f>ROUND(I575*H575,2)</f>
        <v>0</v>
      </c>
      <c r="BL575" s="25" t="s">
        <v>304</v>
      </c>
      <c r="BM575" s="25" t="s">
        <v>5625</v>
      </c>
    </row>
    <row r="576" s="1" customFormat="1" ht="16.5" customHeight="1">
      <c r="B576" s="47"/>
      <c r="C576" s="237" t="s">
        <v>266</v>
      </c>
      <c r="D576" s="237" t="s">
        <v>230</v>
      </c>
      <c r="E576" s="238" t="s">
        <v>5473</v>
      </c>
      <c r="F576" s="239" t="s">
        <v>5265</v>
      </c>
      <c r="G576" s="240" t="s">
        <v>929</v>
      </c>
      <c r="H576" s="241">
        <v>2</v>
      </c>
      <c r="I576" s="242"/>
      <c r="J576" s="243">
        <f>ROUND(I576*H576,2)</f>
        <v>0</v>
      </c>
      <c r="K576" s="239" t="s">
        <v>2762</v>
      </c>
      <c r="L576" s="73"/>
      <c r="M576" s="244" t="s">
        <v>22</v>
      </c>
      <c r="N576" s="245" t="s">
        <v>50</v>
      </c>
      <c r="O576" s="48"/>
      <c r="P576" s="246">
        <f>O576*H576</f>
        <v>0</v>
      </c>
      <c r="Q576" s="246">
        <v>0</v>
      </c>
      <c r="R576" s="246">
        <f>Q576*H576</f>
        <v>0</v>
      </c>
      <c r="S576" s="246">
        <v>0</v>
      </c>
      <c r="T576" s="247">
        <f>S576*H576</f>
        <v>0</v>
      </c>
      <c r="AR576" s="25" t="s">
        <v>304</v>
      </c>
      <c r="AT576" s="25" t="s">
        <v>230</v>
      </c>
      <c r="AU576" s="25" t="s">
        <v>87</v>
      </c>
      <c r="AY576" s="25" t="s">
        <v>228</v>
      </c>
      <c r="BE576" s="248">
        <f>IF(N576="základní",J576,0)</f>
        <v>0</v>
      </c>
      <c r="BF576" s="248">
        <f>IF(N576="snížená",J576,0)</f>
        <v>0</v>
      </c>
      <c r="BG576" s="248">
        <f>IF(N576="zákl. přenesená",J576,0)</f>
        <v>0</v>
      </c>
      <c r="BH576" s="248">
        <f>IF(N576="sníž. přenesená",J576,0)</f>
        <v>0</v>
      </c>
      <c r="BI576" s="248">
        <f>IF(N576="nulová",J576,0)</f>
        <v>0</v>
      </c>
      <c r="BJ576" s="25" t="s">
        <v>24</v>
      </c>
      <c r="BK576" s="248">
        <f>ROUND(I576*H576,2)</f>
        <v>0</v>
      </c>
      <c r="BL576" s="25" t="s">
        <v>304</v>
      </c>
      <c r="BM576" s="25" t="s">
        <v>5626</v>
      </c>
    </row>
    <row r="577" s="1" customFormat="1" ht="16.5" customHeight="1">
      <c r="B577" s="47"/>
      <c r="C577" s="237" t="s">
        <v>271</v>
      </c>
      <c r="D577" s="237" t="s">
        <v>230</v>
      </c>
      <c r="E577" s="238" t="s">
        <v>5475</v>
      </c>
      <c r="F577" s="239" t="s">
        <v>5476</v>
      </c>
      <c r="G577" s="240" t="s">
        <v>929</v>
      </c>
      <c r="H577" s="241">
        <v>3</v>
      </c>
      <c r="I577" s="242"/>
      <c r="J577" s="243">
        <f>ROUND(I577*H577,2)</f>
        <v>0</v>
      </c>
      <c r="K577" s="239" t="s">
        <v>2762</v>
      </c>
      <c r="L577" s="73"/>
      <c r="M577" s="244" t="s">
        <v>22</v>
      </c>
      <c r="N577" s="245" t="s">
        <v>50</v>
      </c>
      <c r="O577" s="48"/>
      <c r="P577" s="246">
        <f>O577*H577</f>
        <v>0</v>
      </c>
      <c r="Q577" s="246">
        <v>0</v>
      </c>
      <c r="R577" s="246">
        <f>Q577*H577</f>
        <v>0</v>
      </c>
      <c r="S577" s="246">
        <v>0</v>
      </c>
      <c r="T577" s="247">
        <f>S577*H577</f>
        <v>0</v>
      </c>
      <c r="AR577" s="25" t="s">
        <v>304</v>
      </c>
      <c r="AT577" s="25" t="s">
        <v>230</v>
      </c>
      <c r="AU577" s="25" t="s">
        <v>87</v>
      </c>
      <c r="AY577" s="25" t="s">
        <v>228</v>
      </c>
      <c r="BE577" s="248">
        <f>IF(N577="základní",J577,0)</f>
        <v>0</v>
      </c>
      <c r="BF577" s="248">
        <f>IF(N577="snížená",J577,0)</f>
        <v>0</v>
      </c>
      <c r="BG577" s="248">
        <f>IF(N577="zákl. přenesená",J577,0)</f>
        <v>0</v>
      </c>
      <c r="BH577" s="248">
        <f>IF(N577="sníž. přenesená",J577,0)</f>
        <v>0</v>
      </c>
      <c r="BI577" s="248">
        <f>IF(N577="nulová",J577,0)</f>
        <v>0</v>
      </c>
      <c r="BJ577" s="25" t="s">
        <v>24</v>
      </c>
      <c r="BK577" s="248">
        <f>ROUND(I577*H577,2)</f>
        <v>0</v>
      </c>
      <c r="BL577" s="25" t="s">
        <v>304</v>
      </c>
      <c r="BM577" s="25" t="s">
        <v>5627</v>
      </c>
    </row>
    <row r="578" s="1" customFormat="1" ht="16.5" customHeight="1">
      <c r="B578" s="47"/>
      <c r="C578" s="237" t="s">
        <v>29</v>
      </c>
      <c r="D578" s="237" t="s">
        <v>230</v>
      </c>
      <c r="E578" s="238" t="s">
        <v>5478</v>
      </c>
      <c r="F578" s="239" t="s">
        <v>5479</v>
      </c>
      <c r="G578" s="240" t="s">
        <v>929</v>
      </c>
      <c r="H578" s="241">
        <v>1</v>
      </c>
      <c r="I578" s="242"/>
      <c r="J578" s="243">
        <f>ROUND(I578*H578,2)</f>
        <v>0</v>
      </c>
      <c r="K578" s="239" t="s">
        <v>2762</v>
      </c>
      <c r="L578" s="73"/>
      <c r="M578" s="244" t="s">
        <v>22</v>
      </c>
      <c r="N578" s="245" t="s">
        <v>50</v>
      </c>
      <c r="O578" s="48"/>
      <c r="P578" s="246">
        <f>O578*H578</f>
        <v>0</v>
      </c>
      <c r="Q578" s="246">
        <v>0</v>
      </c>
      <c r="R578" s="246">
        <f>Q578*H578</f>
        <v>0</v>
      </c>
      <c r="S578" s="246">
        <v>0</v>
      </c>
      <c r="T578" s="247">
        <f>S578*H578</f>
        <v>0</v>
      </c>
      <c r="AR578" s="25" t="s">
        <v>304</v>
      </c>
      <c r="AT578" s="25" t="s">
        <v>230</v>
      </c>
      <c r="AU578" s="25" t="s">
        <v>87</v>
      </c>
      <c r="AY578" s="25" t="s">
        <v>228</v>
      </c>
      <c r="BE578" s="248">
        <f>IF(N578="základní",J578,0)</f>
        <v>0</v>
      </c>
      <c r="BF578" s="248">
        <f>IF(N578="snížená",J578,0)</f>
        <v>0</v>
      </c>
      <c r="BG578" s="248">
        <f>IF(N578="zákl. přenesená",J578,0)</f>
        <v>0</v>
      </c>
      <c r="BH578" s="248">
        <f>IF(N578="sníž. přenesená",J578,0)</f>
        <v>0</v>
      </c>
      <c r="BI578" s="248">
        <f>IF(N578="nulová",J578,0)</f>
        <v>0</v>
      </c>
      <c r="BJ578" s="25" t="s">
        <v>24</v>
      </c>
      <c r="BK578" s="248">
        <f>ROUND(I578*H578,2)</f>
        <v>0</v>
      </c>
      <c r="BL578" s="25" t="s">
        <v>304</v>
      </c>
      <c r="BM578" s="25" t="s">
        <v>5628</v>
      </c>
    </row>
    <row r="579" s="1" customFormat="1" ht="16.5" customHeight="1">
      <c r="B579" s="47"/>
      <c r="C579" s="237" t="s">
        <v>279</v>
      </c>
      <c r="D579" s="237" t="s">
        <v>230</v>
      </c>
      <c r="E579" s="238" t="s">
        <v>5481</v>
      </c>
      <c r="F579" s="239" t="s">
        <v>5482</v>
      </c>
      <c r="G579" s="240" t="s">
        <v>929</v>
      </c>
      <c r="H579" s="241">
        <v>2</v>
      </c>
      <c r="I579" s="242"/>
      <c r="J579" s="243">
        <f>ROUND(I579*H579,2)</f>
        <v>0</v>
      </c>
      <c r="K579" s="239" t="s">
        <v>2762</v>
      </c>
      <c r="L579" s="73"/>
      <c r="M579" s="244" t="s">
        <v>22</v>
      </c>
      <c r="N579" s="245" t="s">
        <v>50</v>
      </c>
      <c r="O579" s="48"/>
      <c r="P579" s="246">
        <f>O579*H579</f>
        <v>0</v>
      </c>
      <c r="Q579" s="246">
        <v>0</v>
      </c>
      <c r="R579" s="246">
        <f>Q579*H579</f>
        <v>0</v>
      </c>
      <c r="S579" s="246">
        <v>0</v>
      </c>
      <c r="T579" s="247">
        <f>S579*H579</f>
        <v>0</v>
      </c>
      <c r="AR579" s="25" t="s">
        <v>304</v>
      </c>
      <c r="AT579" s="25" t="s">
        <v>230</v>
      </c>
      <c r="AU579" s="25" t="s">
        <v>87</v>
      </c>
      <c r="AY579" s="25" t="s">
        <v>228</v>
      </c>
      <c r="BE579" s="248">
        <f>IF(N579="základní",J579,0)</f>
        <v>0</v>
      </c>
      <c r="BF579" s="248">
        <f>IF(N579="snížená",J579,0)</f>
        <v>0</v>
      </c>
      <c r="BG579" s="248">
        <f>IF(N579="zákl. přenesená",J579,0)</f>
        <v>0</v>
      </c>
      <c r="BH579" s="248">
        <f>IF(N579="sníž. přenesená",J579,0)</f>
        <v>0</v>
      </c>
      <c r="BI579" s="248">
        <f>IF(N579="nulová",J579,0)</f>
        <v>0</v>
      </c>
      <c r="BJ579" s="25" t="s">
        <v>24</v>
      </c>
      <c r="BK579" s="248">
        <f>ROUND(I579*H579,2)</f>
        <v>0</v>
      </c>
      <c r="BL579" s="25" t="s">
        <v>304</v>
      </c>
      <c r="BM579" s="25" t="s">
        <v>5629</v>
      </c>
    </row>
    <row r="580" s="1" customFormat="1" ht="16.5" customHeight="1">
      <c r="B580" s="47"/>
      <c r="C580" s="237" t="s">
        <v>284</v>
      </c>
      <c r="D580" s="237" t="s">
        <v>230</v>
      </c>
      <c r="E580" s="238" t="s">
        <v>5487</v>
      </c>
      <c r="F580" s="239" t="s">
        <v>5147</v>
      </c>
      <c r="G580" s="240" t="s">
        <v>929</v>
      </c>
      <c r="H580" s="241">
        <v>6</v>
      </c>
      <c r="I580" s="242"/>
      <c r="J580" s="243">
        <f>ROUND(I580*H580,2)</f>
        <v>0</v>
      </c>
      <c r="K580" s="239" t="s">
        <v>2762</v>
      </c>
      <c r="L580" s="73"/>
      <c r="M580" s="244" t="s">
        <v>22</v>
      </c>
      <c r="N580" s="245" t="s">
        <v>50</v>
      </c>
      <c r="O580" s="48"/>
      <c r="P580" s="246">
        <f>O580*H580</f>
        <v>0</v>
      </c>
      <c r="Q580" s="246">
        <v>0</v>
      </c>
      <c r="R580" s="246">
        <f>Q580*H580</f>
        <v>0</v>
      </c>
      <c r="S580" s="246">
        <v>0</v>
      </c>
      <c r="T580" s="247">
        <f>S580*H580</f>
        <v>0</v>
      </c>
      <c r="AR580" s="25" t="s">
        <v>304</v>
      </c>
      <c r="AT580" s="25" t="s">
        <v>230</v>
      </c>
      <c r="AU580" s="25" t="s">
        <v>87</v>
      </c>
      <c r="AY580" s="25" t="s">
        <v>228</v>
      </c>
      <c r="BE580" s="248">
        <f>IF(N580="základní",J580,0)</f>
        <v>0</v>
      </c>
      <c r="BF580" s="248">
        <f>IF(N580="snížená",J580,0)</f>
        <v>0</v>
      </c>
      <c r="BG580" s="248">
        <f>IF(N580="zákl. přenesená",J580,0)</f>
        <v>0</v>
      </c>
      <c r="BH580" s="248">
        <f>IF(N580="sníž. přenesená",J580,0)</f>
        <v>0</v>
      </c>
      <c r="BI580" s="248">
        <f>IF(N580="nulová",J580,0)</f>
        <v>0</v>
      </c>
      <c r="BJ580" s="25" t="s">
        <v>24</v>
      </c>
      <c r="BK580" s="248">
        <f>ROUND(I580*H580,2)</f>
        <v>0</v>
      </c>
      <c r="BL580" s="25" t="s">
        <v>304</v>
      </c>
      <c r="BM580" s="25" t="s">
        <v>5630</v>
      </c>
    </row>
    <row r="581" s="1" customFormat="1" ht="16.5" customHeight="1">
      <c r="B581" s="47"/>
      <c r="C581" s="237" t="s">
        <v>289</v>
      </c>
      <c r="D581" s="237" t="s">
        <v>230</v>
      </c>
      <c r="E581" s="238" t="s">
        <v>5631</v>
      </c>
      <c r="F581" s="239" t="s">
        <v>5632</v>
      </c>
      <c r="G581" s="240" t="s">
        <v>929</v>
      </c>
      <c r="H581" s="241">
        <v>4</v>
      </c>
      <c r="I581" s="242"/>
      <c r="J581" s="243">
        <f>ROUND(I581*H581,2)</f>
        <v>0</v>
      </c>
      <c r="K581" s="239" t="s">
        <v>2762</v>
      </c>
      <c r="L581" s="73"/>
      <c r="M581" s="244" t="s">
        <v>22</v>
      </c>
      <c r="N581" s="245" t="s">
        <v>50</v>
      </c>
      <c r="O581" s="48"/>
      <c r="P581" s="246">
        <f>O581*H581</f>
        <v>0</v>
      </c>
      <c r="Q581" s="246">
        <v>0</v>
      </c>
      <c r="R581" s="246">
        <f>Q581*H581</f>
        <v>0</v>
      </c>
      <c r="S581" s="246">
        <v>0</v>
      </c>
      <c r="T581" s="247">
        <f>S581*H581</f>
        <v>0</v>
      </c>
      <c r="AR581" s="25" t="s">
        <v>304</v>
      </c>
      <c r="AT581" s="25" t="s">
        <v>230</v>
      </c>
      <c r="AU581" s="25" t="s">
        <v>87</v>
      </c>
      <c r="AY581" s="25" t="s">
        <v>228</v>
      </c>
      <c r="BE581" s="248">
        <f>IF(N581="základní",J581,0)</f>
        <v>0</v>
      </c>
      <c r="BF581" s="248">
        <f>IF(N581="snížená",J581,0)</f>
        <v>0</v>
      </c>
      <c r="BG581" s="248">
        <f>IF(N581="zákl. přenesená",J581,0)</f>
        <v>0</v>
      </c>
      <c r="BH581" s="248">
        <f>IF(N581="sníž. přenesená",J581,0)</f>
        <v>0</v>
      </c>
      <c r="BI581" s="248">
        <f>IF(N581="nulová",J581,0)</f>
        <v>0</v>
      </c>
      <c r="BJ581" s="25" t="s">
        <v>24</v>
      </c>
      <c r="BK581" s="248">
        <f>ROUND(I581*H581,2)</f>
        <v>0</v>
      </c>
      <c r="BL581" s="25" t="s">
        <v>304</v>
      </c>
      <c r="BM581" s="25" t="s">
        <v>5633</v>
      </c>
    </row>
    <row r="582" s="1" customFormat="1" ht="16.5" customHeight="1">
      <c r="B582" s="47"/>
      <c r="C582" s="237" t="s">
        <v>295</v>
      </c>
      <c r="D582" s="237" t="s">
        <v>230</v>
      </c>
      <c r="E582" s="238" t="s">
        <v>5498</v>
      </c>
      <c r="F582" s="239" t="s">
        <v>5499</v>
      </c>
      <c r="G582" s="240" t="s">
        <v>929</v>
      </c>
      <c r="H582" s="241">
        <v>1</v>
      </c>
      <c r="I582" s="242"/>
      <c r="J582" s="243">
        <f>ROUND(I582*H582,2)</f>
        <v>0</v>
      </c>
      <c r="K582" s="239" t="s">
        <v>2762</v>
      </c>
      <c r="L582" s="73"/>
      <c r="M582" s="244" t="s">
        <v>22</v>
      </c>
      <c r="N582" s="245" t="s">
        <v>50</v>
      </c>
      <c r="O582" s="48"/>
      <c r="P582" s="246">
        <f>O582*H582</f>
        <v>0</v>
      </c>
      <c r="Q582" s="246">
        <v>0</v>
      </c>
      <c r="R582" s="246">
        <f>Q582*H582</f>
        <v>0</v>
      </c>
      <c r="S582" s="246">
        <v>0</v>
      </c>
      <c r="T582" s="247">
        <f>S582*H582</f>
        <v>0</v>
      </c>
      <c r="AR582" s="25" t="s">
        <v>304</v>
      </c>
      <c r="AT582" s="25" t="s">
        <v>230</v>
      </c>
      <c r="AU582" s="25" t="s">
        <v>87</v>
      </c>
      <c r="AY582" s="25" t="s">
        <v>228</v>
      </c>
      <c r="BE582" s="248">
        <f>IF(N582="základní",J582,0)</f>
        <v>0</v>
      </c>
      <c r="BF582" s="248">
        <f>IF(N582="snížená",J582,0)</f>
        <v>0</v>
      </c>
      <c r="BG582" s="248">
        <f>IF(N582="zákl. přenesená",J582,0)</f>
        <v>0</v>
      </c>
      <c r="BH582" s="248">
        <f>IF(N582="sníž. přenesená",J582,0)</f>
        <v>0</v>
      </c>
      <c r="BI582" s="248">
        <f>IF(N582="nulová",J582,0)</f>
        <v>0</v>
      </c>
      <c r="BJ582" s="25" t="s">
        <v>24</v>
      </c>
      <c r="BK582" s="248">
        <f>ROUND(I582*H582,2)</f>
        <v>0</v>
      </c>
      <c r="BL582" s="25" t="s">
        <v>304</v>
      </c>
      <c r="BM582" s="25" t="s">
        <v>5634</v>
      </c>
    </row>
    <row r="583" s="1" customFormat="1" ht="16.5" customHeight="1">
      <c r="B583" s="47"/>
      <c r="C583" s="237" t="s">
        <v>10</v>
      </c>
      <c r="D583" s="237" t="s">
        <v>230</v>
      </c>
      <c r="E583" s="238" t="s">
        <v>5501</v>
      </c>
      <c r="F583" s="239" t="s">
        <v>5502</v>
      </c>
      <c r="G583" s="240" t="s">
        <v>929</v>
      </c>
      <c r="H583" s="241">
        <v>4</v>
      </c>
      <c r="I583" s="242"/>
      <c r="J583" s="243">
        <f>ROUND(I583*H583,2)</f>
        <v>0</v>
      </c>
      <c r="K583" s="239" t="s">
        <v>2762</v>
      </c>
      <c r="L583" s="73"/>
      <c r="M583" s="244" t="s">
        <v>22</v>
      </c>
      <c r="N583" s="245" t="s">
        <v>50</v>
      </c>
      <c r="O583" s="48"/>
      <c r="P583" s="246">
        <f>O583*H583</f>
        <v>0</v>
      </c>
      <c r="Q583" s="246">
        <v>0</v>
      </c>
      <c r="R583" s="246">
        <f>Q583*H583</f>
        <v>0</v>
      </c>
      <c r="S583" s="246">
        <v>0</v>
      </c>
      <c r="T583" s="247">
        <f>S583*H583</f>
        <v>0</v>
      </c>
      <c r="AR583" s="25" t="s">
        <v>304</v>
      </c>
      <c r="AT583" s="25" t="s">
        <v>230</v>
      </c>
      <c r="AU583" s="25" t="s">
        <v>87</v>
      </c>
      <c r="AY583" s="25" t="s">
        <v>228</v>
      </c>
      <c r="BE583" s="248">
        <f>IF(N583="základní",J583,0)</f>
        <v>0</v>
      </c>
      <c r="BF583" s="248">
        <f>IF(N583="snížená",J583,0)</f>
        <v>0</v>
      </c>
      <c r="BG583" s="248">
        <f>IF(N583="zákl. přenesená",J583,0)</f>
        <v>0</v>
      </c>
      <c r="BH583" s="248">
        <f>IF(N583="sníž. přenesená",J583,0)</f>
        <v>0</v>
      </c>
      <c r="BI583" s="248">
        <f>IF(N583="nulová",J583,0)</f>
        <v>0</v>
      </c>
      <c r="BJ583" s="25" t="s">
        <v>24</v>
      </c>
      <c r="BK583" s="248">
        <f>ROUND(I583*H583,2)</f>
        <v>0</v>
      </c>
      <c r="BL583" s="25" t="s">
        <v>304</v>
      </c>
      <c r="BM583" s="25" t="s">
        <v>5635</v>
      </c>
    </row>
    <row r="584" s="1" customFormat="1" ht="16.5" customHeight="1">
      <c r="B584" s="47"/>
      <c r="C584" s="237" t="s">
        <v>304</v>
      </c>
      <c r="D584" s="237" t="s">
        <v>230</v>
      </c>
      <c r="E584" s="238" t="s">
        <v>5161</v>
      </c>
      <c r="F584" s="239" t="s">
        <v>5162</v>
      </c>
      <c r="G584" s="240" t="s">
        <v>913</v>
      </c>
      <c r="H584" s="306"/>
      <c r="I584" s="242"/>
      <c r="J584" s="243">
        <f>ROUND(I584*H584,2)</f>
        <v>0</v>
      </c>
      <c r="K584" s="239" t="s">
        <v>234</v>
      </c>
      <c r="L584" s="73"/>
      <c r="M584" s="244" t="s">
        <v>22</v>
      </c>
      <c r="N584" s="245" t="s">
        <v>50</v>
      </c>
      <c r="O584" s="48"/>
      <c r="P584" s="246">
        <f>O584*H584</f>
        <v>0</v>
      </c>
      <c r="Q584" s="246">
        <v>0</v>
      </c>
      <c r="R584" s="246">
        <f>Q584*H584</f>
        <v>0</v>
      </c>
      <c r="S584" s="246">
        <v>0</v>
      </c>
      <c r="T584" s="247">
        <f>S584*H584</f>
        <v>0</v>
      </c>
      <c r="AR584" s="25" t="s">
        <v>304</v>
      </c>
      <c r="AT584" s="25" t="s">
        <v>230</v>
      </c>
      <c r="AU584" s="25" t="s">
        <v>87</v>
      </c>
      <c r="AY584" s="25" t="s">
        <v>228</v>
      </c>
      <c r="BE584" s="248">
        <f>IF(N584="základní",J584,0)</f>
        <v>0</v>
      </c>
      <c r="BF584" s="248">
        <f>IF(N584="snížená",J584,0)</f>
        <v>0</v>
      </c>
      <c r="BG584" s="248">
        <f>IF(N584="zákl. přenesená",J584,0)</f>
        <v>0</v>
      </c>
      <c r="BH584" s="248">
        <f>IF(N584="sníž. přenesená",J584,0)</f>
        <v>0</v>
      </c>
      <c r="BI584" s="248">
        <f>IF(N584="nulová",J584,0)</f>
        <v>0</v>
      </c>
      <c r="BJ584" s="25" t="s">
        <v>24</v>
      </c>
      <c r="BK584" s="248">
        <f>ROUND(I584*H584,2)</f>
        <v>0</v>
      </c>
      <c r="BL584" s="25" t="s">
        <v>304</v>
      </c>
      <c r="BM584" s="25" t="s">
        <v>5636</v>
      </c>
    </row>
    <row r="585" s="11" customFormat="1" ht="29.88" customHeight="1">
      <c r="B585" s="221"/>
      <c r="C585" s="222"/>
      <c r="D585" s="223" t="s">
        <v>78</v>
      </c>
      <c r="E585" s="235" t="s">
        <v>2774</v>
      </c>
      <c r="F585" s="235" t="s">
        <v>5164</v>
      </c>
      <c r="G585" s="222"/>
      <c r="H585" s="222"/>
      <c r="I585" s="225"/>
      <c r="J585" s="236">
        <f>BK585</f>
        <v>0</v>
      </c>
      <c r="K585" s="222"/>
      <c r="L585" s="227"/>
      <c r="M585" s="228"/>
      <c r="N585" s="229"/>
      <c r="O585" s="229"/>
      <c r="P585" s="230">
        <f>SUM(P586:P588)</f>
        <v>0</v>
      </c>
      <c r="Q585" s="229"/>
      <c r="R585" s="230">
        <f>SUM(R586:R588)</f>
        <v>0</v>
      </c>
      <c r="S585" s="229"/>
      <c r="T585" s="231">
        <f>SUM(T586:T588)</f>
        <v>0</v>
      </c>
      <c r="AR585" s="232" t="s">
        <v>87</v>
      </c>
      <c r="AT585" s="233" t="s">
        <v>78</v>
      </c>
      <c r="AU585" s="233" t="s">
        <v>24</v>
      </c>
      <c r="AY585" s="232" t="s">
        <v>228</v>
      </c>
      <c r="BK585" s="234">
        <f>SUM(BK586:BK588)</f>
        <v>0</v>
      </c>
    </row>
    <row r="586" s="1" customFormat="1" ht="16.5" customHeight="1">
      <c r="B586" s="47"/>
      <c r="C586" s="237" t="s">
        <v>24</v>
      </c>
      <c r="D586" s="237" t="s">
        <v>230</v>
      </c>
      <c r="E586" s="238" t="s">
        <v>5165</v>
      </c>
      <c r="F586" s="239" t="s">
        <v>5166</v>
      </c>
      <c r="G586" s="240" t="s">
        <v>356</v>
      </c>
      <c r="H586" s="241">
        <v>40</v>
      </c>
      <c r="I586" s="242"/>
      <c r="J586" s="243">
        <f>ROUND(I586*H586,2)</f>
        <v>0</v>
      </c>
      <c r="K586" s="239" t="s">
        <v>234</v>
      </c>
      <c r="L586" s="73"/>
      <c r="M586" s="244" t="s">
        <v>22</v>
      </c>
      <c r="N586" s="245" t="s">
        <v>50</v>
      </c>
      <c r="O586" s="48"/>
      <c r="P586" s="246">
        <f>O586*H586</f>
        <v>0</v>
      </c>
      <c r="Q586" s="246">
        <v>0</v>
      </c>
      <c r="R586" s="246">
        <f>Q586*H586</f>
        <v>0</v>
      </c>
      <c r="S586" s="246">
        <v>0</v>
      </c>
      <c r="T586" s="247">
        <f>S586*H586</f>
        <v>0</v>
      </c>
      <c r="AR586" s="25" t="s">
        <v>304</v>
      </c>
      <c r="AT586" s="25" t="s">
        <v>230</v>
      </c>
      <c r="AU586" s="25" t="s">
        <v>87</v>
      </c>
      <c r="AY586" s="25" t="s">
        <v>228</v>
      </c>
      <c r="BE586" s="248">
        <f>IF(N586="základní",J586,0)</f>
        <v>0</v>
      </c>
      <c r="BF586" s="248">
        <f>IF(N586="snížená",J586,0)</f>
        <v>0</v>
      </c>
      <c r="BG586" s="248">
        <f>IF(N586="zákl. přenesená",J586,0)</f>
        <v>0</v>
      </c>
      <c r="BH586" s="248">
        <f>IF(N586="sníž. přenesená",J586,0)</f>
        <v>0</v>
      </c>
      <c r="BI586" s="248">
        <f>IF(N586="nulová",J586,0)</f>
        <v>0</v>
      </c>
      <c r="BJ586" s="25" t="s">
        <v>24</v>
      </c>
      <c r="BK586" s="248">
        <f>ROUND(I586*H586,2)</f>
        <v>0</v>
      </c>
      <c r="BL586" s="25" t="s">
        <v>304</v>
      </c>
      <c r="BM586" s="25" t="s">
        <v>5637</v>
      </c>
    </row>
    <row r="587" s="1" customFormat="1" ht="16.5" customHeight="1">
      <c r="B587" s="47"/>
      <c r="C587" s="237" t="s">
        <v>87</v>
      </c>
      <c r="D587" s="237" t="s">
        <v>230</v>
      </c>
      <c r="E587" s="238" t="s">
        <v>5638</v>
      </c>
      <c r="F587" s="239" t="s">
        <v>5639</v>
      </c>
      <c r="G587" s="240" t="s">
        <v>356</v>
      </c>
      <c r="H587" s="241">
        <v>40</v>
      </c>
      <c r="I587" s="242"/>
      <c r="J587" s="243">
        <f>ROUND(I587*H587,2)</f>
        <v>0</v>
      </c>
      <c r="K587" s="239" t="s">
        <v>2762</v>
      </c>
      <c r="L587" s="73"/>
      <c r="M587" s="244" t="s">
        <v>22</v>
      </c>
      <c r="N587" s="245" t="s">
        <v>50</v>
      </c>
      <c r="O587" s="48"/>
      <c r="P587" s="246">
        <f>O587*H587</f>
        <v>0</v>
      </c>
      <c r="Q587" s="246">
        <v>0</v>
      </c>
      <c r="R587" s="246">
        <f>Q587*H587</f>
        <v>0</v>
      </c>
      <c r="S587" s="246">
        <v>0</v>
      </c>
      <c r="T587" s="247">
        <f>S587*H587</f>
        <v>0</v>
      </c>
      <c r="AR587" s="25" t="s">
        <v>304</v>
      </c>
      <c r="AT587" s="25" t="s">
        <v>230</v>
      </c>
      <c r="AU587" s="25" t="s">
        <v>87</v>
      </c>
      <c r="AY587" s="25" t="s">
        <v>228</v>
      </c>
      <c r="BE587" s="248">
        <f>IF(N587="základní",J587,0)</f>
        <v>0</v>
      </c>
      <c r="BF587" s="248">
        <f>IF(N587="snížená",J587,0)</f>
        <v>0</v>
      </c>
      <c r="BG587" s="248">
        <f>IF(N587="zákl. přenesená",J587,0)</f>
        <v>0</v>
      </c>
      <c r="BH587" s="248">
        <f>IF(N587="sníž. přenesená",J587,0)</f>
        <v>0</v>
      </c>
      <c r="BI587" s="248">
        <f>IF(N587="nulová",J587,0)</f>
        <v>0</v>
      </c>
      <c r="BJ587" s="25" t="s">
        <v>24</v>
      </c>
      <c r="BK587" s="248">
        <f>ROUND(I587*H587,2)</f>
        <v>0</v>
      </c>
      <c r="BL587" s="25" t="s">
        <v>304</v>
      </c>
      <c r="BM587" s="25" t="s">
        <v>5640</v>
      </c>
    </row>
    <row r="588" s="1" customFormat="1" ht="16.5" customHeight="1">
      <c r="B588" s="47"/>
      <c r="C588" s="237" t="s">
        <v>101</v>
      </c>
      <c r="D588" s="237" t="s">
        <v>230</v>
      </c>
      <c r="E588" s="238" t="s">
        <v>5595</v>
      </c>
      <c r="F588" s="239" t="s">
        <v>5596</v>
      </c>
      <c r="G588" s="240" t="s">
        <v>913</v>
      </c>
      <c r="H588" s="306"/>
      <c r="I588" s="242"/>
      <c r="J588" s="243">
        <f>ROUND(I588*H588,2)</f>
        <v>0</v>
      </c>
      <c r="K588" s="239" t="s">
        <v>234</v>
      </c>
      <c r="L588" s="73"/>
      <c r="M588" s="244" t="s">
        <v>22</v>
      </c>
      <c r="N588" s="245" t="s">
        <v>50</v>
      </c>
      <c r="O588" s="48"/>
      <c r="P588" s="246">
        <f>O588*H588</f>
        <v>0</v>
      </c>
      <c r="Q588" s="246">
        <v>0</v>
      </c>
      <c r="R588" s="246">
        <f>Q588*H588</f>
        <v>0</v>
      </c>
      <c r="S588" s="246">
        <v>0</v>
      </c>
      <c r="T588" s="247">
        <f>S588*H588</f>
        <v>0</v>
      </c>
      <c r="AR588" s="25" t="s">
        <v>304</v>
      </c>
      <c r="AT588" s="25" t="s">
        <v>230</v>
      </c>
      <c r="AU588" s="25" t="s">
        <v>87</v>
      </c>
      <c r="AY588" s="25" t="s">
        <v>228</v>
      </c>
      <c r="BE588" s="248">
        <f>IF(N588="základní",J588,0)</f>
        <v>0</v>
      </c>
      <c r="BF588" s="248">
        <f>IF(N588="snížená",J588,0)</f>
        <v>0</v>
      </c>
      <c r="BG588" s="248">
        <f>IF(N588="zákl. přenesená",J588,0)</f>
        <v>0</v>
      </c>
      <c r="BH588" s="248">
        <f>IF(N588="sníž. přenesená",J588,0)</f>
        <v>0</v>
      </c>
      <c r="BI588" s="248">
        <f>IF(N588="nulová",J588,0)</f>
        <v>0</v>
      </c>
      <c r="BJ588" s="25" t="s">
        <v>24</v>
      </c>
      <c r="BK588" s="248">
        <f>ROUND(I588*H588,2)</f>
        <v>0</v>
      </c>
      <c r="BL588" s="25" t="s">
        <v>304</v>
      </c>
      <c r="BM588" s="25" t="s">
        <v>5641</v>
      </c>
    </row>
    <row r="589" s="11" customFormat="1" ht="29.88" customHeight="1">
      <c r="B589" s="221"/>
      <c r="C589" s="222"/>
      <c r="D589" s="223" t="s">
        <v>78</v>
      </c>
      <c r="E589" s="235" t="s">
        <v>2782</v>
      </c>
      <c r="F589" s="235" t="s">
        <v>5180</v>
      </c>
      <c r="G589" s="222"/>
      <c r="H589" s="222"/>
      <c r="I589" s="225"/>
      <c r="J589" s="236">
        <f>BK589</f>
        <v>0</v>
      </c>
      <c r="K589" s="222"/>
      <c r="L589" s="227"/>
      <c r="M589" s="228"/>
      <c r="N589" s="229"/>
      <c r="O589" s="229"/>
      <c r="P589" s="230">
        <f>SUM(P590:P592)</f>
        <v>0</v>
      </c>
      <c r="Q589" s="229"/>
      <c r="R589" s="230">
        <f>SUM(R590:R592)</f>
        <v>0</v>
      </c>
      <c r="S589" s="229"/>
      <c r="T589" s="231">
        <f>SUM(T590:T592)</f>
        <v>0</v>
      </c>
      <c r="AR589" s="232" t="s">
        <v>87</v>
      </c>
      <c r="AT589" s="233" t="s">
        <v>78</v>
      </c>
      <c r="AU589" s="233" t="s">
        <v>24</v>
      </c>
      <c r="AY589" s="232" t="s">
        <v>228</v>
      </c>
      <c r="BK589" s="234">
        <f>SUM(BK590:BK592)</f>
        <v>0</v>
      </c>
    </row>
    <row r="590" s="1" customFormat="1" ht="16.5" customHeight="1">
      <c r="B590" s="47"/>
      <c r="C590" s="237" t="s">
        <v>24</v>
      </c>
      <c r="D590" s="237" t="s">
        <v>230</v>
      </c>
      <c r="E590" s="238" t="s">
        <v>5181</v>
      </c>
      <c r="F590" s="239" t="s">
        <v>5182</v>
      </c>
      <c r="G590" s="240" t="s">
        <v>263</v>
      </c>
      <c r="H590" s="241">
        <v>3</v>
      </c>
      <c r="I590" s="242"/>
      <c r="J590" s="243">
        <f>ROUND(I590*H590,2)</f>
        <v>0</v>
      </c>
      <c r="K590" s="239" t="s">
        <v>234</v>
      </c>
      <c r="L590" s="73"/>
      <c r="M590" s="244" t="s">
        <v>22</v>
      </c>
      <c r="N590" s="245" t="s">
        <v>50</v>
      </c>
      <c r="O590" s="48"/>
      <c r="P590" s="246">
        <f>O590*H590</f>
        <v>0</v>
      </c>
      <c r="Q590" s="246">
        <v>0</v>
      </c>
      <c r="R590" s="246">
        <f>Q590*H590</f>
        <v>0</v>
      </c>
      <c r="S590" s="246">
        <v>0</v>
      </c>
      <c r="T590" s="247">
        <f>S590*H590</f>
        <v>0</v>
      </c>
      <c r="AR590" s="25" t="s">
        <v>304</v>
      </c>
      <c r="AT590" s="25" t="s">
        <v>230</v>
      </c>
      <c r="AU590" s="25" t="s">
        <v>87</v>
      </c>
      <c r="AY590" s="25" t="s">
        <v>228</v>
      </c>
      <c r="BE590" s="248">
        <f>IF(N590="základní",J590,0)</f>
        <v>0</v>
      </c>
      <c r="BF590" s="248">
        <f>IF(N590="snížená",J590,0)</f>
        <v>0</v>
      </c>
      <c r="BG590" s="248">
        <f>IF(N590="zákl. přenesená",J590,0)</f>
        <v>0</v>
      </c>
      <c r="BH590" s="248">
        <f>IF(N590="sníž. přenesená",J590,0)</f>
        <v>0</v>
      </c>
      <c r="BI590" s="248">
        <f>IF(N590="nulová",J590,0)</f>
        <v>0</v>
      </c>
      <c r="BJ590" s="25" t="s">
        <v>24</v>
      </c>
      <c r="BK590" s="248">
        <f>ROUND(I590*H590,2)</f>
        <v>0</v>
      </c>
      <c r="BL590" s="25" t="s">
        <v>304</v>
      </c>
      <c r="BM590" s="25" t="s">
        <v>5642</v>
      </c>
    </row>
    <row r="591" s="1" customFormat="1" ht="16.5" customHeight="1">
      <c r="B591" s="47"/>
      <c r="C591" s="237" t="s">
        <v>87</v>
      </c>
      <c r="D591" s="237" t="s">
        <v>230</v>
      </c>
      <c r="E591" s="238" t="s">
        <v>5184</v>
      </c>
      <c r="F591" s="239" t="s">
        <v>5185</v>
      </c>
      <c r="G591" s="240" t="s">
        <v>328</v>
      </c>
      <c r="H591" s="241">
        <v>24</v>
      </c>
      <c r="I591" s="242"/>
      <c r="J591" s="243">
        <f>ROUND(I591*H591,2)</f>
        <v>0</v>
      </c>
      <c r="K591" s="239" t="s">
        <v>234</v>
      </c>
      <c r="L591" s="73"/>
      <c r="M591" s="244" t="s">
        <v>22</v>
      </c>
      <c r="N591" s="245" t="s">
        <v>50</v>
      </c>
      <c r="O591" s="48"/>
      <c r="P591" s="246">
        <f>O591*H591</f>
        <v>0</v>
      </c>
      <c r="Q591" s="246">
        <v>0</v>
      </c>
      <c r="R591" s="246">
        <f>Q591*H591</f>
        <v>0</v>
      </c>
      <c r="S591" s="246">
        <v>0</v>
      </c>
      <c r="T591" s="247">
        <f>S591*H591</f>
        <v>0</v>
      </c>
      <c r="AR591" s="25" t="s">
        <v>304</v>
      </c>
      <c r="AT591" s="25" t="s">
        <v>230</v>
      </c>
      <c r="AU591" s="25" t="s">
        <v>87</v>
      </c>
      <c r="AY591" s="25" t="s">
        <v>228</v>
      </c>
      <c r="BE591" s="248">
        <f>IF(N591="základní",J591,0)</f>
        <v>0</v>
      </c>
      <c r="BF591" s="248">
        <f>IF(N591="snížená",J591,0)</f>
        <v>0</v>
      </c>
      <c r="BG591" s="248">
        <f>IF(N591="zákl. přenesená",J591,0)</f>
        <v>0</v>
      </c>
      <c r="BH591" s="248">
        <f>IF(N591="sníž. přenesená",J591,0)</f>
        <v>0</v>
      </c>
      <c r="BI591" s="248">
        <f>IF(N591="nulová",J591,0)</f>
        <v>0</v>
      </c>
      <c r="BJ591" s="25" t="s">
        <v>24</v>
      </c>
      <c r="BK591" s="248">
        <f>ROUND(I591*H591,2)</f>
        <v>0</v>
      </c>
      <c r="BL591" s="25" t="s">
        <v>304</v>
      </c>
      <c r="BM591" s="25" t="s">
        <v>5643</v>
      </c>
    </row>
    <row r="592" s="1" customFormat="1" ht="16.5" customHeight="1">
      <c r="B592" s="47"/>
      <c r="C592" s="237" t="s">
        <v>101</v>
      </c>
      <c r="D592" s="237" t="s">
        <v>230</v>
      </c>
      <c r="E592" s="238" t="s">
        <v>5514</v>
      </c>
      <c r="F592" s="239" t="s">
        <v>5515</v>
      </c>
      <c r="G592" s="240" t="s">
        <v>929</v>
      </c>
      <c r="H592" s="241">
        <v>2</v>
      </c>
      <c r="I592" s="242"/>
      <c r="J592" s="243">
        <f>ROUND(I592*H592,2)</f>
        <v>0</v>
      </c>
      <c r="K592" s="239" t="s">
        <v>2762</v>
      </c>
      <c r="L592" s="73"/>
      <c r="M592" s="244" t="s">
        <v>22</v>
      </c>
      <c r="N592" s="245" t="s">
        <v>50</v>
      </c>
      <c r="O592" s="48"/>
      <c r="P592" s="246">
        <f>O592*H592</f>
        <v>0</v>
      </c>
      <c r="Q592" s="246">
        <v>0</v>
      </c>
      <c r="R592" s="246">
        <f>Q592*H592</f>
        <v>0</v>
      </c>
      <c r="S592" s="246">
        <v>0</v>
      </c>
      <c r="T592" s="247">
        <f>S592*H592</f>
        <v>0</v>
      </c>
      <c r="AR592" s="25" t="s">
        <v>304</v>
      </c>
      <c r="AT592" s="25" t="s">
        <v>230</v>
      </c>
      <c r="AU592" s="25" t="s">
        <v>87</v>
      </c>
      <c r="AY592" s="25" t="s">
        <v>228</v>
      </c>
      <c r="BE592" s="248">
        <f>IF(N592="základní",J592,0)</f>
        <v>0</v>
      </c>
      <c r="BF592" s="248">
        <f>IF(N592="snížená",J592,0)</f>
        <v>0</v>
      </c>
      <c r="BG592" s="248">
        <f>IF(N592="zákl. přenesená",J592,0)</f>
        <v>0</v>
      </c>
      <c r="BH592" s="248">
        <f>IF(N592="sníž. přenesená",J592,0)</f>
        <v>0</v>
      </c>
      <c r="BI592" s="248">
        <f>IF(N592="nulová",J592,0)</f>
        <v>0</v>
      </c>
      <c r="BJ592" s="25" t="s">
        <v>24</v>
      </c>
      <c r="BK592" s="248">
        <f>ROUND(I592*H592,2)</f>
        <v>0</v>
      </c>
      <c r="BL592" s="25" t="s">
        <v>304</v>
      </c>
      <c r="BM592" s="25" t="s">
        <v>5644</v>
      </c>
    </row>
    <row r="593" s="11" customFormat="1" ht="29.88" customHeight="1">
      <c r="B593" s="221"/>
      <c r="C593" s="222"/>
      <c r="D593" s="223" t="s">
        <v>78</v>
      </c>
      <c r="E593" s="235" t="s">
        <v>3624</v>
      </c>
      <c r="F593" s="235" t="s">
        <v>5192</v>
      </c>
      <c r="G593" s="222"/>
      <c r="H593" s="222"/>
      <c r="I593" s="225"/>
      <c r="J593" s="236">
        <f>BK593</f>
        <v>0</v>
      </c>
      <c r="K593" s="222"/>
      <c r="L593" s="227"/>
      <c r="M593" s="228"/>
      <c r="N593" s="229"/>
      <c r="O593" s="229"/>
      <c r="P593" s="230">
        <f>P594</f>
        <v>0</v>
      </c>
      <c r="Q593" s="229"/>
      <c r="R593" s="230">
        <f>R594</f>
        <v>0</v>
      </c>
      <c r="S593" s="229"/>
      <c r="T593" s="231">
        <f>T594</f>
        <v>0</v>
      </c>
      <c r="AR593" s="232" t="s">
        <v>87</v>
      </c>
      <c r="AT593" s="233" t="s">
        <v>78</v>
      </c>
      <c r="AU593" s="233" t="s">
        <v>24</v>
      </c>
      <c r="AY593" s="232" t="s">
        <v>228</v>
      </c>
      <c r="BK593" s="234">
        <f>BK594</f>
        <v>0</v>
      </c>
    </row>
    <row r="594" s="1" customFormat="1" ht="16.5" customHeight="1">
      <c r="B594" s="47"/>
      <c r="C594" s="237" t="s">
        <v>24</v>
      </c>
      <c r="D594" s="237" t="s">
        <v>230</v>
      </c>
      <c r="E594" s="238" t="s">
        <v>5645</v>
      </c>
      <c r="F594" s="239" t="s">
        <v>5646</v>
      </c>
      <c r="G594" s="240" t="s">
        <v>3160</v>
      </c>
      <c r="H594" s="241">
        <v>2</v>
      </c>
      <c r="I594" s="242"/>
      <c r="J594" s="243">
        <f>ROUND(I594*H594,2)</f>
        <v>0</v>
      </c>
      <c r="K594" s="239" t="s">
        <v>2762</v>
      </c>
      <c r="L594" s="73"/>
      <c r="M594" s="244" t="s">
        <v>22</v>
      </c>
      <c r="N594" s="245" t="s">
        <v>50</v>
      </c>
      <c r="O594" s="48"/>
      <c r="P594" s="246">
        <f>O594*H594</f>
        <v>0</v>
      </c>
      <c r="Q594" s="246">
        <v>0</v>
      </c>
      <c r="R594" s="246">
        <f>Q594*H594</f>
        <v>0</v>
      </c>
      <c r="S594" s="246">
        <v>0</v>
      </c>
      <c r="T594" s="247">
        <f>S594*H594</f>
        <v>0</v>
      </c>
      <c r="AR594" s="25" t="s">
        <v>304</v>
      </c>
      <c r="AT594" s="25" t="s">
        <v>230</v>
      </c>
      <c r="AU594" s="25" t="s">
        <v>87</v>
      </c>
      <c r="AY594" s="25" t="s">
        <v>228</v>
      </c>
      <c r="BE594" s="248">
        <f>IF(N594="základní",J594,0)</f>
        <v>0</v>
      </c>
      <c r="BF594" s="248">
        <f>IF(N594="snížená",J594,0)</f>
        <v>0</v>
      </c>
      <c r="BG594" s="248">
        <f>IF(N594="zákl. přenesená",J594,0)</f>
        <v>0</v>
      </c>
      <c r="BH594" s="248">
        <f>IF(N594="sníž. přenesená",J594,0)</f>
        <v>0</v>
      </c>
      <c r="BI594" s="248">
        <f>IF(N594="nulová",J594,0)</f>
        <v>0</v>
      </c>
      <c r="BJ594" s="25" t="s">
        <v>24</v>
      </c>
      <c r="BK594" s="248">
        <f>ROUND(I594*H594,2)</f>
        <v>0</v>
      </c>
      <c r="BL594" s="25" t="s">
        <v>304</v>
      </c>
      <c r="BM594" s="25" t="s">
        <v>5647</v>
      </c>
    </row>
    <row r="595" s="11" customFormat="1" ht="37.44" customHeight="1">
      <c r="B595" s="221"/>
      <c r="C595" s="222"/>
      <c r="D595" s="223" t="s">
        <v>78</v>
      </c>
      <c r="E595" s="224" t="s">
        <v>2907</v>
      </c>
      <c r="F595" s="224" t="s">
        <v>5648</v>
      </c>
      <c r="G595" s="222"/>
      <c r="H595" s="222"/>
      <c r="I595" s="225"/>
      <c r="J595" s="226">
        <f>BK595</f>
        <v>0</v>
      </c>
      <c r="K595" s="222"/>
      <c r="L595" s="227"/>
      <c r="M595" s="228"/>
      <c r="N595" s="229"/>
      <c r="O595" s="229"/>
      <c r="P595" s="230">
        <f>P596+P603+P608+P620+P625+P629</f>
        <v>0</v>
      </c>
      <c r="Q595" s="229"/>
      <c r="R595" s="230">
        <f>R596+R603+R608+R620+R625+R629</f>
        <v>0</v>
      </c>
      <c r="S595" s="229"/>
      <c r="T595" s="231">
        <f>T596+T603+T608+T620+T625+T629</f>
        <v>0</v>
      </c>
      <c r="AR595" s="232" t="s">
        <v>87</v>
      </c>
      <c r="AT595" s="233" t="s">
        <v>78</v>
      </c>
      <c r="AU595" s="233" t="s">
        <v>79</v>
      </c>
      <c r="AY595" s="232" t="s">
        <v>228</v>
      </c>
      <c r="BK595" s="234">
        <f>BK596+BK603+BK608+BK620+BK625+BK629</f>
        <v>0</v>
      </c>
    </row>
    <row r="596" s="11" customFormat="1" ht="19.92" customHeight="1">
      <c r="B596" s="221"/>
      <c r="C596" s="222"/>
      <c r="D596" s="223" t="s">
        <v>78</v>
      </c>
      <c r="E596" s="235" t="s">
        <v>2756</v>
      </c>
      <c r="F596" s="235" t="s">
        <v>1010</v>
      </c>
      <c r="G596" s="222"/>
      <c r="H596" s="222"/>
      <c r="I596" s="225"/>
      <c r="J596" s="236">
        <f>BK596</f>
        <v>0</v>
      </c>
      <c r="K596" s="222"/>
      <c r="L596" s="227"/>
      <c r="M596" s="228"/>
      <c r="N596" s="229"/>
      <c r="O596" s="229"/>
      <c r="P596" s="230">
        <f>SUM(P597:P602)</f>
        <v>0</v>
      </c>
      <c r="Q596" s="229"/>
      <c r="R596" s="230">
        <f>SUM(R597:R602)</f>
        <v>0</v>
      </c>
      <c r="S596" s="229"/>
      <c r="T596" s="231">
        <f>SUM(T597:T602)</f>
        <v>0</v>
      </c>
      <c r="AR596" s="232" t="s">
        <v>87</v>
      </c>
      <c r="AT596" s="233" t="s">
        <v>78</v>
      </c>
      <c r="AU596" s="233" t="s">
        <v>24</v>
      </c>
      <c r="AY596" s="232" t="s">
        <v>228</v>
      </c>
      <c r="BK596" s="234">
        <f>SUM(BK597:BK602)</f>
        <v>0</v>
      </c>
    </row>
    <row r="597" s="1" customFormat="1" ht="25.5" customHeight="1">
      <c r="B597" s="47"/>
      <c r="C597" s="237" t="s">
        <v>24</v>
      </c>
      <c r="D597" s="237" t="s">
        <v>230</v>
      </c>
      <c r="E597" s="238" t="s">
        <v>5649</v>
      </c>
      <c r="F597" s="239" t="s">
        <v>5524</v>
      </c>
      <c r="G597" s="240" t="s">
        <v>328</v>
      </c>
      <c r="H597" s="241">
        <v>64</v>
      </c>
      <c r="I597" s="242"/>
      <c r="J597" s="243">
        <f>ROUND(I597*H597,2)</f>
        <v>0</v>
      </c>
      <c r="K597" s="239" t="s">
        <v>2762</v>
      </c>
      <c r="L597" s="73"/>
      <c r="M597" s="244" t="s">
        <v>22</v>
      </c>
      <c r="N597" s="245" t="s">
        <v>50</v>
      </c>
      <c r="O597" s="48"/>
      <c r="P597" s="246">
        <f>O597*H597</f>
        <v>0</v>
      </c>
      <c r="Q597" s="246">
        <v>0</v>
      </c>
      <c r="R597" s="246">
        <f>Q597*H597</f>
        <v>0</v>
      </c>
      <c r="S597" s="246">
        <v>0</v>
      </c>
      <c r="T597" s="247">
        <f>S597*H597</f>
        <v>0</v>
      </c>
      <c r="AR597" s="25" t="s">
        <v>304</v>
      </c>
      <c r="AT597" s="25" t="s">
        <v>230</v>
      </c>
      <c r="AU597" s="25" t="s">
        <v>87</v>
      </c>
      <c r="AY597" s="25" t="s">
        <v>228</v>
      </c>
      <c r="BE597" s="248">
        <f>IF(N597="základní",J597,0)</f>
        <v>0</v>
      </c>
      <c r="BF597" s="248">
        <f>IF(N597="snížená",J597,0)</f>
        <v>0</v>
      </c>
      <c r="BG597" s="248">
        <f>IF(N597="zákl. přenesená",J597,0)</f>
        <v>0</v>
      </c>
      <c r="BH597" s="248">
        <f>IF(N597="sníž. přenesená",J597,0)</f>
        <v>0</v>
      </c>
      <c r="BI597" s="248">
        <f>IF(N597="nulová",J597,0)</f>
        <v>0</v>
      </c>
      <c r="BJ597" s="25" t="s">
        <v>24</v>
      </c>
      <c r="BK597" s="248">
        <f>ROUND(I597*H597,2)</f>
        <v>0</v>
      </c>
      <c r="BL597" s="25" t="s">
        <v>304</v>
      </c>
      <c r="BM597" s="25" t="s">
        <v>5650</v>
      </c>
    </row>
    <row r="598" s="1" customFormat="1" ht="16.5" customHeight="1">
      <c r="B598" s="47"/>
      <c r="C598" s="237" t="s">
        <v>101</v>
      </c>
      <c r="D598" s="237" t="s">
        <v>230</v>
      </c>
      <c r="E598" s="238" t="s">
        <v>5651</v>
      </c>
      <c r="F598" s="239" t="s">
        <v>5204</v>
      </c>
      <c r="G598" s="240" t="s">
        <v>328</v>
      </c>
      <c r="H598" s="241">
        <v>8</v>
      </c>
      <c r="I598" s="242"/>
      <c r="J598" s="243">
        <f>ROUND(I598*H598,2)</f>
        <v>0</v>
      </c>
      <c r="K598" s="239" t="s">
        <v>2762</v>
      </c>
      <c r="L598" s="73"/>
      <c r="M598" s="244" t="s">
        <v>22</v>
      </c>
      <c r="N598" s="245" t="s">
        <v>50</v>
      </c>
      <c r="O598" s="48"/>
      <c r="P598" s="246">
        <f>O598*H598</f>
        <v>0</v>
      </c>
      <c r="Q598" s="246">
        <v>0</v>
      </c>
      <c r="R598" s="246">
        <f>Q598*H598</f>
        <v>0</v>
      </c>
      <c r="S598" s="246">
        <v>0</v>
      </c>
      <c r="T598" s="247">
        <f>S598*H598</f>
        <v>0</v>
      </c>
      <c r="AR598" s="25" t="s">
        <v>304</v>
      </c>
      <c r="AT598" s="25" t="s">
        <v>230</v>
      </c>
      <c r="AU598" s="25" t="s">
        <v>87</v>
      </c>
      <c r="AY598" s="25" t="s">
        <v>228</v>
      </c>
      <c r="BE598" s="248">
        <f>IF(N598="základní",J598,0)</f>
        <v>0</v>
      </c>
      <c r="BF598" s="248">
        <f>IF(N598="snížená",J598,0)</f>
        <v>0</v>
      </c>
      <c r="BG598" s="248">
        <f>IF(N598="zákl. přenesená",J598,0)</f>
        <v>0</v>
      </c>
      <c r="BH598" s="248">
        <f>IF(N598="sníž. přenesená",J598,0)</f>
        <v>0</v>
      </c>
      <c r="BI598" s="248">
        <f>IF(N598="nulová",J598,0)</f>
        <v>0</v>
      </c>
      <c r="BJ598" s="25" t="s">
        <v>24</v>
      </c>
      <c r="BK598" s="248">
        <f>ROUND(I598*H598,2)</f>
        <v>0</v>
      </c>
      <c r="BL598" s="25" t="s">
        <v>304</v>
      </c>
      <c r="BM598" s="25" t="s">
        <v>5652</v>
      </c>
    </row>
    <row r="599" s="1" customFormat="1" ht="25.5" customHeight="1">
      <c r="B599" s="47"/>
      <c r="C599" s="237" t="s">
        <v>235</v>
      </c>
      <c r="D599" s="237" t="s">
        <v>230</v>
      </c>
      <c r="E599" s="238" t="s">
        <v>5653</v>
      </c>
      <c r="F599" s="239" t="s">
        <v>5654</v>
      </c>
      <c r="G599" s="240" t="s">
        <v>328</v>
      </c>
      <c r="H599" s="241">
        <v>8</v>
      </c>
      <c r="I599" s="242"/>
      <c r="J599" s="243">
        <f>ROUND(I599*H599,2)</f>
        <v>0</v>
      </c>
      <c r="K599" s="239" t="s">
        <v>2762</v>
      </c>
      <c r="L599" s="73"/>
      <c r="M599" s="244" t="s">
        <v>22</v>
      </c>
      <c r="N599" s="245" t="s">
        <v>50</v>
      </c>
      <c r="O599" s="48"/>
      <c r="P599" s="246">
        <f>O599*H599</f>
        <v>0</v>
      </c>
      <c r="Q599" s="246">
        <v>0</v>
      </c>
      <c r="R599" s="246">
        <f>Q599*H599</f>
        <v>0</v>
      </c>
      <c r="S599" s="246">
        <v>0</v>
      </c>
      <c r="T599" s="247">
        <f>S599*H599</f>
        <v>0</v>
      </c>
      <c r="AR599" s="25" t="s">
        <v>304</v>
      </c>
      <c r="AT599" s="25" t="s">
        <v>230</v>
      </c>
      <c r="AU599" s="25" t="s">
        <v>87</v>
      </c>
      <c r="AY599" s="25" t="s">
        <v>228</v>
      </c>
      <c r="BE599" s="248">
        <f>IF(N599="základní",J599,0)</f>
        <v>0</v>
      </c>
      <c r="BF599" s="248">
        <f>IF(N599="snížená",J599,0)</f>
        <v>0</v>
      </c>
      <c r="BG599" s="248">
        <f>IF(N599="zákl. přenesená",J599,0)</f>
        <v>0</v>
      </c>
      <c r="BH599" s="248">
        <f>IF(N599="sníž. přenesená",J599,0)</f>
        <v>0</v>
      </c>
      <c r="BI599" s="248">
        <f>IF(N599="nulová",J599,0)</f>
        <v>0</v>
      </c>
      <c r="BJ599" s="25" t="s">
        <v>24</v>
      </c>
      <c r="BK599" s="248">
        <f>ROUND(I599*H599,2)</f>
        <v>0</v>
      </c>
      <c r="BL599" s="25" t="s">
        <v>304</v>
      </c>
      <c r="BM599" s="25" t="s">
        <v>5655</v>
      </c>
    </row>
    <row r="600" s="1" customFormat="1" ht="16.5" customHeight="1">
      <c r="B600" s="47"/>
      <c r="C600" s="237" t="s">
        <v>251</v>
      </c>
      <c r="D600" s="237" t="s">
        <v>230</v>
      </c>
      <c r="E600" s="238" t="s">
        <v>5656</v>
      </c>
      <c r="F600" s="239" t="s">
        <v>5657</v>
      </c>
      <c r="G600" s="240" t="s">
        <v>263</v>
      </c>
      <c r="H600" s="241">
        <v>0.10000000000000001</v>
      </c>
      <c r="I600" s="242"/>
      <c r="J600" s="243">
        <f>ROUND(I600*H600,2)</f>
        <v>0</v>
      </c>
      <c r="K600" s="239" t="s">
        <v>2762</v>
      </c>
      <c r="L600" s="73"/>
      <c r="M600" s="244" t="s">
        <v>22</v>
      </c>
      <c r="N600" s="245" t="s">
        <v>50</v>
      </c>
      <c r="O600" s="48"/>
      <c r="P600" s="246">
        <f>O600*H600</f>
        <v>0</v>
      </c>
      <c r="Q600" s="246">
        <v>0</v>
      </c>
      <c r="R600" s="246">
        <f>Q600*H600</f>
        <v>0</v>
      </c>
      <c r="S600" s="246">
        <v>0</v>
      </c>
      <c r="T600" s="247">
        <f>S600*H600</f>
        <v>0</v>
      </c>
      <c r="AR600" s="25" t="s">
        <v>304</v>
      </c>
      <c r="AT600" s="25" t="s">
        <v>230</v>
      </c>
      <c r="AU600" s="25" t="s">
        <v>87</v>
      </c>
      <c r="AY600" s="25" t="s">
        <v>228</v>
      </c>
      <c r="BE600" s="248">
        <f>IF(N600="základní",J600,0)</f>
        <v>0</v>
      </c>
      <c r="BF600" s="248">
        <f>IF(N600="snížená",J600,0)</f>
        <v>0</v>
      </c>
      <c r="BG600" s="248">
        <f>IF(N600="zákl. přenesená",J600,0)</f>
        <v>0</v>
      </c>
      <c r="BH600" s="248">
        <f>IF(N600="sníž. přenesená",J600,0)</f>
        <v>0</v>
      </c>
      <c r="BI600" s="248">
        <f>IF(N600="nulová",J600,0)</f>
        <v>0</v>
      </c>
      <c r="BJ600" s="25" t="s">
        <v>24</v>
      </c>
      <c r="BK600" s="248">
        <f>ROUND(I600*H600,2)</f>
        <v>0</v>
      </c>
      <c r="BL600" s="25" t="s">
        <v>304</v>
      </c>
      <c r="BM600" s="25" t="s">
        <v>5658</v>
      </c>
    </row>
    <row r="601" s="1" customFormat="1" ht="16.5" customHeight="1">
      <c r="B601" s="47"/>
      <c r="C601" s="237" t="s">
        <v>255</v>
      </c>
      <c r="D601" s="237" t="s">
        <v>230</v>
      </c>
      <c r="E601" s="238" t="s">
        <v>5659</v>
      </c>
      <c r="F601" s="239" t="s">
        <v>5660</v>
      </c>
      <c r="G601" s="240" t="s">
        <v>263</v>
      </c>
      <c r="H601" s="241">
        <v>0.10000000000000001</v>
      </c>
      <c r="I601" s="242"/>
      <c r="J601" s="243">
        <f>ROUND(I601*H601,2)</f>
        <v>0</v>
      </c>
      <c r="K601" s="239" t="s">
        <v>2762</v>
      </c>
      <c r="L601" s="73"/>
      <c r="M601" s="244" t="s">
        <v>22</v>
      </c>
      <c r="N601" s="245" t="s">
        <v>50</v>
      </c>
      <c r="O601" s="48"/>
      <c r="P601" s="246">
        <f>O601*H601</f>
        <v>0</v>
      </c>
      <c r="Q601" s="246">
        <v>0</v>
      </c>
      <c r="R601" s="246">
        <f>Q601*H601</f>
        <v>0</v>
      </c>
      <c r="S601" s="246">
        <v>0</v>
      </c>
      <c r="T601" s="247">
        <f>S601*H601</f>
        <v>0</v>
      </c>
      <c r="AR601" s="25" t="s">
        <v>304</v>
      </c>
      <c r="AT601" s="25" t="s">
        <v>230</v>
      </c>
      <c r="AU601" s="25" t="s">
        <v>87</v>
      </c>
      <c r="AY601" s="25" t="s">
        <v>228</v>
      </c>
      <c r="BE601" s="248">
        <f>IF(N601="základní",J601,0)</f>
        <v>0</v>
      </c>
      <c r="BF601" s="248">
        <f>IF(N601="snížená",J601,0)</f>
        <v>0</v>
      </c>
      <c r="BG601" s="248">
        <f>IF(N601="zákl. přenesená",J601,0)</f>
        <v>0</v>
      </c>
      <c r="BH601" s="248">
        <f>IF(N601="sníž. přenesená",J601,0)</f>
        <v>0</v>
      </c>
      <c r="BI601" s="248">
        <f>IF(N601="nulová",J601,0)</f>
        <v>0</v>
      </c>
      <c r="BJ601" s="25" t="s">
        <v>24</v>
      </c>
      <c r="BK601" s="248">
        <f>ROUND(I601*H601,2)</f>
        <v>0</v>
      </c>
      <c r="BL601" s="25" t="s">
        <v>304</v>
      </c>
      <c r="BM601" s="25" t="s">
        <v>5661</v>
      </c>
    </row>
    <row r="602" s="1" customFormat="1" ht="16.5" customHeight="1">
      <c r="B602" s="47"/>
      <c r="C602" s="237" t="s">
        <v>260</v>
      </c>
      <c r="D602" s="237" t="s">
        <v>230</v>
      </c>
      <c r="E602" s="238" t="s">
        <v>5221</v>
      </c>
      <c r="F602" s="239" t="s">
        <v>5222</v>
      </c>
      <c r="G602" s="240" t="s">
        <v>913</v>
      </c>
      <c r="H602" s="306"/>
      <c r="I602" s="242"/>
      <c r="J602" s="243">
        <f>ROUND(I602*H602,2)</f>
        <v>0</v>
      </c>
      <c r="K602" s="239" t="s">
        <v>234</v>
      </c>
      <c r="L602" s="73"/>
      <c r="M602" s="244" t="s">
        <v>22</v>
      </c>
      <c r="N602" s="245" t="s">
        <v>50</v>
      </c>
      <c r="O602" s="48"/>
      <c r="P602" s="246">
        <f>O602*H602</f>
        <v>0</v>
      </c>
      <c r="Q602" s="246">
        <v>0</v>
      </c>
      <c r="R602" s="246">
        <f>Q602*H602</f>
        <v>0</v>
      </c>
      <c r="S602" s="246">
        <v>0</v>
      </c>
      <c r="T602" s="247">
        <f>S602*H602</f>
        <v>0</v>
      </c>
      <c r="AR602" s="25" t="s">
        <v>304</v>
      </c>
      <c r="AT602" s="25" t="s">
        <v>230</v>
      </c>
      <c r="AU602" s="25" t="s">
        <v>87</v>
      </c>
      <c r="AY602" s="25" t="s">
        <v>228</v>
      </c>
      <c r="BE602" s="248">
        <f>IF(N602="základní",J602,0)</f>
        <v>0</v>
      </c>
      <c r="BF602" s="248">
        <f>IF(N602="snížená",J602,0)</f>
        <v>0</v>
      </c>
      <c r="BG602" s="248">
        <f>IF(N602="zákl. přenesená",J602,0)</f>
        <v>0</v>
      </c>
      <c r="BH602" s="248">
        <f>IF(N602="sníž. přenesená",J602,0)</f>
        <v>0</v>
      </c>
      <c r="BI602" s="248">
        <f>IF(N602="nulová",J602,0)</f>
        <v>0</v>
      </c>
      <c r="BJ602" s="25" t="s">
        <v>24</v>
      </c>
      <c r="BK602" s="248">
        <f>ROUND(I602*H602,2)</f>
        <v>0</v>
      </c>
      <c r="BL602" s="25" t="s">
        <v>304</v>
      </c>
      <c r="BM602" s="25" t="s">
        <v>5662</v>
      </c>
    </row>
    <row r="603" s="11" customFormat="1" ht="29.88" customHeight="1">
      <c r="B603" s="221"/>
      <c r="C603" s="222"/>
      <c r="D603" s="223" t="s">
        <v>78</v>
      </c>
      <c r="E603" s="235" t="s">
        <v>2754</v>
      </c>
      <c r="F603" s="235" t="s">
        <v>5232</v>
      </c>
      <c r="G603" s="222"/>
      <c r="H603" s="222"/>
      <c r="I603" s="225"/>
      <c r="J603" s="236">
        <f>BK603</f>
        <v>0</v>
      </c>
      <c r="K603" s="222"/>
      <c r="L603" s="227"/>
      <c r="M603" s="228"/>
      <c r="N603" s="229"/>
      <c r="O603" s="229"/>
      <c r="P603" s="230">
        <f>SUM(P604:P607)</f>
        <v>0</v>
      </c>
      <c r="Q603" s="229"/>
      <c r="R603" s="230">
        <f>SUM(R604:R607)</f>
        <v>0</v>
      </c>
      <c r="S603" s="229"/>
      <c r="T603" s="231">
        <f>SUM(T604:T607)</f>
        <v>0</v>
      </c>
      <c r="AR603" s="232" t="s">
        <v>87</v>
      </c>
      <c r="AT603" s="233" t="s">
        <v>78</v>
      </c>
      <c r="AU603" s="233" t="s">
        <v>24</v>
      </c>
      <c r="AY603" s="232" t="s">
        <v>228</v>
      </c>
      <c r="BK603" s="234">
        <f>SUM(BK604:BK607)</f>
        <v>0</v>
      </c>
    </row>
    <row r="604" s="1" customFormat="1" ht="16.5" customHeight="1">
      <c r="B604" s="47"/>
      <c r="C604" s="237" t="s">
        <v>24</v>
      </c>
      <c r="D604" s="237" t="s">
        <v>230</v>
      </c>
      <c r="E604" s="238" t="s">
        <v>5236</v>
      </c>
      <c r="F604" s="239" t="s">
        <v>5237</v>
      </c>
      <c r="G604" s="240" t="s">
        <v>328</v>
      </c>
      <c r="H604" s="241">
        <v>72</v>
      </c>
      <c r="I604" s="242"/>
      <c r="J604" s="243">
        <f>ROUND(I604*H604,2)</f>
        <v>0</v>
      </c>
      <c r="K604" s="239" t="s">
        <v>234</v>
      </c>
      <c r="L604" s="73"/>
      <c r="M604" s="244" t="s">
        <v>22</v>
      </c>
      <c r="N604" s="245" t="s">
        <v>50</v>
      </c>
      <c r="O604" s="48"/>
      <c r="P604" s="246">
        <f>O604*H604</f>
        <v>0</v>
      </c>
      <c r="Q604" s="246">
        <v>0</v>
      </c>
      <c r="R604" s="246">
        <f>Q604*H604</f>
        <v>0</v>
      </c>
      <c r="S604" s="246">
        <v>0</v>
      </c>
      <c r="T604" s="247">
        <f>S604*H604</f>
        <v>0</v>
      </c>
      <c r="AR604" s="25" t="s">
        <v>304</v>
      </c>
      <c r="AT604" s="25" t="s">
        <v>230</v>
      </c>
      <c r="AU604" s="25" t="s">
        <v>87</v>
      </c>
      <c r="AY604" s="25" t="s">
        <v>228</v>
      </c>
      <c r="BE604" s="248">
        <f>IF(N604="základní",J604,0)</f>
        <v>0</v>
      </c>
      <c r="BF604" s="248">
        <f>IF(N604="snížená",J604,0)</f>
        <v>0</v>
      </c>
      <c r="BG604" s="248">
        <f>IF(N604="zákl. přenesená",J604,0)</f>
        <v>0</v>
      </c>
      <c r="BH604" s="248">
        <f>IF(N604="sníž. přenesená",J604,0)</f>
        <v>0</v>
      </c>
      <c r="BI604" s="248">
        <f>IF(N604="nulová",J604,0)</f>
        <v>0</v>
      </c>
      <c r="BJ604" s="25" t="s">
        <v>24</v>
      </c>
      <c r="BK604" s="248">
        <f>ROUND(I604*H604,2)</f>
        <v>0</v>
      </c>
      <c r="BL604" s="25" t="s">
        <v>304</v>
      </c>
      <c r="BM604" s="25" t="s">
        <v>5663</v>
      </c>
    </row>
    <row r="605" s="1" customFormat="1" ht="16.5" customHeight="1">
      <c r="B605" s="47"/>
      <c r="C605" s="237" t="s">
        <v>87</v>
      </c>
      <c r="D605" s="237" t="s">
        <v>230</v>
      </c>
      <c r="E605" s="238" t="s">
        <v>5067</v>
      </c>
      <c r="F605" s="239" t="s">
        <v>5068</v>
      </c>
      <c r="G605" s="240" t="s">
        <v>328</v>
      </c>
      <c r="H605" s="241">
        <v>72</v>
      </c>
      <c r="I605" s="242"/>
      <c r="J605" s="243">
        <f>ROUND(I605*H605,2)</f>
        <v>0</v>
      </c>
      <c r="K605" s="239" t="s">
        <v>234</v>
      </c>
      <c r="L605" s="73"/>
      <c r="M605" s="244" t="s">
        <v>22</v>
      </c>
      <c r="N605" s="245" t="s">
        <v>50</v>
      </c>
      <c r="O605" s="48"/>
      <c r="P605" s="246">
        <f>O605*H605</f>
        <v>0</v>
      </c>
      <c r="Q605" s="246">
        <v>0</v>
      </c>
      <c r="R605" s="246">
        <f>Q605*H605</f>
        <v>0</v>
      </c>
      <c r="S605" s="246">
        <v>0</v>
      </c>
      <c r="T605" s="247">
        <f>S605*H605</f>
        <v>0</v>
      </c>
      <c r="AR605" s="25" t="s">
        <v>304</v>
      </c>
      <c r="AT605" s="25" t="s">
        <v>230</v>
      </c>
      <c r="AU605" s="25" t="s">
        <v>87</v>
      </c>
      <c r="AY605" s="25" t="s">
        <v>228</v>
      </c>
      <c r="BE605" s="248">
        <f>IF(N605="základní",J605,0)</f>
        <v>0</v>
      </c>
      <c r="BF605" s="248">
        <f>IF(N605="snížená",J605,0)</f>
        <v>0</v>
      </c>
      <c r="BG605" s="248">
        <f>IF(N605="zákl. přenesená",J605,0)</f>
        <v>0</v>
      </c>
      <c r="BH605" s="248">
        <f>IF(N605="sníž. přenesená",J605,0)</f>
        <v>0</v>
      </c>
      <c r="BI605" s="248">
        <f>IF(N605="nulová",J605,0)</f>
        <v>0</v>
      </c>
      <c r="BJ605" s="25" t="s">
        <v>24</v>
      </c>
      <c r="BK605" s="248">
        <f>ROUND(I605*H605,2)</f>
        <v>0</v>
      </c>
      <c r="BL605" s="25" t="s">
        <v>304</v>
      </c>
      <c r="BM605" s="25" t="s">
        <v>5664</v>
      </c>
    </row>
    <row r="606" s="1" customFormat="1" ht="16.5" customHeight="1">
      <c r="B606" s="47"/>
      <c r="C606" s="237" t="s">
        <v>101</v>
      </c>
      <c r="D606" s="237" t="s">
        <v>230</v>
      </c>
      <c r="E606" s="238" t="s">
        <v>5665</v>
      </c>
      <c r="F606" s="239" t="s">
        <v>5666</v>
      </c>
      <c r="G606" s="240" t="s">
        <v>499</v>
      </c>
      <c r="H606" s="241">
        <v>2</v>
      </c>
      <c r="I606" s="242"/>
      <c r="J606" s="243">
        <f>ROUND(I606*H606,2)</f>
        <v>0</v>
      </c>
      <c r="K606" s="239" t="s">
        <v>234</v>
      </c>
      <c r="L606" s="73"/>
      <c r="M606" s="244" t="s">
        <v>22</v>
      </c>
      <c r="N606" s="245" t="s">
        <v>50</v>
      </c>
      <c r="O606" s="48"/>
      <c r="P606" s="246">
        <f>O606*H606</f>
        <v>0</v>
      </c>
      <c r="Q606" s="246">
        <v>0</v>
      </c>
      <c r="R606" s="246">
        <f>Q606*H606</f>
        <v>0</v>
      </c>
      <c r="S606" s="246">
        <v>0</v>
      </c>
      <c r="T606" s="247">
        <f>S606*H606</f>
        <v>0</v>
      </c>
      <c r="AR606" s="25" t="s">
        <v>304</v>
      </c>
      <c r="AT606" s="25" t="s">
        <v>230</v>
      </c>
      <c r="AU606" s="25" t="s">
        <v>87</v>
      </c>
      <c r="AY606" s="25" t="s">
        <v>228</v>
      </c>
      <c r="BE606" s="248">
        <f>IF(N606="základní",J606,0)</f>
        <v>0</v>
      </c>
      <c r="BF606" s="248">
        <f>IF(N606="snížená",J606,0)</f>
        <v>0</v>
      </c>
      <c r="BG606" s="248">
        <f>IF(N606="zákl. přenesená",J606,0)</f>
        <v>0</v>
      </c>
      <c r="BH606" s="248">
        <f>IF(N606="sníž. přenesená",J606,0)</f>
        <v>0</v>
      </c>
      <c r="BI606" s="248">
        <f>IF(N606="nulová",J606,0)</f>
        <v>0</v>
      </c>
      <c r="BJ606" s="25" t="s">
        <v>24</v>
      </c>
      <c r="BK606" s="248">
        <f>ROUND(I606*H606,2)</f>
        <v>0</v>
      </c>
      <c r="BL606" s="25" t="s">
        <v>304</v>
      </c>
      <c r="BM606" s="25" t="s">
        <v>5667</v>
      </c>
    </row>
    <row r="607" s="1" customFormat="1" ht="16.5" customHeight="1">
      <c r="B607" s="47"/>
      <c r="C607" s="237" t="s">
        <v>235</v>
      </c>
      <c r="D607" s="237" t="s">
        <v>230</v>
      </c>
      <c r="E607" s="238" t="s">
        <v>5079</v>
      </c>
      <c r="F607" s="239" t="s">
        <v>5080</v>
      </c>
      <c r="G607" s="240" t="s">
        <v>913</v>
      </c>
      <c r="H607" s="306"/>
      <c r="I607" s="242"/>
      <c r="J607" s="243">
        <f>ROUND(I607*H607,2)</f>
        <v>0</v>
      </c>
      <c r="K607" s="239" t="s">
        <v>234</v>
      </c>
      <c r="L607" s="73"/>
      <c r="M607" s="244" t="s">
        <v>22</v>
      </c>
      <c r="N607" s="245" t="s">
        <v>50</v>
      </c>
      <c r="O607" s="48"/>
      <c r="P607" s="246">
        <f>O607*H607</f>
        <v>0</v>
      </c>
      <c r="Q607" s="246">
        <v>0</v>
      </c>
      <c r="R607" s="246">
        <f>Q607*H607</f>
        <v>0</v>
      </c>
      <c r="S607" s="246">
        <v>0</v>
      </c>
      <c r="T607" s="247">
        <f>S607*H607</f>
        <v>0</v>
      </c>
      <c r="AR607" s="25" t="s">
        <v>304</v>
      </c>
      <c r="AT607" s="25" t="s">
        <v>230</v>
      </c>
      <c r="AU607" s="25" t="s">
        <v>87</v>
      </c>
      <c r="AY607" s="25" t="s">
        <v>228</v>
      </c>
      <c r="BE607" s="248">
        <f>IF(N607="základní",J607,0)</f>
        <v>0</v>
      </c>
      <c r="BF607" s="248">
        <f>IF(N607="snížená",J607,0)</f>
        <v>0</v>
      </c>
      <c r="BG607" s="248">
        <f>IF(N607="zákl. přenesená",J607,0)</f>
        <v>0</v>
      </c>
      <c r="BH607" s="248">
        <f>IF(N607="sníž. přenesená",J607,0)</f>
        <v>0</v>
      </c>
      <c r="BI607" s="248">
        <f>IF(N607="nulová",J607,0)</f>
        <v>0</v>
      </c>
      <c r="BJ607" s="25" t="s">
        <v>24</v>
      </c>
      <c r="BK607" s="248">
        <f>ROUND(I607*H607,2)</f>
        <v>0</v>
      </c>
      <c r="BL607" s="25" t="s">
        <v>304</v>
      </c>
      <c r="BM607" s="25" t="s">
        <v>5668</v>
      </c>
    </row>
    <row r="608" s="11" customFormat="1" ht="29.88" customHeight="1">
      <c r="B608" s="221"/>
      <c r="C608" s="222"/>
      <c r="D608" s="223" t="s">
        <v>78</v>
      </c>
      <c r="E608" s="235" t="s">
        <v>2769</v>
      </c>
      <c r="F608" s="235" t="s">
        <v>5082</v>
      </c>
      <c r="G608" s="222"/>
      <c r="H608" s="222"/>
      <c r="I608" s="225"/>
      <c r="J608" s="236">
        <f>BK608</f>
        <v>0</v>
      </c>
      <c r="K608" s="222"/>
      <c r="L608" s="227"/>
      <c r="M608" s="228"/>
      <c r="N608" s="229"/>
      <c r="O608" s="229"/>
      <c r="P608" s="230">
        <f>SUM(P609:P619)</f>
        <v>0</v>
      </c>
      <c r="Q608" s="229"/>
      <c r="R608" s="230">
        <f>SUM(R609:R619)</f>
        <v>0</v>
      </c>
      <c r="S608" s="229"/>
      <c r="T608" s="231">
        <f>SUM(T609:T619)</f>
        <v>0</v>
      </c>
      <c r="AR608" s="232" t="s">
        <v>87</v>
      </c>
      <c r="AT608" s="233" t="s">
        <v>78</v>
      </c>
      <c r="AU608" s="233" t="s">
        <v>24</v>
      </c>
      <c r="AY608" s="232" t="s">
        <v>228</v>
      </c>
      <c r="BK608" s="234">
        <f>SUM(BK609:BK619)</f>
        <v>0</v>
      </c>
    </row>
    <row r="609" s="1" customFormat="1" ht="16.5" customHeight="1">
      <c r="B609" s="47"/>
      <c r="C609" s="237" t="s">
        <v>24</v>
      </c>
      <c r="D609" s="237" t="s">
        <v>230</v>
      </c>
      <c r="E609" s="238" t="s">
        <v>5083</v>
      </c>
      <c r="F609" s="239" t="s">
        <v>5084</v>
      </c>
      <c r="G609" s="240" t="s">
        <v>499</v>
      </c>
      <c r="H609" s="241">
        <v>4</v>
      </c>
      <c r="I609" s="242"/>
      <c r="J609" s="243">
        <f>ROUND(I609*H609,2)</f>
        <v>0</v>
      </c>
      <c r="K609" s="239" t="s">
        <v>234</v>
      </c>
      <c r="L609" s="73"/>
      <c r="M609" s="244" t="s">
        <v>22</v>
      </c>
      <c r="N609" s="245" t="s">
        <v>50</v>
      </c>
      <c r="O609" s="48"/>
      <c r="P609" s="246">
        <f>O609*H609</f>
        <v>0</v>
      </c>
      <c r="Q609" s="246">
        <v>0</v>
      </c>
      <c r="R609" s="246">
        <f>Q609*H609</f>
        <v>0</v>
      </c>
      <c r="S609" s="246">
        <v>0</v>
      </c>
      <c r="T609" s="247">
        <f>S609*H609</f>
        <v>0</v>
      </c>
      <c r="AR609" s="25" t="s">
        <v>304</v>
      </c>
      <c r="AT609" s="25" t="s">
        <v>230</v>
      </c>
      <c r="AU609" s="25" t="s">
        <v>87</v>
      </c>
      <c r="AY609" s="25" t="s">
        <v>228</v>
      </c>
      <c r="BE609" s="248">
        <f>IF(N609="základní",J609,0)</f>
        <v>0</v>
      </c>
      <c r="BF609" s="248">
        <f>IF(N609="snížená",J609,0)</f>
        <v>0</v>
      </c>
      <c r="BG609" s="248">
        <f>IF(N609="zákl. přenesená",J609,0)</f>
        <v>0</v>
      </c>
      <c r="BH609" s="248">
        <f>IF(N609="sníž. přenesená",J609,0)</f>
        <v>0</v>
      </c>
      <c r="BI609" s="248">
        <f>IF(N609="nulová",J609,0)</f>
        <v>0</v>
      </c>
      <c r="BJ609" s="25" t="s">
        <v>24</v>
      </c>
      <c r="BK609" s="248">
        <f>ROUND(I609*H609,2)</f>
        <v>0</v>
      </c>
      <c r="BL609" s="25" t="s">
        <v>304</v>
      </c>
      <c r="BM609" s="25" t="s">
        <v>5669</v>
      </c>
    </row>
    <row r="610" s="1" customFormat="1" ht="16.5" customHeight="1">
      <c r="B610" s="47"/>
      <c r="C610" s="237" t="s">
        <v>87</v>
      </c>
      <c r="D610" s="237" t="s">
        <v>230</v>
      </c>
      <c r="E610" s="238" t="s">
        <v>5086</v>
      </c>
      <c r="F610" s="239" t="s">
        <v>5087</v>
      </c>
      <c r="G610" s="240" t="s">
        <v>499</v>
      </c>
      <c r="H610" s="241">
        <v>4</v>
      </c>
      <c r="I610" s="242"/>
      <c r="J610" s="243">
        <f>ROUND(I610*H610,2)</f>
        <v>0</v>
      </c>
      <c r="K610" s="239" t="s">
        <v>234</v>
      </c>
      <c r="L610" s="73"/>
      <c r="M610" s="244" t="s">
        <v>22</v>
      </c>
      <c r="N610" s="245" t="s">
        <v>50</v>
      </c>
      <c r="O610" s="48"/>
      <c r="P610" s="246">
        <f>O610*H610</f>
        <v>0</v>
      </c>
      <c r="Q610" s="246">
        <v>0</v>
      </c>
      <c r="R610" s="246">
        <f>Q610*H610</f>
        <v>0</v>
      </c>
      <c r="S610" s="246">
        <v>0</v>
      </c>
      <c r="T610" s="247">
        <f>S610*H610</f>
        <v>0</v>
      </c>
      <c r="AR610" s="25" t="s">
        <v>304</v>
      </c>
      <c r="AT610" s="25" t="s">
        <v>230</v>
      </c>
      <c r="AU610" s="25" t="s">
        <v>87</v>
      </c>
      <c r="AY610" s="25" t="s">
        <v>228</v>
      </c>
      <c r="BE610" s="248">
        <f>IF(N610="základní",J610,0)</f>
        <v>0</v>
      </c>
      <c r="BF610" s="248">
        <f>IF(N610="snížená",J610,0)</f>
        <v>0</v>
      </c>
      <c r="BG610" s="248">
        <f>IF(N610="zákl. přenesená",J610,0)</f>
        <v>0</v>
      </c>
      <c r="BH610" s="248">
        <f>IF(N610="sníž. přenesená",J610,0)</f>
        <v>0</v>
      </c>
      <c r="BI610" s="248">
        <f>IF(N610="nulová",J610,0)</f>
        <v>0</v>
      </c>
      <c r="BJ610" s="25" t="s">
        <v>24</v>
      </c>
      <c r="BK610" s="248">
        <f>ROUND(I610*H610,2)</f>
        <v>0</v>
      </c>
      <c r="BL610" s="25" t="s">
        <v>304</v>
      </c>
      <c r="BM610" s="25" t="s">
        <v>5670</v>
      </c>
    </row>
    <row r="611" s="1" customFormat="1" ht="16.5" customHeight="1">
      <c r="B611" s="47"/>
      <c r="C611" s="237" t="s">
        <v>101</v>
      </c>
      <c r="D611" s="237" t="s">
        <v>230</v>
      </c>
      <c r="E611" s="238" t="s">
        <v>5457</v>
      </c>
      <c r="F611" s="239" t="s">
        <v>5458</v>
      </c>
      <c r="G611" s="240" t="s">
        <v>499</v>
      </c>
      <c r="H611" s="241">
        <v>12</v>
      </c>
      <c r="I611" s="242"/>
      <c r="J611" s="243">
        <f>ROUND(I611*H611,2)</f>
        <v>0</v>
      </c>
      <c r="K611" s="239" t="s">
        <v>234</v>
      </c>
      <c r="L611" s="73"/>
      <c r="M611" s="244" t="s">
        <v>22</v>
      </c>
      <c r="N611" s="245" t="s">
        <v>50</v>
      </c>
      <c r="O611" s="48"/>
      <c r="P611" s="246">
        <f>O611*H611</f>
        <v>0</v>
      </c>
      <c r="Q611" s="246">
        <v>0</v>
      </c>
      <c r="R611" s="246">
        <f>Q611*H611</f>
        <v>0</v>
      </c>
      <c r="S611" s="246">
        <v>0</v>
      </c>
      <c r="T611" s="247">
        <f>S611*H611</f>
        <v>0</v>
      </c>
      <c r="AR611" s="25" t="s">
        <v>304</v>
      </c>
      <c r="AT611" s="25" t="s">
        <v>230</v>
      </c>
      <c r="AU611" s="25" t="s">
        <v>87</v>
      </c>
      <c r="AY611" s="25" t="s">
        <v>228</v>
      </c>
      <c r="BE611" s="248">
        <f>IF(N611="základní",J611,0)</f>
        <v>0</v>
      </c>
      <c r="BF611" s="248">
        <f>IF(N611="snížená",J611,0)</f>
        <v>0</v>
      </c>
      <c r="BG611" s="248">
        <f>IF(N611="zákl. přenesená",J611,0)</f>
        <v>0</v>
      </c>
      <c r="BH611" s="248">
        <f>IF(N611="sníž. přenesená",J611,0)</f>
        <v>0</v>
      </c>
      <c r="BI611" s="248">
        <f>IF(N611="nulová",J611,0)</f>
        <v>0</v>
      </c>
      <c r="BJ611" s="25" t="s">
        <v>24</v>
      </c>
      <c r="BK611" s="248">
        <f>ROUND(I611*H611,2)</f>
        <v>0</v>
      </c>
      <c r="BL611" s="25" t="s">
        <v>304</v>
      </c>
      <c r="BM611" s="25" t="s">
        <v>5671</v>
      </c>
    </row>
    <row r="612" s="1" customFormat="1" ht="16.5" customHeight="1">
      <c r="B612" s="47"/>
      <c r="C612" s="237" t="s">
        <v>235</v>
      </c>
      <c r="D612" s="237" t="s">
        <v>230</v>
      </c>
      <c r="E612" s="238" t="s">
        <v>5672</v>
      </c>
      <c r="F612" s="239" t="s">
        <v>5673</v>
      </c>
      <c r="G612" s="240" t="s">
        <v>499</v>
      </c>
      <c r="H612" s="241">
        <v>4</v>
      </c>
      <c r="I612" s="242"/>
      <c r="J612" s="243">
        <f>ROUND(I612*H612,2)</f>
        <v>0</v>
      </c>
      <c r="K612" s="239" t="s">
        <v>234</v>
      </c>
      <c r="L612" s="73"/>
      <c r="M612" s="244" t="s">
        <v>22</v>
      </c>
      <c r="N612" s="245" t="s">
        <v>50</v>
      </c>
      <c r="O612" s="48"/>
      <c r="P612" s="246">
        <f>O612*H612</f>
        <v>0</v>
      </c>
      <c r="Q612" s="246">
        <v>0</v>
      </c>
      <c r="R612" s="246">
        <f>Q612*H612</f>
        <v>0</v>
      </c>
      <c r="S612" s="246">
        <v>0</v>
      </c>
      <c r="T612" s="247">
        <f>S612*H612</f>
        <v>0</v>
      </c>
      <c r="AR612" s="25" t="s">
        <v>304</v>
      </c>
      <c r="AT612" s="25" t="s">
        <v>230</v>
      </c>
      <c r="AU612" s="25" t="s">
        <v>87</v>
      </c>
      <c r="AY612" s="25" t="s">
        <v>228</v>
      </c>
      <c r="BE612" s="248">
        <f>IF(N612="základní",J612,0)</f>
        <v>0</v>
      </c>
      <c r="BF612" s="248">
        <f>IF(N612="snížená",J612,0)</f>
        <v>0</v>
      </c>
      <c r="BG612" s="248">
        <f>IF(N612="zákl. přenesená",J612,0)</f>
        <v>0</v>
      </c>
      <c r="BH612" s="248">
        <f>IF(N612="sníž. přenesená",J612,0)</f>
        <v>0</v>
      </c>
      <c r="BI612" s="248">
        <f>IF(N612="nulová",J612,0)</f>
        <v>0</v>
      </c>
      <c r="BJ612" s="25" t="s">
        <v>24</v>
      </c>
      <c r="BK612" s="248">
        <f>ROUND(I612*H612,2)</f>
        <v>0</v>
      </c>
      <c r="BL612" s="25" t="s">
        <v>304</v>
      </c>
      <c r="BM612" s="25" t="s">
        <v>5674</v>
      </c>
    </row>
    <row r="613" s="1" customFormat="1" ht="25.5" customHeight="1">
      <c r="B613" s="47"/>
      <c r="C613" s="237" t="s">
        <v>251</v>
      </c>
      <c r="D613" s="237" t="s">
        <v>230</v>
      </c>
      <c r="E613" s="238" t="s">
        <v>5675</v>
      </c>
      <c r="F613" s="239" t="s">
        <v>5676</v>
      </c>
      <c r="G613" s="240" t="s">
        <v>929</v>
      </c>
      <c r="H613" s="241">
        <v>2</v>
      </c>
      <c r="I613" s="242"/>
      <c r="J613" s="243">
        <f>ROUND(I613*H613,2)</f>
        <v>0</v>
      </c>
      <c r="K613" s="239" t="s">
        <v>2762</v>
      </c>
      <c r="L613" s="73"/>
      <c r="M613" s="244" t="s">
        <v>22</v>
      </c>
      <c r="N613" s="245" t="s">
        <v>50</v>
      </c>
      <c r="O613" s="48"/>
      <c r="P613" s="246">
        <f>O613*H613</f>
        <v>0</v>
      </c>
      <c r="Q613" s="246">
        <v>0</v>
      </c>
      <c r="R613" s="246">
        <f>Q613*H613</f>
        <v>0</v>
      </c>
      <c r="S613" s="246">
        <v>0</v>
      </c>
      <c r="T613" s="247">
        <f>S613*H613</f>
        <v>0</v>
      </c>
      <c r="AR613" s="25" t="s">
        <v>304</v>
      </c>
      <c r="AT613" s="25" t="s">
        <v>230</v>
      </c>
      <c r="AU613" s="25" t="s">
        <v>87</v>
      </c>
      <c r="AY613" s="25" t="s">
        <v>228</v>
      </c>
      <c r="BE613" s="248">
        <f>IF(N613="základní",J613,0)</f>
        <v>0</v>
      </c>
      <c r="BF613" s="248">
        <f>IF(N613="snížená",J613,0)</f>
        <v>0</v>
      </c>
      <c r="BG613" s="248">
        <f>IF(N613="zákl. přenesená",J613,0)</f>
        <v>0</v>
      </c>
      <c r="BH613" s="248">
        <f>IF(N613="sníž. přenesená",J613,0)</f>
        <v>0</v>
      </c>
      <c r="BI613" s="248">
        <f>IF(N613="nulová",J613,0)</f>
        <v>0</v>
      </c>
      <c r="BJ613" s="25" t="s">
        <v>24</v>
      </c>
      <c r="BK613" s="248">
        <f>ROUND(I613*H613,2)</f>
        <v>0</v>
      </c>
      <c r="BL613" s="25" t="s">
        <v>304</v>
      </c>
      <c r="BM613" s="25" t="s">
        <v>5677</v>
      </c>
    </row>
    <row r="614" s="1" customFormat="1" ht="16.5" customHeight="1">
      <c r="B614" s="47"/>
      <c r="C614" s="237" t="s">
        <v>255</v>
      </c>
      <c r="D614" s="237" t="s">
        <v>230</v>
      </c>
      <c r="E614" s="238" t="s">
        <v>5678</v>
      </c>
      <c r="F614" s="239" t="s">
        <v>5679</v>
      </c>
      <c r="G614" s="240" t="s">
        <v>929</v>
      </c>
      <c r="H614" s="241">
        <v>4</v>
      </c>
      <c r="I614" s="242"/>
      <c r="J614" s="243">
        <f>ROUND(I614*H614,2)</f>
        <v>0</v>
      </c>
      <c r="K614" s="239" t="s">
        <v>2762</v>
      </c>
      <c r="L614" s="73"/>
      <c r="M614" s="244" t="s">
        <v>22</v>
      </c>
      <c r="N614" s="245" t="s">
        <v>50</v>
      </c>
      <c r="O614" s="48"/>
      <c r="P614" s="246">
        <f>O614*H614</f>
        <v>0</v>
      </c>
      <c r="Q614" s="246">
        <v>0</v>
      </c>
      <c r="R614" s="246">
        <f>Q614*H614</f>
        <v>0</v>
      </c>
      <c r="S614" s="246">
        <v>0</v>
      </c>
      <c r="T614" s="247">
        <f>S614*H614</f>
        <v>0</v>
      </c>
      <c r="AR614" s="25" t="s">
        <v>304</v>
      </c>
      <c r="AT614" s="25" t="s">
        <v>230</v>
      </c>
      <c r="AU614" s="25" t="s">
        <v>87</v>
      </c>
      <c r="AY614" s="25" t="s">
        <v>228</v>
      </c>
      <c r="BE614" s="248">
        <f>IF(N614="základní",J614,0)</f>
        <v>0</v>
      </c>
      <c r="BF614" s="248">
        <f>IF(N614="snížená",J614,0)</f>
        <v>0</v>
      </c>
      <c r="BG614" s="248">
        <f>IF(N614="zákl. přenesená",J614,0)</f>
        <v>0</v>
      </c>
      <c r="BH614" s="248">
        <f>IF(N614="sníž. přenesená",J614,0)</f>
        <v>0</v>
      </c>
      <c r="BI614" s="248">
        <f>IF(N614="nulová",J614,0)</f>
        <v>0</v>
      </c>
      <c r="BJ614" s="25" t="s">
        <v>24</v>
      </c>
      <c r="BK614" s="248">
        <f>ROUND(I614*H614,2)</f>
        <v>0</v>
      </c>
      <c r="BL614" s="25" t="s">
        <v>304</v>
      </c>
      <c r="BM614" s="25" t="s">
        <v>5680</v>
      </c>
    </row>
    <row r="615" s="1" customFormat="1" ht="16.5" customHeight="1">
      <c r="B615" s="47"/>
      <c r="C615" s="237" t="s">
        <v>260</v>
      </c>
      <c r="D615" s="237" t="s">
        <v>230</v>
      </c>
      <c r="E615" s="238" t="s">
        <v>5681</v>
      </c>
      <c r="F615" s="239" t="s">
        <v>5682</v>
      </c>
      <c r="G615" s="240" t="s">
        <v>929</v>
      </c>
      <c r="H615" s="241">
        <v>2</v>
      </c>
      <c r="I615" s="242"/>
      <c r="J615" s="243">
        <f>ROUND(I615*H615,2)</f>
        <v>0</v>
      </c>
      <c r="K615" s="239" t="s">
        <v>2762</v>
      </c>
      <c r="L615" s="73"/>
      <c r="M615" s="244" t="s">
        <v>22</v>
      </c>
      <c r="N615" s="245" t="s">
        <v>50</v>
      </c>
      <c r="O615" s="48"/>
      <c r="P615" s="246">
        <f>O615*H615</f>
        <v>0</v>
      </c>
      <c r="Q615" s="246">
        <v>0</v>
      </c>
      <c r="R615" s="246">
        <f>Q615*H615</f>
        <v>0</v>
      </c>
      <c r="S615" s="246">
        <v>0</v>
      </c>
      <c r="T615" s="247">
        <f>S615*H615</f>
        <v>0</v>
      </c>
      <c r="AR615" s="25" t="s">
        <v>304</v>
      </c>
      <c r="AT615" s="25" t="s">
        <v>230</v>
      </c>
      <c r="AU615" s="25" t="s">
        <v>87</v>
      </c>
      <c r="AY615" s="25" t="s">
        <v>228</v>
      </c>
      <c r="BE615" s="248">
        <f>IF(N615="základní",J615,0)</f>
        <v>0</v>
      </c>
      <c r="BF615" s="248">
        <f>IF(N615="snížená",J615,0)</f>
        <v>0</v>
      </c>
      <c r="BG615" s="248">
        <f>IF(N615="zákl. přenesená",J615,0)</f>
        <v>0</v>
      </c>
      <c r="BH615" s="248">
        <f>IF(N615="sníž. přenesená",J615,0)</f>
        <v>0</v>
      </c>
      <c r="BI615" s="248">
        <f>IF(N615="nulová",J615,0)</f>
        <v>0</v>
      </c>
      <c r="BJ615" s="25" t="s">
        <v>24</v>
      </c>
      <c r="BK615" s="248">
        <f>ROUND(I615*H615,2)</f>
        <v>0</v>
      </c>
      <c r="BL615" s="25" t="s">
        <v>304</v>
      </c>
      <c r="BM615" s="25" t="s">
        <v>5683</v>
      </c>
    </row>
    <row r="616" s="1" customFormat="1" ht="16.5" customHeight="1">
      <c r="B616" s="47"/>
      <c r="C616" s="237" t="s">
        <v>266</v>
      </c>
      <c r="D616" s="237" t="s">
        <v>230</v>
      </c>
      <c r="E616" s="238" t="s">
        <v>5684</v>
      </c>
      <c r="F616" s="239" t="s">
        <v>5147</v>
      </c>
      <c r="G616" s="240" t="s">
        <v>929</v>
      </c>
      <c r="H616" s="241">
        <v>4</v>
      </c>
      <c r="I616" s="242"/>
      <c r="J616" s="243">
        <f>ROUND(I616*H616,2)</f>
        <v>0</v>
      </c>
      <c r="K616" s="239" t="s">
        <v>2762</v>
      </c>
      <c r="L616" s="73"/>
      <c r="M616" s="244" t="s">
        <v>22</v>
      </c>
      <c r="N616" s="245" t="s">
        <v>50</v>
      </c>
      <c r="O616" s="48"/>
      <c r="P616" s="246">
        <f>O616*H616</f>
        <v>0</v>
      </c>
      <c r="Q616" s="246">
        <v>0</v>
      </c>
      <c r="R616" s="246">
        <f>Q616*H616</f>
        <v>0</v>
      </c>
      <c r="S616" s="246">
        <v>0</v>
      </c>
      <c r="T616" s="247">
        <f>S616*H616</f>
        <v>0</v>
      </c>
      <c r="AR616" s="25" t="s">
        <v>304</v>
      </c>
      <c r="AT616" s="25" t="s">
        <v>230</v>
      </c>
      <c r="AU616" s="25" t="s">
        <v>87</v>
      </c>
      <c r="AY616" s="25" t="s">
        <v>228</v>
      </c>
      <c r="BE616" s="248">
        <f>IF(N616="základní",J616,0)</f>
        <v>0</v>
      </c>
      <c r="BF616" s="248">
        <f>IF(N616="snížená",J616,0)</f>
        <v>0</v>
      </c>
      <c r="BG616" s="248">
        <f>IF(N616="zákl. přenesená",J616,0)</f>
        <v>0</v>
      </c>
      <c r="BH616" s="248">
        <f>IF(N616="sníž. přenesená",J616,0)</f>
        <v>0</v>
      </c>
      <c r="BI616" s="248">
        <f>IF(N616="nulová",J616,0)</f>
        <v>0</v>
      </c>
      <c r="BJ616" s="25" t="s">
        <v>24</v>
      </c>
      <c r="BK616" s="248">
        <f>ROUND(I616*H616,2)</f>
        <v>0</v>
      </c>
      <c r="BL616" s="25" t="s">
        <v>304</v>
      </c>
      <c r="BM616" s="25" t="s">
        <v>5685</v>
      </c>
    </row>
    <row r="617" s="1" customFormat="1" ht="16.5" customHeight="1">
      <c r="B617" s="47"/>
      <c r="C617" s="237" t="s">
        <v>271</v>
      </c>
      <c r="D617" s="237" t="s">
        <v>230</v>
      </c>
      <c r="E617" s="238" t="s">
        <v>5686</v>
      </c>
      <c r="F617" s="239" t="s">
        <v>5151</v>
      </c>
      <c r="G617" s="240" t="s">
        <v>929</v>
      </c>
      <c r="H617" s="241">
        <v>4</v>
      </c>
      <c r="I617" s="242"/>
      <c r="J617" s="243">
        <f>ROUND(I617*H617,2)</f>
        <v>0</v>
      </c>
      <c r="K617" s="239" t="s">
        <v>2762</v>
      </c>
      <c r="L617" s="73"/>
      <c r="M617" s="244" t="s">
        <v>22</v>
      </c>
      <c r="N617" s="245" t="s">
        <v>50</v>
      </c>
      <c r="O617" s="48"/>
      <c r="P617" s="246">
        <f>O617*H617</f>
        <v>0</v>
      </c>
      <c r="Q617" s="246">
        <v>0</v>
      </c>
      <c r="R617" s="246">
        <f>Q617*H617</f>
        <v>0</v>
      </c>
      <c r="S617" s="246">
        <v>0</v>
      </c>
      <c r="T617" s="247">
        <f>S617*H617</f>
        <v>0</v>
      </c>
      <c r="AR617" s="25" t="s">
        <v>304</v>
      </c>
      <c r="AT617" s="25" t="s">
        <v>230</v>
      </c>
      <c r="AU617" s="25" t="s">
        <v>87</v>
      </c>
      <c r="AY617" s="25" t="s">
        <v>228</v>
      </c>
      <c r="BE617" s="248">
        <f>IF(N617="základní",J617,0)</f>
        <v>0</v>
      </c>
      <c r="BF617" s="248">
        <f>IF(N617="snížená",J617,0)</f>
        <v>0</v>
      </c>
      <c r="BG617" s="248">
        <f>IF(N617="zákl. přenesená",J617,0)</f>
        <v>0</v>
      </c>
      <c r="BH617" s="248">
        <f>IF(N617="sníž. přenesená",J617,0)</f>
        <v>0</v>
      </c>
      <c r="BI617" s="248">
        <f>IF(N617="nulová",J617,0)</f>
        <v>0</v>
      </c>
      <c r="BJ617" s="25" t="s">
        <v>24</v>
      </c>
      <c r="BK617" s="248">
        <f>ROUND(I617*H617,2)</f>
        <v>0</v>
      </c>
      <c r="BL617" s="25" t="s">
        <v>304</v>
      </c>
      <c r="BM617" s="25" t="s">
        <v>5687</v>
      </c>
    </row>
    <row r="618" s="1" customFormat="1" ht="16.5" customHeight="1">
      <c r="B618" s="47"/>
      <c r="C618" s="237" t="s">
        <v>29</v>
      </c>
      <c r="D618" s="237" t="s">
        <v>230</v>
      </c>
      <c r="E618" s="238" t="s">
        <v>5688</v>
      </c>
      <c r="F618" s="239" t="s">
        <v>5505</v>
      </c>
      <c r="G618" s="240" t="s">
        <v>929</v>
      </c>
      <c r="H618" s="241">
        <v>4</v>
      </c>
      <c r="I618" s="242"/>
      <c r="J618" s="243">
        <f>ROUND(I618*H618,2)</f>
        <v>0</v>
      </c>
      <c r="K618" s="239" t="s">
        <v>2762</v>
      </c>
      <c r="L618" s="73"/>
      <c r="M618" s="244" t="s">
        <v>22</v>
      </c>
      <c r="N618" s="245" t="s">
        <v>50</v>
      </c>
      <c r="O618" s="48"/>
      <c r="P618" s="246">
        <f>O618*H618</f>
        <v>0</v>
      </c>
      <c r="Q618" s="246">
        <v>0</v>
      </c>
      <c r="R618" s="246">
        <f>Q618*H618</f>
        <v>0</v>
      </c>
      <c r="S618" s="246">
        <v>0</v>
      </c>
      <c r="T618" s="247">
        <f>S618*H618</f>
        <v>0</v>
      </c>
      <c r="AR618" s="25" t="s">
        <v>304</v>
      </c>
      <c r="AT618" s="25" t="s">
        <v>230</v>
      </c>
      <c r="AU618" s="25" t="s">
        <v>87</v>
      </c>
      <c r="AY618" s="25" t="s">
        <v>228</v>
      </c>
      <c r="BE618" s="248">
        <f>IF(N618="základní",J618,0)</f>
        <v>0</v>
      </c>
      <c r="BF618" s="248">
        <f>IF(N618="snížená",J618,0)</f>
        <v>0</v>
      </c>
      <c r="BG618" s="248">
        <f>IF(N618="zákl. přenesená",J618,0)</f>
        <v>0</v>
      </c>
      <c r="BH618" s="248">
        <f>IF(N618="sníž. přenesená",J618,0)</f>
        <v>0</v>
      </c>
      <c r="BI618" s="248">
        <f>IF(N618="nulová",J618,0)</f>
        <v>0</v>
      </c>
      <c r="BJ618" s="25" t="s">
        <v>24</v>
      </c>
      <c r="BK618" s="248">
        <f>ROUND(I618*H618,2)</f>
        <v>0</v>
      </c>
      <c r="BL618" s="25" t="s">
        <v>304</v>
      </c>
      <c r="BM618" s="25" t="s">
        <v>5689</v>
      </c>
    </row>
    <row r="619" s="1" customFormat="1" ht="16.5" customHeight="1">
      <c r="B619" s="47"/>
      <c r="C619" s="237" t="s">
        <v>279</v>
      </c>
      <c r="D619" s="237" t="s">
        <v>230</v>
      </c>
      <c r="E619" s="238" t="s">
        <v>5161</v>
      </c>
      <c r="F619" s="239" t="s">
        <v>5162</v>
      </c>
      <c r="G619" s="240" t="s">
        <v>913</v>
      </c>
      <c r="H619" s="306"/>
      <c r="I619" s="242"/>
      <c r="J619" s="243">
        <f>ROUND(I619*H619,2)</f>
        <v>0</v>
      </c>
      <c r="K619" s="239" t="s">
        <v>234</v>
      </c>
      <c r="L619" s="73"/>
      <c r="M619" s="244" t="s">
        <v>22</v>
      </c>
      <c r="N619" s="245" t="s">
        <v>50</v>
      </c>
      <c r="O619" s="48"/>
      <c r="P619" s="246">
        <f>O619*H619</f>
        <v>0</v>
      </c>
      <c r="Q619" s="246">
        <v>0</v>
      </c>
      <c r="R619" s="246">
        <f>Q619*H619</f>
        <v>0</v>
      </c>
      <c r="S619" s="246">
        <v>0</v>
      </c>
      <c r="T619" s="247">
        <f>S619*H619</f>
        <v>0</v>
      </c>
      <c r="AR619" s="25" t="s">
        <v>304</v>
      </c>
      <c r="AT619" s="25" t="s">
        <v>230</v>
      </c>
      <c r="AU619" s="25" t="s">
        <v>87</v>
      </c>
      <c r="AY619" s="25" t="s">
        <v>228</v>
      </c>
      <c r="BE619" s="248">
        <f>IF(N619="základní",J619,0)</f>
        <v>0</v>
      </c>
      <c r="BF619" s="248">
        <f>IF(N619="snížená",J619,0)</f>
        <v>0</v>
      </c>
      <c r="BG619" s="248">
        <f>IF(N619="zákl. přenesená",J619,0)</f>
        <v>0</v>
      </c>
      <c r="BH619" s="248">
        <f>IF(N619="sníž. přenesená",J619,0)</f>
        <v>0</v>
      </c>
      <c r="BI619" s="248">
        <f>IF(N619="nulová",J619,0)</f>
        <v>0</v>
      </c>
      <c r="BJ619" s="25" t="s">
        <v>24</v>
      </c>
      <c r="BK619" s="248">
        <f>ROUND(I619*H619,2)</f>
        <v>0</v>
      </c>
      <c r="BL619" s="25" t="s">
        <v>304</v>
      </c>
      <c r="BM619" s="25" t="s">
        <v>5690</v>
      </c>
    </row>
    <row r="620" s="11" customFormat="1" ht="29.88" customHeight="1">
      <c r="B620" s="221"/>
      <c r="C620" s="222"/>
      <c r="D620" s="223" t="s">
        <v>78</v>
      </c>
      <c r="E620" s="235" t="s">
        <v>2774</v>
      </c>
      <c r="F620" s="235" t="s">
        <v>5164</v>
      </c>
      <c r="G620" s="222"/>
      <c r="H620" s="222"/>
      <c r="I620" s="225"/>
      <c r="J620" s="236">
        <f>BK620</f>
        <v>0</v>
      </c>
      <c r="K620" s="222"/>
      <c r="L620" s="227"/>
      <c r="M620" s="228"/>
      <c r="N620" s="229"/>
      <c r="O620" s="229"/>
      <c r="P620" s="230">
        <f>SUM(P621:P624)</f>
        <v>0</v>
      </c>
      <c r="Q620" s="229"/>
      <c r="R620" s="230">
        <f>SUM(R621:R624)</f>
        <v>0</v>
      </c>
      <c r="S620" s="229"/>
      <c r="T620" s="231">
        <f>SUM(T621:T624)</f>
        <v>0</v>
      </c>
      <c r="AR620" s="232" t="s">
        <v>87</v>
      </c>
      <c r="AT620" s="233" t="s">
        <v>78</v>
      </c>
      <c r="AU620" s="233" t="s">
        <v>24</v>
      </c>
      <c r="AY620" s="232" t="s">
        <v>228</v>
      </c>
      <c r="BK620" s="234">
        <f>SUM(BK621:BK624)</f>
        <v>0</v>
      </c>
    </row>
    <row r="621" s="1" customFormat="1" ht="16.5" customHeight="1">
      <c r="B621" s="47"/>
      <c r="C621" s="237" t="s">
        <v>24</v>
      </c>
      <c r="D621" s="237" t="s">
        <v>230</v>
      </c>
      <c r="E621" s="238" t="s">
        <v>5165</v>
      </c>
      <c r="F621" s="239" t="s">
        <v>5166</v>
      </c>
      <c r="G621" s="240" t="s">
        <v>356</v>
      </c>
      <c r="H621" s="241">
        <v>40</v>
      </c>
      <c r="I621" s="242"/>
      <c r="J621" s="243">
        <f>ROUND(I621*H621,2)</f>
        <v>0</v>
      </c>
      <c r="K621" s="239" t="s">
        <v>234</v>
      </c>
      <c r="L621" s="73"/>
      <c r="M621" s="244" t="s">
        <v>22</v>
      </c>
      <c r="N621" s="245" t="s">
        <v>50</v>
      </c>
      <c r="O621" s="48"/>
      <c r="P621" s="246">
        <f>O621*H621</f>
        <v>0</v>
      </c>
      <c r="Q621" s="246">
        <v>0</v>
      </c>
      <c r="R621" s="246">
        <f>Q621*H621</f>
        <v>0</v>
      </c>
      <c r="S621" s="246">
        <v>0</v>
      </c>
      <c r="T621" s="247">
        <f>S621*H621</f>
        <v>0</v>
      </c>
      <c r="AR621" s="25" t="s">
        <v>304</v>
      </c>
      <c r="AT621" s="25" t="s">
        <v>230</v>
      </c>
      <c r="AU621" s="25" t="s">
        <v>87</v>
      </c>
      <c r="AY621" s="25" t="s">
        <v>228</v>
      </c>
      <c r="BE621" s="248">
        <f>IF(N621="základní",J621,0)</f>
        <v>0</v>
      </c>
      <c r="BF621" s="248">
        <f>IF(N621="snížená",J621,0)</f>
        <v>0</v>
      </c>
      <c r="BG621" s="248">
        <f>IF(N621="zákl. přenesená",J621,0)</f>
        <v>0</v>
      </c>
      <c r="BH621" s="248">
        <f>IF(N621="sníž. přenesená",J621,0)</f>
        <v>0</v>
      </c>
      <c r="BI621" s="248">
        <f>IF(N621="nulová",J621,0)</f>
        <v>0</v>
      </c>
      <c r="BJ621" s="25" t="s">
        <v>24</v>
      </c>
      <c r="BK621" s="248">
        <f>ROUND(I621*H621,2)</f>
        <v>0</v>
      </c>
      <c r="BL621" s="25" t="s">
        <v>304</v>
      </c>
      <c r="BM621" s="25" t="s">
        <v>5691</v>
      </c>
    </row>
    <row r="622" s="1" customFormat="1" ht="16.5" customHeight="1">
      <c r="B622" s="47"/>
      <c r="C622" s="237" t="s">
        <v>87</v>
      </c>
      <c r="D622" s="237" t="s">
        <v>230</v>
      </c>
      <c r="E622" s="238" t="s">
        <v>109</v>
      </c>
      <c r="F622" s="239" t="s">
        <v>5171</v>
      </c>
      <c r="G622" s="240" t="s">
        <v>356</v>
      </c>
      <c r="H622" s="241">
        <v>40</v>
      </c>
      <c r="I622" s="242"/>
      <c r="J622" s="243">
        <f>ROUND(I622*H622,2)</f>
        <v>0</v>
      </c>
      <c r="K622" s="239" t="s">
        <v>2762</v>
      </c>
      <c r="L622" s="73"/>
      <c r="M622" s="244" t="s">
        <v>22</v>
      </c>
      <c r="N622" s="245" t="s">
        <v>50</v>
      </c>
      <c r="O622" s="48"/>
      <c r="P622" s="246">
        <f>O622*H622</f>
        <v>0</v>
      </c>
      <c r="Q622" s="246">
        <v>0</v>
      </c>
      <c r="R622" s="246">
        <f>Q622*H622</f>
        <v>0</v>
      </c>
      <c r="S622" s="246">
        <v>0</v>
      </c>
      <c r="T622" s="247">
        <f>S622*H622</f>
        <v>0</v>
      </c>
      <c r="AR622" s="25" t="s">
        <v>304</v>
      </c>
      <c r="AT622" s="25" t="s">
        <v>230</v>
      </c>
      <c r="AU622" s="25" t="s">
        <v>87</v>
      </c>
      <c r="AY622" s="25" t="s">
        <v>228</v>
      </c>
      <c r="BE622" s="248">
        <f>IF(N622="základní",J622,0)</f>
        <v>0</v>
      </c>
      <c r="BF622" s="248">
        <f>IF(N622="snížená",J622,0)</f>
        <v>0</v>
      </c>
      <c r="BG622" s="248">
        <f>IF(N622="zákl. přenesená",J622,0)</f>
        <v>0</v>
      </c>
      <c r="BH622" s="248">
        <f>IF(N622="sníž. přenesená",J622,0)</f>
        <v>0</v>
      </c>
      <c r="BI622" s="248">
        <f>IF(N622="nulová",J622,0)</f>
        <v>0</v>
      </c>
      <c r="BJ622" s="25" t="s">
        <v>24</v>
      </c>
      <c r="BK622" s="248">
        <f>ROUND(I622*H622,2)</f>
        <v>0</v>
      </c>
      <c r="BL622" s="25" t="s">
        <v>304</v>
      </c>
      <c r="BM622" s="25" t="s">
        <v>5692</v>
      </c>
    </row>
    <row r="623" s="1" customFormat="1" ht="16.5" customHeight="1">
      <c r="B623" s="47"/>
      <c r="C623" s="237" t="s">
        <v>101</v>
      </c>
      <c r="D623" s="237" t="s">
        <v>230</v>
      </c>
      <c r="E623" s="238" t="s">
        <v>5693</v>
      </c>
      <c r="F623" s="239" t="s">
        <v>5694</v>
      </c>
      <c r="G623" s="240" t="s">
        <v>5695</v>
      </c>
      <c r="H623" s="241">
        <v>1</v>
      </c>
      <c r="I623" s="242"/>
      <c r="J623" s="243">
        <f>ROUND(I623*H623,2)</f>
        <v>0</v>
      </c>
      <c r="K623" s="239" t="s">
        <v>2762</v>
      </c>
      <c r="L623" s="73"/>
      <c r="M623" s="244" t="s">
        <v>22</v>
      </c>
      <c r="N623" s="245" t="s">
        <v>50</v>
      </c>
      <c r="O623" s="48"/>
      <c r="P623" s="246">
        <f>O623*H623</f>
        <v>0</v>
      </c>
      <c r="Q623" s="246">
        <v>0</v>
      </c>
      <c r="R623" s="246">
        <f>Q623*H623</f>
        <v>0</v>
      </c>
      <c r="S623" s="246">
        <v>0</v>
      </c>
      <c r="T623" s="247">
        <f>S623*H623</f>
        <v>0</v>
      </c>
      <c r="AR623" s="25" t="s">
        <v>304</v>
      </c>
      <c r="AT623" s="25" t="s">
        <v>230</v>
      </c>
      <c r="AU623" s="25" t="s">
        <v>87</v>
      </c>
      <c r="AY623" s="25" t="s">
        <v>228</v>
      </c>
      <c r="BE623" s="248">
        <f>IF(N623="základní",J623,0)</f>
        <v>0</v>
      </c>
      <c r="BF623" s="248">
        <f>IF(N623="snížená",J623,0)</f>
        <v>0</v>
      </c>
      <c r="BG623" s="248">
        <f>IF(N623="zákl. přenesená",J623,0)</f>
        <v>0</v>
      </c>
      <c r="BH623" s="248">
        <f>IF(N623="sníž. přenesená",J623,0)</f>
        <v>0</v>
      </c>
      <c r="BI623" s="248">
        <f>IF(N623="nulová",J623,0)</f>
        <v>0</v>
      </c>
      <c r="BJ623" s="25" t="s">
        <v>24</v>
      </c>
      <c r="BK623" s="248">
        <f>ROUND(I623*H623,2)</f>
        <v>0</v>
      </c>
      <c r="BL623" s="25" t="s">
        <v>304</v>
      </c>
      <c r="BM623" s="25" t="s">
        <v>5696</v>
      </c>
    </row>
    <row r="624" s="1" customFormat="1" ht="16.5" customHeight="1">
      <c r="B624" s="47"/>
      <c r="C624" s="237" t="s">
        <v>235</v>
      </c>
      <c r="D624" s="237" t="s">
        <v>230</v>
      </c>
      <c r="E624" s="238" t="s">
        <v>5595</v>
      </c>
      <c r="F624" s="239" t="s">
        <v>5596</v>
      </c>
      <c r="G624" s="240" t="s">
        <v>913</v>
      </c>
      <c r="H624" s="306"/>
      <c r="I624" s="242"/>
      <c r="J624" s="243">
        <f>ROUND(I624*H624,2)</f>
        <v>0</v>
      </c>
      <c r="K624" s="239" t="s">
        <v>234</v>
      </c>
      <c r="L624" s="73"/>
      <c r="M624" s="244" t="s">
        <v>22</v>
      </c>
      <c r="N624" s="245" t="s">
        <v>50</v>
      </c>
      <c r="O624" s="48"/>
      <c r="P624" s="246">
        <f>O624*H624</f>
        <v>0</v>
      </c>
      <c r="Q624" s="246">
        <v>0</v>
      </c>
      <c r="R624" s="246">
        <f>Q624*H624</f>
        <v>0</v>
      </c>
      <c r="S624" s="246">
        <v>0</v>
      </c>
      <c r="T624" s="247">
        <f>S624*H624</f>
        <v>0</v>
      </c>
      <c r="AR624" s="25" t="s">
        <v>304</v>
      </c>
      <c r="AT624" s="25" t="s">
        <v>230</v>
      </c>
      <c r="AU624" s="25" t="s">
        <v>87</v>
      </c>
      <c r="AY624" s="25" t="s">
        <v>228</v>
      </c>
      <c r="BE624" s="248">
        <f>IF(N624="základní",J624,0)</f>
        <v>0</v>
      </c>
      <c r="BF624" s="248">
        <f>IF(N624="snížená",J624,0)</f>
        <v>0</v>
      </c>
      <c r="BG624" s="248">
        <f>IF(N624="zákl. přenesená",J624,0)</f>
        <v>0</v>
      </c>
      <c r="BH624" s="248">
        <f>IF(N624="sníž. přenesená",J624,0)</f>
        <v>0</v>
      </c>
      <c r="BI624" s="248">
        <f>IF(N624="nulová",J624,0)</f>
        <v>0</v>
      </c>
      <c r="BJ624" s="25" t="s">
        <v>24</v>
      </c>
      <c r="BK624" s="248">
        <f>ROUND(I624*H624,2)</f>
        <v>0</v>
      </c>
      <c r="BL624" s="25" t="s">
        <v>304</v>
      </c>
      <c r="BM624" s="25" t="s">
        <v>5697</v>
      </c>
    </row>
    <row r="625" s="11" customFormat="1" ht="29.88" customHeight="1">
      <c r="B625" s="221"/>
      <c r="C625" s="222"/>
      <c r="D625" s="223" t="s">
        <v>78</v>
      </c>
      <c r="E625" s="235" t="s">
        <v>2782</v>
      </c>
      <c r="F625" s="235" t="s">
        <v>5180</v>
      </c>
      <c r="G625" s="222"/>
      <c r="H625" s="222"/>
      <c r="I625" s="225"/>
      <c r="J625" s="236">
        <f>BK625</f>
        <v>0</v>
      </c>
      <c r="K625" s="222"/>
      <c r="L625" s="227"/>
      <c r="M625" s="228"/>
      <c r="N625" s="229"/>
      <c r="O625" s="229"/>
      <c r="P625" s="230">
        <f>SUM(P626:P628)</f>
        <v>0</v>
      </c>
      <c r="Q625" s="229"/>
      <c r="R625" s="230">
        <f>SUM(R626:R628)</f>
        <v>0</v>
      </c>
      <c r="S625" s="229"/>
      <c r="T625" s="231">
        <f>SUM(T626:T628)</f>
        <v>0</v>
      </c>
      <c r="AR625" s="232" t="s">
        <v>87</v>
      </c>
      <c r="AT625" s="233" t="s">
        <v>78</v>
      </c>
      <c r="AU625" s="233" t="s">
        <v>24</v>
      </c>
      <c r="AY625" s="232" t="s">
        <v>228</v>
      </c>
      <c r="BK625" s="234">
        <f>SUM(BK626:BK628)</f>
        <v>0</v>
      </c>
    </row>
    <row r="626" s="1" customFormat="1" ht="16.5" customHeight="1">
      <c r="B626" s="47"/>
      <c r="C626" s="237" t="s">
        <v>24</v>
      </c>
      <c r="D626" s="237" t="s">
        <v>230</v>
      </c>
      <c r="E626" s="238" t="s">
        <v>5181</v>
      </c>
      <c r="F626" s="239" t="s">
        <v>5182</v>
      </c>
      <c r="G626" s="240" t="s">
        <v>263</v>
      </c>
      <c r="H626" s="241">
        <v>3</v>
      </c>
      <c r="I626" s="242"/>
      <c r="J626" s="243">
        <f>ROUND(I626*H626,2)</f>
        <v>0</v>
      </c>
      <c r="K626" s="239" t="s">
        <v>234</v>
      </c>
      <c r="L626" s="73"/>
      <c r="M626" s="244" t="s">
        <v>22</v>
      </c>
      <c r="N626" s="245" t="s">
        <v>50</v>
      </c>
      <c r="O626" s="48"/>
      <c r="P626" s="246">
        <f>O626*H626</f>
        <v>0</v>
      </c>
      <c r="Q626" s="246">
        <v>0</v>
      </c>
      <c r="R626" s="246">
        <f>Q626*H626</f>
        <v>0</v>
      </c>
      <c r="S626" s="246">
        <v>0</v>
      </c>
      <c r="T626" s="247">
        <f>S626*H626</f>
        <v>0</v>
      </c>
      <c r="AR626" s="25" t="s">
        <v>304</v>
      </c>
      <c r="AT626" s="25" t="s">
        <v>230</v>
      </c>
      <c r="AU626" s="25" t="s">
        <v>87</v>
      </c>
      <c r="AY626" s="25" t="s">
        <v>228</v>
      </c>
      <c r="BE626" s="248">
        <f>IF(N626="základní",J626,0)</f>
        <v>0</v>
      </c>
      <c r="BF626" s="248">
        <f>IF(N626="snížená",J626,0)</f>
        <v>0</v>
      </c>
      <c r="BG626" s="248">
        <f>IF(N626="zákl. přenesená",J626,0)</f>
        <v>0</v>
      </c>
      <c r="BH626" s="248">
        <f>IF(N626="sníž. přenesená",J626,0)</f>
        <v>0</v>
      </c>
      <c r="BI626" s="248">
        <f>IF(N626="nulová",J626,0)</f>
        <v>0</v>
      </c>
      <c r="BJ626" s="25" t="s">
        <v>24</v>
      </c>
      <c r="BK626" s="248">
        <f>ROUND(I626*H626,2)</f>
        <v>0</v>
      </c>
      <c r="BL626" s="25" t="s">
        <v>304</v>
      </c>
      <c r="BM626" s="25" t="s">
        <v>5698</v>
      </c>
    </row>
    <row r="627" s="1" customFormat="1" ht="16.5" customHeight="1">
      <c r="B627" s="47"/>
      <c r="C627" s="237" t="s">
        <v>87</v>
      </c>
      <c r="D627" s="237" t="s">
        <v>230</v>
      </c>
      <c r="E627" s="238" t="s">
        <v>5184</v>
      </c>
      <c r="F627" s="239" t="s">
        <v>5185</v>
      </c>
      <c r="G627" s="240" t="s">
        <v>328</v>
      </c>
      <c r="H627" s="241">
        <v>72</v>
      </c>
      <c r="I627" s="242"/>
      <c r="J627" s="243">
        <f>ROUND(I627*H627,2)</f>
        <v>0</v>
      </c>
      <c r="K627" s="239" t="s">
        <v>234</v>
      </c>
      <c r="L627" s="73"/>
      <c r="M627" s="244" t="s">
        <v>22</v>
      </c>
      <c r="N627" s="245" t="s">
        <v>50</v>
      </c>
      <c r="O627" s="48"/>
      <c r="P627" s="246">
        <f>O627*H627</f>
        <v>0</v>
      </c>
      <c r="Q627" s="246">
        <v>0</v>
      </c>
      <c r="R627" s="246">
        <f>Q627*H627</f>
        <v>0</v>
      </c>
      <c r="S627" s="246">
        <v>0</v>
      </c>
      <c r="T627" s="247">
        <f>S627*H627</f>
        <v>0</v>
      </c>
      <c r="AR627" s="25" t="s">
        <v>304</v>
      </c>
      <c r="AT627" s="25" t="s">
        <v>230</v>
      </c>
      <c r="AU627" s="25" t="s">
        <v>87</v>
      </c>
      <c r="AY627" s="25" t="s">
        <v>228</v>
      </c>
      <c r="BE627" s="248">
        <f>IF(N627="základní",J627,0)</f>
        <v>0</v>
      </c>
      <c r="BF627" s="248">
        <f>IF(N627="snížená",J627,0)</f>
        <v>0</v>
      </c>
      <c r="BG627" s="248">
        <f>IF(N627="zákl. přenesená",J627,0)</f>
        <v>0</v>
      </c>
      <c r="BH627" s="248">
        <f>IF(N627="sníž. přenesená",J627,0)</f>
        <v>0</v>
      </c>
      <c r="BI627" s="248">
        <f>IF(N627="nulová",J627,0)</f>
        <v>0</v>
      </c>
      <c r="BJ627" s="25" t="s">
        <v>24</v>
      </c>
      <c r="BK627" s="248">
        <f>ROUND(I627*H627,2)</f>
        <v>0</v>
      </c>
      <c r="BL627" s="25" t="s">
        <v>304</v>
      </c>
      <c r="BM627" s="25" t="s">
        <v>5699</v>
      </c>
    </row>
    <row r="628" s="1" customFormat="1" ht="16.5" customHeight="1">
      <c r="B628" s="47"/>
      <c r="C628" s="237" t="s">
        <v>101</v>
      </c>
      <c r="D628" s="237" t="s">
        <v>230</v>
      </c>
      <c r="E628" s="238" t="s">
        <v>5514</v>
      </c>
      <c r="F628" s="239" t="s">
        <v>5515</v>
      </c>
      <c r="G628" s="240" t="s">
        <v>929</v>
      </c>
      <c r="H628" s="241">
        <v>2</v>
      </c>
      <c r="I628" s="242"/>
      <c r="J628" s="243">
        <f>ROUND(I628*H628,2)</f>
        <v>0</v>
      </c>
      <c r="K628" s="239" t="s">
        <v>2762</v>
      </c>
      <c r="L628" s="73"/>
      <c r="M628" s="244" t="s">
        <v>22</v>
      </c>
      <c r="N628" s="245" t="s">
        <v>50</v>
      </c>
      <c r="O628" s="48"/>
      <c r="P628" s="246">
        <f>O628*H628</f>
        <v>0</v>
      </c>
      <c r="Q628" s="246">
        <v>0</v>
      </c>
      <c r="R628" s="246">
        <f>Q628*H628</f>
        <v>0</v>
      </c>
      <c r="S628" s="246">
        <v>0</v>
      </c>
      <c r="T628" s="247">
        <f>S628*H628</f>
        <v>0</v>
      </c>
      <c r="AR628" s="25" t="s">
        <v>304</v>
      </c>
      <c r="AT628" s="25" t="s">
        <v>230</v>
      </c>
      <c r="AU628" s="25" t="s">
        <v>87</v>
      </c>
      <c r="AY628" s="25" t="s">
        <v>228</v>
      </c>
      <c r="BE628" s="248">
        <f>IF(N628="základní",J628,0)</f>
        <v>0</v>
      </c>
      <c r="BF628" s="248">
        <f>IF(N628="snížená",J628,0)</f>
        <v>0</v>
      </c>
      <c r="BG628" s="248">
        <f>IF(N628="zákl. přenesená",J628,0)</f>
        <v>0</v>
      </c>
      <c r="BH628" s="248">
        <f>IF(N628="sníž. přenesená",J628,0)</f>
        <v>0</v>
      </c>
      <c r="BI628" s="248">
        <f>IF(N628="nulová",J628,0)</f>
        <v>0</v>
      </c>
      <c r="BJ628" s="25" t="s">
        <v>24</v>
      </c>
      <c r="BK628" s="248">
        <f>ROUND(I628*H628,2)</f>
        <v>0</v>
      </c>
      <c r="BL628" s="25" t="s">
        <v>304</v>
      </c>
      <c r="BM628" s="25" t="s">
        <v>5700</v>
      </c>
    </row>
    <row r="629" s="11" customFormat="1" ht="29.88" customHeight="1">
      <c r="B629" s="221"/>
      <c r="C629" s="222"/>
      <c r="D629" s="223" t="s">
        <v>78</v>
      </c>
      <c r="E629" s="235" t="s">
        <v>3624</v>
      </c>
      <c r="F629" s="235" t="s">
        <v>5192</v>
      </c>
      <c r="G629" s="222"/>
      <c r="H629" s="222"/>
      <c r="I629" s="225"/>
      <c r="J629" s="236">
        <f>BK629</f>
        <v>0</v>
      </c>
      <c r="K629" s="222"/>
      <c r="L629" s="227"/>
      <c r="M629" s="228"/>
      <c r="N629" s="229"/>
      <c r="O629" s="229"/>
      <c r="P629" s="230">
        <f>SUM(P630:P631)</f>
        <v>0</v>
      </c>
      <c r="Q629" s="229"/>
      <c r="R629" s="230">
        <f>SUM(R630:R631)</f>
        <v>0</v>
      </c>
      <c r="S629" s="229"/>
      <c r="T629" s="231">
        <f>SUM(T630:T631)</f>
        <v>0</v>
      </c>
      <c r="AR629" s="232" t="s">
        <v>87</v>
      </c>
      <c r="AT629" s="233" t="s">
        <v>78</v>
      </c>
      <c r="AU629" s="233" t="s">
        <v>24</v>
      </c>
      <c r="AY629" s="232" t="s">
        <v>228</v>
      </c>
      <c r="BK629" s="234">
        <f>SUM(BK630:BK631)</f>
        <v>0</v>
      </c>
    </row>
    <row r="630" s="1" customFormat="1" ht="16.5" customHeight="1">
      <c r="B630" s="47"/>
      <c r="C630" s="237" t="s">
        <v>24</v>
      </c>
      <c r="D630" s="237" t="s">
        <v>230</v>
      </c>
      <c r="E630" s="238" t="s">
        <v>5517</v>
      </c>
      <c r="F630" s="239" t="s">
        <v>5518</v>
      </c>
      <c r="G630" s="240" t="s">
        <v>3160</v>
      </c>
      <c r="H630" s="241">
        <v>2</v>
      </c>
      <c r="I630" s="242"/>
      <c r="J630" s="243">
        <f>ROUND(I630*H630,2)</f>
        <v>0</v>
      </c>
      <c r="K630" s="239" t="s">
        <v>2762</v>
      </c>
      <c r="L630" s="73"/>
      <c r="M630" s="244" t="s">
        <v>22</v>
      </c>
      <c r="N630" s="245" t="s">
        <v>50</v>
      </c>
      <c r="O630" s="48"/>
      <c r="P630" s="246">
        <f>O630*H630</f>
        <v>0</v>
      </c>
      <c r="Q630" s="246">
        <v>0</v>
      </c>
      <c r="R630" s="246">
        <f>Q630*H630</f>
        <v>0</v>
      </c>
      <c r="S630" s="246">
        <v>0</v>
      </c>
      <c r="T630" s="247">
        <f>S630*H630</f>
        <v>0</v>
      </c>
      <c r="AR630" s="25" t="s">
        <v>304</v>
      </c>
      <c r="AT630" s="25" t="s">
        <v>230</v>
      </c>
      <c r="AU630" s="25" t="s">
        <v>87</v>
      </c>
      <c r="AY630" s="25" t="s">
        <v>228</v>
      </c>
      <c r="BE630" s="248">
        <f>IF(N630="základní",J630,0)</f>
        <v>0</v>
      </c>
      <c r="BF630" s="248">
        <f>IF(N630="snížená",J630,0)</f>
        <v>0</v>
      </c>
      <c r="BG630" s="248">
        <f>IF(N630="zákl. přenesená",J630,0)</f>
        <v>0</v>
      </c>
      <c r="BH630" s="248">
        <f>IF(N630="sníž. přenesená",J630,0)</f>
        <v>0</v>
      </c>
      <c r="BI630" s="248">
        <f>IF(N630="nulová",J630,0)</f>
        <v>0</v>
      </c>
      <c r="BJ630" s="25" t="s">
        <v>24</v>
      </c>
      <c r="BK630" s="248">
        <f>ROUND(I630*H630,2)</f>
        <v>0</v>
      </c>
      <c r="BL630" s="25" t="s">
        <v>304</v>
      </c>
      <c r="BM630" s="25" t="s">
        <v>5701</v>
      </c>
    </row>
    <row r="631" s="1" customFormat="1" ht="16.5" customHeight="1">
      <c r="B631" s="47"/>
      <c r="C631" s="237" t="s">
        <v>87</v>
      </c>
      <c r="D631" s="237" t="s">
        <v>230</v>
      </c>
      <c r="E631" s="238" t="s">
        <v>5195</v>
      </c>
      <c r="F631" s="239" t="s">
        <v>5196</v>
      </c>
      <c r="G631" s="240" t="s">
        <v>3160</v>
      </c>
      <c r="H631" s="241">
        <v>4</v>
      </c>
      <c r="I631" s="242"/>
      <c r="J631" s="243">
        <f>ROUND(I631*H631,2)</f>
        <v>0</v>
      </c>
      <c r="K631" s="239" t="s">
        <v>2762</v>
      </c>
      <c r="L631" s="73"/>
      <c r="M631" s="244" t="s">
        <v>22</v>
      </c>
      <c r="N631" s="245" t="s">
        <v>50</v>
      </c>
      <c r="O631" s="48"/>
      <c r="P631" s="246">
        <f>O631*H631</f>
        <v>0</v>
      </c>
      <c r="Q631" s="246">
        <v>0</v>
      </c>
      <c r="R631" s="246">
        <f>Q631*H631</f>
        <v>0</v>
      </c>
      <c r="S631" s="246">
        <v>0</v>
      </c>
      <c r="T631" s="247">
        <f>S631*H631</f>
        <v>0</v>
      </c>
      <c r="AR631" s="25" t="s">
        <v>304</v>
      </c>
      <c r="AT631" s="25" t="s">
        <v>230</v>
      </c>
      <c r="AU631" s="25" t="s">
        <v>87</v>
      </c>
      <c r="AY631" s="25" t="s">
        <v>228</v>
      </c>
      <c r="BE631" s="248">
        <f>IF(N631="základní",J631,0)</f>
        <v>0</v>
      </c>
      <c r="BF631" s="248">
        <f>IF(N631="snížená",J631,0)</f>
        <v>0</v>
      </c>
      <c r="BG631" s="248">
        <f>IF(N631="zákl. přenesená",J631,0)</f>
        <v>0</v>
      </c>
      <c r="BH631" s="248">
        <f>IF(N631="sníž. přenesená",J631,0)</f>
        <v>0</v>
      </c>
      <c r="BI631" s="248">
        <f>IF(N631="nulová",J631,0)</f>
        <v>0</v>
      </c>
      <c r="BJ631" s="25" t="s">
        <v>24</v>
      </c>
      <c r="BK631" s="248">
        <f>ROUND(I631*H631,2)</f>
        <v>0</v>
      </c>
      <c r="BL631" s="25" t="s">
        <v>304</v>
      </c>
      <c r="BM631" s="25" t="s">
        <v>5702</v>
      </c>
    </row>
    <row r="632" s="11" customFormat="1" ht="37.44" customHeight="1">
      <c r="B632" s="221"/>
      <c r="C632" s="222"/>
      <c r="D632" s="223" t="s">
        <v>78</v>
      </c>
      <c r="E632" s="224" t="s">
        <v>2918</v>
      </c>
      <c r="F632" s="224" t="s">
        <v>5703</v>
      </c>
      <c r="G632" s="222"/>
      <c r="H632" s="222"/>
      <c r="I632" s="225"/>
      <c r="J632" s="226">
        <f>BK632</f>
        <v>0</v>
      </c>
      <c r="K632" s="222"/>
      <c r="L632" s="227"/>
      <c r="M632" s="228"/>
      <c r="N632" s="229"/>
      <c r="O632" s="229"/>
      <c r="P632" s="230">
        <f>P633</f>
        <v>0</v>
      </c>
      <c r="Q632" s="229"/>
      <c r="R632" s="230">
        <f>R633</f>
        <v>0</v>
      </c>
      <c r="S632" s="229"/>
      <c r="T632" s="231">
        <f>T633</f>
        <v>0</v>
      </c>
      <c r="AR632" s="232" t="s">
        <v>87</v>
      </c>
      <c r="AT632" s="233" t="s">
        <v>78</v>
      </c>
      <c r="AU632" s="233" t="s">
        <v>79</v>
      </c>
      <c r="AY632" s="232" t="s">
        <v>228</v>
      </c>
      <c r="BK632" s="234">
        <f>BK633</f>
        <v>0</v>
      </c>
    </row>
    <row r="633" s="11" customFormat="1" ht="19.92" customHeight="1">
      <c r="B633" s="221"/>
      <c r="C633" s="222"/>
      <c r="D633" s="223" t="s">
        <v>78</v>
      </c>
      <c r="E633" s="235" t="s">
        <v>2941</v>
      </c>
      <c r="F633" s="235" t="s">
        <v>5704</v>
      </c>
      <c r="G633" s="222"/>
      <c r="H633" s="222"/>
      <c r="I633" s="225"/>
      <c r="J633" s="236">
        <f>BK633</f>
        <v>0</v>
      </c>
      <c r="K633" s="222"/>
      <c r="L633" s="227"/>
      <c r="M633" s="228"/>
      <c r="N633" s="229"/>
      <c r="O633" s="229"/>
      <c r="P633" s="230">
        <f>SUM(P634:P647)</f>
        <v>0</v>
      </c>
      <c r="Q633" s="229"/>
      <c r="R633" s="230">
        <f>SUM(R634:R647)</f>
        <v>0</v>
      </c>
      <c r="S633" s="229"/>
      <c r="T633" s="231">
        <f>SUM(T634:T647)</f>
        <v>0</v>
      </c>
      <c r="AR633" s="232" t="s">
        <v>87</v>
      </c>
      <c r="AT633" s="233" t="s">
        <v>78</v>
      </c>
      <c r="AU633" s="233" t="s">
        <v>24</v>
      </c>
      <c r="AY633" s="232" t="s">
        <v>228</v>
      </c>
      <c r="BK633" s="234">
        <f>SUM(BK634:BK647)</f>
        <v>0</v>
      </c>
    </row>
    <row r="634" s="1" customFormat="1" ht="16.5" customHeight="1">
      <c r="B634" s="47"/>
      <c r="C634" s="237" t="s">
        <v>24</v>
      </c>
      <c r="D634" s="237" t="s">
        <v>230</v>
      </c>
      <c r="E634" s="238" t="s">
        <v>5705</v>
      </c>
      <c r="F634" s="239" t="s">
        <v>5706</v>
      </c>
      <c r="G634" s="240" t="s">
        <v>929</v>
      </c>
      <c r="H634" s="241">
        <v>1</v>
      </c>
      <c r="I634" s="242"/>
      <c r="J634" s="243">
        <f>ROUND(I634*H634,2)</f>
        <v>0</v>
      </c>
      <c r="K634" s="239" t="s">
        <v>2762</v>
      </c>
      <c r="L634" s="73"/>
      <c r="M634" s="244" t="s">
        <v>22</v>
      </c>
      <c r="N634" s="245" t="s">
        <v>50</v>
      </c>
      <c r="O634" s="48"/>
      <c r="P634" s="246">
        <f>O634*H634</f>
        <v>0</v>
      </c>
      <c r="Q634" s="246">
        <v>0</v>
      </c>
      <c r="R634" s="246">
        <f>Q634*H634</f>
        <v>0</v>
      </c>
      <c r="S634" s="246">
        <v>0</v>
      </c>
      <c r="T634" s="247">
        <f>S634*H634</f>
        <v>0</v>
      </c>
      <c r="AR634" s="25" t="s">
        <v>304</v>
      </c>
      <c r="AT634" s="25" t="s">
        <v>230</v>
      </c>
      <c r="AU634" s="25" t="s">
        <v>87</v>
      </c>
      <c r="AY634" s="25" t="s">
        <v>228</v>
      </c>
      <c r="BE634" s="248">
        <f>IF(N634="základní",J634,0)</f>
        <v>0</v>
      </c>
      <c r="BF634" s="248">
        <f>IF(N634="snížená",J634,0)</f>
        <v>0</v>
      </c>
      <c r="BG634" s="248">
        <f>IF(N634="zákl. přenesená",J634,0)</f>
        <v>0</v>
      </c>
      <c r="BH634" s="248">
        <f>IF(N634="sníž. přenesená",J634,0)</f>
        <v>0</v>
      </c>
      <c r="BI634" s="248">
        <f>IF(N634="nulová",J634,0)</f>
        <v>0</v>
      </c>
      <c r="BJ634" s="25" t="s">
        <v>24</v>
      </c>
      <c r="BK634" s="248">
        <f>ROUND(I634*H634,2)</f>
        <v>0</v>
      </c>
      <c r="BL634" s="25" t="s">
        <v>304</v>
      </c>
      <c r="BM634" s="25" t="s">
        <v>5707</v>
      </c>
    </row>
    <row r="635" s="1" customFormat="1" ht="16.5" customHeight="1">
      <c r="B635" s="47"/>
      <c r="C635" s="237" t="s">
        <v>87</v>
      </c>
      <c r="D635" s="237" t="s">
        <v>230</v>
      </c>
      <c r="E635" s="238" t="s">
        <v>5708</v>
      </c>
      <c r="F635" s="239" t="s">
        <v>5709</v>
      </c>
      <c r="G635" s="240" t="s">
        <v>5710</v>
      </c>
      <c r="H635" s="241">
        <v>1</v>
      </c>
      <c r="I635" s="242"/>
      <c r="J635" s="243">
        <f>ROUND(I635*H635,2)</f>
        <v>0</v>
      </c>
      <c r="K635" s="239" t="s">
        <v>2762</v>
      </c>
      <c r="L635" s="73"/>
      <c r="M635" s="244" t="s">
        <v>22</v>
      </c>
      <c r="N635" s="245" t="s">
        <v>50</v>
      </c>
      <c r="O635" s="48"/>
      <c r="P635" s="246">
        <f>O635*H635</f>
        <v>0</v>
      </c>
      <c r="Q635" s="246">
        <v>0</v>
      </c>
      <c r="R635" s="246">
        <f>Q635*H635</f>
        <v>0</v>
      </c>
      <c r="S635" s="246">
        <v>0</v>
      </c>
      <c r="T635" s="247">
        <f>S635*H635</f>
        <v>0</v>
      </c>
      <c r="AR635" s="25" t="s">
        <v>304</v>
      </c>
      <c r="AT635" s="25" t="s">
        <v>230</v>
      </c>
      <c r="AU635" s="25" t="s">
        <v>87</v>
      </c>
      <c r="AY635" s="25" t="s">
        <v>228</v>
      </c>
      <c r="BE635" s="248">
        <f>IF(N635="základní",J635,0)</f>
        <v>0</v>
      </c>
      <c r="BF635" s="248">
        <f>IF(N635="snížená",J635,0)</f>
        <v>0</v>
      </c>
      <c r="BG635" s="248">
        <f>IF(N635="zákl. přenesená",J635,0)</f>
        <v>0</v>
      </c>
      <c r="BH635" s="248">
        <f>IF(N635="sníž. přenesená",J635,0)</f>
        <v>0</v>
      </c>
      <c r="BI635" s="248">
        <f>IF(N635="nulová",J635,0)</f>
        <v>0</v>
      </c>
      <c r="BJ635" s="25" t="s">
        <v>24</v>
      </c>
      <c r="BK635" s="248">
        <f>ROUND(I635*H635,2)</f>
        <v>0</v>
      </c>
      <c r="BL635" s="25" t="s">
        <v>304</v>
      </c>
      <c r="BM635" s="25" t="s">
        <v>5711</v>
      </c>
    </row>
    <row r="636" s="1" customFormat="1" ht="16.5" customHeight="1">
      <c r="B636" s="47"/>
      <c r="C636" s="237" t="s">
        <v>101</v>
      </c>
      <c r="D636" s="237" t="s">
        <v>230</v>
      </c>
      <c r="E636" s="238" t="s">
        <v>5712</v>
      </c>
      <c r="F636" s="239" t="s">
        <v>5713</v>
      </c>
      <c r="G636" s="240" t="s">
        <v>929</v>
      </c>
      <c r="H636" s="241">
        <v>24</v>
      </c>
      <c r="I636" s="242"/>
      <c r="J636" s="243">
        <f>ROUND(I636*H636,2)</f>
        <v>0</v>
      </c>
      <c r="K636" s="239" t="s">
        <v>2762</v>
      </c>
      <c r="L636" s="73"/>
      <c r="M636" s="244" t="s">
        <v>22</v>
      </c>
      <c r="N636" s="245" t="s">
        <v>50</v>
      </c>
      <c r="O636" s="48"/>
      <c r="P636" s="246">
        <f>O636*H636</f>
        <v>0</v>
      </c>
      <c r="Q636" s="246">
        <v>0</v>
      </c>
      <c r="R636" s="246">
        <f>Q636*H636</f>
        <v>0</v>
      </c>
      <c r="S636" s="246">
        <v>0</v>
      </c>
      <c r="T636" s="247">
        <f>S636*H636</f>
        <v>0</v>
      </c>
      <c r="AR636" s="25" t="s">
        <v>304</v>
      </c>
      <c r="AT636" s="25" t="s">
        <v>230</v>
      </c>
      <c r="AU636" s="25" t="s">
        <v>87</v>
      </c>
      <c r="AY636" s="25" t="s">
        <v>228</v>
      </c>
      <c r="BE636" s="248">
        <f>IF(N636="základní",J636,0)</f>
        <v>0</v>
      </c>
      <c r="BF636" s="248">
        <f>IF(N636="snížená",J636,0)</f>
        <v>0</v>
      </c>
      <c r="BG636" s="248">
        <f>IF(N636="zákl. přenesená",J636,0)</f>
        <v>0</v>
      </c>
      <c r="BH636" s="248">
        <f>IF(N636="sníž. přenesená",J636,0)</f>
        <v>0</v>
      </c>
      <c r="BI636" s="248">
        <f>IF(N636="nulová",J636,0)</f>
        <v>0</v>
      </c>
      <c r="BJ636" s="25" t="s">
        <v>24</v>
      </c>
      <c r="BK636" s="248">
        <f>ROUND(I636*H636,2)</f>
        <v>0</v>
      </c>
      <c r="BL636" s="25" t="s">
        <v>304</v>
      </c>
      <c r="BM636" s="25" t="s">
        <v>5714</v>
      </c>
    </row>
    <row r="637" s="1" customFormat="1" ht="16.5" customHeight="1">
      <c r="B637" s="47"/>
      <c r="C637" s="237" t="s">
        <v>235</v>
      </c>
      <c r="D637" s="237" t="s">
        <v>230</v>
      </c>
      <c r="E637" s="238" t="s">
        <v>5715</v>
      </c>
      <c r="F637" s="239" t="s">
        <v>5716</v>
      </c>
      <c r="G637" s="240" t="s">
        <v>929</v>
      </c>
      <c r="H637" s="241">
        <v>24</v>
      </c>
      <c r="I637" s="242"/>
      <c r="J637" s="243">
        <f>ROUND(I637*H637,2)</f>
        <v>0</v>
      </c>
      <c r="K637" s="239" t="s">
        <v>2762</v>
      </c>
      <c r="L637" s="73"/>
      <c r="M637" s="244" t="s">
        <v>22</v>
      </c>
      <c r="N637" s="245" t="s">
        <v>50</v>
      </c>
      <c r="O637" s="48"/>
      <c r="P637" s="246">
        <f>O637*H637</f>
        <v>0</v>
      </c>
      <c r="Q637" s="246">
        <v>0</v>
      </c>
      <c r="R637" s="246">
        <f>Q637*H637</f>
        <v>0</v>
      </c>
      <c r="S637" s="246">
        <v>0</v>
      </c>
      <c r="T637" s="247">
        <f>S637*H637</f>
        <v>0</v>
      </c>
      <c r="AR637" s="25" t="s">
        <v>304</v>
      </c>
      <c r="AT637" s="25" t="s">
        <v>230</v>
      </c>
      <c r="AU637" s="25" t="s">
        <v>87</v>
      </c>
      <c r="AY637" s="25" t="s">
        <v>228</v>
      </c>
      <c r="BE637" s="248">
        <f>IF(N637="základní",J637,0)</f>
        <v>0</v>
      </c>
      <c r="BF637" s="248">
        <f>IF(N637="snížená",J637,0)</f>
        <v>0</v>
      </c>
      <c r="BG637" s="248">
        <f>IF(N637="zákl. přenesená",J637,0)</f>
        <v>0</v>
      </c>
      <c r="BH637" s="248">
        <f>IF(N637="sníž. přenesená",J637,0)</f>
        <v>0</v>
      </c>
      <c r="BI637" s="248">
        <f>IF(N637="nulová",J637,0)</f>
        <v>0</v>
      </c>
      <c r="BJ637" s="25" t="s">
        <v>24</v>
      </c>
      <c r="BK637" s="248">
        <f>ROUND(I637*H637,2)</f>
        <v>0</v>
      </c>
      <c r="BL637" s="25" t="s">
        <v>304</v>
      </c>
      <c r="BM637" s="25" t="s">
        <v>5717</v>
      </c>
    </row>
    <row r="638" s="1" customFormat="1" ht="16.5" customHeight="1">
      <c r="B638" s="47"/>
      <c r="C638" s="237" t="s">
        <v>251</v>
      </c>
      <c r="D638" s="237" t="s">
        <v>230</v>
      </c>
      <c r="E638" s="238" t="s">
        <v>5718</v>
      </c>
      <c r="F638" s="239" t="s">
        <v>5719</v>
      </c>
      <c r="G638" s="240" t="s">
        <v>328</v>
      </c>
      <c r="H638" s="241">
        <v>1100</v>
      </c>
      <c r="I638" s="242"/>
      <c r="J638" s="243">
        <f>ROUND(I638*H638,2)</f>
        <v>0</v>
      </c>
      <c r="K638" s="239" t="s">
        <v>2762</v>
      </c>
      <c r="L638" s="73"/>
      <c r="M638" s="244" t="s">
        <v>22</v>
      </c>
      <c r="N638" s="245" t="s">
        <v>50</v>
      </c>
      <c r="O638" s="48"/>
      <c r="P638" s="246">
        <f>O638*H638</f>
        <v>0</v>
      </c>
      <c r="Q638" s="246">
        <v>0</v>
      </c>
      <c r="R638" s="246">
        <f>Q638*H638</f>
        <v>0</v>
      </c>
      <c r="S638" s="246">
        <v>0</v>
      </c>
      <c r="T638" s="247">
        <f>S638*H638</f>
        <v>0</v>
      </c>
      <c r="AR638" s="25" t="s">
        <v>304</v>
      </c>
      <c r="AT638" s="25" t="s">
        <v>230</v>
      </c>
      <c r="AU638" s="25" t="s">
        <v>87</v>
      </c>
      <c r="AY638" s="25" t="s">
        <v>228</v>
      </c>
      <c r="BE638" s="248">
        <f>IF(N638="základní",J638,0)</f>
        <v>0</v>
      </c>
      <c r="BF638" s="248">
        <f>IF(N638="snížená",J638,0)</f>
        <v>0</v>
      </c>
      <c r="BG638" s="248">
        <f>IF(N638="zákl. přenesená",J638,0)</f>
        <v>0</v>
      </c>
      <c r="BH638" s="248">
        <f>IF(N638="sníž. přenesená",J638,0)</f>
        <v>0</v>
      </c>
      <c r="BI638" s="248">
        <f>IF(N638="nulová",J638,0)</f>
        <v>0</v>
      </c>
      <c r="BJ638" s="25" t="s">
        <v>24</v>
      </c>
      <c r="BK638" s="248">
        <f>ROUND(I638*H638,2)</f>
        <v>0</v>
      </c>
      <c r="BL638" s="25" t="s">
        <v>304</v>
      </c>
      <c r="BM638" s="25" t="s">
        <v>5720</v>
      </c>
    </row>
    <row r="639" s="1" customFormat="1" ht="16.5" customHeight="1">
      <c r="B639" s="47"/>
      <c r="C639" s="237" t="s">
        <v>255</v>
      </c>
      <c r="D639" s="237" t="s">
        <v>230</v>
      </c>
      <c r="E639" s="238" t="s">
        <v>5721</v>
      </c>
      <c r="F639" s="239" t="s">
        <v>5722</v>
      </c>
      <c r="G639" s="240" t="s">
        <v>328</v>
      </c>
      <c r="H639" s="241">
        <v>340</v>
      </c>
      <c r="I639" s="242"/>
      <c r="J639" s="243">
        <f>ROUND(I639*H639,2)</f>
        <v>0</v>
      </c>
      <c r="K639" s="239" t="s">
        <v>2762</v>
      </c>
      <c r="L639" s="73"/>
      <c r="M639" s="244" t="s">
        <v>22</v>
      </c>
      <c r="N639" s="245" t="s">
        <v>50</v>
      </c>
      <c r="O639" s="48"/>
      <c r="P639" s="246">
        <f>O639*H639</f>
        <v>0</v>
      </c>
      <c r="Q639" s="246">
        <v>0</v>
      </c>
      <c r="R639" s="246">
        <f>Q639*H639</f>
        <v>0</v>
      </c>
      <c r="S639" s="246">
        <v>0</v>
      </c>
      <c r="T639" s="247">
        <f>S639*H639</f>
        <v>0</v>
      </c>
      <c r="AR639" s="25" t="s">
        <v>304</v>
      </c>
      <c r="AT639" s="25" t="s">
        <v>230</v>
      </c>
      <c r="AU639" s="25" t="s">
        <v>87</v>
      </c>
      <c r="AY639" s="25" t="s">
        <v>228</v>
      </c>
      <c r="BE639" s="248">
        <f>IF(N639="základní",J639,0)</f>
        <v>0</v>
      </c>
      <c r="BF639" s="248">
        <f>IF(N639="snížená",J639,0)</f>
        <v>0</v>
      </c>
      <c r="BG639" s="248">
        <f>IF(N639="zákl. přenesená",J639,0)</f>
        <v>0</v>
      </c>
      <c r="BH639" s="248">
        <f>IF(N639="sníž. přenesená",J639,0)</f>
        <v>0</v>
      </c>
      <c r="BI639" s="248">
        <f>IF(N639="nulová",J639,0)</f>
        <v>0</v>
      </c>
      <c r="BJ639" s="25" t="s">
        <v>24</v>
      </c>
      <c r="BK639" s="248">
        <f>ROUND(I639*H639,2)</f>
        <v>0</v>
      </c>
      <c r="BL639" s="25" t="s">
        <v>304</v>
      </c>
      <c r="BM639" s="25" t="s">
        <v>5723</v>
      </c>
    </row>
    <row r="640" s="1" customFormat="1" ht="16.5" customHeight="1">
      <c r="B640" s="47"/>
      <c r="C640" s="237" t="s">
        <v>260</v>
      </c>
      <c r="D640" s="237" t="s">
        <v>230</v>
      </c>
      <c r="E640" s="238" t="s">
        <v>5724</v>
      </c>
      <c r="F640" s="239" t="s">
        <v>5725</v>
      </c>
      <c r="G640" s="240" t="s">
        <v>263</v>
      </c>
      <c r="H640" s="241">
        <v>210</v>
      </c>
      <c r="I640" s="242"/>
      <c r="J640" s="243">
        <f>ROUND(I640*H640,2)</f>
        <v>0</v>
      </c>
      <c r="K640" s="239" t="s">
        <v>2762</v>
      </c>
      <c r="L640" s="73"/>
      <c r="M640" s="244" t="s">
        <v>22</v>
      </c>
      <c r="N640" s="245" t="s">
        <v>50</v>
      </c>
      <c r="O640" s="48"/>
      <c r="P640" s="246">
        <f>O640*H640</f>
        <v>0</v>
      </c>
      <c r="Q640" s="246">
        <v>0</v>
      </c>
      <c r="R640" s="246">
        <f>Q640*H640</f>
        <v>0</v>
      </c>
      <c r="S640" s="246">
        <v>0</v>
      </c>
      <c r="T640" s="247">
        <f>S640*H640</f>
        <v>0</v>
      </c>
      <c r="AR640" s="25" t="s">
        <v>304</v>
      </c>
      <c r="AT640" s="25" t="s">
        <v>230</v>
      </c>
      <c r="AU640" s="25" t="s">
        <v>87</v>
      </c>
      <c r="AY640" s="25" t="s">
        <v>228</v>
      </c>
      <c r="BE640" s="248">
        <f>IF(N640="základní",J640,0)</f>
        <v>0</v>
      </c>
      <c r="BF640" s="248">
        <f>IF(N640="snížená",J640,0)</f>
        <v>0</v>
      </c>
      <c r="BG640" s="248">
        <f>IF(N640="zákl. přenesená",J640,0)</f>
        <v>0</v>
      </c>
      <c r="BH640" s="248">
        <f>IF(N640="sníž. přenesená",J640,0)</f>
        <v>0</v>
      </c>
      <c r="BI640" s="248">
        <f>IF(N640="nulová",J640,0)</f>
        <v>0</v>
      </c>
      <c r="BJ640" s="25" t="s">
        <v>24</v>
      </c>
      <c r="BK640" s="248">
        <f>ROUND(I640*H640,2)</f>
        <v>0</v>
      </c>
      <c r="BL640" s="25" t="s">
        <v>304</v>
      </c>
      <c r="BM640" s="25" t="s">
        <v>5726</v>
      </c>
    </row>
    <row r="641" s="1" customFormat="1" ht="16.5" customHeight="1">
      <c r="B641" s="47"/>
      <c r="C641" s="237" t="s">
        <v>266</v>
      </c>
      <c r="D641" s="237" t="s">
        <v>230</v>
      </c>
      <c r="E641" s="238" t="s">
        <v>5727</v>
      </c>
      <c r="F641" s="239" t="s">
        <v>5728</v>
      </c>
      <c r="G641" s="240" t="s">
        <v>328</v>
      </c>
      <c r="H641" s="241">
        <v>210</v>
      </c>
      <c r="I641" s="242"/>
      <c r="J641" s="243">
        <f>ROUND(I641*H641,2)</f>
        <v>0</v>
      </c>
      <c r="K641" s="239" t="s">
        <v>2762</v>
      </c>
      <c r="L641" s="73"/>
      <c r="M641" s="244" t="s">
        <v>22</v>
      </c>
      <c r="N641" s="245" t="s">
        <v>50</v>
      </c>
      <c r="O641" s="48"/>
      <c r="P641" s="246">
        <f>O641*H641</f>
        <v>0</v>
      </c>
      <c r="Q641" s="246">
        <v>0</v>
      </c>
      <c r="R641" s="246">
        <f>Q641*H641</f>
        <v>0</v>
      </c>
      <c r="S641" s="246">
        <v>0</v>
      </c>
      <c r="T641" s="247">
        <f>S641*H641</f>
        <v>0</v>
      </c>
      <c r="AR641" s="25" t="s">
        <v>304</v>
      </c>
      <c r="AT641" s="25" t="s">
        <v>230</v>
      </c>
      <c r="AU641" s="25" t="s">
        <v>87</v>
      </c>
      <c r="AY641" s="25" t="s">
        <v>228</v>
      </c>
      <c r="BE641" s="248">
        <f>IF(N641="základní",J641,0)</f>
        <v>0</v>
      </c>
      <c r="BF641" s="248">
        <f>IF(N641="snížená",J641,0)</f>
        <v>0</v>
      </c>
      <c r="BG641" s="248">
        <f>IF(N641="zákl. přenesená",J641,0)</f>
        <v>0</v>
      </c>
      <c r="BH641" s="248">
        <f>IF(N641="sníž. přenesená",J641,0)</f>
        <v>0</v>
      </c>
      <c r="BI641" s="248">
        <f>IF(N641="nulová",J641,0)</f>
        <v>0</v>
      </c>
      <c r="BJ641" s="25" t="s">
        <v>24</v>
      </c>
      <c r="BK641" s="248">
        <f>ROUND(I641*H641,2)</f>
        <v>0</v>
      </c>
      <c r="BL641" s="25" t="s">
        <v>304</v>
      </c>
      <c r="BM641" s="25" t="s">
        <v>5729</v>
      </c>
    </row>
    <row r="642" s="1" customFormat="1" ht="16.5" customHeight="1">
      <c r="B642" s="47"/>
      <c r="C642" s="237" t="s">
        <v>271</v>
      </c>
      <c r="D642" s="237" t="s">
        <v>230</v>
      </c>
      <c r="E642" s="238" t="s">
        <v>5730</v>
      </c>
      <c r="F642" s="239" t="s">
        <v>5731</v>
      </c>
      <c r="G642" s="240" t="s">
        <v>356</v>
      </c>
      <c r="H642" s="241">
        <v>42</v>
      </c>
      <c r="I642" s="242"/>
      <c r="J642" s="243">
        <f>ROUND(I642*H642,2)</f>
        <v>0</v>
      </c>
      <c r="K642" s="239" t="s">
        <v>2762</v>
      </c>
      <c r="L642" s="73"/>
      <c r="M642" s="244" t="s">
        <v>22</v>
      </c>
      <c r="N642" s="245" t="s">
        <v>50</v>
      </c>
      <c r="O642" s="48"/>
      <c r="P642" s="246">
        <f>O642*H642</f>
        <v>0</v>
      </c>
      <c r="Q642" s="246">
        <v>0</v>
      </c>
      <c r="R642" s="246">
        <f>Q642*H642</f>
        <v>0</v>
      </c>
      <c r="S642" s="246">
        <v>0</v>
      </c>
      <c r="T642" s="247">
        <f>S642*H642</f>
        <v>0</v>
      </c>
      <c r="AR642" s="25" t="s">
        <v>304</v>
      </c>
      <c r="AT642" s="25" t="s">
        <v>230</v>
      </c>
      <c r="AU642" s="25" t="s">
        <v>87</v>
      </c>
      <c r="AY642" s="25" t="s">
        <v>228</v>
      </c>
      <c r="BE642" s="248">
        <f>IF(N642="základní",J642,0)</f>
        <v>0</v>
      </c>
      <c r="BF642" s="248">
        <f>IF(N642="snížená",J642,0)</f>
        <v>0</v>
      </c>
      <c r="BG642" s="248">
        <f>IF(N642="zákl. přenesená",J642,0)</f>
        <v>0</v>
      </c>
      <c r="BH642" s="248">
        <f>IF(N642="sníž. přenesená",J642,0)</f>
        <v>0</v>
      </c>
      <c r="BI642" s="248">
        <f>IF(N642="nulová",J642,0)</f>
        <v>0</v>
      </c>
      <c r="BJ642" s="25" t="s">
        <v>24</v>
      </c>
      <c r="BK642" s="248">
        <f>ROUND(I642*H642,2)</f>
        <v>0</v>
      </c>
      <c r="BL642" s="25" t="s">
        <v>304</v>
      </c>
      <c r="BM642" s="25" t="s">
        <v>5732</v>
      </c>
    </row>
    <row r="643" s="1" customFormat="1" ht="16.5" customHeight="1">
      <c r="B643" s="47"/>
      <c r="C643" s="237" t="s">
        <v>29</v>
      </c>
      <c r="D643" s="237" t="s">
        <v>230</v>
      </c>
      <c r="E643" s="238" t="s">
        <v>5733</v>
      </c>
      <c r="F643" s="239" t="s">
        <v>5734</v>
      </c>
      <c r="G643" s="240" t="s">
        <v>929</v>
      </c>
      <c r="H643" s="241">
        <v>1</v>
      </c>
      <c r="I643" s="242"/>
      <c r="J643" s="243">
        <f>ROUND(I643*H643,2)</f>
        <v>0</v>
      </c>
      <c r="K643" s="239" t="s">
        <v>2762</v>
      </c>
      <c r="L643" s="73"/>
      <c r="M643" s="244" t="s">
        <v>22</v>
      </c>
      <c r="N643" s="245" t="s">
        <v>50</v>
      </c>
      <c r="O643" s="48"/>
      <c r="P643" s="246">
        <f>O643*H643</f>
        <v>0</v>
      </c>
      <c r="Q643" s="246">
        <v>0</v>
      </c>
      <c r="R643" s="246">
        <f>Q643*H643</f>
        <v>0</v>
      </c>
      <c r="S643" s="246">
        <v>0</v>
      </c>
      <c r="T643" s="247">
        <f>S643*H643</f>
        <v>0</v>
      </c>
      <c r="AR643" s="25" t="s">
        <v>304</v>
      </c>
      <c r="AT643" s="25" t="s">
        <v>230</v>
      </c>
      <c r="AU643" s="25" t="s">
        <v>87</v>
      </c>
      <c r="AY643" s="25" t="s">
        <v>228</v>
      </c>
      <c r="BE643" s="248">
        <f>IF(N643="základní",J643,0)</f>
        <v>0</v>
      </c>
      <c r="BF643" s="248">
        <f>IF(N643="snížená",J643,0)</f>
        <v>0</v>
      </c>
      <c r="BG643" s="248">
        <f>IF(N643="zákl. přenesená",J643,0)</f>
        <v>0</v>
      </c>
      <c r="BH643" s="248">
        <f>IF(N643="sníž. přenesená",J643,0)</f>
        <v>0</v>
      </c>
      <c r="BI643" s="248">
        <f>IF(N643="nulová",J643,0)</f>
        <v>0</v>
      </c>
      <c r="BJ643" s="25" t="s">
        <v>24</v>
      </c>
      <c r="BK643" s="248">
        <f>ROUND(I643*H643,2)</f>
        <v>0</v>
      </c>
      <c r="BL643" s="25" t="s">
        <v>304</v>
      </c>
      <c r="BM643" s="25" t="s">
        <v>5735</v>
      </c>
    </row>
    <row r="644" s="1" customFormat="1" ht="16.5" customHeight="1">
      <c r="B644" s="47"/>
      <c r="C644" s="237" t="s">
        <v>279</v>
      </c>
      <c r="D644" s="237" t="s">
        <v>230</v>
      </c>
      <c r="E644" s="238" t="s">
        <v>5736</v>
      </c>
      <c r="F644" s="239" t="s">
        <v>5737</v>
      </c>
      <c r="G644" s="240" t="s">
        <v>929</v>
      </c>
      <c r="H644" s="241">
        <v>12</v>
      </c>
      <c r="I644" s="242"/>
      <c r="J644" s="243">
        <f>ROUND(I644*H644,2)</f>
        <v>0</v>
      </c>
      <c r="K644" s="239" t="s">
        <v>2762</v>
      </c>
      <c r="L644" s="73"/>
      <c r="M644" s="244" t="s">
        <v>22</v>
      </c>
      <c r="N644" s="245" t="s">
        <v>50</v>
      </c>
      <c r="O644" s="48"/>
      <c r="P644" s="246">
        <f>O644*H644</f>
        <v>0</v>
      </c>
      <c r="Q644" s="246">
        <v>0</v>
      </c>
      <c r="R644" s="246">
        <f>Q644*H644</f>
        <v>0</v>
      </c>
      <c r="S644" s="246">
        <v>0</v>
      </c>
      <c r="T644" s="247">
        <f>S644*H644</f>
        <v>0</v>
      </c>
      <c r="AR644" s="25" t="s">
        <v>304</v>
      </c>
      <c r="AT644" s="25" t="s">
        <v>230</v>
      </c>
      <c r="AU644" s="25" t="s">
        <v>87</v>
      </c>
      <c r="AY644" s="25" t="s">
        <v>228</v>
      </c>
      <c r="BE644" s="248">
        <f>IF(N644="základní",J644,0)</f>
        <v>0</v>
      </c>
      <c r="BF644" s="248">
        <f>IF(N644="snížená",J644,0)</f>
        <v>0</v>
      </c>
      <c r="BG644" s="248">
        <f>IF(N644="zákl. přenesená",J644,0)</f>
        <v>0</v>
      </c>
      <c r="BH644" s="248">
        <f>IF(N644="sníž. přenesená",J644,0)</f>
        <v>0</v>
      </c>
      <c r="BI644" s="248">
        <f>IF(N644="nulová",J644,0)</f>
        <v>0</v>
      </c>
      <c r="BJ644" s="25" t="s">
        <v>24</v>
      </c>
      <c r="BK644" s="248">
        <f>ROUND(I644*H644,2)</f>
        <v>0</v>
      </c>
      <c r="BL644" s="25" t="s">
        <v>304</v>
      </c>
      <c r="BM644" s="25" t="s">
        <v>5738</v>
      </c>
    </row>
    <row r="645" s="1" customFormat="1" ht="16.5" customHeight="1">
      <c r="B645" s="47"/>
      <c r="C645" s="237" t="s">
        <v>284</v>
      </c>
      <c r="D645" s="237" t="s">
        <v>230</v>
      </c>
      <c r="E645" s="238" t="s">
        <v>5739</v>
      </c>
      <c r="F645" s="239" t="s">
        <v>5740</v>
      </c>
      <c r="G645" s="240" t="s">
        <v>929</v>
      </c>
      <c r="H645" s="241">
        <v>6</v>
      </c>
      <c r="I645" s="242"/>
      <c r="J645" s="243">
        <f>ROUND(I645*H645,2)</f>
        <v>0</v>
      </c>
      <c r="K645" s="239" t="s">
        <v>2762</v>
      </c>
      <c r="L645" s="73"/>
      <c r="M645" s="244" t="s">
        <v>22</v>
      </c>
      <c r="N645" s="245" t="s">
        <v>50</v>
      </c>
      <c r="O645" s="48"/>
      <c r="P645" s="246">
        <f>O645*H645</f>
        <v>0</v>
      </c>
      <c r="Q645" s="246">
        <v>0</v>
      </c>
      <c r="R645" s="246">
        <f>Q645*H645</f>
        <v>0</v>
      </c>
      <c r="S645" s="246">
        <v>0</v>
      </c>
      <c r="T645" s="247">
        <f>S645*H645</f>
        <v>0</v>
      </c>
      <c r="AR645" s="25" t="s">
        <v>304</v>
      </c>
      <c r="AT645" s="25" t="s">
        <v>230</v>
      </c>
      <c r="AU645" s="25" t="s">
        <v>87</v>
      </c>
      <c r="AY645" s="25" t="s">
        <v>228</v>
      </c>
      <c r="BE645" s="248">
        <f>IF(N645="základní",J645,0)</f>
        <v>0</v>
      </c>
      <c r="BF645" s="248">
        <f>IF(N645="snížená",J645,0)</f>
        <v>0</v>
      </c>
      <c r="BG645" s="248">
        <f>IF(N645="zákl. přenesená",J645,0)</f>
        <v>0</v>
      </c>
      <c r="BH645" s="248">
        <f>IF(N645="sníž. přenesená",J645,0)</f>
        <v>0</v>
      </c>
      <c r="BI645" s="248">
        <f>IF(N645="nulová",J645,0)</f>
        <v>0</v>
      </c>
      <c r="BJ645" s="25" t="s">
        <v>24</v>
      </c>
      <c r="BK645" s="248">
        <f>ROUND(I645*H645,2)</f>
        <v>0</v>
      </c>
      <c r="BL645" s="25" t="s">
        <v>304</v>
      </c>
      <c r="BM645" s="25" t="s">
        <v>5741</v>
      </c>
    </row>
    <row r="646" s="1" customFormat="1" ht="16.5" customHeight="1">
      <c r="B646" s="47"/>
      <c r="C646" s="237" t="s">
        <v>289</v>
      </c>
      <c r="D646" s="237" t="s">
        <v>230</v>
      </c>
      <c r="E646" s="238" t="s">
        <v>5742</v>
      </c>
      <c r="F646" s="239" t="s">
        <v>5743</v>
      </c>
      <c r="G646" s="240" t="s">
        <v>328</v>
      </c>
      <c r="H646" s="241">
        <v>110</v>
      </c>
      <c r="I646" s="242"/>
      <c r="J646" s="243">
        <f>ROUND(I646*H646,2)</f>
        <v>0</v>
      </c>
      <c r="K646" s="239" t="s">
        <v>2762</v>
      </c>
      <c r="L646" s="73"/>
      <c r="M646" s="244" t="s">
        <v>22</v>
      </c>
      <c r="N646" s="245" t="s">
        <v>50</v>
      </c>
      <c r="O646" s="48"/>
      <c r="P646" s="246">
        <f>O646*H646</f>
        <v>0</v>
      </c>
      <c r="Q646" s="246">
        <v>0</v>
      </c>
      <c r="R646" s="246">
        <f>Q646*H646</f>
        <v>0</v>
      </c>
      <c r="S646" s="246">
        <v>0</v>
      </c>
      <c r="T646" s="247">
        <f>S646*H646</f>
        <v>0</v>
      </c>
      <c r="AR646" s="25" t="s">
        <v>304</v>
      </c>
      <c r="AT646" s="25" t="s">
        <v>230</v>
      </c>
      <c r="AU646" s="25" t="s">
        <v>87</v>
      </c>
      <c r="AY646" s="25" t="s">
        <v>228</v>
      </c>
      <c r="BE646" s="248">
        <f>IF(N646="základní",J646,0)</f>
        <v>0</v>
      </c>
      <c r="BF646" s="248">
        <f>IF(N646="snížená",J646,0)</f>
        <v>0</v>
      </c>
      <c r="BG646" s="248">
        <f>IF(N646="zákl. přenesená",J646,0)</f>
        <v>0</v>
      </c>
      <c r="BH646" s="248">
        <f>IF(N646="sníž. přenesená",J646,0)</f>
        <v>0</v>
      </c>
      <c r="BI646" s="248">
        <f>IF(N646="nulová",J646,0)</f>
        <v>0</v>
      </c>
      <c r="BJ646" s="25" t="s">
        <v>24</v>
      </c>
      <c r="BK646" s="248">
        <f>ROUND(I646*H646,2)</f>
        <v>0</v>
      </c>
      <c r="BL646" s="25" t="s">
        <v>304</v>
      </c>
      <c r="BM646" s="25" t="s">
        <v>5744</v>
      </c>
    </row>
    <row r="647" s="1" customFormat="1" ht="16.5" customHeight="1">
      <c r="B647" s="47"/>
      <c r="C647" s="237" t="s">
        <v>295</v>
      </c>
      <c r="D647" s="237" t="s">
        <v>230</v>
      </c>
      <c r="E647" s="238" t="s">
        <v>5745</v>
      </c>
      <c r="F647" s="239" t="s">
        <v>5746</v>
      </c>
      <c r="G647" s="240" t="s">
        <v>3160</v>
      </c>
      <c r="H647" s="241">
        <v>90</v>
      </c>
      <c r="I647" s="242"/>
      <c r="J647" s="243">
        <f>ROUND(I647*H647,2)</f>
        <v>0</v>
      </c>
      <c r="K647" s="239" t="s">
        <v>2762</v>
      </c>
      <c r="L647" s="73"/>
      <c r="M647" s="244" t="s">
        <v>22</v>
      </c>
      <c r="N647" s="245" t="s">
        <v>50</v>
      </c>
      <c r="O647" s="48"/>
      <c r="P647" s="246">
        <f>O647*H647</f>
        <v>0</v>
      </c>
      <c r="Q647" s="246">
        <v>0</v>
      </c>
      <c r="R647" s="246">
        <f>Q647*H647</f>
        <v>0</v>
      </c>
      <c r="S647" s="246">
        <v>0</v>
      </c>
      <c r="T647" s="247">
        <f>S647*H647</f>
        <v>0</v>
      </c>
      <c r="AR647" s="25" t="s">
        <v>304</v>
      </c>
      <c r="AT647" s="25" t="s">
        <v>230</v>
      </c>
      <c r="AU647" s="25" t="s">
        <v>87</v>
      </c>
      <c r="AY647" s="25" t="s">
        <v>228</v>
      </c>
      <c r="BE647" s="248">
        <f>IF(N647="základní",J647,0)</f>
        <v>0</v>
      </c>
      <c r="BF647" s="248">
        <f>IF(N647="snížená",J647,0)</f>
        <v>0</v>
      </c>
      <c r="BG647" s="248">
        <f>IF(N647="zákl. přenesená",J647,0)</f>
        <v>0</v>
      </c>
      <c r="BH647" s="248">
        <f>IF(N647="sníž. přenesená",J647,0)</f>
        <v>0</v>
      </c>
      <c r="BI647" s="248">
        <f>IF(N647="nulová",J647,0)</f>
        <v>0</v>
      </c>
      <c r="BJ647" s="25" t="s">
        <v>24</v>
      </c>
      <c r="BK647" s="248">
        <f>ROUND(I647*H647,2)</f>
        <v>0</v>
      </c>
      <c r="BL647" s="25" t="s">
        <v>304</v>
      </c>
      <c r="BM647" s="25" t="s">
        <v>5747</v>
      </c>
    </row>
    <row r="648" s="11" customFormat="1" ht="37.44" customHeight="1">
      <c r="B648" s="221"/>
      <c r="C648" s="222"/>
      <c r="D648" s="223" t="s">
        <v>78</v>
      </c>
      <c r="E648" s="224" t="s">
        <v>2946</v>
      </c>
      <c r="F648" s="224" t="s">
        <v>5748</v>
      </c>
      <c r="G648" s="222"/>
      <c r="H648" s="222"/>
      <c r="I648" s="225"/>
      <c r="J648" s="226">
        <f>BK648</f>
        <v>0</v>
      </c>
      <c r="K648" s="222"/>
      <c r="L648" s="227"/>
      <c r="M648" s="228"/>
      <c r="N648" s="229"/>
      <c r="O648" s="229"/>
      <c r="P648" s="230">
        <f>P649</f>
        <v>0</v>
      </c>
      <c r="Q648" s="229"/>
      <c r="R648" s="230">
        <f>R649</f>
        <v>0</v>
      </c>
      <c r="S648" s="229"/>
      <c r="T648" s="231">
        <f>T649</f>
        <v>0</v>
      </c>
      <c r="AR648" s="232" t="s">
        <v>87</v>
      </c>
      <c r="AT648" s="233" t="s">
        <v>78</v>
      </c>
      <c r="AU648" s="233" t="s">
        <v>79</v>
      </c>
      <c r="AY648" s="232" t="s">
        <v>228</v>
      </c>
      <c r="BK648" s="234">
        <f>BK649</f>
        <v>0</v>
      </c>
    </row>
    <row r="649" s="11" customFormat="1" ht="19.92" customHeight="1">
      <c r="B649" s="221"/>
      <c r="C649" s="222"/>
      <c r="D649" s="223" t="s">
        <v>78</v>
      </c>
      <c r="E649" s="235" t="s">
        <v>2941</v>
      </c>
      <c r="F649" s="235" t="s">
        <v>5704</v>
      </c>
      <c r="G649" s="222"/>
      <c r="H649" s="222"/>
      <c r="I649" s="225"/>
      <c r="J649" s="236">
        <f>BK649</f>
        <v>0</v>
      </c>
      <c r="K649" s="222"/>
      <c r="L649" s="227"/>
      <c r="M649" s="228"/>
      <c r="N649" s="229"/>
      <c r="O649" s="229"/>
      <c r="P649" s="230">
        <f>SUM(P650:P663)</f>
        <v>0</v>
      </c>
      <c r="Q649" s="229"/>
      <c r="R649" s="230">
        <f>SUM(R650:R663)</f>
        <v>0</v>
      </c>
      <c r="S649" s="229"/>
      <c r="T649" s="231">
        <f>SUM(T650:T663)</f>
        <v>0</v>
      </c>
      <c r="AR649" s="232" t="s">
        <v>87</v>
      </c>
      <c r="AT649" s="233" t="s">
        <v>78</v>
      </c>
      <c r="AU649" s="233" t="s">
        <v>24</v>
      </c>
      <c r="AY649" s="232" t="s">
        <v>228</v>
      </c>
      <c r="BK649" s="234">
        <f>SUM(BK650:BK663)</f>
        <v>0</v>
      </c>
    </row>
    <row r="650" s="1" customFormat="1" ht="16.5" customHeight="1">
      <c r="B650" s="47"/>
      <c r="C650" s="237" t="s">
        <v>24</v>
      </c>
      <c r="D650" s="237" t="s">
        <v>230</v>
      </c>
      <c r="E650" s="238" t="s">
        <v>5705</v>
      </c>
      <c r="F650" s="239" t="s">
        <v>5706</v>
      </c>
      <c r="G650" s="240" t="s">
        <v>929</v>
      </c>
      <c r="H650" s="241">
        <v>1</v>
      </c>
      <c r="I650" s="242"/>
      <c r="J650" s="243">
        <f>ROUND(I650*H650,2)</f>
        <v>0</v>
      </c>
      <c r="K650" s="239" t="s">
        <v>2762</v>
      </c>
      <c r="L650" s="73"/>
      <c r="M650" s="244" t="s">
        <v>22</v>
      </c>
      <c r="N650" s="245" t="s">
        <v>50</v>
      </c>
      <c r="O650" s="48"/>
      <c r="P650" s="246">
        <f>O650*H650</f>
        <v>0</v>
      </c>
      <c r="Q650" s="246">
        <v>0</v>
      </c>
      <c r="R650" s="246">
        <f>Q650*H650</f>
        <v>0</v>
      </c>
      <c r="S650" s="246">
        <v>0</v>
      </c>
      <c r="T650" s="247">
        <f>S650*H650</f>
        <v>0</v>
      </c>
      <c r="AR650" s="25" t="s">
        <v>304</v>
      </c>
      <c r="AT650" s="25" t="s">
        <v>230</v>
      </c>
      <c r="AU650" s="25" t="s">
        <v>87</v>
      </c>
      <c r="AY650" s="25" t="s">
        <v>228</v>
      </c>
      <c r="BE650" s="248">
        <f>IF(N650="základní",J650,0)</f>
        <v>0</v>
      </c>
      <c r="BF650" s="248">
        <f>IF(N650="snížená",J650,0)</f>
        <v>0</v>
      </c>
      <c r="BG650" s="248">
        <f>IF(N650="zákl. přenesená",J650,0)</f>
        <v>0</v>
      </c>
      <c r="BH650" s="248">
        <f>IF(N650="sníž. přenesená",J650,0)</f>
        <v>0</v>
      </c>
      <c r="BI650" s="248">
        <f>IF(N650="nulová",J650,0)</f>
        <v>0</v>
      </c>
      <c r="BJ650" s="25" t="s">
        <v>24</v>
      </c>
      <c r="BK650" s="248">
        <f>ROUND(I650*H650,2)</f>
        <v>0</v>
      </c>
      <c r="BL650" s="25" t="s">
        <v>304</v>
      </c>
      <c r="BM650" s="25" t="s">
        <v>5749</v>
      </c>
    </row>
    <row r="651" s="1" customFormat="1" ht="16.5" customHeight="1">
      <c r="B651" s="47"/>
      <c r="C651" s="237" t="s">
        <v>87</v>
      </c>
      <c r="D651" s="237" t="s">
        <v>230</v>
      </c>
      <c r="E651" s="238" t="s">
        <v>5708</v>
      </c>
      <c r="F651" s="239" t="s">
        <v>5709</v>
      </c>
      <c r="G651" s="240" t="s">
        <v>5710</v>
      </c>
      <c r="H651" s="241">
        <v>1</v>
      </c>
      <c r="I651" s="242"/>
      <c r="J651" s="243">
        <f>ROUND(I651*H651,2)</f>
        <v>0</v>
      </c>
      <c r="K651" s="239" t="s">
        <v>2762</v>
      </c>
      <c r="L651" s="73"/>
      <c r="M651" s="244" t="s">
        <v>22</v>
      </c>
      <c r="N651" s="245" t="s">
        <v>50</v>
      </c>
      <c r="O651" s="48"/>
      <c r="P651" s="246">
        <f>O651*H651</f>
        <v>0</v>
      </c>
      <c r="Q651" s="246">
        <v>0</v>
      </c>
      <c r="R651" s="246">
        <f>Q651*H651</f>
        <v>0</v>
      </c>
      <c r="S651" s="246">
        <v>0</v>
      </c>
      <c r="T651" s="247">
        <f>S651*H651</f>
        <v>0</v>
      </c>
      <c r="AR651" s="25" t="s">
        <v>304</v>
      </c>
      <c r="AT651" s="25" t="s">
        <v>230</v>
      </c>
      <c r="AU651" s="25" t="s">
        <v>87</v>
      </c>
      <c r="AY651" s="25" t="s">
        <v>228</v>
      </c>
      <c r="BE651" s="248">
        <f>IF(N651="základní",J651,0)</f>
        <v>0</v>
      </c>
      <c r="BF651" s="248">
        <f>IF(N651="snížená",J651,0)</f>
        <v>0</v>
      </c>
      <c r="BG651" s="248">
        <f>IF(N651="zákl. přenesená",J651,0)</f>
        <v>0</v>
      </c>
      <c r="BH651" s="248">
        <f>IF(N651="sníž. přenesená",J651,0)</f>
        <v>0</v>
      </c>
      <c r="BI651" s="248">
        <f>IF(N651="nulová",J651,0)</f>
        <v>0</v>
      </c>
      <c r="BJ651" s="25" t="s">
        <v>24</v>
      </c>
      <c r="BK651" s="248">
        <f>ROUND(I651*H651,2)</f>
        <v>0</v>
      </c>
      <c r="BL651" s="25" t="s">
        <v>304</v>
      </c>
      <c r="BM651" s="25" t="s">
        <v>5750</v>
      </c>
    </row>
    <row r="652" s="1" customFormat="1" ht="16.5" customHeight="1">
      <c r="B652" s="47"/>
      <c r="C652" s="237" t="s">
        <v>101</v>
      </c>
      <c r="D652" s="237" t="s">
        <v>230</v>
      </c>
      <c r="E652" s="238" t="s">
        <v>5712</v>
      </c>
      <c r="F652" s="239" t="s">
        <v>5713</v>
      </c>
      <c r="G652" s="240" t="s">
        <v>929</v>
      </c>
      <c r="H652" s="241">
        <v>20</v>
      </c>
      <c r="I652" s="242"/>
      <c r="J652" s="243">
        <f>ROUND(I652*H652,2)</f>
        <v>0</v>
      </c>
      <c r="K652" s="239" t="s">
        <v>2762</v>
      </c>
      <c r="L652" s="73"/>
      <c r="M652" s="244" t="s">
        <v>22</v>
      </c>
      <c r="N652" s="245" t="s">
        <v>50</v>
      </c>
      <c r="O652" s="48"/>
      <c r="P652" s="246">
        <f>O652*H652</f>
        <v>0</v>
      </c>
      <c r="Q652" s="246">
        <v>0</v>
      </c>
      <c r="R652" s="246">
        <f>Q652*H652</f>
        <v>0</v>
      </c>
      <c r="S652" s="246">
        <v>0</v>
      </c>
      <c r="T652" s="247">
        <f>S652*H652</f>
        <v>0</v>
      </c>
      <c r="AR652" s="25" t="s">
        <v>304</v>
      </c>
      <c r="AT652" s="25" t="s">
        <v>230</v>
      </c>
      <c r="AU652" s="25" t="s">
        <v>87</v>
      </c>
      <c r="AY652" s="25" t="s">
        <v>228</v>
      </c>
      <c r="BE652" s="248">
        <f>IF(N652="základní",J652,0)</f>
        <v>0</v>
      </c>
      <c r="BF652" s="248">
        <f>IF(N652="snížená",J652,0)</f>
        <v>0</v>
      </c>
      <c r="BG652" s="248">
        <f>IF(N652="zákl. přenesená",J652,0)</f>
        <v>0</v>
      </c>
      <c r="BH652" s="248">
        <f>IF(N652="sníž. přenesená",J652,0)</f>
        <v>0</v>
      </c>
      <c r="BI652" s="248">
        <f>IF(N652="nulová",J652,0)</f>
        <v>0</v>
      </c>
      <c r="BJ652" s="25" t="s">
        <v>24</v>
      </c>
      <c r="BK652" s="248">
        <f>ROUND(I652*H652,2)</f>
        <v>0</v>
      </c>
      <c r="BL652" s="25" t="s">
        <v>304</v>
      </c>
      <c r="BM652" s="25" t="s">
        <v>5751</v>
      </c>
    </row>
    <row r="653" s="1" customFormat="1" ht="16.5" customHeight="1">
      <c r="B653" s="47"/>
      <c r="C653" s="237" t="s">
        <v>235</v>
      </c>
      <c r="D653" s="237" t="s">
        <v>230</v>
      </c>
      <c r="E653" s="238" t="s">
        <v>5715</v>
      </c>
      <c r="F653" s="239" t="s">
        <v>5716</v>
      </c>
      <c r="G653" s="240" t="s">
        <v>929</v>
      </c>
      <c r="H653" s="241">
        <v>20</v>
      </c>
      <c r="I653" s="242"/>
      <c r="J653" s="243">
        <f>ROUND(I653*H653,2)</f>
        <v>0</v>
      </c>
      <c r="K653" s="239" t="s">
        <v>2762</v>
      </c>
      <c r="L653" s="73"/>
      <c r="M653" s="244" t="s">
        <v>22</v>
      </c>
      <c r="N653" s="245" t="s">
        <v>50</v>
      </c>
      <c r="O653" s="48"/>
      <c r="P653" s="246">
        <f>O653*H653</f>
        <v>0</v>
      </c>
      <c r="Q653" s="246">
        <v>0</v>
      </c>
      <c r="R653" s="246">
        <f>Q653*H653</f>
        <v>0</v>
      </c>
      <c r="S653" s="246">
        <v>0</v>
      </c>
      <c r="T653" s="247">
        <f>S653*H653</f>
        <v>0</v>
      </c>
      <c r="AR653" s="25" t="s">
        <v>304</v>
      </c>
      <c r="AT653" s="25" t="s">
        <v>230</v>
      </c>
      <c r="AU653" s="25" t="s">
        <v>87</v>
      </c>
      <c r="AY653" s="25" t="s">
        <v>228</v>
      </c>
      <c r="BE653" s="248">
        <f>IF(N653="základní",J653,0)</f>
        <v>0</v>
      </c>
      <c r="BF653" s="248">
        <f>IF(N653="snížená",J653,0)</f>
        <v>0</v>
      </c>
      <c r="BG653" s="248">
        <f>IF(N653="zákl. přenesená",J653,0)</f>
        <v>0</v>
      </c>
      <c r="BH653" s="248">
        <f>IF(N653="sníž. přenesená",J653,0)</f>
        <v>0</v>
      </c>
      <c r="BI653" s="248">
        <f>IF(N653="nulová",J653,0)</f>
        <v>0</v>
      </c>
      <c r="BJ653" s="25" t="s">
        <v>24</v>
      </c>
      <c r="BK653" s="248">
        <f>ROUND(I653*H653,2)</f>
        <v>0</v>
      </c>
      <c r="BL653" s="25" t="s">
        <v>304</v>
      </c>
      <c r="BM653" s="25" t="s">
        <v>5752</v>
      </c>
    </row>
    <row r="654" s="1" customFormat="1" ht="16.5" customHeight="1">
      <c r="B654" s="47"/>
      <c r="C654" s="237" t="s">
        <v>251</v>
      </c>
      <c r="D654" s="237" t="s">
        <v>230</v>
      </c>
      <c r="E654" s="238" t="s">
        <v>5718</v>
      </c>
      <c r="F654" s="239" t="s">
        <v>5719</v>
      </c>
      <c r="G654" s="240" t="s">
        <v>328</v>
      </c>
      <c r="H654" s="241">
        <v>790</v>
      </c>
      <c r="I654" s="242"/>
      <c r="J654" s="243">
        <f>ROUND(I654*H654,2)</f>
        <v>0</v>
      </c>
      <c r="K654" s="239" t="s">
        <v>2762</v>
      </c>
      <c r="L654" s="73"/>
      <c r="M654" s="244" t="s">
        <v>22</v>
      </c>
      <c r="N654" s="245" t="s">
        <v>50</v>
      </c>
      <c r="O654" s="48"/>
      <c r="P654" s="246">
        <f>O654*H654</f>
        <v>0</v>
      </c>
      <c r="Q654" s="246">
        <v>0</v>
      </c>
      <c r="R654" s="246">
        <f>Q654*H654</f>
        <v>0</v>
      </c>
      <c r="S654" s="246">
        <v>0</v>
      </c>
      <c r="T654" s="247">
        <f>S654*H654</f>
        <v>0</v>
      </c>
      <c r="AR654" s="25" t="s">
        <v>304</v>
      </c>
      <c r="AT654" s="25" t="s">
        <v>230</v>
      </c>
      <c r="AU654" s="25" t="s">
        <v>87</v>
      </c>
      <c r="AY654" s="25" t="s">
        <v>228</v>
      </c>
      <c r="BE654" s="248">
        <f>IF(N654="základní",J654,0)</f>
        <v>0</v>
      </c>
      <c r="BF654" s="248">
        <f>IF(N654="snížená",J654,0)</f>
        <v>0</v>
      </c>
      <c r="BG654" s="248">
        <f>IF(N654="zákl. přenesená",J654,0)</f>
        <v>0</v>
      </c>
      <c r="BH654" s="248">
        <f>IF(N654="sníž. přenesená",J654,0)</f>
        <v>0</v>
      </c>
      <c r="BI654" s="248">
        <f>IF(N654="nulová",J654,0)</f>
        <v>0</v>
      </c>
      <c r="BJ654" s="25" t="s">
        <v>24</v>
      </c>
      <c r="BK654" s="248">
        <f>ROUND(I654*H654,2)</f>
        <v>0</v>
      </c>
      <c r="BL654" s="25" t="s">
        <v>304</v>
      </c>
      <c r="BM654" s="25" t="s">
        <v>5753</v>
      </c>
    </row>
    <row r="655" s="1" customFormat="1" ht="16.5" customHeight="1">
      <c r="B655" s="47"/>
      <c r="C655" s="237" t="s">
        <v>255</v>
      </c>
      <c r="D655" s="237" t="s">
        <v>230</v>
      </c>
      <c r="E655" s="238" t="s">
        <v>5721</v>
      </c>
      <c r="F655" s="239" t="s">
        <v>5722</v>
      </c>
      <c r="G655" s="240" t="s">
        <v>328</v>
      </c>
      <c r="H655" s="241">
        <v>160</v>
      </c>
      <c r="I655" s="242"/>
      <c r="J655" s="243">
        <f>ROUND(I655*H655,2)</f>
        <v>0</v>
      </c>
      <c r="K655" s="239" t="s">
        <v>2762</v>
      </c>
      <c r="L655" s="73"/>
      <c r="M655" s="244" t="s">
        <v>22</v>
      </c>
      <c r="N655" s="245" t="s">
        <v>50</v>
      </c>
      <c r="O655" s="48"/>
      <c r="P655" s="246">
        <f>O655*H655</f>
        <v>0</v>
      </c>
      <c r="Q655" s="246">
        <v>0</v>
      </c>
      <c r="R655" s="246">
        <f>Q655*H655</f>
        <v>0</v>
      </c>
      <c r="S655" s="246">
        <v>0</v>
      </c>
      <c r="T655" s="247">
        <f>S655*H655</f>
        <v>0</v>
      </c>
      <c r="AR655" s="25" t="s">
        <v>304</v>
      </c>
      <c r="AT655" s="25" t="s">
        <v>230</v>
      </c>
      <c r="AU655" s="25" t="s">
        <v>87</v>
      </c>
      <c r="AY655" s="25" t="s">
        <v>228</v>
      </c>
      <c r="BE655" s="248">
        <f>IF(N655="základní",J655,0)</f>
        <v>0</v>
      </c>
      <c r="BF655" s="248">
        <f>IF(N655="snížená",J655,0)</f>
        <v>0</v>
      </c>
      <c r="BG655" s="248">
        <f>IF(N655="zákl. přenesená",J655,0)</f>
        <v>0</v>
      </c>
      <c r="BH655" s="248">
        <f>IF(N655="sníž. přenesená",J655,0)</f>
        <v>0</v>
      </c>
      <c r="BI655" s="248">
        <f>IF(N655="nulová",J655,0)</f>
        <v>0</v>
      </c>
      <c r="BJ655" s="25" t="s">
        <v>24</v>
      </c>
      <c r="BK655" s="248">
        <f>ROUND(I655*H655,2)</f>
        <v>0</v>
      </c>
      <c r="BL655" s="25" t="s">
        <v>304</v>
      </c>
      <c r="BM655" s="25" t="s">
        <v>5754</v>
      </c>
    </row>
    <row r="656" s="1" customFormat="1" ht="16.5" customHeight="1">
      <c r="B656" s="47"/>
      <c r="C656" s="237" t="s">
        <v>260</v>
      </c>
      <c r="D656" s="237" t="s">
        <v>230</v>
      </c>
      <c r="E656" s="238" t="s">
        <v>5724</v>
      </c>
      <c r="F656" s="239" t="s">
        <v>5725</v>
      </c>
      <c r="G656" s="240" t="s">
        <v>263</v>
      </c>
      <c r="H656" s="241">
        <v>180</v>
      </c>
      <c r="I656" s="242"/>
      <c r="J656" s="243">
        <f>ROUND(I656*H656,2)</f>
        <v>0</v>
      </c>
      <c r="K656" s="239" t="s">
        <v>2762</v>
      </c>
      <c r="L656" s="73"/>
      <c r="M656" s="244" t="s">
        <v>22</v>
      </c>
      <c r="N656" s="245" t="s">
        <v>50</v>
      </c>
      <c r="O656" s="48"/>
      <c r="P656" s="246">
        <f>O656*H656</f>
        <v>0</v>
      </c>
      <c r="Q656" s="246">
        <v>0</v>
      </c>
      <c r="R656" s="246">
        <f>Q656*H656</f>
        <v>0</v>
      </c>
      <c r="S656" s="246">
        <v>0</v>
      </c>
      <c r="T656" s="247">
        <f>S656*H656</f>
        <v>0</v>
      </c>
      <c r="AR656" s="25" t="s">
        <v>304</v>
      </c>
      <c r="AT656" s="25" t="s">
        <v>230</v>
      </c>
      <c r="AU656" s="25" t="s">
        <v>87</v>
      </c>
      <c r="AY656" s="25" t="s">
        <v>228</v>
      </c>
      <c r="BE656" s="248">
        <f>IF(N656="základní",J656,0)</f>
        <v>0</v>
      </c>
      <c r="BF656" s="248">
        <f>IF(N656="snížená",J656,0)</f>
        <v>0</v>
      </c>
      <c r="BG656" s="248">
        <f>IF(N656="zákl. přenesená",J656,0)</f>
        <v>0</v>
      </c>
      <c r="BH656" s="248">
        <f>IF(N656="sníž. přenesená",J656,0)</f>
        <v>0</v>
      </c>
      <c r="BI656" s="248">
        <f>IF(N656="nulová",J656,0)</f>
        <v>0</v>
      </c>
      <c r="BJ656" s="25" t="s">
        <v>24</v>
      </c>
      <c r="BK656" s="248">
        <f>ROUND(I656*H656,2)</f>
        <v>0</v>
      </c>
      <c r="BL656" s="25" t="s">
        <v>304</v>
      </c>
      <c r="BM656" s="25" t="s">
        <v>5755</v>
      </c>
    </row>
    <row r="657" s="1" customFormat="1" ht="16.5" customHeight="1">
      <c r="B657" s="47"/>
      <c r="C657" s="237" t="s">
        <v>266</v>
      </c>
      <c r="D657" s="237" t="s">
        <v>230</v>
      </c>
      <c r="E657" s="238" t="s">
        <v>5727</v>
      </c>
      <c r="F657" s="239" t="s">
        <v>5728</v>
      </c>
      <c r="G657" s="240" t="s">
        <v>328</v>
      </c>
      <c r="H657" s="241">
        <v>180</v>
      </c>
      <c r="I657" s="242"/>
      <c r="J657" s="243">
        <f>ROUND(I657*H657,2)</f>
        <v>0</v>
      </c>
      <c r="K657" s="239" t="s">
        <v>2762</v>
      </c>
      <c r="L657" s="73"/>
      <c r="M657" s="244" t="s">
        <v>22</v>
      </c>
      <c r="N657" s="245" t="s">
        <v>50</v>
      </c>
      <c r="O657" s="48"/>
      <c r="P657" s="246">
        <f>O657*H657</f>
        <v>0</v>
      </c>
      <c r="Q657" s="246">
        <v>0</v>
      </c>
      <c r="R657" s="246">
        <f>Q657*H657</f>
        <v>0</v>
      </c>
      <c r="S657" s="246">
        <v>0</v>
      </c>
      <c r="T657" s="247">
        <f>S657*H657</f>
        <v>0</v>
      </c>
      <c r="AR657" s="25" t="s">
        <v>304</v>
      </c>
      <c r="AT657" s="25" t="s">
        <v>230</v>
      </c>
      <c r="AU657" s="25" t="s">
        <v>87</v>
      </c>
      <c r="AY657" s="25" t="s">
        <v>228</v>
      </c>
      <c r="BE657" s="248">
        <f>IF(N657="základní",J657,0)</f>
        <v>0</v>
      </c>
      <c r="BF657" s="248">
        <f>IF(N657="snížená",J657,0)</f>
        <v>0</v>
      </c>
      <c r="BG657" s="248">
        <f>IF(N657="zákl. přenesená",J657,0)</f>
        <v>0</v>
      </c>
      <c r="BH657" s="248">
        <f>IF(N657="sníž. přenesená",J657,0)</f>
        <v>0</v>
      </c>
      <c r="BI657" s="248">
        <f>IF(N657="nulová",J657,0)</f>
        <v>0</v>
      </c>
      <c r="BJ657" s="25" t="s">
        <v>24</v>
      </c>
      <c r="BK657" s="248">
        <f>ROUND(I657*H657,2)</f>
        <v>0</v>
      </c>
      <c r="BL657" s="25" t="s">
        <v>304</v>
      </c>
      <c r="BM657" s="25" t="s">
        <v>5756</v>
      </c>
    </row>
    <row r="658" s="1" customFormat="1" ht="16.5" customHeight="1">
      <c r="B658" s="47"/>
      <c r="C658" s="237" t="s">
        <v>271</v>
      </c>
      <c r="D658" s="237" t="s">
        <v>230</v>
      </c>
      <c r="E658" s="238" t="s">
        <v>5730</v>
      </c>
      <c r="F658" s="239" t="s">
        <v>5731</v>
      </c>
      <c r="G658" s="240" t="s">
        <v>356</v>
      </c>
      <c r="H658" s="241">
        <v>36</v>
      </c>
      <c r="I658" s="242"/>
      <c r="J658" s="243">
        <f>ROUND(I658*H658,2)</f>
        <v>0</v>
      </c>
      <c r="K658" s="239" t="s">
        <v>2762</v>
      </c>
      <c r="L658" s="73"/>
      <c r="M658" s="244" t="s">
        <v>22</v>
      </c>
      <c r="N658" s="245" t="s">
        <v>50</v>
      </c>
      <c r="O658" s="48"/>
      <c r="P658" s="246">
        <f>O658*H658</f>
        <v>0</v>
      </c>
      <c r="Q658" s="246">
        <v>0</v>
      </c>
      <c r="R658" s="246">
        <f>Q658*H658</f>
        <v>0</v>
      </c>
      <c r="S658" s="246">
        <v>0</v>
      </c>
      <c r="T658" s="247">
        <f>S658*H658</f>
        <v>0</v>
      </c>
      <c r="AR658" s="25" t="s">
        <v>304</v>
      </c>
      <c r="AT658" s="25" t="s">
        <v>230</v>
      </c>
      <c r="AU658" s="25" t="s">
        <v>87</v>
      </c>
      <c r="AY658" s="25" t="s">
        <v>228</v>
      </c>
      <c r="BE658" s="248">
        <f>IF(N658="základní",J658,0)</f>
        <v>0</v>
      </c>
      <c r="BF658" s="248">
        <f>IF(N658="snížená",J658,0)</f>
        <v>0</v>
      </c>
      <c r="BG658" s="248">
        <f>IF(N658="zákl. přenesená",J658,0)</f>
        <v>0</v>
      </c>
      <c r="BH658" s="248">
        <f>IF(N658="sníž. přenesená",J658,0)</f>
        <v>0</v>
      </c>
      <c r="BI658" s="248">
        <f>IF(N658="nulová",J658,0)</f>
        <v>0</v>
      </c>
      <c r="BJ658" s="25" t="s">
        <v>24</v>
      </c>
      <c r="BK658" s="248">
        <f>ROUND(I658*H658,2)</f>
        <v>0</v>
      </c>
      <c r="BL658" s="25" t="s">
        <v>304</v>
      </c>
      <c r="BM658" s="25" t="s">
        <v>5757</v>
      </c>
    </row>
    <row r="659" s="1" customFormat="1" ht="16.5" customHeight="1">
      <c r="B659" s="47"/>
      <c r="C659" s="237" t="s">
        <v>29</v>
      </c>
      <c r="D659" s="237" t="s">
        <v>230</v>
      </c>
      <c r="E659" s="238" t="s">
        <v>5733</v>
      </c>
      <c r="F659" s="239" t="s">
        <v>5734</v>
      </c>
      <c r="G659" s="240" t="s">
        <v>929</v>
      </c>
      <c r="H659" s="241">
        <v>1</v>
      </c>
      <c r="I659" s="242"/>
      <c r="J659" s="243">
        <f>ROUND(I659*H659,2)</f>
        <v>0</v>
      </c>
      <c r="K659" s="239" t="s">
        <v>2762</v>
      </c>
      <c r="L659" s="73"/>
      <c r="M659" s="244" t="s">
        <v>22</v>
      </c>
      <c r="N659" s="245" t="s">
        <v>50</v>
      </c>
      <c r="O659" s="48"/>
      <c r="P659" s="246">
        <f>O659*H659</f>
        <v>0</v>
      </c>
      <c r="Q659" s="246">
        <v>0</v>
      </c>
      <c r="R659" s="246">
        <f>Q659*H659</f>
        <v>0</v>
      </c>
      <c r="S659" s="246">
        <v>0</v>
      </c>
      <c r="T659" s="247">
        <f>S659*H659</f>
        <v>0</v>
      </c>
      <c r="AR659" s="25" t="s">
        <v>304</v>
      </c>
      <c r="AT659" s="25" t="s">
        <v>230</v>
      </c>
      <c r="AU659" s="25" t="s">
        <v>87</v>
      </c>
      <c r="AY659" s="25" t="s">
        <v>228</v>
      </c>
      <c r="BE659" s="248">
        <f>IF(N659="základní",J659,0)</f>
        <v>0</v>
      </c>
      <c r="BF659" s="248">
        <f>IF(N659="snížená",J659,0)</f>
        <v>0</v>
      </c>
      <c r="BG659" s="248">
        <f>IF(N659="zákl. přenesená",J659,0)</f>
        <v>0</v>
      </c>
      <c r="BH659" s="248">
        <f>IF(N659="sníž. přenesená",J659,0)</f>
        <v>0</v>
      </c>
      <c r="BI659" s="248">
        <f>IF(N659="nulová",J659,0)</f>
        <v>0</v>
      </c>
      <c r="BJ659" s="25" t="s">
        <v>24</v>
      </c>
      <c r="BK659" s="248">
        <f>ROUND(I659*H659,2)</f>
        <v>0</v>
      </c>
      <c r="BL659" s="25" t="s">
        <v>304</v>
      </c>
      <c r="BM659" s="25" t="s">
        <v>5758</v>
      </c>
    </row>
    <row r="660" s="1" customFormat="1" ht="16.5" customHeight="1">
      <c r="B660" s="47"/>
      <c r="C660" s="237" t="s">
        <v>279</v>
      </c>
      <c r="D660" s="237" t="s">
        <v>230</v>
      </c>
      <c r="E660" s="238" t="s">
        <v>5736</v>
      </c>
      <c r="F660" s="239" t="s">
        <v>5737</v>
      </c>
      <c r="G660" s="240" t="s">
        <v>929</v>
      </c>
      <c r="H660" s="241">
        <v>10</v>
      </c>
      <c r="I660" s="242"/>
      <c r="J660" s="243">
        <f>ROUND(I660*H660,2)</f>
        <v>0</v>
      </c>
      <c r="K660" s="239" t="s">
        <v>2762</v>
      </c>
      <c r="L660" s="73"/>
      <c r="M660" s="244" t="s">
        <v>22</v>
      </c>
      <c r="N660" s="245" t="s">
        <v>50</v>
      </c>
      <c r="O660" s="48"/>
      <c r="P660" s="246">
        <f>O660*H660</f>
        <v>0</v>
      </c>
      <c r="Q660" s="246">
        <v>0</v>
      </c>
      <c r="R660" s="246">
        <f>Q660*H660</f>
        <v>0</v>
      </c>
      <c r="S660" s="246">
        <v>0</v>
      </c>
      <c r="T660" s="247">
        <f>S660*H660</f>
        <v>0</v>
      </c>
      <c r="AR660" s="25" t="s">
        <v>304</v>
      </c>
      <c r="AT660" s="25" t="s">
        <v>230</v>
      </c>
      <c r="AU660" s="25" t="s">
        <v>87</v>
      </c>
      <c r="AY660" s="25" t="s">
        <v>228</v>
      </c>
      <c r="BE660" s="248">
        <f>IF(N660="základní",J660,0)</f>
        <v>0</v>
      </c>
      <c r="BF660" s="248">
        <f>IF(N660="snížená",J660,0)</f>
        <v>0</v>
      </c>
      <c r="BG660" s="248">
        <f>IF(N660="zákl. přenesená",J660,0)</f>
        <v>0</v>
      </c>
      <c r="BH660" s="248">
        <f>IF(N660="sníž. přenesená",J660,0)</f>
        <v>0</v>
      </c>
      <c r="BI660" s="248">
        <f>IF(N660="nulová",J660,0)</f>
        <v>0</v>
      </c>
      <c r="BJ660" s="25" t="s">
        <v>24</v>
      </c>
      <c r="BK660" s="248">
        <f>ROUND(I660*H660,2)</f>
        <v>0</v>
      </c>
      <c r="BL660" s="25" t="s">
        <v>304</v>
      </c>
      <c r="BM660" s="25" t="s">
        <v>5759</v>
      </c>
    </row>
    <row r="661" s="1" customFormat="1" ht="16.5" customHeight="1">
      <c r="B661" s="47"/>
      <c r="C661" s="237" t="s">
        <v>284</v>
      </c>
      <c r="D661" s="237" t="s">
        <v>230</v>
      </c>
      <c r="E661" s="238" t="s">
        <v>5739</v>
      </c>
      <c r="F661" s="239" t="s">
        <v>5740</v>
      </c>
      <c r="G661" s="240" t="s">
        <v>929</v>
      </c>
      <c r="H661" s="241">
        <v>6</v>
      </c>
      <c r="I661" s="242"/>
      <c r="J661" s="243">
        <f>ROUND(I661*H661,2)</f>
        <v>0</v>
      </c>
      <c r="K661" s="239" t="s">
        <v>2762</v>
      </c>
      <c r="L661" s="73"/>
      <c r="M661" s="244" t="s">
        <v>22</v>
      </c>
      <c r="N661" s="245" t="s">
        <v>50</v>
      </c>
      <c r="O661" s="48"/>
      <c r="P661" s="246">
        <f>O661*H661</f>
        <v>0</v>
      </c>
      <c r="Q661" s="246">
        <v>0</v>
      </c>
      <c r="R661" s="246">
        <f>Q661*H661</f>
        <v>0</v>
      </c>
      <c r="S661" s="246">
        <v>0</v>
      </c>
      <c r="T661" s="247">
        <f>S661*H661</f>
        <v>0</v>
      </c>
      <c r="AR661" s="25" t="s">
        <v>304</v>
      </c>
      <c r="AT661" s="25" t="s">
        <v>230</v>
      </c>
      <c r="AU661" s="25" t="s">
        <v>87</v>
      </c>
      <c r="AY661" s="25" t="s">
        <v>228</v>
      </c>
      <c r="BE661" s="248">
        <f>IF(N661="základní",J661,0)</f>
        <v>0</v>
      </c>
      <c r="BF661" s="248">
        <f>IF(N661="snížená",J661,0)</f>
        <v>0</v>
      </c>
      <c r="BG661" s="248">
        <f>IF(N661="zákl. přenesená",J661,0)</f>
        <v>0</v>
      </c>
      <c r="BH661" s="248">
        <f>IF(N661="sníž. přenesená",J661,0)</f>
        <v>0</v>
      </c>
      <c r="BI661" s="248">
        <f>IF(N661="nulová",J661,0)</f>
        <v>0</v>
      </c>
      <c r="BJ661" s="25" t="s">
        <v>24</v>
      </c>
      <c r="BK661" s="248">
        <f>ROUND(I661*H661,2)</f>
        <v>0</v>
      </c>
      <c r="BL661" s="25" t="s">
        <v>304</v>
      </c>
      <c r="BM661" s="25" t="s">
        <v>5760</v>
      </c>
    </row>
    <row r="662" s="1" customFormat="1" ht="16.5" customHeight="1">
      <c r="B662" s="47"/>
      <c r="C662" s="237" t="s">
        <v>289</v>
      </c>
      <c r="D662" s="237" t="s">
        <v>230</v>
      </c>
      <c r="E662" s="238" t="s">
        <v>5742</v>
      </c>
      <c r="F662" s="239" t="s">
        <v>5743</v>
      </c>
      <c r="G662" s="240" t="s">
        <v>328</v>
      </c>
      <c r="H662" s="241">
        <v>70</v>
      </c>
      <c r="I662" s="242"/>
      <c r="J662" s="243">
        <f>ROUND(I662*H662,2)</f>
        <v>0</v>
      </c>
      <c r="K662" s="239" t="s">
        <v>2762</v>
      </c>
      <c r="L662" s="73"/>
      <c r="M662" s="244" t="s">
        <v>22</v>
      </c>
      <c r="N662" s="245" t="s">
        <v>50</v>
      </c>
      <c r="O662" s="48"/>
      <c r="P662" s="246">
        <f>O662*H662</f>
        <v>0</v>
      </c>
      <c r="Q662" s="246">
        <v>0</v>
      </c>
      <c r="R662" s="246">
        <f>Q662*H662</f>
        <v>0</v>
      </c>
      <c r="S662" s="246">
        <v>0</v>
      </c>
      <c r="T662" s="247">
        <f>S662*H662</f>
        <v>0</v>
      </c>
      <c r="AR662" s="25" t="s">
        <v>304</v>
      </c>
      <c r="AT662" s="25" t="s">
        <v>230</v>
      </c>
      <c r="AU662" s="25" t="s">
        <v>87</v>
      </c>
      <c r="AY662" s="25" t="s">
        <v>228</v>
      </c>
      <c r="BE662" s="248">
        <f>IF(N662="základní",J662,0)</f>
        <v>0</v>
      </c>
      <c r="BF662" s="248">
        <f>IF(N662="snížená",J662,0)</f>
        <v>0</v>
      </c>
      <c r="BG662" s="248">
        <f>IF(N662="zákl. přenesená",J662,0)</f>
        <v>0</v>
      </c>
      <c r="BH662" s="248">
        <f>IF(N662="sníž. přenesená",J662,0)</f>
        <v>0</v>
      </c>
      <c r="BI662" s="248">
        <f>IF(N662="nulová",J662,0)</f>
        <v>0</v>
      </c>
      <c r="BJ662" s="25" t="s">
        <v>24</v>
      </c>
      <c r="BK662" s="248">
        <f>ROUND(I662*H662,2)</f>
        <v>0</v>
      </c>
      <c r="BL662" s="25" t="s">
        <v>304</v>
      </c>
      <c r="BM662" s="25" t="s">
        <v>5761</v>
      </c>
    </row>
    <row r="663" s="1" customFormat="1" ht="16.5" customHeight="1">
      <c r="B663" s="47"/>
      <c r="C663" s="237" t="s">
        <v>295</v>
      </c>
      <c r="D663" s="237" t="s">
        <v>230</v>
      </c>
      <c r="E663" s="238" t="s">
        <v>5745</v>
      </c>
      <c r="F663" s="239" t="s">
        <v>5746</v>
      </c>
      <c r="G663" s="240" t="s">
        <v>3160</v>
      </c>
      <c r="H663" s="241">
        <v>90</v>
      </c>
      <c r="I663" s="242"/>
      <c r="J663" s="243">
        <f>ROUND(I663*H663,2)</f>
        <v>0</v>
      </c>
      <c r="K663" s="239" t="s">
        <v>2762</v>
      </c>
      <c r="L663" s="73"/>
      <c r="M663" s="244" t="s">
        <v>22</v>
      </c>
      <c r="N663" s="245" t="s">
        <v>50</v>
      </c>
      <c r="O663" s="48"/>
      <c r="P663" s="246">
        <f>O663*H663</f>
        <v>0</v>
      </c>
      <c r="Q663" s="246">
        <v>0</v>
      </c>
      <c r="R663" s="246">
        <f>Q663*H663</f>
        <v>0</v>
      </c>
      <c r="S663" s="246">
        <v>0</v>
      </c>
      <c r="T663" s="247">
        <f>S663*H663</f>
        <v>0</v>
      </c>
      <c r="AR663" s="25" t="s">
        <v>304</v>
      </c>
      <c r="AT663" s="25" t="s">
        <v>230</v>
      </c>
      <c r="AU663" s="25" t="s">
        <v>87</v>
      </c>
      <c r="AY663" s="25" t="s">
        <v>228</v>
      </c>
      <c r="BE663" s="248">
        <f>IF(N663="základní",J663,0)</f>
        <v>0</v>
      </c>
      <c r="BF663" s="248">
        <f>IF(N663="snížená",J663,0)</f>
        <v>0</v>
      </c>
      <c r="BG663" s="248">
        <f>IF(N663="zákl. přenesená",J663,0)</f>
        <v>0</v>
      </c>
      <c r="BH663" s="248">
        <f>IF(N663="sníž. přenesená",J663,0)</f>
        <v>0</v>
      </c>
      <c r="BI663" s="248">
        <f>IF(N663="nulová",J663,0)</f>
        <v>0</v>
      </c>
      <c r="BJ663" s="25" t="s">
        <v>24</v>
      </c>
      <c r="BK663" s="248">
        <f>ROUND(I663*H663,2)</f>
        <v>0</v>
      </c>
      <c r="BL663" s="25" t="s">
        <v>304</v>
      </c>
      <c r="BM663" s="25" t="s">
        <v>5762</v>
      </c>
    </row>
    <row r="664" s="11" customFormat="1" ht="37.44" customHeight="1">
      <c r="B664" s="221"/>
      <c r="C664" s="222"/>
      <c r="D664" s="223" t="s">
        <v>78</v>
      </c>
      <c r="E664" s="224" t="s">
        <v>2951</v>
      </c>
      <c r="F664" s="224" t="s">
        <v>5763</v>
      </c>
      <c r="G664" s="222"/>
      <c r="H664" s="222"/>
      <c r="I664" s="225"/>
      <c r="J664" s="226">
        <f>BK664</f>
        <v>0</v>
      </c>
      <c r="K664" s="222"/>
      <c r="L664" s="227"/>
      <c r="M664" s="228"/>
      <c r="N664" s="229"/>
      <c r="O664" s="229"/>
      <c r="P664" s="230">
        <f>P665</f>
        <v>0</v>
      </c>
      <c r="Q664" s="229"/>
      <c r="R664" s="230">
        <f>R665</f>
        <v>0</v>
      </c>
      <c r="S664" s="229"/>
      <c r="T664" s="231">
        <f>T665</f>
        <v>0</v>
      </c>
      <c r="AR664" s="232" t="s">
        <v>87</v>
      </c>
      <c r="AT664" s="233" t="s">
        <v>78</v>
      </c>
      <c r="AU664" s="233" t="s">
        <v>79</v>
      </c>
      <c r="AY664" s="232" t="s">
        <v>228</v>
      </c>
      <c r="BK664" s="234">
        <f>BK665</f>
        <v>0</v>
      </c>
    </row>
    <row r="665" s="11" customFormat="1" ht="19.92" customHeight="1">
      <c r="B665" s="221"/>
      <c r="C665" s="222"/>
      <c r="D665" s="223" t="s">
        <v>78</v>
      </c>
      <c r="E665" s="235" t="s">
        <v>2941</v>
      </c>
      <c r="F665" s="235" t="s">
        <v>5704</v>
      </c>
      <c r="G665" s="222"/>
      <c r="H665" s="222"/>
      <c r="I665" s="225"/>
      <c r="J665" s="236">
        <f>BK665</f>
        <v>0</v>
      </c>
      <c r="K665" s="222"/>
      <c r="L665" s="227"/>
      <c r="M665" s="228"/>
      <c r="N665" s="229"/>
      <c r="O665" s="229"/>
      <c r="P665" s="230">
        <f>SUM(P666:P679)</f>
        <v>0</v>
      </c>
      <c r="Q665" s="229"/>
      <c r="R665" s="230">
        <f>SUM(R666:R679)</f>
        <v>0</v>
      </c>
      <c r="S665" s="229"/>
      <c r="T665" s="231">
        <f>SUM(T666:T679)</f>
        <v>0</v>
      </c>
      <c r="AR665" s="232" t="s">
        <v>87</v>
      </c>
      <c r="AT665" s="233" t="s">
        <v>78</v>
      </c>
      <c r="AU665" s="233" t="s">
        <v>24</v>
      </c>
      <c r="AY665" s="232" t="s">
        <v>228</v>
      </c>
      <c r="BK665" s="234">
        <f>SUM(BK666:BK679)</f>
        <v>0</v>
      </c>
    </row>
    <row r="666" s="1" customFormat="1" ht="16.5" customHeight="1">
      <c r="B666" s="47"/>
      <c r="C666" s="237" t="s">
        <v>24</v>
      </c>
      <c r="D666" s="237" t="s">
        <v>230</v>
      </c>
      <c r="E666" s="238" t="s">
        <v>5705</v>
      </c>
      <c r="F666" s="239" t="s">
        <v>5706</v>
      </c>
      <c r="G666" s="240" t="s">
        <v>929</v>
      </c>
      <c r="H666" s="241">
        <v>1</v>
      </c>
      <c r="I666" s="242"/>
      <c r="J666" s="243">
        <f>ROUND(I666*H666,2)</f>
        <v>0</v>
      </c>
      <c r="K666" s="239" t="s">
        <v>2762</v>
      </c>
      <c r="L666" s="73"/>
      <c r="M666" s="244" t="s">
        <v>22</v>
      </c>
      <c r="N666" s="245" t="s">
        <v>50</v>
      </c>
      <c r="O666" s="48"/>
      <c r="P666" s="246">
        <f>O666*H666</f>
        <v>0</v>
      </c>
      <c r="Q666" s="246">
        <v>0</v>
      </c>
      <c r="R666" s="246">
        <f>Q666*H666</f>
        <v>0</v>
      </c>
      <c r="S666" s="246">
        <v>0</v>
      </c>
      <c r="T666" s="247">
        <f>S666*H666</f>
        <v>0</v>
      </c>
      <c r="AR666" s="25" t="s">
        <v>304</v>
      </c>
      <c r="AT666" s="25" t="s">
        <v>230</v>
      </c>
      <c r="AU666" s="25" t="s">
        <v>87</v>
      </c>
      <c r="AY666" s="25" t="s">
        <v>228</v>
      </c>
      <c r="BE666" s="248">
        <f>IF(N666="základní",J666,0)</f>
        <v>0</v>
      </c>
      <c r="BF666" s="248">
        <f>IF(N666="snížená",J666,0)</f>
        <v>0</v>
      </c>
      <c r="BG666" s="248">
        <f>IF(N666="zákl. přenesená",J666,0)</f>
        <v>0</v>
      </c>
      <c r="BH666" s="248">
        <f>IF(N666="sníž. přenesená",J666,0)</f>
        <v>0</v>
      </c>
      <c r="BI666" s="248">
        <f>IF(N666="nulová",J666,0)</f>
        <v>0</v>
      </c>
      <c r="BJ666" s="25" t="s">
        <v>24</v>
      </c>
      <c r="BK666" s="248">
        <f>ROUND(I666*H666,2)</f>
        <v>0</v>
      </c>
      <c r="BL666" s="25" t="s">
        <v>304</v>
      </c>
      <c r="BM666" s="25" t="s">
        <v>5764</v>
      </c>
    </row>
    <row r="667" s="1" customFormat="1" ht="16.5" customHeight="1">
      <c r="B667" s="47"/>
      <c r="C667" s="237" t="s">
        <v>87</v>
      </c>
      <c r="D667" s="237" t="s">
        <v>230</v>
      </c>
      <c r="E667" s="238" t="s">
        <v>5708</v>
      </c>
      <c r="F667" s="239" t="s">
        <v>5709</v>
      </c>
      <c r="G667" s="240" t="s">
        <v>5710</v>
      </c>
      <c r="H667" s="241">
        <v>1</v>
      </c>
      <c r="I667" s="242"/>
      <c r="J667" s="243">
        <f>ROUND(I667*H667,2)</f>
        <v>0</v>
      </c>
      <c r="K667" s="239" t="s">
        <v>2762</v>
      </c>
      <c r="L667" s="73"/>
      <c r="M667" s="244" t="s">
        <v>22</v>
      </c>
      <c r="N667" s="245" t="s">
        <v>50</v>
      </c>
      <c r="O667" s="48"/>
      <c r="P667" s="246">
        <f>O667*H667</f>
        <v>0</v>
      </c>
      <c r="Q667" s="246">
        <v>0</v>
      </c>
      <c r="R667" s="246">
        <f>Q667*H667</f>
        <v>0</v>
      </c>
      <c r="S667" s="246">
        <v>0</v>
      </c>
      <c r="T667" s="247">
        <f>S667*H667</f>
        <v>0</v>
      </c>
      <c r="AR667" s="25" t="s">
        <v>304</v>
      </c>
      <c r="AT667" s="25" t="s">
        <v>230</v>
      </c>
      <c r="AU667" s="25" t="s">
        <v>87</v>
      </c>
      <c r="AY667" s="25" t="s">
        <v>228</v>
      </c>
      <c r="BE667" s="248">
        <f>IF(N667="základní",J667,0)</f>
        <v>0</v>
      </c>
      <c r="BF667" s="248">
        <f>IF(N667="snížená",J667,0)</f>
        <v>0</v>
      </c>
      <c r="BG667" s="248">
        <f>IF(N667="zákl. přenesená",J667,0)</f>
        <v>0</v>
      </c>
      <c r="BH667" s="248">
        <f>IF(N667="sníž. přenesená",J667,0)</f>
        <v>0</v>
      </c>
      <c r="BI667" s="248">
        <f>IF(N667="nulová",J667,0)</f>
        <v>0</v>
      </c>
      <c r="BJ667" s="25" t="s">
        <v>24</v>
      </c>
      <c r="BK667" s="248">
        <f>ROUND(I667*H667,2)</f>
        <v>0</v>
      </c>
      <c r="BL667" s="25" t="s">
        <v>304</v>
      </c>
      <c r="BM667" s="25" t="s">
        <v>5765</v>
      </c>
    </row>
    <row r="668" s="1" customFormat="1" ht="16.5" customHeight="1">
      <c r="B668" s="47"/>
      <c r="C668" s="237" t="s">
        <v>101</v>
      </c>
      <c r="D668" s="237" t="s">
        <v>230</v>
      </c>
      <c r="E668" s="238" t="s">
        <v>5712</v>
      </c>
      <c r="F668" s="239" t="s">
        <v>5713</v>
      </c>
      <c r="G668" s="240" t="s">
        <v>929</v>
      </c>
      <c r="H668" s="241">
        <v>22</v>
      </c>
      <c r="I668" s="242"/>
      <c r="J668" s="243">
        <f>ROUND(I668*H668,2)</f>
        <v>0</v>
      </c>
      <c r="K668" s="239" t="s">
        <v>2762</v>
      </c>
      <c r="L668" s="73"/>
      <c r="M668" s="244" t="s">
        <v>22</v>
      </c>
      <c r="N668" s="245" t="s">
        <v>50</v>
      </c>
      <c r="O668" s="48"/>
      <c r="P668" s="246">
        <f>O668*H668</f>
        <v>0</v>
      </c>
      <c r="Q668" s="246">
        <v>0</v>
      </c>
      <c r="R668" s="246">
        <f>Q668*H668</f>
        <v>0</v>
      </c>
      <c r="S668" s="246">
        <v>0</v>
      </c>
      <c r="T668" s="247">
        <f>S668*H668</f>
        <v>0</v>
      </c>
      <c r="AR668" s="25" t="s">
        <v>304</v>
      </c>
      <c r="AT668" s="25" t="s">
        <v>230</v>
      </c>
      <c r="AU668" s="25" t="s">
        <v>87</v>
      </c>
      <c r="AY668" s="25" t="s">
        <v>228</v>
      </c>
      <c r="BE668" s="248">
        <f>IF(N668="základní",J668,0)</f>
        <v>0</v>
      </c>
      <c r="BF668" s="248">
        <f>IF(N668="snížená",J668,0)</f>
        <v>0</v>
      </c>
      <c r="BG668" s="248">
        <f>IF(N668="zákl. přenesená",J668,0)</f>
        <v>0</v>
      </c>
      <c r="BH668" s="248">
        <f>IF(N668="sníž. přenesená",J668,0)</f>
        <v>0</v>
      </c>
      <c r="BI668" s="248">
        <f>IF(N668="nulová",J668,0)</f>
        <v>0</v>
      </c>
      <c r="BJ668" s="25" t="s">
        <v>24</v>
      </c>
      <c r="BK668" s="248">
        <f>ROUND(I668*H668,2)</f>
        <v>0</v>
      </c>
      <c r="BL668" s="25" t="s">
        <v>304</v>
      </c>
      <c r="BM668" s="25" t="s">
        <v>5766</v>
      </c>
    </row>
    <row r="669" s="1" customFormat="1" ht="16.5" customHeight="1">
      <c r="B669" s="47"/>
      <c r="C669" s="237" t="s">
        <v>235</v>
      </c>
      <c r="D669" s="237" t="s">
        <v>230</v>
      </c>
      <c r="E669" s="238" t="s">
        <v>5715</v>
      </c>
      <c r="F669" s="239" t="s">
        <v>5716</v>
      </c>
      <c r="G669" s="240" t="s">
        <v>929</v>
      </c>
      <c r="H669" s="241">
        <v>22</v>
      </c>
      <c r="I669" s="242"/>
      <c r="J669" s="243">
        <f>ROUND(I669*H669,2)</f>
        <v>0</v>
      </c>
      <c r="K669" s="239" t="s">
        <v>2762</v>
      </c>
      <c r="L669" s="73"/>
      <c r="M669" s="244" t="s">
        <v>22</v>
      </c>
      <c r="N669" s="245" t="s">
        <v>50</v>
      </c>
      <c r="O669" s="48"/>
      <c r="P669" s="246">
        <f>O669*H669</f>
        <v>0</v>
      </c>
      <c r="Q669" s="246">
        <v>0</v>
      </c>
      <c r="R669" s="246">
        <f>Q669*H669</f>
        <v>0</v>
      </c>
      <c r="S669" s="246">
        <v>0</v>
      </c>
      <c r="T669" s="247">
        <f>S669*H669</f>
        <v>0</v>
      </c>
      <c r="AR669" s="25" t="s">
        <v>304</v>
      </c>
      <c r="AT669" s="25" t="s">
        <v>230</v>
      </c>
      <c r="AU669" s="25" t="s">
        <v>87</v>
      </c>
      <c r="AY669" s="25" t="s">
        <v>228</v>
      </c>
      <c r="BE669" s="248">
        <f>IF(N669="základní",J669,0)</f>
        <v>0</v>
      </c>
      <c r="BF669" s="248">
        <f>IF(N669="snížená",J669,0)</f>
        <v>0</v>
      </c>
      <c r="BG669" s="248">
        <f>IF(N669="zákl. přenesená",J669,0)</f>
        <v>0</v>
      </c>
      <c r="BH669" s="248">
        <f>IF(N669="sníž. přenesená",J669,0)</f>
        <v>0</v>
      </c>
      <c r="BI669" s="248">
        <f>IF(N669="nulová",J669,0)</f>
        <v>0</v>
      </c>
      <c r="BJ669" s="25" t="s">
        <v>24</v>
      </c>
      <c r="BK669" s="248">
        <f>ROUND(I669*H669,2)</f>
        <v>0</v>
      </c>
      <c r="BL669" s="25" t="s">
        <v>304</v>
      </c>
      <c r="BM669" s="25" t="s">
        <v>5767</v>
      </c>
    </row>
    <row r="670" s="1" customFormat="1" ht="16.5" customHeight="1">
      <c r="B670" s="47"/>
      <c r="C670" s="237" t="s">
        <v>251</v>
      </c>
      <c r="D670" s="237" t="s">
        <v>230</v>
      </c>
      <c r="E670" s="238" t="s">
        <v>5718</v>
      </c>
      <c r="F670" s="239" t="s">
        <v>5719</v>
      </c>
      <c r="G670" s="240" t="s">
        <v>328</v>
      </c>
      <c r="H670" s="241">
        <v>860</v>
      </c>
      <c r="I670" s="242"/>
      <c r="J670" s="243">
        <f>ROUND(I670*H670,2)</f>
        <v>0</v>
      </c>
      <c r="K670" s="239" t="s">
        <v>2762</v>
      </c>
      <c r="L670" s="73"/>
      <c r="M670" s="244" t="s">
        <v>22</v>
      </c>
      <c r="N670" s="245" t="s">
        <v>50</v>
      </c>
      <c r="O670" s="48"/>
      <c r="P670" s="246">
        <f>O670*H670</f>
        <v>0</v>
      </c>
      <c r="Q670" s="246">
        <v>0</v>
      </c>
      <c r="R670" s="246">
        <f>Q670*H670</f>
        <v>0</v>
      </c>
      <c r="S670" s="246">
        <v>0</v>
      </c>
      <c r="T670" s="247">
        <f>S670*H670</f>
        <v>0</v>
      </c>
      <c r="AR670" s="25" t="s">
        <v>304</v>
      </c>
      <c r="AT670" s="25" t="s">
        <v>230</v>
      </c>
      <c r="AU670" s="25" t="s">
        <v>87</v>
      </c>
      <c r="AY670" s="25" t="s">
        <v>228</v>
      </c>
      <c r="BE670" s="248">
        <f>IF(N670="základní",J670,0)</f>
        <v>0</v>
      </c>
      <c r="BF670" s="248">
        <f>IF(N670="snížená",J670,0)</f>
        <v>0</v>
      </c>
      <c r="BG670" s="248">
        <f>IF(N670="zákl. přenesená",J670,0)</f>
        <v>0</v>
      </c>
      <c r="BH670" s="248">
        <f>IF(N670="sníž. přenesená",J670,0)</f>
        <v>0</v>
      </c>
      <c r="BI670" s="248">
        <f>IF(N670="nulová",J670,0)</f>
        <v>0</v>
      </c>
      <c r="BJ670" s="25" t="s">
        <v>24</v>
      </c>
      <c r="BK670" s="248">
        <f>ROUND(I670*H670,2)</f>
        <v>0</v>
      </c>
      <c r="BL670" s="25" t="s">
        <v>304</v>
      </c>
      <c r="BM670" s="25" t="s">
        <v>5768</v>
      </c>
    </row>
    <row r="671" s="1" customFormat="1" ht="16.5" customHeight="1">
      <c r="B671" s="47"/>
      <c r="C671" s="237" t="s">
        <v>255</v>
      </c>
      <c r="D671" s="237" t="s">
        <v>230</v>
      </c>
      <c r="E671" s="238" t="s">
        <v>5721</v>
      </c>
      <c r="F671" s="239" t="s">
        <v>5722</v>
      </c>
      <c r="G671" s="240" t="s">
        <v>328</v>
      </c>
      <c r="H671" s="241">
        <v>190</v>
      </c>
      <c r="I671" s="242"/>
      <c r="J671" s="243">
        <f>ROUND(I671*H671,2)</f>
        <v>0</v>
      </c>
      <c r="K671" s="239" t="s">
        <v>2762</v>
      </c>
      <c r="L671" s="73"/>
      <c r="M671" s="244" t="s">
        <v>22</v>
      </c>
      <c r="N671" s="245" t="s">
        <v>50</v>
      </c>
      <c r="O671" s="48"/>
      <c r="P671" s="246">
        <f>O671*H671</f>
        <v>0</v>
      </c>
      <c r="Q671" s="246">
        <v>0</v>
      </c>
      <c r="R671" s="246">
        <f>Q671*H671</f>
        <v>0</v>
      </c>
      <c r="S671" s="246">
        <v>0</v>
      </c>
      <c r="T671" s="247">
        <f>S671*H671</f>
        <v>0</v>
      </c>
      <c r="AR671" s="25" t="s">
        <v>304</v>
      </c>
      <c r="AT671" s="25" t="s">
        <v>230</v>
      </c>
      <c r="AU671" s="25" t="s">
        <v>87</v>
      </c>
      <c r="AY671" s="25" t="s">
        <v>228</v>
      </c>
      <c r="BE671" s="248">
        <f>IF(N671="základní",J671,0)</f>
        <v>0</v>
      </c>
      <c r="BF671" s="248">
        <f>IF(N671="snížená",J671,0)</f>
        <v>0</v>
      </c>
      <c r="BG671" s="248">
        <f>IF(N671="zákl. přenesená",J671,0)</f>
        <v>0</v>
      </c>
      <c r="BH671" s="248">
        <f>IF(N671="sníž. přenesená",J671,0)</f>
        <v>0</v>
      </c>
      <c r="BI671" s="248">
        <f>IF(N671="nulová",J671,0)</f>
        <v>0</v>
      </c>
      <c r="BJ671" s="25" t="s">
        <v>24</v>
      </c>
      <c r="BK671" s="248">
        <f>ROUND(I671*H671,2)</f>
        <v>0</v>
      </c>
      <c r="BL671" s="25" t="s">
        <v>304</v>
      </c>
      <c r="BM671" s="25" t="s">
        <v>5769</v>
      </c>
    </row>
    <row r="672" s="1" customFormat="1" ht="16.5" customHeight="1">
      <c r="B672" s="47"/>
      <c r="C672" s="237" t="s">
        <v>260</v>
      </c>
      <c r="D672" s="237" t="s">
        <v>230</v>
      </c>
      <c r="E672" s="238" t="s">
        <v>5724</v>
      </c>
      <c r="F672" s="239" t="s">
        <v>5725</v>
      </c>
      <c r="G672" s="240" t="s">
        <v>263</v>
      </c>
      <c r="H672" s="241">
        <v>210</v>
      </c>
      <c r="I672" s="242"/>
      <c r="J672" s="243">
        <f>ROUND(I672*H672,2)</f>
        <v>0</v>
      </c>
      <c r="K672" s="239" t="s">
        <v>2762</v>
      </c>
      <c r="L672" s="73"/>
      <c r="M672" s="244" t="s">
        <v>22</v>
      </c>
      <c r="N672" s="245" t="s">
        <v>50</v>
      </c>
      <c r="O672" s="48"/>
      <c r="P672" s="246">
        <f>O672*H672</f>
        <v>0</v>
      </c>
      <c r="Q672" s="246">
        <v>0</v>
      </c>
      <c r="R672" s="246">
        <f>Q672*H672</f>
        <v>0</v>
      </c>
      <c r="S672" s="246">
        <v>0</v>
      </c>
      <c r="T672" s="247">
        <f>S672*H672</f>
        <v>0</v>
      </c>
      <c r="AR672" s="25" t="s">
        <v>304</v>
      </c>
      <c r="AT672" s="25" t="s">
        <v>230</v>
      </c>
      <c r="AU672" s="25" t="s">
        <v>87</v>
      </c>
      <c r="AY672" s="25" t="s">
        <v>228</v>
      </c>
      <c r="BE672" s="248">
        <f>IF(N672="základní",J672,0)</f>
        <v>0</v>
      </c>
      <c r="BF672" s="248">
        <f>IF(N672="snížená",J672,0)</f>
        <v>0</v>
      </c>
      <c r="BG672" s="248">
        <f>IF(N672="zákl. přenesená",J672,0)</f>
        <v>0</v>
      </c>
      <c r="BH672" s="248">
        <f>IF(N672="sníž. přenesená",J672,0)</f>
        <v>0</v>
      </c>
      <c r="BI672" s="248">
        <f>IF(N672="nulová",J672,0)</f>
        <v>0</v>
      </c>
      <c r="BJ672" s="25" t="s">
        <v>24</v>
      </c>
      <c r="BK672" s="248">
        <f>ROUND(I672*H672,2)</f>
        <v>0</v>
      </c>
      <c r="BL672" s="25" t="s">
        <v>304</v>
      </c>
      <c r="BM672" s="25" t="s">
        <v>5770</v>
      </c>
    </row>
    <row r="673" s="1" customFormat="1" ht="16.5" customHeight="1">
      <c r="B673" s="47"/>
      <c r="C673" s="237" t="s">
        <v>266</v>
      </c>
      <c r="D673" s="237" t="s">
        <v>230</v>
      </c>
      <c r="E673" s="238" t="s">
        <v>5727</v>
      </c>
      <c r="F673" s="239" t="s">
        <v>5728</v>
      </c>
      <c r="G673" s="240" t="s">
        <v>328</v>
      </c>
      <c r="H673" s="241">
        <v>200</v>
      </c>
      <c r="I673" s="242"/>
      <c r="J673" s="243">
        <f>ROUND(I673*H673,2)</f>
        <v>0</v>
      </c>
      <c r="K673" s="239" t="s">
        <v>2762</v>
      </c>
      <c r="L673" s="73"/>
      <c r="M673" s="244" t="s">
        <v>22</v>
      </c>
      <c r="N673" s="245" t="s">
        <v>50</v>
      </c>
      <c r="O673" s="48"/>
      <c r="P673" s="246">
        <f>O673*H673</f>
        <v>0</v>
      </c>
      <c r="Q673" s="246">
        <v>0</v>
      </c>
      <c r="R673" s="246">
        <f>Q673*H673</f>
        <v>0</v>
      </c>
      <c r="S673" s="246">
        <v>0</v>
      </c>
      <c r="T673" s="247">
        <f>S673*H673</f>
        <v>0</v>
      </c>
      <c r="AR673" s="25" t="s">
        <v>304</v>
      </c>
      <c r="AT673" s="25" t="s">
        <v>230</v>
      </c>
      <c r="AU673" s="25" t="s">
        <v>87</v>
      </c>
      <c r="AY673" s="25" t="s">
        <v>228</v>
      </c>
      <c r="BE673" s="248">
        <f>IF(N673="základní",J673,0)</f>
        <v>0</v>
      </c>
      <c r="BF673" s="248">
        <f>IF(N673="snížená",J673,0)</f>
        <v>0</v>
      </c>
      <c r="BG673" s="248">
        <f>IF(N673="zákl. přenesená",J673,0)</f>
        <v>0</v>
      </c>
      <c r="BH673" s="248">
        <f>IF(N673="sníž. přenesená",J673,0)</f>
        <v>0</v>
      </c>
      <c r="BI673" s="248">
        <f>IF(N673="nulová",J673,0)</f>
        <v>0</v>
      </c>
      <c r="BJ673" s="25" t="s">
        <v>24</v>
      </c>
      <c r="BK673" s="248">
        <f>ROUND(I673*H673,2)</f>
        <v>0</v>
      </c>
      <c r="BL673" s="25" t="s">
        <v>304</v>
      </c>
      <c r="BM673" s="25" t="s">
        <v>5771</v>
      </c>
    </row>
    <row r="674" s="1" customFormat="1" ht="16.5" customHeight="1">
      <c r="B674" s="47"/>
      <c r="C674" s="237" t="s">
        <v>271</v>
      </c>
      <c r="D674" s="237" t="s">
        <v>230</v>
      </c>
      <c r="E674" s="238" t="s">
        <v>5730</v>
      </c>
      <c r="F674" s="239" t="s">
        <v>5731</v>
      </c>
      <c r="G674" s="240" t="s">
        <v>356</v>
      </c>
      <c r="H674" s="241">
        <v>42</v>
      </c>
      <c r="I674" s="242"/>
      <c r="J674" s="243">
        <f>ROUND(I674*H674,2)</f>
        <v>0</v>
      </c>
      <c r="K674" s="239" t="s">
        <v>2762</v>
      </c>
      <c r="L674" s="73"/>
      <c r="M674" s="244" t="s">
        <v>22</v>
      </c>
      <c r="N674" s="245" t="s">
        <v>50</v>
      </c>
      <c r="O674" s="48"/>
      <c r="P674" s="246">
        <f>O674*H674</f>
        <v>0</v>
      </c>
      <c r="Q674" s="246">
        <v>0</v>
      </c>
      <c r="R674" s="246">
        <f>Q674*H674</f>
        <v>0</v>
      </c>
      <c r="S674" s="246">
        <v>0</v>
      </c>
      <c r="T674" s="247">
        <f>S674*H674</f>
        <v>0</v>
      </c>
      <c r="AR674" s="25" t="s">
        <v>304</v>
      </c>
      <c r="AT674" s="25" t="s">
        <v>230</v>
      </c>
      <c r="AU674" s="25" t="s">
        <v>87</v>
      </c>
      <c r="AY674" s="25" t="s">
        <v>228</v>
      </c>
      <c r="BE674" s="248">
        <f>IF(N674="základní",J674,0)</f>
        <v>0</v>
      </c>
      <c r="BF674" s="248">
        <f>IF(N674="snížená",J674,0)</f>
        <v>0</v>
      </c>
      <c r="BG674" s="248">
        <f>IF(N674="zákl. přenesená",J674,0)</f>
        <v>0</v>
      </c>
      <c r="BH674" s="248">
        <f>IF(N674="sníž. přenesená",J674,0)</f>
        <v>0</v>
      </c>
      <c r="BI674" s="248">
        <f>IF(N674="nulová",J674,0)</f>
        <v>0</v>
      </c>
      <c r="BJ674" s="25" t="s">
        <v>24</v>
      </c>
      <c r="BK674" s="248">
        <f>ROUND(I674*H674,2)</f>
        <v>0</v>
      </c>
      <c r="BL674" s="25" t="s">
        <v>304</v>
      </c>
      <c r="BM674" s="25" t="s">
        <v>5772</v>
      </c>
    </row>
    <row r="675" s="1" customFormat="1" ht="16.5" customHeight="1">
      <c r="B675" s="47"/>
      <c r="C675" s="237" t="s">
        <v>29</v>
      </c>
      <c r="D675" s="237" t="s">
        <v>230</v>
      </c>
      <c r="E675" s="238" t="s">
        <v>5733</v>
      </c>
      <c r="F675" s="239" t="s">
        <v>5734</v>
      </c>
      <c r="G675" s="240" t="s">
        <v>929</v>
      </c>
      <c r="H675" s="241">
        <v>1</v>
      </c>
      <c r="I675" s="242"/>
      <c r="J675" s="243">
        <f>ROUND(I675*H675,2)</f>
        <v>0</v>
      </c>
      <c r="K675" s="239" t="s">
        <v>2762</v>
      </c>
      <c r="L675" s="73"/>
      <c r="M675" s="244" t="s">
        <v>22</v>
      </c>
      <c r="N675" s="245" t="s">
        <v>50</v>
      </c>
      <c r="O675" s="48"/>
      <c r="P675" s="246">
        <f>O675*H675</f>
        <v>0</v>
      </c>
      <c r="Q675" s="246">
        <v>0</v>
      </c>
      <c r="R675" s="246">
        <f>Q675*H675</f>
        <v>0</v>
      </c>
      <c r="S675" s="246">
        <v>0</v>
      </c>
      <c r="T675" s="247">
        <f>S675*H675</f>
        <v>0</v>
      </c>
      <c r="AR675" s="25" t="s">
        <v>304</v>
      </c>
      <c r="AT675" s="25" t="s">
        <v>230</v>
      </c>
      <c r="AU675" s="25" t="s">
        <v>87</v>
      </c>
      <c r="AY675" s="25" t="s">
        <v>228</v>
      </c>
      <c r="BE675" s="248">
        <f>IF(N675="základní",J675,0)</f>
        <v>0</v>
      </c>
      <c r="BF675" s="248">
        <f>IF(N675="snížená",J675,0)</f>
        <v>0</v>
      </c>
      <c r="BG675" s="248">
        <f>IF(N675="zákl. přenesená",J675,0)</f>
        <v>0</v>
      </c>
      <c r="BH675" s="248">
        <f>IF(N675="sníž. přenesená",J675,0)</f>
        <v>0</v>
      </c>
      <c r="BI675" s="248">
        <f>IF(N675="nulová",J675,0)</f>
        <v>0</v>
      </c>
      <c r="BJ675" s="25" t="s">
        <v>24</v>
      </c>
      <c r="BK675" s="248">
        <f>ROUND(I675*H675,2)</f>
        <v>0</v>
      </c>
      <c r="BL675" s="25" t="s">
        <v>304</v>
      </c>
      <c r="BM675" s="25" t="s">
        <v>5773</v>
      </c>
    </row>
    <row r="676" s="1" customFormat="1" ht="16.5" customHeight="1">
      <c r="B676" s="47"/>
      <c r="C676" s="237" t="s">
        <v>289</v>
      </c>
      <c r="D676" s="237" t="s">
        <v>230</v>
      </c>
      <c r="E676" s="238" t="s">
        <v>5742</v>
      </c>
      <c r="F676" s="239" t="s">
        <v>5743</v>
      </c>
      <c r="G676" s="240" t="s">
        <v>328</v>
      </c>
      <c r="H676" s="241">
        <v>70</v>
      </c>
      <c r="I676" s="242"/>
      <c r="J676" s="243">
        <f>ROUND(I676*H676,2)</f>
        <v>0</v>
      </c>
      <c r="K676" s="239" t="s">
        <v>2762</v>
      </c>
      <c r="L676" s="73"/>
      <c r="M676" s="244" t="s">
        <v>22</v>
      </c>
      <c r="N676" s="245" t="s">
        <v>50</v>
      </c>
      <c r="O676" s="48"/>
      <c r="P676" s="246">
        <f>O676*H676</f>
        <v>0</v>
      </c>
      <c r="Q676" s="246">
        <v>0</v>
      </c>
      <c r="R676" s="246">
        <f>Q676*H676</f>
        <v>0</v>
      </c>
      <c r="S676" s="246">
        <v>0</v>
      </c>
      <c r="T676" s="247">
        <f>S676*H676</f>
        <v>0</v>
      </c>
      <c r="AR676" s="25" t="s">
        <v>304</v>
      </c>
      <c r="AT676" s="25" t="s">
        <v>230</v>
      </c>
      <c r="AU676" s="25" t="s">
        <v>87</v>
      </c>
      <c r="AY676" s="25" t="s">
        <v>228</v>
      </c>
      <c r="BE676" s="248">
        <f>IF(N676="základní",J676,0)</f>
        <v>0</v>
      </c>
      <c r="BF676" s="248">
        <f>IF(N676="snížená",J676,0)</f>
        <v>0</v>
      </c>
      <c r="BG676" s="248">
        <f>IF(N676="zákl. přenesená",J676,0)</f>
        <v>0</v>
      </c>
      <c r="BH676" s="248">
        <f>IF(N676="sníž. přenesená",J676,0)</f>
        <v>0</v>
      </c>
      <c r="BI676" s="248">
        <f>IF(N676="nulová",J676,0)</f>
        <v>0</v>
      </c>
      <c r="BJ676" s="25" t="s">
        <v>24</v>
      </c>
      <c r="BK676" s="248">
        <f>ROUND(I676*H676,2)</f>
        <v>0</v>
      </c>
      <c r="BL676" s="25" t="s">
        <v>304</v>
      </c>
      <c r="BM676" s="25" t="s">
        <v>5774</v>
      </c>
    </row>
    <row r="677" s="1" customFormat="1" ht="16.5" customHeight="1">
      <c r="B677" s="47"/>
      <c r="C677" s="237" t="s">
        <v>284</v>
      </c>
      <c r="D677" s="237" t="s">
        <v>230</v>
      </c>
      <c r="E677" s="238" t="s">
        <v>5739</v>
      </c>
      <c r="F677" s="239" t="s">
        <v>5740</v>
      </c>
      <c r="G677" s="240" t="s">
        <v>929</v>
      </c>
      <c r="H677" s="241">
        <v>6</v>
      </c>
      <c r="I677" s="242"/>
      <c r="J677" s="243">
        <f>ROUND(I677*H677,2)</f>
        <v>0</v>
      </c>
      <c r="K677" s="239" t="s">
        <v>2762</v>
      </c>
      <c r="L677" s="73"/>
      <c r="M677" s="244" t="s">
        <v>22</v>
      </c>
      <c r="N677" s="245" t="s">
        <v>50</v>
      </c>
      <c r="O677" s="48"/>
      <c r="P677" s="246">
        <f>O677*H677</f>
        <v>0</v>
      </c>
      <c r="Q677" s="246">
        <v>0</v>
      </c>
      <c r="R677" s="246">
        <f>Q677*H677</f>
        <v>0</v>
      </c>
      <c r="S677" s="246">
        <v>0</v>
      </c>
      <c r="T677" s="247">
        <f>S677*H677</f>
        <v>0</v>
      </c>
      <c r="AR677" s="25" t="s">
        <v>304</v>
      </c>
      <c r="AT677" s="25" t="s">
        <v>230</v>
      </c>
      <c r="AU677" s="25" t="s">
        <v>87</v>
      </c>
      <c r="AY677" s="25" t="s">
        <v>228</v>
      </c>
      <c r="BE677" s="248">
        <f>IF(N677="základní",J677,0)</f>
        <v>0</v>
      </c>
      <c r="BF677" s="248">
        <f>IF(N677="snížená",J677,0)</f>
        <v>0</v>
      </c>
      <c r="BG677" s="248">
        <f>IF(N677="zákl. přenesená",J677,0)</f>
        <v>0</v>
      </c>
      <c r="BH677" s="248">
        <f>IF(N677="sníž. přenesená",J677,0)</f>
        <v>0</v>
      </c>
      <c r="BI677" s="248">
        <f>IF(N677="nulová",J677,0)</f>
        <v>0</v>
      </c>
      <c r="BJ677" s="25" t="s">
        <v>24</v>
      </c>
      <c r="BK677" s="248">
        <f>ROUND(I677*H677,2)</f>
        <v>0</v>
      </c>
      <c r="BL677" s="25" t="s">
        <v>304</v>
      </c>
      <c r="BM677" s="25" t="s">
        <v>5775</v>
      </c>
    </row>
    <row r="678" s="1" customFormat="1" ht="16.5" customHeight="1">
      <c r="B678" s="47"/>
      <c r="C678" s="237" t="s">
        <v>289</v>
      </c>
      <c r="D678" s="237" t="s">
        <v>230</v>
      </c>
      <c r="E678" s="238" t="s">
        <v>5742</v>
      </c>
      <c r="F678" s="239" t="s">
        <v>5743</v>
      </c>
      <c r="G678" s="240" t="s">
        <v>328</v>
      </c>
      <c r="H678" s="241">
        <v>80</v>
      </c>
      <c r="I678" s="242"/>
      <c r="J678" s="243">
        <f>ROUND(I678*H678,2)</f>
        <v>0</v>
      </c>
      <c r="K678" s="239" t="s">
        <v>2762</v>
      </c>
      <c r="L678" s="73"/>
      <c r="M678" s="244" t="s">
        <v>22</v>
      </c>
      <c r="N678" s="245" t="s">
        <v>50</v>
      </c>
      <c r="O678" s="48"/>
      <c r="P678" s="246">
        <f>O678*H678</f>
        <v>0</v>
      </c>
      <c r="Q678" s="246">
        <v>0</v>
      </c>
      <c r="R678" s="246">
        <f>Q678*H678</f>
        <v>0</v>
      </c>
      <c r="S678" s="246">
        <v>0</v>
      </c>
      <c r="T678" s="247">
        <f>S678*H678</f>
        <v>0</v>
      </c>
      <c r="AR678" s="25" t="s">
        <v>304</v>
      </c>
      <c r="AT678" s="25" t="s">
        <v>230</v>
      </c>
      <c r="AU678" s="25" t="s">
        <v>87</v>
      </c>
      <c r="AY678" s="25" t="s">
        <v>228</v>
      </c>
      <c r="BE678" s="248">
        <f>IF(N678="základní",J678,0)</f>
        <v>0</v>
      </c>
      <c r="BF678" s="248">
        <f>IF(N678="snížená",J678,0)</f>
        <v>0</v>
      </c>
      <c r="BG678" s="248">
        <f>IF(N678="zákl. přenesená",J678,0)</f>
        <v>0</v>
      </c>
      <c r="BH678" s="248">
        <f>IF(N678="sníž. přenesená",J678,0)</f>
        <v>0</v>
      </c>
      <c r="BI678" s="248">
        <f>IF(N678="nulová",J678,0)</f>
        <v>0</v>
      </c>
      <c r="BJ678" s="25" t="s">
        <v>24</v>
      </c>
      <c r="BK678" s="248">
        <f>ROUND(I678*H678,2)</f>
        <v>0</v>
      </c>
      <c r="BL678" s="25" t="s">
        <v>304</v>
      </c>
      <c r="BM678" s="25" t="s">
        <v>5776</v>
      </c>
    </row>
    <row r="679" s="1" customFormat="1" ht="16.5" customHeight="1">
      <c r="B679" s="47"/>
      <c r="C679" s="237" t="s">
        <v>295</v>
      </c>
      <c r="D679" s="237" t="s">
        <v>230</v>
      </c>
      <c r="E679" s="238" t="s">
        <v>5745</v>
      </c>
      <c r="F679" s="239" t="s">
        <v>5746</v>
      </c>
      <c r="G679" s="240" t="s">
        <v>3160</v>
      </c>
      <c r="H679" s="241">
        <v>90</v>
      </c>
      <c r="I679" s="242"/>
      <c r="J679" s="243">
        <f>ROUND(I679*H679,2)</f>
        <v>0</v>
      </c>
      <c r="K679" s="239" t="s">
        <v>2762</v>
      </c>
      <c r="L679" s="73"/>
      <c r="M679" s="244" t="s">
        <v>22</v>
      </c>
      <c r="N679" s="245" t="s">
        <v>50</v>
      </c>
      <c r="O679" s="48"/>
      <c r="P679" s="246">
        <f>O679*H679</f>
        <v>0</v>
      </c>
      <c r="Q679" s="246">
        <v>0</v>
      </c>
      <c r="R679" s="246">
        <f>Q679*H679</f>
        <v>0</v>
      </c>
      <c r="S679" s="246">
        <v>0</v>
      </c>
      <c r="T679" s="247">
        <f>S679*H679</f>
        <v>0</v>
      </c>
      <c r="AR679" s="25" t="s">
        <v>304</v>
      </c>
      <c r="AT679" s="25" t="s">
        <v>230</v>
      </c>
      <c r="AU679" s="25" t="s">
        <v>87</v>
      </c>
      <c r="AY679" s="25" t="s">
        <v>228</v>
      </c>
      <c r="BE679" s="248">
        <f>IF(N679="základní",J679,0)</f>
        <v>0</v>
      </c>
      <c r="BF679" s="248">
        <f>IF(N679="snížená",J679,0)</f>
        <v>0</v>
      </c>
      <c r="BG679" s="248">
        <f>IF(N679="zákl. přenesená",J679,0)</f>
        <v>0</v>
      </c>
      <c r="BH679" s="248">
        <f>IF(N679="sníž. přenesená",J679,0)</f>
        <v>0</v>
      </c>
      <c r="BI679" s="248">
        <f>IF(N679="nulová",J679,0)</f>
        <v>0</v>
      </c>
      <c r="BJ679" s="25" t="s">
        <v>24</v>
      </c>
      <c r="BK679" s="248">
        <f>ROUND(I679*H679,2)</f>
        <v>0</v>
      </c>
      <c r="BL679" s="25" t="s">
        <v>304</v>
      </c>
      <c r="BM679" s="25" t="s">
        <v>5777</v>
      </c>
    </row>
    <row r="680" s="11" customFormat="1" ht="37.44" customHeight="1">
      <c r="B680" s="221"/>
      <c r="C680" s="222"/>
      <c r="D680" s="223" t="s">
        <v>78</v>
      </c>
      <c r="E680" s="224" t="s">
        <v>2962</v>
      </c>
      <c r="F680" s="224" t="s">
        <v>5778</v>
      </c>
      <c r="G680" s="222"/>
      <c r="H680" s="222"/>
      <c r="I680" s="225"/>
      <c r="J680" s="226">
        <f>BK680</f>
        <v>0</v>
      </c>
      <c r="K680" s="222"/>
      <c r="L680" s="227"/>
      <c r="M680" s="228"/>
      <c r="N680" s="229"/>
      <c r="O680" s="229"/>
      <c r="P680" s="230">
        <f>P681</f>
        <v>0</v>
      </c>
      <c r="Q680" s="229"/>
      <c r="R680" s="230">
        <f>R681</f>
        <v>0</v>
      </c>
      <c r="S680" s="229"/>
      <c r="T680" s="231">
        <f>T681</f>
        <v>0</v>
      </c>
      <c r="AR680" s="232" t="s">
        <v>87</v>
      </c>
      <c r="AT680" s="233" t="s">
        <v>78</v>
      </c>
      <c r="AU680" s="233" t="s">
        <v>79</v>
      </c>
      <c r="AY680" s="232" t="s">
        <v>228</v>
      </c>
      <c r="BK680" s="234">
        <f>BK681</f>
        <v>0</v>
      </c>
    </row>
    <row r="681" s="11" customFormat="1" ht="19.92" customHeight="1">
      <c r="B681" s="221"/>
      <c r="C681" s="222"/>
      <c r="D681" s="223" t="s">
        <v>78</v>
      </c>
      <c r="E681" s="235" t="s">
        <v>2941</v>
      </c>
      <c r="F681" s="235" t="s">
        <v>5704</v>
      </c>
      <c r="G681" s="222"/>
      <c r="H681" s="222"/>
      <c r="I681" s="225"/>
      <c r="J681" s="236">
        <f>BK681</f>
        <v>0</v>
      </c>
      <c r="K681" s="222"/>
      <c r="L681" s="227"/>
      <c r="M681" s="228"/>
      <c r="N681" s="229"/>
      <c r="O681" s="229"/>
      <c r="P681" s="230">
        <f>SUM(P682:P695)</f>
        <v>0</v>
      </c>
      <c r="Q681" s="229"/>
      <c r="R681" s="230">
        <f>SUM(R682:R695)</f>
        <v>0</v>
      </c>
      <c r="S681" s="229"/>
      <c r="T681" s="231">
        <f>SUM(T682:T695)</f>
        <v>0</v>
      </c>
      <c r="AR681" s="232" t="s">
        <v>87</v>
      </c>
      <c r="AT681" s="233" t="s">
        <v>78</v>
      </c>
      <c r="AU681" s="233" t="s">
        <v>24</v>
      </c>
      <c r="AY681" s="232" t="s">
        <v>228</v>
      </c>
      <c r="BK681" s="234">
        <f>SUM(BK682:BK695)</f>
        <v>0</v>
      </c>
    </row>
    <row r="682" s="1" customFormat="1" ht="16.5" customHeight="1">
      <c r="B682" s="47"/>
      <c r="C682" s="237" t="s">
        <v>24</v>
      </c>
      <c r="D682" s="237" t="s">
        <v>230</v>
      </c>
      <c r="E682" s="238" t="s">
        <v>5705</v>
      </c>
      <c r="F682" s="239" t="s">
        <v>5706</v>
      </c>
      <c r="G682" s="240" t="s">
        <v>929</v>
      </c>
      <c r="H682" s="241">
        <v>1</v>
      </c>
      <c r="I682" s="242"/>
      <c r="J682" s="243">
        <f>ROUND(I682*H682,2)</f>
        <v>0</v>
      </c>
      <c r="K682" s="239" t="s">
        <v>2762</v>
      </c>
      <c r="L682" s="73"/>
      <c r="M682" s="244" t="s">
        <v>22</v>
      </c>
      <c r="N682" s="245" t="s">
        <v>50</v>
      </c>
      <c r="O682" s="48"/>
      <c r="P682" s="246">
        <f>O682*H682</f>
        <v>0</v>
      </c>
      <c r="Q682" s="246">
        <v>0</v>
      </c>
      <c r="R682" s="246">
        <f>Q682*H682</f>
        <v>0</v>
      </c>
      <c r="S682" s="246">
        <v>0</v>
      </c>
      <c r="T682" s="247">
        <f>S682*H682</f>
        <v>0</v>
      </c>
      <c r="AR682" s="25" t="s">
        <v>304</v>
      </c>
      <c r="AT682" s="25" t="s">
        <v>230</v>
      </c>
      <c r="AU682" s="25" t="s">
        <v>87</v>
      </c>
      <c r="AY682" s="25" t="s">
        <v>228</v>
      </c>
      <c r="BE682" s="248">
        <f>IF(N682="základní",J682,0)</f>
        <v>0</v>
      </c>
      <c r="BF682" s="248">
        <f>IF(N682="snížená",J682,0)</f>
        <v>0</v>
      </c>
      <c r="BG682" s="248">
        <f>IF(N682="zákl. přenesená",J682,0)</f>
        <v>0</v>
      </c>
      <c r="BH682" s="248">
        <f>IF(N682="sníž. přenesená",J682,0)</f>
        <v>0</v>
      </c>
      <c r="BI682" s="248">
        <f>IF(N682="nulová",J682,0)</f>
        <v>0</v>
      </c>
      <c r="BJ682" s="25" t="s">
        <v>24</v>
      </c>
      <c r="BK682" s="248">
        <f>ROUND(I682*H682,2)</f>
        <v>0</v>
      </c>
      <c r="BL682" s="25" t="s">
        <v>304</v>
      </c>
      <c r="BM682" s="25" t="s">
        <v>5779</v>
      </c>
    </row>
    <row r="683" s="1" customFormat="1" ht="16.5" customHeight="1">
      <c r="B683" s="47"/>
      <c r="C683" s="237" t="s">
        <v>87</v>
      </c>
      <c r="D683" s="237" t="s">
        <v>230</v>
      </c>
      <c r="E683" s="238" t="s">
        <v>5708</v>
      </c>
      <c r="F683" s="239" t="s">
        <v>5709</v>
      </c>
      <c r="G683" s="240" t="s">
        <v>5710</v>
      </c>
      <c r="H683" s="241">
        <v>1</v>
      </c>
      <c r="I683" s="242"/>
      <c r="J683" s="243">
        <f>ROUND(I683*H683,2)</f>
        <v>0</v>
      </c>
      <c r="K683" s="239" t="s">
        <v>2762</v>
      </c>
      <c r="L683" s="73"/>
      <c r="M683" s="244" t="s">
        <v>22</v>
      </c>
      <c r="N683" s="245" t="s">
        <v>50</v>
      </c>
      <c r="O683" s="48"/>
      <c r="P683" s="246">
        <f>O683*H683</f>
        <v>0</v>
      </c>
      <c r="Q683" s="246">
        <v>0</v>
      </c>
      <c r="R683" s="246">
        <f>Q683*H683</f>
        <v>0</v>
      </c>
      <c r="S683" s="246">
        <v>0</v>
      </c>
      <c r="T683" s="247">
        <f>S683*H683</f>
        <v>0</v>
      </c>
      <c r="AR683" s="25" t="s">
        <v>304</v>
      </c>
      <c r="AT683" s="25" t="s">
        <v>230</v>
      </c>
      <c r="AU683" s="25" t="s">
        <v>87</v>
      </c>
      <c r="AY683" s="25" t="s">
        <v>228</v>
      </c>
      <c r="BE683" s="248">
        <f>IF(N683="základní",J683,0)</f>
        <v>0</v>
      </c>
      <c r="BF683" s="248">
        <f>IF(N683="snížená",J683,0)</f>
        <v>0</v>
      </c>
      <c r="BG683" s="248">
        <f>IF(N683="zákl. přenesená",J683,0)</f>
        <v>0</v>
      </c>
      <c r="BH683" s="248">
        <f>IF(N683="sníž. přenesená",J683,0)</f>
        <v>0</v>
      </c>
      <c r="BI683" s="248">
        <f>IF(N683="nulová",J683,0)</f>
        <v>0</v>
      </c>
      <c r="BJ683" s="25" t="s">
        <v>24</v>
      </c>
      <c r="BK683" s="248">
        <f>ROUND(I683*H683,2)</f>
        <v>0</v>
      </c>
      <c r="BL683" s="25" t="s">
        <v>304</v>
      </c>
      <c r="BM683" s="25" t="s">
        <v>5780</v>
      </c>
    </row>
    <row r="684" s="1" customFormat="1" ht="16.5" customHeight="1">
      <c r="B684" s="47"/>
      <c r="C684" s="237" t="s">
        <v>101</v>
      </c>
      <c r="D684" s="237" t="s">
        <v>230</v>
      </c>
      <c r="E684" s="238" t="s">
        <v>5712</v>
      </c>
      <c r="F684" s="239" t="s">
        <v>5713</v>
      </c>
      <c r="G684" s="240" t="s">
        <v>929</v>
      </c>
      <c r="H684" s="241">
        <v>20</v>
      </c>
      <c r="I684" s="242"/>
      <c r="J684" s="243">
        <f>ROUND(I684*H684,2)</f>
        <v>0</v>
      </c>
      <c r="K684" s="239" t="s">
        <v>2762</v>
      </c>
      <c r="L684" s="73"/>
      <c r="M684" s="244" t="s">
        <v>22</v>
      </c>
      <c r="N684" s="245" t="s">
        <v>50</v>
      </c>
      <c r="O684" s="48"/>
      <c r="P684" s="246">
        <f>O684*H684</f>
        <v>0</v>
      </c>
      <c r="Q684" s="246">
        <v>0</v>
      </c>
      <c r="R684" s="246">
        <f>Q684*H684</f>
        <v>0</v>
      </c>
      <c r="S684" s="246">
        <v>0</v>
      </c>
      <c r="T684" s="247">
        <f>S684*H684</f>
        <v>0</v>
      </c>
      <c r="AR684" s="25" t="s">
        <v>304</v>
      </c>
      <c r="AT684" s="25" t="s">
        <v>230</v>
      </c>
      <c r="AU684" s="25" t="s">
        <v>87</v>
      </c>
      <c r="AY684" s="25" t="s">
        <v>228</v>
      </c>
      <c r="BE684" s="248">
        <f>IF(N684="základní",J684,0)</f>
        <v>0</v>
      </c>
      <c r="BF684" s="248">
        <f>IF(N684="snížená",J684,0)</f>
        <v>0</v>
      </c>
      <c r="BG684" s="248">
        <f>IF(N684="zákl. přenesená",J684,0)</f>
        <v>0</v>
      </c>
      <c r="BH684" s="248">
        <f>IF(N684="sníž. přenesená",J684,0)</f>
        <v>0</v>
      </c>
      <c r="BI684" s="248">
        <f>IF(N684="nulová",J684,0)</f>
        <v>0</v>
      </c>
      <c r="BJ684" s="25" t="s">
        <v>24</v>
      </c>
      <c r="BK684" s="248">
        <f>ROUND(I684*H684,2)</f>
        <v>0</v>
      </c>
      <c r="BL684" s="25" t="s">
        <v>304</v>
      </c>
      <c r="BM684" s="25" t="s">
        <v>5781</v>
      </c>
    </row>
    <row r="685" s="1" customFormat="1" ht="16.5" customHeight="1">
      <c r="B685" s="47"/>
      <c r="C685" s="237" t="s">
        <v>235</v>
      </c>
      <c r="D685" s="237" t="s">
        <v>230</v>
      </c>
      <c r="E685" s="238" t="s">
        <v>5715</v>
      </c>
      <c r="F685" s="239" t="s">
        <v>5716</v>
      </c>
      <c r="G685" s="240" t="s">
        <v>929</v>
      </c>
      <c r="H685" s="241">
        <v>20</v>
      </c>
      <c r="I685" s="242"/>
      <c r="J685" s="243">
        <f>ROUND(I685*H685,2)</f>
        <v>0</v>
      </c>
      <c r="K685" s="239" t="s">
        <v>2762</v>
      </c>
      <c r="L685" s="73"/>
      <c r="M685" s="244" t="s">
        <v>22</v>
      </c>
      <c r="N685" s="245" t="s">
        <v>50</v>
      </c>
      <c r="O685" s="48"/>
      <c r="P685" s="246">
        <f>O685*H685</f>
        <v>0</v>
      </c>
      <c r="Q685" s="246">
        <v>0</v>
      </c>
      <c r="R685" s="246">
        <f>Q685*H685</f>
        <v>0</v>
      </c>
      <c r="S685" s="246">
        <v>0</v>
      </c>
      <c r="T685" s="247">
        <f>S685*H685</f>
        <v>0</v>
      </c>
      <c r="AR685" s="25" t="s">
        <v>304</v>
      </c>
      <c r="AT685" s="25" t="s">
        <v>230</v>
      </c>
      <c r="AU685" s="25" t="s">
        <v>87</v>
      </c>
      <c r="AY685" s="25" t="s">
        <v>228</v>
      </c>
      <c r="BE685" s="248">
        <f>IF(N685="základní",J685,0)</f>
        <v>0</v>
      </c>
      <c r="BF685" s="248">
        <f>IF(N685="snížená",J685,0)</f>
        <v>0</v>
      </c>
      <c r="BG685" s="248">
        <f>IF(N685="zákl. přenesená",J685,0)</f>
        <v>0</v>
      </c>
      <c r="BH685" s="248">
        <f>IF(N685="sníž. přenesená",J685,0)</f>
        <v>0</v>
      </c>
      <c r="BI685" s="248">
        <f>IF(N685="nulová",J685,0)</f>
        <v>0</v>
      </c>
      <c r="BJ685" s="25" t="s">
        <v>24</v>
      </c>
      <c r="BK685" s="248">
        <f>ROUND(I685*H685,2)</f>
        <v>0</v>
      </c>
      <c r="BL685" s="25" t="s">
        <v>304</v>
      </c>
      <c r="BM685" s="25" t="s">
        <v>5782</v>
      </c>
    </row>
    <row r="686" s="1" customFormat="1" ht="16.5" customHeight="1">
      <c r="B686" s="47"/>
      <c r="C686" s="237" t="s">
        <v>251</v>
      </c>
      <c r="D686" s="237" t="s">
        <v>230</v>
      </c>
      <c r="E686" s="238" t="s">
        <v>5718</v>
      </c>
      <c r="F686" s="239" t="s">
        <v>5719</v>
      </c>
      <c r="G686" s="240" t="s">
        <v>328</v>
      </c>
      <c r="H686" s="241">
        <v>690</v>
      </c>
      <c r="I686" s="242"/>
      <c r="J686" s="243">
        <f>ROUND(I686*H686,2)</f>
        <v>0</v>
      </c>
      <c r="K686" s="239" t="s">
        <v>2762</v>
      </c>
      <c r="L686" s="73"/>
      <c r="M686" s="244" t="s">
        <v>22</v>
      </c>
      <c r="N686" s="245" t="s">
        <v>50</v>
      </c>
      <c r="O686" s="48"/>
      <c r="P686" s="246">
        <f>O686*H686</f>
        <v>0</v>
      </c>
      <c r="Q686" s="246">
        <v>0</v>
      </c>
      <c r="R686" s="246">
        <f>Q686*H686</f>
        <v>0</v>
      </c>
      <c r="S686" s="246">
        <v>0</v>
      </c>
      <c r="T686" s="247">
        <f>S686*H686</f>
        <v>0</v>
      </c>
      <c r="AR686" s="25" t="s">
        <v>304</v>
      </c>
      <c r="AT686" s="25" t="s">
        <v>230</v>
      </c>
      <c r="AU686" s="25" t="s">
        <v>87</v>
      </c>
      <c r="AY686" s="25" t="s">
        <v>228</v>
      </c>
      <c r="BE686" s="248">
        <f>IF(N686="základní",J686,0)</f>
        <v>0</v>
      </c>
      <c r="BF686" s="248">
        <f>IF(N686="snížená",J686,0)</f>
        <v>0</v>
      </c>
      <c r="BG686" s="248">
        <f>IF(N686="zákl. přenesená",J686,0)</f>
        <v>0</v>
      </c>
      <c r="BH686" s="248">
        <f>IF(N686="sníž. přenesená",J686,0)</f>
        <v>0</v>
      </c>
      <c r="BI686" s="248">
        <f>IF(N686="nulová",J686,0)</f>
        <v>0</v>
      </c>
      <c r="BJ686" s="25" t="s">
        <v>24</v>
      </c>
      <c r="BK686" s="248">
        <f>ROUND(I686*H686,2)</f>
        <v>0</v>
      </c>
      <c r="BL686" s="25" t="s">
        <v>304</v>
      </c>
      <c r="BM686" s="25" t="s">
        <v>5783</v>
      </c>
    </row>
    <row r="687" s="1" customFormat="1" ht="16.5" customHeight="1">
      <c r="B687" s="47"/>
      <c r="C687" s="237" t="s">
        <v>255</v>
      </c>
      <c r="D687" s="237" t="s">
        <v>230</v>
      </c>
      <c r="E687" s="238" t="s">
        <v>5721</v>
      </c>
      <c r="F687" s="239" t="s">
        <v>5722</v>
      </c>
      <c r="G687" s="240" t="s">
        <v>328</v>
      </c>
      <c r="H687" s="241">
        <v>160</v>
      </c>
      <c r="I687" s="242"/>
      <c r="J687" s="243">
        <f>ROUND(I687*H687,2)</f>
        <v>0</v>
      </c>
      <c r="K687" s="239" t="s">
        <v>2762</v>
      </c>
      <c r="L687" s="73"/>
      <c r="M687" s="244" t="s">
        <v>22</v>
      </c>
      <c r="N687" s="245" t="s">
        <v>50</v>
      </c>
      <c r="O687" s="48"/>
      <c r="P687" s="246">
        <f>O687*H687</f>
        <v>0</v>
      </c>
      <c r="Q687" s="246">
        <v>0</v>
      </c>
      <c r="R687" s="246">
        <f>Q687*H687</f>
        <v>0</v>
      </c>
      <c r="S687" s="246">
        <v>0</v>
      </c>
      <c r="T687" s="247">
        <f>S687*H687</f>
        <v>0</v>
      </c>
      <c r="AR687" s="25" t="s">
        <v>304</v>
      </c>
      <c r="AT687" s="25" t="s">
        <v>230</v>
      </c>
      <c r="AU687" s="25" t="s">
        <v>87</v>
      </c>
      <c r="AY687" s="25" t="s">
        <v>228</v>
      </c>
      <c r="BE687" s="248">
        <f>IF(N687="základní",J687,0)</f>
        <v>0</v>
      </c>
      <c r="BF687" s="248">
        <f>IF(N687="snížená",J687,0)</f>
        <v>0</v>
      </c>
      <c r="BG687" s="248">
        <f>IF(N687="zákl. přenesená",J687,0)</f>
        <v>0</v>
      </c>
      <c r="BH687" s="248">
        <f>IF(N687="sníž. přenesená",J687,0)</f>
        <v>0</v>
      </c>
      <c r="BI687" s="248">
        <f>IF(N687="nulová",J687,0)</f>
        <v>0</v>
      </c>
      <c r="BJ687" s="25" t="s">
        <v>24</v>
      </c>
      <c r="BK687" s="248">
        <f>ROUND(I687*H687,2)</f>
        <v>0</v>
      </c>
      <c r="BL687" s="25" t="s">
        <v>304</v>
      </c>
      <c r="BM687" s="25" t="s">
        <v>5784</v>
      </c>
    </row>
    <row r="688" s="1" customFormat="1" ht="16.5" customHeight="1">
      <c r="B688" s="47"/>
      <c r="C688" s="237" t="s">
        <v>260</v>
      </c>
      <c r="D688" s="237" t="s">
        <v>230</v>
      </c>
      <c r="E688" s="238" t="s">
        <v>5724</v>
      </c>
      <c r="F688" s="239" t="s">
        <v>5725</v>
      </c>
      <c r="G688" s="240" t="s">
        <v>263</v>
      </c>
      <c r="H688" s="241">
        <v>150</v>
      </c>
      <c r="I688" s="242"/>
      <c r="J688" s="243">
        <f>ROUND(I688*H688,2)</f>
        <v>0</v>
      </c>
      <c r="K688" s="239" t="s">
        <v>2762</v>
      </c>
      <c r="L688" s="73"/>
      <c r="M688" s="244" t="s">
        <v>22</v>
      </c>
      <c r="N688" s="245" t="s">
        <v>50</v>
      </c>
      <c r="O688" s="48"/>
      <c r="P688" s="246">
        <f>O688*H688</f>
        <v>0</v>
      </c>
      <c r="Q688" s="246">
        <v>0</v>
      </c>
      <c r="R688" s="246">
        <f>Q688*H688</f>
        <v>0</v>
      </c>
      <c r="S688" s="246">
        <v>0</v>
      </c>
      <c r="T688" s="247">
        <f>S688*H688</f>
        <v>0</v>
      </c>
      <c r="AR688" s="25" t="s">
        <v>304</v>
      </c>
      <c r="AT688" s="25" t="s">
        <v>230</v>
      </c>
      <c r="AU688" s="25" t="s">
        <v>87</v>
      </c>
      <c r="AY688" s="25" t="s">
        <v>228</v>
      </c>
      <c r="BE688" s="248">
        <f>IF(N688="základní",J688,0)</f>
        <v>0</v>
      </c>
      <c r="BF688" s="248">
        <f>IF(N688="snížená",J688,0)</f>
        <v>0</v>
      </c>
      <c r="BG688" s="248">
        <f>IF(N688="zákl. přenesená",J688,0)</f>
        <v>0</v>
      </c>
      <c r="BH688" s="248">
        <f>IF(N688="sníž. přenesená",J688,0)</f>
        <v>0</v>
      </c>
      <c r="BI688" s="248">
        <f>IF(N688="nulová",J688,0)</f>
        <v>0</v>
      </c>
      <c r="BJ688" s="25" t="s">
        <v>24</v>
      </c>
      <c r="BK688" s="248">
        <f>ROUND(I688*H688,2)</f>
        <v>0</v>
      </c>
      <c r="BL688" s="25" t="s">
        <v>304</v>
      </c>
      <c r="BM688" s="25" t="s">
        <v>5785</v>
      </c>
    </row>
    <row r="689" s="1" customFormat="1" ht="16.5" customHeight="1">
      <c r="B689" s="47"/>
      <c r="C689" s="237" t="s">
        <v>266</v>
      </c>
      <c r="D689" s="237" t="s">
        <v>230</v>
      </c>
      <c r="E689" s="238" t="s">
        <v>5727</v>
      </c>
      <c r="F689" s="239" t="s">
        <v>5728</v>
      </c>
      <c r="G689" s="240" t="s">
        <v>328</v>
      </c>
      <c r="H689" s="241">
        <v>160</v>
      </c>
      <c r="I689" s="242"/>
      <c r="J689" s="243">
        <f>ROUND(I689*H689,2)</f>
        <v>0</v>
      </c>
      <c r="K689" s="239" t="s">
        <v>2762</v>
      </c>
      <c r="L689" s="73"/>
      <c r="M689" s="244" t="s">
        <v>22</v>
      </c>
      <c r="N689" s="245" t="s">
        <v>50</v>
      </c>
      <c r="O689" s="48"/>
      <c r="P689" s="246">
        <f>O689*H689</f>
        <v>0</v>
      </c>
      <c r="Q689" s="246">
        <v>0</v>
      </c>
      <c r="R689" s="246">
        <f>Q689*H689</f>
        <v>0</v>
      </c>
      <c r="S689" s="246">
        <v>0</v>
      </c>
      <c r="T689" s="247">
        <f>S689*H689</f>
        <v>0</v>
      </c>
      <c r="AR689" s="25" t="s">
        <v>304</v>
      </c>
      <c r="AT689" s="25" t="s">
        <v>230</v>
      </c>
      <c r="AU689" s="25" t="s">
        <v>87</v>
      </c>
      <c r="AY689" s="25" t="s">
        <v>228</v>
      </c>
      <c r="BE689" s="248">
        <f>IF(N689="základní",J689,0)</f>
        <v>0</v>
      </c>
      <c r="BF689" s="248">
        <f>IF(N689="snížená",J689,0)</f>
        <v>0</v>
      </c>
      <c r="BG689" s="248">
        <f>IF(N689="zákl. přenesená",J689,0)</f>
        <v>0</v>
      </c>
      <c r="BH689" s="248">
        <f>IF(N689="sníž. přenesená",J689,0)</f>
        <v>0</v>
      </c>
      <c r="BI689" s="248">
        <f>IF(N689="nulová",J689,0)</f>
        <v>0</v>
      </c>
      <c r="BJ689" s="25" t="s">
        <v>24</v>
      </c>
      <c r="BK689" s="248">
        <f>ROUND(I689*H689,2)</f>
        <v>0</v>
      </c>
      <c r="BL689" s="25" t="s">
        <v>304</v>
      </c>
      <c r="BM689" s="25" t="s">
        <v>5786</v>
      </c>
    </row>
    <row r="690" s="1" customFormat="1" ht="16.5" customHeight="1">
      <c r="B690" s="47"/>
      <c r="C690" s="237" t="s">
        <v>271</v>
      </c>
      <c r="D690" s="237" t="s">
        <v>230</v>
      </c>
      <c r="E690" s="238" t="s">
        <v>5730</v>
      </c>
      <c r="F690" s="239" t="s">
        <v>5731</v>
      </c>
      <c r="G690" s="240" t="s">
        <v>356</v>
      </c>
      <c r="H690" s="241">
        <v>30</v>
      </c>
      <c r="I690" s="242"/>
      <c r="J690" s="243">
        <f>ROUND(I690*H690,2)</f>
        <v>0</v>
      </c>
      <c r="K690" s="239" t="s">
        <v>2762</v>
      </c>
      <c r="L690" s="73"/>
      <c r="M690" s="244" t="s">
        <v>22</v>
      </c>
      <c r="N690" s="245" t="s">
        <v>50</v>
      </c>
      <c r="O690" s="48"/>
      <c r="P690" s="246">
        <f>O690*H690</f>
        <v>0</v>
      </c>
      <c r="Q690" s="246">
        <v>0</v>
      </c>
      <c r="R690" s="246">
        <f>Q690*H690</f>
        <v>0</v>
      </c>
      <c r="S690" s="246">
        <v>0</v>
      </c>
      <c r="T690" s="247">
        <f>S690*H690</f>
        <v>0</v>
      </c>
      <c r="AR690" s="25" t="s">
        <v>304</v>
      </c>
      <c r="AT690" s="25" t="s">
        <v>230</v>
      </c>
      <c r="AU690" s="25" t="s">
        <v>87</v>
      </c>
      <c r="AY690" s="25" t="s">
        <v>228</v>
      </c>
      <c r="BE690" s="248">
        <f>IF(N690="základní",J690,0)</f>
        <v>0</v>
      </c>
      <c r="BF690" s="248">
        <f>IF(N690="snížená",J690,0)</f>
        <v>0</v>
      </c>
      <c r="BG690" s="248">
        <f>IF(N690="zákl. přenesená",J690,0)</f>
        <v>0</v>
      </c>
      <c r="BH690" s="248">
        <f>IF(N690="sníž. přenesená",J690,0)</f>
        <v>0</v>
      </c>
      <c r="BI690" s="248">
        <f>IF(N690="nulová",J690,0)</f>
        <v>0</v>
      </c>
      <c r="BJ690" s="25" t="s">
        <v>24</v>
      </c>
      <c r="BK690" s="248">
        <f>ROUND(I690*H690,2)</f>
        <v>0</v>
      </c>
      <c r="BL690" s="25" t="s">
        <v>304</v>
      </c>
      <c r="BM690" s="25" t="s">
        <v>5787</v>
      </c>
    </row>
    <row r="691" s="1" customFormat="1" ht="16.5" customHeight="1">
      <c r="B691" s="47"/>
      <c r="C691" s="237" t="s">
        <v>29</v>
      </c>
      <c r="D691" s="237" t="s">
        <v>230</v>
      </c>
      <c r="E691" s="238" t="s">
        <v>5733</v>
      </c>
      <c r="F691" s="239" t="s">
        <v>5734</v>
      </c>
      <c r="G691" s="240" t="s">
        <v>929</v>
      </c>
      <c r="H691" s="241">
        <v>1</v>
      </c>
      <c r="I691" s="242"/>
      <c r="J691" s="243">
        <f>ROUND(I691*H691,2)</f>
        <v>0</v>
      </c>
      <c r="K691" s="239" t="s">
        <v>2762</v>
      </c>
      <c r="L691" s="73"/>
      <c r="M691" s="244" t="s">
        <v>22</v>
      </c>
      <c r="N691" s="245" t="s">
        <v>50</v>
      </c>
      <c r="O691" s="48"/>
      <c r="P691" s="246">
        <f>O691*H691</f>
        <v>0</v>
      </c>
      <c r="Q691" s="246">
        <v>0</v>
      </c>
      <c r="R691" s="246">
        <f>Q691*H691</f>
        <v>0</v>
      </c>
      <c r="S691" s="246">
        <v>0</v>
      </c>
      <c r="T691" s="247">
        <f>S691*H691</f>
        <v>0</v>
      </c>
      <c r="AR691" s="25" t="s">
        <v>304</v>
      </c>
      <c r="AT691" s="25" t="s">
        <v>230</v>
      </c>
      <c r="AU691" s="25" t="s">
        <v>87</v>
      </c>
      <c r="AY691" s="25" t="s">
        <v>228</v>
      </c>
      <c r="BE691" s="248">
        <f>IF(N691="základní",J691,0)</f>
        <v>0</v>
      </c>
      <c r="BF691" s="248">
        <f>IF(N691="snížená",J691,0)</f>
        <v>0</v>
      </c>
      <c r="BG691" s="248">
        <f>IF(N691="zákl. přenesená",J691,0)</f>
        <v>0</v>
      </c>
      <c r="BH691" s="248">
        <f>IF(N691="sníž. přenesená",J691,0)</f>
        <v>0</v>
      </c>
      <c r="BI691" s="248">
        <f>IF(N691="nulová",J691,0)</f>
        <v>0</v>
      </c>
      <c r="BJ691" s="25" t="s">
        <v>24</v>
      </c>
      <c r="BK691" s="248">
        <f>ROUND(I691*H691,2)</f>
        <v>0</v>
      </c>
      <c r="BL691" s="25" t="s">
        <v>304</v>
      </c>
      <c r="BM691" s="25" t="s">
        <v>5788</v>
      </c>
    </row>
    <row r="692" s="1" customFormat="1" ht="16.5" customHeight="1">
      <c r="B692" s="47"/>
      <c r="C692" s="237" t="s">
        <v>279</v>
      </c>
      <c r="D692" s="237" t="s">
        <v>230</v>
      </c>
      <c r="E692" s="238" t="s">
        <v>5736</v>
      </c>
      <c r="F692" s="239" t="s">
        <v>5737</v>
      </c>
      <c r="G692" s="240" t="s">
        <v>929</v>
      </c>
      <c r="H692" s="241">
        <v>10</v>
      </c>
      <c r="I692" s="242"/>
      <c r="J692" s="243">
        <f>ROUND(I692*H692,2)</f>
        <v>0</v>
      </c>
      <c r="K692" s="239" t="s">
        <v>2762</v>
      </c>
      <c r="L692" s="73"/>
      <c r="M692" s="244" t="s">
        <v>22</v>
      </c>
      <c r="N692" s="245" t="s">
        <v>50</v>
      </c>
      <c r="O692" s="48"/>
      <c r="P692" s="246">
        <f>O692*H692</f>
        <v>0</v>
      </c>
      <c r="Q692" s="246">
        <v>0</v>
      </c>
      <c r="R692" s="246">
        <f>Q692*H692</f>
        <v>0</v>
      </c>
      <c r="S692" s="246">
        <v>0</v>
      </c>
      <c r="T692" s="247">
        <f>S692*H692</f>
        <v>0</v>
      </c>
      <c r="AR692" s="25" t="s">
        <v>304</v>
      </c>
      <c r="AT692" s="25" t="s">
        <v>230</v>
      </c>
      <c r="AU692" s="25" t="s">
        <v>87</v>
      </c>
      <c r="AY692" s="25" t="s">
        <v>228</v>
      </c>
      <c r="BE692" s="248">
        <f>IF(N692="základní",J692,0)</f>
        <v>0</v>
      </c>
      <c r="BF692" s="248">
        <f>IF(N692="snížená",J692,0)</f>
        <v>0</v>
      </c>
      <c r="BG692" s="248">
        <f>IF(N692="zákl. přenesená",J692,0)</f>
        <v>0</v>
      </c>
      <c r="BH692" s="248">
        <f>IF(N692="sníž. přenesená",J692,0)</f>
        <v>0</v>
      </c>
      <c r="BI692" s="248">
        <f>IF(N692="nulová",J692,0)</f>
        <v>0</v>
      </c>
      <c r="BJ692" s="25" t="s">
        <v>24</v>
      </c>
      <c r="BK692" s="248">
        <f>ROUND(I692*H692,2)</f>
        <v>0</v>
      </c>
      <c r="BL692" s="25" t="s">
        <v>304</v>
      </c>
      <c r="BM692" s="25" t="s">
        <v>5789</v>
      </c>
    </row>
    <row r="693" s="1" customFormat="1" ht="16.5" customHeight="1">
      <c r="B693" s="47"/>
      <c r="C693" s="237" t="s">
        <v>284</v>
      </c>
      <c r="D693" s="237" t="s">
        <v>230</v>
      </c>
      <c r="E693" s="238" t="s">
        <v>5739</v>
      </c>
      <c r="F693" s="239" t="s">
        <v>5740</v>
      </c>
      <c r="G693" s="240" t="s">
        <v>929</v>
      </c>
      <c r="H693" s="241">
        <v>6</v>
      </c>
      <c r="I693" s="242"/>
      <c r="J693" s="243">
        <f>ROUND(I693*H693,2)</f>
        <v>0</v>
      </c>
      <c r="K693" s="239" t="s">
        <v>2762</v>
      </c>
      <c r="L693" s="73"/>
      <c r="M693" s="244" t="s">
        <v>22</v>
      </c>
      <c r="N693" s="245" t="s">
        <v>50</v>
      </c>
      <c r="O693" s="48"/>
      <c r="P693" s="246">
        <f>O693*H693</f>
        <v>0</v>
      </c>
      <c r="Q693" s="246">
        <v>0</v>
      </c>
      <c r="R693" s="246">
        <f>Q693*H693</f>
        <v>0</v>
      </c>
      <c r="S693" s="246">
        <v>0</v>
      </c>
      <c r="T693" s="247">
        <f>S693*H693</f>
        <v>0</v>
      </c>
      <c r="AR693" s="25" t="s">
        <v>304</v>
      </c>
      <c r="AT693" s="25" t="s">
        <v>230</v>
      </c>
      <c r="AU693" s="25" t="s">
        <v>87</v>
      </c>
      <c r="AY693" s="25" t="s">
        <v>228</v>
      </c>
      <c r="BE693" s="248">
        <f>IF(N693="základní",J693,0)</f>
        <v>0</v>
      </c>
      <c r="BF693" s="248">
        <f>IF(N693="snížená",J693,0)</f>
        <v>0</v>
      </c>
      <c r="BG693" s="248">
        <f>IF(N693="zákl. přenesená",J693,0)</f>
        <v>0</v>
      </c>
      <c r="BH693" s="248">
        <f>IF(N693="sníž. přenesená",J693,0)</f>
        <v>0</v>
      </c>
      <c r="BI693" s="248">
        <f>IF(N693="nulová",J693,0)</f>
        <v>0</v>
      </c>
      <c r="BJ693" s="25" t="s">
        <v>24</v>
      </c>
      <c r="BK693" s="248">
        <f>ROUND(I693*H693,2)</f>
        <v>0</v>
      </c>
      <c r="BL693" s="25" t="s">
        <v>304</v>
      </c>
      <c r="BM693" s="25" t="s">
        <v>5790</v>
      </c>
    </row>
    <row r="694" s="1" customFormat="1" ht="16.5" customHeight="1">
      <c r="B694" s="47"/>
      <c r="C694" s="237" t="s">
        <v>289</v>
      </c>
      <c r="D694" s="237" t="s">
        <v>230</v>
      </c>
      <c r="E694" s="238" t="s">
        <v>5742</v>
      </c>
      <c r="F694" s="239" t="s">
        <v>5743</v>
      </c>
      <c r="G694" s="240" t="s">
        <v>328</v>
      </c>
      <c r="H694" s="241">
        <v>80</v>
      </c>
      <c r="I694" s="242"/>
      <c r="J694" s="243">
        <f>ROUND(I694*H694,2)</f>
        <v>0</v>
      </c>
      <c r="K694" s="239" t="s">
        <v>2762</v>
      </c>
      <c r="L694" s="73"/>
      <c r="M694" s="244" t="s">
        <v>22</v>
      </c>
      <c r="N694" s="245" t="s">
        <v>50</v>
      </c>
      <c r="O694" s="48"/>
      <c r="P694" s="246">
        <f>O694*H694</f>
        <v>0</v>
      </c>
      <c r="Q694" s="246">
        <v>0</v>
      </c>
      <c r="R694" s="246">
        <f>Q694*H694</f>
        <v>0</v>
      </c>
      <c r="S694" s="246">
        <v>0</v>
      </c>
      <c r="T694" s="247">
        <f>S694*H694</f>
        <v>0</v>
      </c>
      <c r="AR694" s="25" t="s">
        <v>304</v>
      </c>
      <c r="AT694" s="25" t="s">
        <v>230</v>
      </c>
      <c r="AU694" s="25" t="s">
        <v>87</v>
      </c>
      <c r="AY694" s="25" t="s">
        <v>228</v>
      </c>
      <c r="BE694" s="248">
        <f>IF(N694="základní",J694,0)</f>
        <v>0</v>
      </c>
      <c r="BF694" s="248">
        <f>IF(N694="snížená",J694,0)</f>
        <v>0</v>
      </c>
      <c r="BG694" s="248">
        <f>IF(N694="zákl. přenesená",J694,0)</f>
        <v>0</v>
      </c>
      <c r="BH694" s="248">
        <f>IF(N694="sníž. přenesená",J694,0)</f>
        <v>0</v>
      </c>
      <c r="BI694" s="248">
        <f>IF(N694="nulová",J694,0)</f>
        <v>0</v>
      </c>
      <c r="BJ694" s="25" t="s">
        <v>24</v>
      </c>
      <c r="BK694" s="248">
        <f>ROUND(I694*H694,2)</f>
        <v>0</v>
      </c>
      <c r="BL694" s="25" t="s">
        <v>304</v>
      </c>
      <c r="BM694" s="25" t="s">
        <v>5791</v>
      </c>
    </row>
    <row r="695" s="1" customFormat="1" ht="16.5" customHeight="1">
      <c r="B695" s="47"/>
      <c r="C695" s="237" t="s">
        <v>295</v>
      </c>
      <c r="D695" s="237" t="s">
        <v>230</v>
      </c>
      <c r="E695" s="238" t="s">
        <v>5745</v>
      </c>
      <c r="F695" s="239" t="s">
        <v>5746</v>
      </c>
      <c r="G695" s="240" t="s">
        <v>3160</v>
      </c>
      <c r="H695" s="241">
        <v>90</v>
      </c>
      <c r="I695" s="242"/>
      <c r="J695" s="243">
        <f>ROUND(I695*H695,2)</f>
        <v>0</v>
      </c>
      <c r="K695" s="239" t="s">
        <v>2762</v>
      </c>
      <c r="L695" s="73"/>
      <c r="M695" s="244" t="s">
        <v>22</v>
      </c>
      <c r="N695" s="245" t="s">
        <v>50</v>
      </c>
      <c r="O695" s="48"/>
      <c r="P695" s="246">
        <f>O695*H695</f>
        <v>0</v>
      </c>
      <c r="Q695" s="246">
        <v>0</v>
      </c>
      <c r="R695" s="246">
        <f>Q695*H695</f>
        <v>0</v>
      </c>
      <c r="S695" s="246">
        <v>0</v>
      </c>
      <c r="T695" s="247">
        <f>S695*H695</f>
        <v>0</v>
      </c>
      <c r="AR695" s="25" t="s">
        <v>304</v>
      </c>
      <c r="AT695" s="25" t="s">
        <v>230</v>
      </c>
      <c r="AU695" s="25" t="s">
        <v>87</v>
      </c>
      <c r="AY695" s="25" t="s">
        <v>228</v>
      </c>
      <c r="BE695" s="248">
        <f>IF(N695="základní",J695,0)</f>
        <v>0</v>
      </c>
      <c r="BF695" s="248">
        <f>IF(N695="snížená",J695,0)</f>
        <v>0</v>
      </c>
      <c r="BG695" s="248">
        <f>IF(N695="zákl. přenesená",J695,0)</f>
        <v>0</v>
      </c>
      <c r="BH695" s="248">
        <f>IF(N695="sníž. přenesená",J695,0)</f>
        <v>0</v>
      </c>
      <c r="BI695" s="248">
        <f>IF(N695="nulová",J695,0)</f>
        <v>0</v>
      </c>
      <c r="BJ695" s="25" t="s">
        <v>24</v>
      </c>
      <c r="BK695" s="248">
        <f>ROUND(I695*H695,2)</f>
        <v>0</v>
      </c>
      <c r="BL695" s="25" t="s">
        <v>304</v>
      </c>
      <c r="BM695" s="25" t="s">
        <v>5792</v>
      </c>
    </row>
    <row r="696" s="11" customFormat="1" ht="37.44" customHeight="1">
      <c r="B696" s="221"/>
      <c r="C696" s="222"/>
      <c r="D696" s="223" t="s">
        <v>78</v>
      </c>
      <c r="E696" s="224" t="s">
        <v>2967</v>
      </c>
      <c r="F696" s="224" t="s">
        <v>5793</v>
      </c>
      <c r="G696" s="222"/>
      <c r="H696" s="222"/>
      <c r="I696" s="225"/>
      <c r="J696" s="226">
        <f>BK696</f>
        <v>0</v>
      </c>
      <c r="K696" s="222"/>
      <c r="L696" s="227"/>
      <c r="M696" s="228"/>
      <c r="N696" s="229"/>
      <c r="O696" s="229"/>
      <c r="P696" s="230">
        <f>P697</f>
        <v>0</v>
      </c>
      <c r="Q696" s="229"/>
      <c r="R696" s="230">
        <f>R697</f>
        <v>0</v>
      </c>
      <c r="S696" s="229"/>
      <c r="T696" s="231">
        <f>T697</f>
        <v>0</v>
      </c>
      <c r="AR696" s="232" t="s">
        <v>87</v>
      </c>
      <c r="AT696" s="233" t="s">
        <v>78</v>
      </c>
      <c r="AU696" s="233" t="s">
        <v>79</v>
      </c>
      <c r="AY696" s="232" t="s">
        <v>228</v>
      </c>
      <c r="BK696" s="234">
        <f>BK697</f>
        <v>0</v>
      </c>
    </row>
    <row r="697" s="11" customFormat="1" ht="19.92" customHeight="1">
      <c r="B697" s="221"/>
      <c r="C697" s="222"/>
      <c r="D697" s="223" t="s">
        <v>78</v>
      </c>
      <c r="E697" s="235" t="s">
        <v>2941</v>
      </c>
      <c r="F697" s="235" t="s">
        <v>5704</v>
      </c>
      <c r="G697" s="222"/>
      <c r="H697" s="222"/>
      <c r="I697" s="225"/>
      <c r="J697" s="236">
        <f>BK697</f>
        <v>0</v>
      </c>
      <c r="K697" s="222"/>
      <c r="L697" s="227"/>
      <c r="M697" s="228"/>
      <c r="N697" s="229"/>
      <c r="O697" s="229"/>
      <c r="P697" s="230">
        <f>SUM(P698:P711)</f>
        <v>0</v>
      </c>
      <c r="Q697" s="229"/>
      <c r="R697" s="230">
        <f>SUM(R698:R711)</f>
        <v>0</v>
      </c>
      <c r="S697" s="229"/>
      <c r="T697" s="231">
        <f>SUM(T698:T711)</f>
        <v>0</v>
      </c>
      <c r="AR697" s="232" t="s">
        <v>87</v>
      </c>
      <c r="AT697" s="233" t="s">
        <v>78</v>
      </c>
      <c r="AU697" s="233" t="s">
        <v>24</v>
      </c>
      <c r="AY697" s="232" t="s">
        <v>228</v>
      </c>
      <c r="BK697" s="234">
        <f>SUM(BK698:BK711)</f>
        <v>0</v>
      </c>
    </row>
    <row r="698" s="1" customFormat="1" ht="16.5" customHeight="1">
      <c r="B698" s="47"/>
      <c r="C698" s="237" t="s">
        <v>24</v>
      </c>
      <c r="D698" s="237" t="s">
        <v>230</v>
      </c>
      <c r="E698" s="238" t="s">
        <v>5705</v>
      </c>
      <c r="F698" s="239" t="s">
        <v>5706</v>
      </c>
      <c r="G698" s="240" t="s">
        <v>929</v>
      </c>
      <c r="H698" s="241">
        <v>1</v>
      </c>
      <c r="I698" s="242"/>
      <c r="J698" s="243">
        <f>ROUND(I698*H698,2)</f>
        <v>0</v>
      </c>
      <c r="K698" s="239" t="s">
        <v>2762</v>
      </c>
      <c r="L698" s="73"/>
      <c r="M698" s="244" t="s">
        <v>22</v>
      </c>
      <c r="N698" s="245" t="s">
        <v>50</v>
      </c>
      <c r="O698" s="48"/>
      <c r="P698" s="246">
        <f>O698*H698</f>
        <v>0</v>
      </c>
      <c r="Q698" s="246">
        <v>0</v>
      </c>
      <c r="R698" s="246">
        <f>Q698*H698</f>
        <v>0</v>
      </c>
      <c r="S698" s="246">
        <v>0</v>
      </c>
      <c r="T698" s="247">
        <f>S698*H698</f>
        <v>0</v>
      </c>
      <c r="AR698" s="25" t="s">
        <v>304</v>
      </c>
      <c r="AT698" s="25" t="s">
        <v>230</v>
      </c>
      <c r="AU698" s="25" t="s">
        <v>87</v>
      </c>
      <c r="AY698" s="25" t="s">
        <v>228</v>
      </c>
      <c r="BE698" s="248">
        <f>IF(N698="základní",J698,0)</f>
        <v>0</v>
      </c>
      <c r="BF698" s="248">
        <f>IF(N698="snížená",J698,0)</f>
        <v>0</v>
      </c>
      <c r="BG698" s="248">
        <f>IF(N698="zákl. přenesená",J698,0)</f>
        <v>0</v>
      </c>
      <c r="BH698" s="248">
        <f>IF(N698="sníž. přenesená",J698,0)</f>
        <v>0</v>
      </c>
      <c r="BI698" s="248">
        <f>IF(N698="nulová",J698,0)</f>
        <v>0</v>
      </c>
      <c r="BJ698" s="25" t="s">
        <v>24</v>
      </c>
      <c r="BK698" s="248">
        <f>ROUND(I698*H698,2)</f>
        <v>0</v>
      </c>
      <c r="BL698" s="25" t="s">
        <v>304</v>
      </c>
      <c r="BM698" s="25" t="s">
        <v>5794</v>
      </c>
    </row>
    <row r="699" s="1" customFormat="1" ht="16.5" customHeight="1">
      <c r="B699" s="47"/>
      <c r="C699" s="237" t="s">
        <v>87</v>
      </c>
      <c r="D699" s="237" t="s">
        <v>230</v>
      </c>
      <c r="E699" s="238" t="s">
        <v>5708</v>
      </c>
      <c r="F699" s="239" t="s">
        <v>5709</v>
      </c>
      <c r="G699" s="240" t="s">
        <v>5710</v>
      </c>
      <c r="H699" s="241">
        <v>1</v>
      </c>
      <c r="I699" s="242"/>
      <c r="J699" s="243">
        <f>ROUND(I699*H699,2)</f>
        <v>0</v>
      </c>
      <c r="K699" s="239" t="s">
        <v>2762</v>
      </c>
      <c r="L699" s="73"/>
      <c r="M699" s="244" t="s">
        <v>22</v>
      </c>
      <c r="N699" s="245" t="s">
        <v>50</v>
      </c>
      <c r="O699" s="48"/>
      <c r="P699" s="246">
        <f>O699*H699</f>
        <v>0</v>
      </c>
      <c r="Q699" s="246">
        <v>0</v>
      </c>
      <c r="R699" s="246">
        <f>Q699*H699</f>
        <v>0</v>
      </c>
      <c r="S699" s="246">
        <v>0</v>
      </c>
      <c r="T699" s="247">
        <f>S699*H699</f>
        <v>0</v>
      </c>
      <c r="AR699" s="25" t="s">
        <v>304</v>
      </c>
      <c r="AT699" s="25" t="s">
        <v>230</v>
      </c>
      <c r="AU699" s="25" t="s">
        <v>87</v>
      </c>
      <c r="AY699" s="25" t="s">
        <v>228</v>
      </c>
      <c r="BE699" s="248">
        <f>IF(N699="základní",J699,0)</f>
        <v>0</v>
      </c>
      <c r="BF699" s="248">
        <f>IF(N699="snížená",J699,0)</f>
        <v>0</v>
      </c>
      <c r="BG699" s="248">
        <f>IF(N699="zákl. přenesená",J699,0)</f>
        <v>0</v>
      </c>
      <c r="BH699" s="248">
        <f>IF(N699="sníž. přenesená",J699,0)</f>
        <v>0</v>
      </c>
      <c r="BI699" s="248">
        <f>IF(N699="nulová",J699,0)</f>
        <v>0</v>
      </c>
      <c r="BJ699" s="25" t="s">
        <v>24</v>
      </c>
      <c r="BK699" s="248">
        <f>ROUND(I699*H699,2)</f>
        <v>0</v>
      </c>
      <c r="BL699" s="25" t="s">
        <v>304</v>
      </c>
      <c r="BM699" s="25" t="s">
        <v>5795</v>
      </c>
    </row>
    <row r="700" s="1" customFormat="1" ht="16.5" customHeight="1">
      <c r="B700" s="47"/>
      <c r="C700" s="237" t="s">
        <v>101</v>
      </c>
      <c r="D700" s="237" t="s">
        <v>230</v>
      </c>
      <c r="E700" s="238" t="s">
        <v>5712</v>
      </c>
      <c r="F700" s="239" t="s">
        <v>5713</v>
      </c>
      <c r="G700" s="240" t="s">
        <v>929</v>
      </c>
      <c r="H700" s="241">
        <v>24</v>
      </c>
      <c r="I700" s="242"/>
      <c r="J700" s="243">
        <f>ROUND(I700*H700,2)</f>
        <v>0</v>
      </c>
      <c r="K700" s="239" t="s">
        <v>2762</v>
      </c>
      <c r="L700" s="73"/>
      <c r="M700" s="244" t="s">
        <v>22</v>
      </c>
      <c r="N700" s="245" t="s">
        <v>50</v>
      </c>
      <c r="O700" s="48"/>
      <c r="P700" s="246">
        <f>O700*H700</f>
        <v>0</v>
      </c>
      <c r="Q700" s="246">
        <v>0</v>
      </c>
      <c r="R700" s="246">
        <f>Q700*H700</f>
        <v>0</v>
      </c>
      <c r="S700" s="246">
        <v>0</v>
      </c>
      <c r="T700" s="247">
        <f>S700*H700</f>
        <v>0</v>
      </c>
      <c r="AR700" s="25" t="s">
        <v>304</v>
      </c>
      <c r="AT700" s="25" t="s">
        <v>230</v>
      </c>
      <c r="AU700" s="25" t="s">
        <v>87</v>
      </c>
      <c r="AY700" s="25" t="s">
        <v>228</v>
      </c>
      <c r="BE700" s="248">
        <f>IF(N700="základní",J700,0)</f>
        <v>0</v>
      </c>
      <c r="BF700" s="248">
        <f>IF(N700="snížená",J700,0)</f>
        <v>0</v>
      </c>
      <c r="BG700" s="248">
        <f>IF(N700="zákl. přenesená",J700,0)</f>
        <v>0</v>
      </c>
      <c r="BH700" s="248">
        <f>IF(N700="sníž. přenesená",J700,0)</f>
        <v>0</v>
      </c>
      <c r="BI700" s="248">
        <f>IF(N700="nulová",J700,0)</f>
        <v>0</v>
      </c>
      <c r="BJ700" s="25" t="s">
        <v>24</v>
      </c>
      <c r="BK700" s="248">
        <f>ROUND(I700*H700,2)</f>
        <v>0</v>
      </c>
      <c r="BL700" s="25" t="s">
        <v>304</v>
      </c>
      <c r="BM700" s="25" t="s">
        <v>5796</v>
      </c>
    </row>
    <row r="701" s="1" customFormat="1" ht="16.5" customHeight="1">
      <c r="B701" s="47"/>
      <c r="C701" s="237" t="s">
        <v>235</v>
      </c>
      <c r="D701" s="237" t="s">
        <v>230</v>
      </c>
      <c r="E701" s="238" t="s">
        <v>5715</v>
      </c>
      <c r="F701" s="239" t="s">
        <v>5716</v>
      </c>
      <c r="G701" s="240" t="s">
        <v>929</v>
      </c>
      <c r="H701" s="241">
        <v>24</v>
      </c>
      <c r="I701" s="242"/>
      <c r="J701" s="243">
        <f>ROUND(I701*H701,2)</f>
        <v>0</v>
      </c>
      <c r="K701" s="239" t="s">
        <v>2762</v>
      </c>
      <c r="L701" s="73"/>
      <c r="M701" s="244" t="s">
        <v>22</v>
      </c>
      <c r="N701" s="245" t="s">
        <v>50</v>
      </c>
      <c r="O701" s="48"/>
      <c r="P701" s="246">
        <f>O701*H701</f>
        <v>0</v>
      </c>
      <c r="Q701" s="246">
        <v>0</v>
      </c>
      <c r="R701" s="246">
        <f>Q701*H701</f>
        <v>0</v>
      </c>
      <c r="S701" s="246">
        <v>0</v>
      </c>
      <c r="T701" s="247">
        <f>S701*H701</f>
        <v>0</v>
      </c>
      <c r="AR701" s="25" t="s">
        <v>304</v>
      </c>
      <c r="AT701" s="25" t="s">
        <v>230</v>
      </c>
      <c r="AU701" s="25" t="s">
        <v>87</v>
      </c>
      <c r="AY701" s="25" t="s">
        <v>228</v>
      </c>
      <c r="BE701" s="248">
        <f>IF(N701="základní",J701,0)</f>
        <v>0</v>
      </c>
      <c r="BF701" s="248">
        <f>IF(N701="snížená",J701,0)</f>
        <v>0</v>
      </c>
      <c r="BG701" s="248">
        <f>IF(N701="zákl. přenesená",J701,0)</f>
        <v>0</v>
      </c>
      <c r="BH701" s="248">
        <f>IF(N701="sníž. přenesená",J701,0)</f>
        <v>0</v>
      </c>
      <c r="BI701" s="248">
        <f>IF(N701="nulová",J701,0)</f>
        <v>0</v>
      </c>
      <c r="BJ701" s="25" t="s">
        <v>24</v>
      </c>
      <c r="BK701" s="248">
        <f>ROUND(I701*H701,2)</f>
        <v>0</v>
      </c>
      <c r="BL701" s="25" t="s">
        <v>304</v>
      </c>
      <c r="BM701" s="25" t="s">
        <v>5797</v>
      </c>
    </row>
    <row r="702" s="1" customFormat="1" ht="16.5" customHeight="1">
      <c r="B702" s="47"/>
      <c r="C702" s="237" t="s">
        <v>251</v>
      </c>
      <c r="D702" s="237" t="s">
        <v>230</v>
      </c>
      <c r="E702" s="238" t="s">
        <v>5718</v>
      </c>
      <c r="F702" s="239" t="s">
        <v>5719</v>
      </c>
      <c r="G702" s="240" t="s">
        <v>328</v>
      </c>
      <c r="H702" s="241">
        <v>1120</v>
      </c>
      <c r="I702" s="242"/>
      <c r="J702" s="243">
        <f>ROUND(I702*H702,2)</f>
        <v>0</v>
      </c>
      <c r="K702" s="239" t="s">
        <v>2762</v>
      </c>
      <c r="L702" s="73"/>
      <c r="M702" s="244" t="s">
        <v>22</v>
      </c>
      <c r="N702" s="245" t="s">
        <v>50</v>
      </c>
      <c r="O702" s="48"/>
      <c r="P702" s="246">
        <f>O702*H702</f>
        <v>0</v>
      </c>
      <c r="Q702" s="246">
        <v>0</v>
      </c>
      <c r="R702" s="246">
        <f>Q702*H702</f>
        <v>0</v>
      </c>
      <c r="S702" s="246">
        <v>0</v>
      </c>
      <c r="T702" s="247">
        <f>S702*H702</f>
        <v>0</v>
      </c>
      <c r="AR702" s="25" t="s">
        <v>304</v>
      </c>
      <c r="AT702" s="25" t="s">
        <v>230</v>
      </c>
      <c r="AU702" s="25" t="s">
        <v>87</v>
      </c>
      <c r="AY702" s="25" t="s">
        <v>228</v>
      </c>
      <c r="BE702" s="248">
        <f>IF(N702="základní",J702,0)</f>
        <v>0</v>
      </c>
      <c r="BF702" s="248">
        <f>IF(N702="snížená",J702,0)</f>
        <v>0</v>
      </c>
      <c r="BG702" s="248">
        <f>IF(N702="zákl. přenesená",J702,0)</f>
        <v>0</v>
      </c>
      <c r="BH702" s="248">
        <f>IF(N702="sníž. přenesená",J702,0)</f>
        <v>0</v>
      </c>
      <c r="BI702" s="248">
        <f>IF(N702="nulová",J702,0)</f>
        <v>0</v>
      </c>
      <c r="BJ702" s="25" t="s">
        <v>24</v>
      </c>
      <c r="BK702" s="248">
        <f>ROUND(I702*H702,2)</f>
        <v>0</v>
      </c>
      <c r="BL702" s="25" t="s">
        <v>304</v>
      </c>
      <c r="BM702" s="25" t="s">
        <v>5798</v>
      </c>
    </row>
    <row r="703" s="1" customFormat="1" ht="16.5" customHeight="1">
      <c r="B703" s="47"/>
      <c r="C703" s="237" t="s">
        <v>255</v>
      </c>
      <c r="D703" s="237" t="s">
        <v>230</v>
      </c>
      <c r="E703" s="238" t="s">
        <v>5721</v>
      </c>
      <c r="F703" s="239" t="s">
        <v>5722</v>
      </c>
      <c r="G703" s="240" t="s">
        <v>328</v>
      </c>
      <c r="H703" s="241">
        <v>220</v>
      </c>
      <c r="I703" s="242"/>
      <c r="J703" s="243">
        <f>ROUND(I703*H703,2)</f>
        <v>0</v>
      </c>
      <c r="K703" s="239" t="s">
        <v>2762</v>
      </c>
      <c r="L703" s="73"/>
      <c r="M703" s="244" t="s">
        <v>22</v>
      </c>
      <c r="N703" s="245" t="s">
        <v>50</v>
      </c>
      <c r="O703" s="48"/>
      <c r="P703" s="246">
        <f>O703*H703</f>
        <v>0</v>
      </c>
      <c r="Q703" s="246">
        <v>0</v>
      </c>
      <c r="R703" s="246">
        <f>Q703*H703</f>
        <v>0</v>
      </c>
      <c r="S703" s="246">
        <v>0</v>
      </c>
      <c r="T703" s="247">
        <f>S703*H703</f>
        <v>0</v>
      </c>
      <c r="AR703" s="25" t="s">
        <v>304</v>
      </c>
      <c r="AT703" s="25" t="s">
        <v>230</v>
      </c>
      <c r="AU703" s="25" t="s">
        <v>87</v>
      </c>
      <c r="AY703" s="25" t="s">
        <v>228</v>
      </c>
      <c r="BE703" s="248">
        <f>IF(N703="základní",J703,0)</f>
        <v>0</v>
      </c>
      <c r="BF703" s="248">
        <f>IF(N703="snížená",J703,0)</f>
        <v>0</v>
      </c>
      <c r="BG703" s="248">
        <f>IF(N703="zákl. přenesená",J703,0)</f>
        <v>0</v>
      </c>
      <c r="BH703" s="248">
        <f>IF(N703="sníž. přenesená",J703,0)</f>
        <v>0</v>
      </c>
      <c r="BI703" s="248">
        <f>IF(N703="nulová",J703,0)</f>
        <v>0</v>
      </c>
      <c r="BJ703" s="25" t="s">
        <v>24</v>
      </c>
      <c r="BK703" s="248">
        <f>ROUND(I703*H703,2)</f>
        <v>0</v>
      </c>
      <c r="BL703" s="25" t="s">
        <v>304</v>
      </c>
      <c r="BM703" s="25" t="s">
        <v>5799</v>
      </c>
    </row>
    <row r="704" s="1" customFormat="1" ht="16.5" customHeight="1">
      <c r="B704" s="47"/>
      <c r="C704" s="237" t="s">
        <v>260</v>
      </c>
      <c r="D704" s="237" t="s">
        <v>230</v>
      </c>
      <c r="E704" s="238" t="s">
        <v>5724</v>
      </c>
      <c r="F704" s="239" t="s">
        <v>5725</v>
      </c>
      <c r="G704" s="240" t="s">
        <v>263</v>
      </c>
      <c r="H704" s="241">
        <v>210</v>
      </c>
      <c r="I704" s="242"/>
      <c r="J704" s="243">
        <f>ROUND(I704*H704,2)</f>
        <v>0</v>
      </c>
      <c r="K704" s="239" t="s">
        <v>2762</v>
      </c>
      <c r="L704" s="73"/>
      <c r="M704" s="244" t="s">
        <v>22</v>
      </c>
      <c r="N704" s="245" t="s">
        <v>50</v>
      </c>
      <c r="O704" s="48"/>
      <c r="P704" s="246">
        <f>O704*H704</f>
        <v>0</v>
      </c>
      <c r="Q704" s="246">
        <v>0</v>
      </c>
      <c r="R704" s="246">
        <f>Q704*H704</f>
        <v>0</v>
      </c>
      <c r="S704" s="246">
        <v>0</v>
      </c>
      <c r="T704" s="247">
        <f>S704*H704</f>
        <v>0</v>
      </c>
      <c r="AR704" s="25" t="s">
        <v>304</v>
      </c>
      <c r="AT704" s="25" t="s">
        <v>230</v>
      </c>
      <c r="AU704" s="25" t="s">
        <v>87</v>
      </c>
      <c r="AY704" s="25" t="s">
        <v>228</v>
      </c>
      <c r="BE704" s="248">
        <f>IF(N704="základní",J704,0)</f>
        <v>0</v>
      </c>
      <c r="BF704" s="248">
        <f>IF(N704="snížená",J704,0)</f>
        <v>0</v>
      </c>
      <c r="BG704" s="248">
        <f>IF(N704="zákl. přenesená",J704,0)</f>
        <v>0</v>
      </c>
      <c r="BH704" s="248">
        <f>IF(N704="sníž. přenesená",J704,0)</f>
        <v>0</v>
      </c>
      <c r="BI704" s="248">
        <f>IF(N704="nulová",J704,0)</f>
        <v>0</v>
      </c>
      <c r="BJ704" s="25" t="s">
        <v>24</v>
      </c>
      <c r="BK704" s="248">
        <f>ROUND(I704*H704,2)</f>
        <v>0</v>
      </c>
      <c r="BL704" s="25" t="s">
        <v>304</v>
      </c>
      <c r="BM704" s="25" t="s">
        <v>5800</v>
      </c>
    </row>
    <row r="705" s="1" customFormat="1" ht="16.5" customHeight="1">
      <c r="B705" s="47"/>
      <c r="C705" s="237" t="s">
        <v>266</v>
      </c>
      <c r="D705" s="237" t="s">
        <v>230</v>
      </c>
      <c r="E705" s="238" t="s">
        <v>5727</v>
      </c>
      <c r="F705" s="239" t="s">
        <v>5728</v>
      </c>
      <c r="G705" s="240" t="s">
        <v>328</v>
      </c>
      <c r="H705" s="241">
        <v>210</v>
      </c>
      <c r="I705" s="242"/>
      <c r="J705" s="243">
        <f>ROUND(I705*H705,2)</f>
        <v>0</v>
      </c>
      <c r="K705" s="239" t="s">
        <v>2762</v>
      </c>
      <c r="L705" s="73"/>
      <c r="M705" s="244" t="s">
        <v>22</v>
      </c>
      <c r="N705" s="245" t="s">
        <v>50</v>
      </c>
      <c r="O705" s="48"/>
      <c r="P705" s="246">
        <f>O705*H705</f>
        <v>0</v>
      </c>
      <c r="Q705" s="246">
        <v>0</v>
      </c>
      <c r="R705" s="246">
        <f>Q705*H705</f>
        <v>0</v>
      </c>
      <c r="S705" s="246">
        <v>0</v>
      </c>
      <c r="T705" s="247">
        <f>S705*H705</f>
        <v>0</v>
      </c>
      <c r="AR705" s="25" t="s">
        <v>304</v>
      </c>
      <c r="AT705" s="25" t="s">
        <v>230</v>
      </c>
      <c r="AU705" s="25" t="s">
        <v>87</v>
      </c>
      <c r="AY705" s="25" t="s">
        <v>228</v>
      </c>
      <c r="BE705" s="248">
        <f>IF(N705="základní",J705,0)</f>
        <v>0</v>
      </c>
      <c r="BF705" s="248">
        <f>IF(N705="snížená",J705,0)</f>
        <v>0</v>
      </c>
      <c r="BG705" s="248">
        <f>IF(N705="zákl. přenesená",J705,0)</f>
        <v>0</v>
      </c>
      <c r="BH705" s="248">
        <f>IF(N705="sníž. přenesená",J705,0)</f>
        <v>0</v>
      </c>
      <c r="BI705" s="248">
        <f>IF(N705="nulová",J705,0)</f>
        <v>0</v>
      </c>
      <c r="BJ705" s="25" t="s">
        <v>24</v>
      </c>
      <c r="BK705" s="248">
        <f>ROUND(I705*H705,2)</f>
        <v>0</v>
      </c>
      <c r="BL705" s="25" t="s">
        <v>304</v>
      </c>
      <c r="BM705" s="25" t="s">
        <v>5801</v>
      </c>
    </row>
    <row r="706" s="1" customFormat="1" ht="16.5" customHeight="1">
      <c r="B706" s="47"/>
      <c r="C706" s="237" t="s">
        <v>271</v>
      </c>
      <c r="D706" s="237" t="s">
        <v>230</v>
      </c>
      <c r="E706" s="238" t="s">
        <v>5730</v>
      </c>
      <c r="F706" s="239" t="s">
        <v>5731</v>
      </c>
      <c r="G706" s="240" t="s">
        <v>356</v>
      </c>
      <c r="H706" s="241">
        <v>42</v>
      </c>
      <c r="I706" s="242"/>
      <c r="J706" s="243">
        <f>ROUND(I706*H706,2)</f>
        <v>0</v>
      </c>
      <c r="K706" s="239" t="s">
        <v>2762</v>
      </c>
      <c r="L706" s="73"/>
      <c r="M706" s="244" t="s">
        <v>22</v>
      </c>
      <c r="N706" s="245" t="s">
        <v>50</v>
      </c>
      <c r="O706" s="48"/>
      <c r="P706" s="246">
        <f>O706*H706</f>
        <v>0</v>
      </c>
      <c r="Q706" s="246">
        <v>0</v>
      </c>
      <c r="R706" s="246">
        <f>Q706*H706</f>
        <v>0</v>
      </c>
      <c r="S706" s="246">
        <v>0</v>
      </c>
      <c r="T706" s="247">
        <f>S706*H706</f>
        <v>0</v>
      </c>
      <c r="AR706" s="25" t="s">
        <v>304</v>
      </c>
      <c r="AT706" s="25" t="s">
        <v>230</v>
      </c>
      <c r="AU706" s="25" t="s">
        <v>87</v>
      </c>
      <c r="AY706" s="25" t="s">
        <v>228</v>
      </c>
      <c r="BE706" s="248">
        <f>IF(N706="základní",J706,0)</f>
        <v>0</v>
      </c>
      <c r="BF706" s="248">
        <f>IF(N706="snížená",J706,0)</f>
        <v>0</v>
      </c>
      <c r="BG706" s="248">
        <f>IF(N706="zákl. přenesená",J706,0)</f>
        <v>0</v>
      </c>
      <c r="BH706" s="248">
        <f>IF(N706="sníž. přenesená",J706,0)</f>
        <v>0</v>
      </c>
      <c r="BI706" s="248">
        <f>IF(N706="nulová",J706,0)</f>
        <v>0</v>
      </c>
      <c r="BJ706" s="25" t="s">
        <v>24</v>
      </c>
      <c r="BK706" s="248">
        <f>ROUND(I706*H706,2)</f>
        <v>0</v>
      </c>
      <c r="BL706" s="25" t="s">
        <v>304</v>
      </c>
      <c r="BM706" s="25" t="s">
        <v>5802</v>
      </c>
    </row>
    <row r="707" s="1" customFormat="1" ht="16.5" customHeight="1">
      <c r="B707" s="47"/>
      <c r="C707" s="237" t="s">
        <v>29</v>
      </c>
      <c r="D707" s="237" t="s">
        <v>230</v>
      </c>
      <c r="E707" s="238" t="s">
        <v>5733</v>
      </c>
      <c r="F707" s="239" t="s">
        <v>5734</v>
      </c>
      <c r="G707" s="240" t="s">
        <v>929</v>
      </c>
      <c r="H707" s="241">
        <v>1</v>
      </c>
      <c r="I707" s="242"/>
      <c r="J707" s="243">
        <f>ROUND(I707*H707,2)</f>
        <v>0</v>
      </c>
      <c r="K707" s="239" t="s">
        <v>2762</v>
      </c>
      <c r="L707" s="73"/>
      <c r="M707" s="244" t="s">
        <v>22</v>
      </c>
      <c r="N707" s="245" t="s">
        <v>50</v>
      </c>
      <c r="O707" s="48"/>
      <c r="P707" s="246">
        <f>O707*H707</f>
        <v>0</v>
      </c>
      <c r="Q707" s="246">
        <v>0</v>
      </c>
      <c r="R707" s="246">
        <f>Q707*H707</f>
        <v>0</v>
      </c>
      <c r="S707" s="246">
        <v>0</v>
      </c>
      <c r="T707" s="247">
        <f>S707*H707</f>
        <v>0</v>
      </c>
      <c r="AR707" s="25" t="s">
        <v>304</v>
      </c>
      <c r="AT707" s="25" t="s">
        <v>230</v>
      </c>
      <c r="AU707" s="25" t="s">
        <v>87</v>
      </c>
      <c r="AY707" s="25" t="s">
        <v>228</v>
      </c>
      <c r="BE707" s="248">
        <f>IF(N707="základní",J707,0)</f>
        <v>0</v>
      </c>
      <c r="BF707" s="248">
        <f>IF(N707="snížená",J707,0)</f>
        <v>0</v>
      </c>
      <c r="BG707" s="248">
        <f>IF(N707="zákl. přenesená",J707,0)</f>
        <v>0</v>
      </c>
      <c r="BH707" s="248">
        <f>IF(N707="sníž. přenesená",J707,0)</f>
        <v>0</v>
      </c>
      <c r="BI707" s="248">
        <f>IF(N707="nulová",J707,0)</f>
        <v>0</v>
      </c>
      <c r="BJ707" s="25" t="s">
        <v>24</v>
      </c>
      <c r="BK707" s="248">
        <f>ROUND(I707*H707,2)</f>
        <v>0</v>
      </c>
      <c r="BL707" s="25" t="s">
        <v>304</v>
      </c>
      <c r="BM707" s="25" t="s">
        <v>5803</v>
      </c>
    </row>
    <row r="708" s="1" customFormat="1" ht="16.5" customHeight="1">
      <c r="B708" s="47"/>
      <c r="C708" s="237" t="s">
        <v>279</v>
      </c>
      <c r="D708" s="237" t="s">
        <v>230</v>
      </c>
      <c r="E708" s="238" t="s">
        <v>5736</v>
      </c>
      <c r="F708" s="239" t="s">
        <v>5737</v>
      </c>
      <c r="G708" s="240" t="s">
        <v>929</v>
      </c>
      <c r="H708" s="241">
        <v>12</v>
      </c>
      <c r="I708" s="242"/>
      <c r="J708" s="243">
        <f>ROUND(I708*H708,2)</f>
        <v>0</v>
      </c>
      <c r="K708" s="239" t="s">
        <v>2762</v>
      </c>
      <c r="L708" s="73"/>
      <c r="M708" s="244" t="s">
        <v>22</v>
      </c>
      <c r="N708" s="245" t="s">
        <v>50</v>
      </c>
      <c r="O708" s="48"/>
      <c r="P708" s="246">
        <f>O708*H708</f>
        <v>0</v>
      </c>
      <c r="Q708" s="246">
        <v>0</v>
      </c>
      <c r="R708" s="246">
        <f>Q708*H708</f>
        <v>0</v>
      </c>
      <c r="S708" s="246">
        <v>0</v>
      </c>
      <c r="T708" s="247">
        <f>S708*H708</f>
        <v>0</v>
      </c>
      <c r="AR708" s="25" t="s">
        <v>304</v>
      </c>
      <c r="AT708" s="25" t="s">
        <v>230</v>
      </c>
      <c r="AU708" s="25" t="s">
        <v>87</v>
      </c>
      <c r="AY708" s="25" t="s">
        <v>228</v>
      </c>
      <c r="BE708" s="248">
        <f>IF(N708="základní",J708,0)</f>
        <v>0</v>
      </c>
      <c r="BF708" s="248">
        <f>IF(N708="snížená",J708,0)</f>
        <v>0</v>
      </c>
      <c r="BG708" s="248">
        <f>IF(N708="zákl. přenesená",J708,0)</f>
        <v>0</v>
      </c>
      <c r="BH708" s="248">
        <f>IF(N708="sníž. přenesená",J708,0)</f>
        <v>0</v>
      </c>
      <c r="BI708" s="248">
        <f>IF(N708="nulová",J708,0)</f>
        <v>0</v>
      </c>
      <c r="BJ708" s="25" t="s">
        <v>24</v>
      </c>
      <c r="BK708" s="248">
        <f>ROUND(I708*H708,2)</f>
        <v>0</v>
      </c>
      <c r="BL708" s="25" t="s">
        <v>304</v>
      </c>
      <c r="BM708" s="25" t="s">
        <v>5804</v>
      </c>
    </row>
    <row r="709" s="1" customFormat="1" ht="16.5" customHeight="1">
      <c r="B709" s="47"/>
      <c r="C709" s="237" t="s">
        <v>284</v>
      </c>
      <c r="D709" s="237" t="s">
        <v>230</v>
      </c>
      <c r="E709" s="238" t="s">
        <v>5739</v>
      </c>
      <c r="F709" s="239" t="s">
        <v>5740</v>
      </c>
      <c r="G709" s="240" t="s">
        <v>929</v>
      </c>
      <c r="H709" s="241">
        <v>6</v>
      </c>
      <c r="I709" s="242"/>
      <c r="J709" s="243">
        <f>ROUND(I709*H709,2)</f>
        <v>0</v>
      </c>
      <c r="K709" s="239" t="s">
        <v>2762</v>
      </c>
      <c r="L709" s="73"/>
      <c r="M709" s="244" t="s">
        <v>22</v>
      </c>
      <c r="N709" s="245" t="s">
        <v>50</v>
      </c>
      <c r="O709" s="48"/>
      <c r="P709" s="246">
        <f>O709*H709</f>
        <v>0</v>
      </c>
      <c r="Q709" s="246">
        <v>0</v>
      </c>
      <c r="R709" s="246">
        <f>Q709*H709</f>
        <v>0</v>
      </c>
      <c r="S709" s="246">
        <v>0</v>
      </c>
      <c r="T709" s="247">
        <f>S709*H709</f>
        <v>0</v>
      </c>
      <c r="AR709" s="25" t="s">
        <v>304</v>
      </c>
      <c r="AT709" s="25" t="s">
        <v>230</v>
      </c>
      <c r="AU709" s="25" t="s">
        <v>87</v>
      </c>
      <c r="AY709" s="25" t="s">
        <v>228</v>
      </c>
      <c r="BE709" s="248">
        <f>IF(N709="základní",J709,0)</f>
        <v>0</v>
      </c>
      <c r="BF709" s="248">
        <f>IF(N709="snížená",J709,0)</f>
        <v>0</v>
      </c>
      <c r="BG709" s="248">
        <f>IF(N709="zákl. přenesená",J709,0)</f>
        <v>0</v>
      </c>
      <c r="BH709" s="248">
        <f>IF(N709="sníž. přenesená",J709,0)</f>
        <v>0</v>
      </c>
      <c r="BI709" s="248">
        <f>IF(N709="nulová",J709,0)</f>
        <v>0</v>
      </c>
      <c r="BJ709" s="25" t="s">
        <v>24</v>
      </c>
      <c r="BK709" s="248">
        <f>ROUND(I709*H709,2)</f>
        <v>0</v>
      </c>
      <c r="BL709" s="25" t="s">
        <v>304</v>
      </c>
      <c r="BM709" s="25" t="s">
        <v>5805</v>
      </c>
    </row>
    <row r="710" s="1" customFormat="1" ht="16.5" customHeight="1">
      <c r="B710" s="47"/>
      <c r="C710" s="237" t="s">
        <v>289</v>
      </c>
      <c r="D710" s="237" t="s">
        <v>230</v>
      </c>
      <c r="E710" s="238" t="s">
        <v>5742</v>
      </c>
      <c r="F710" s="239" t="s">
        <v>5743</v>
      </c>
      <c r="G710" s="240" t="s">
        <v>328</v>
      </c>
      <c r="H710" s="241">
        <v>90</v>
      </c>
      <c r="I710" s="242"/>
      <c r="J710" s="243">
        <f>ROUND(I710*H710,2)</f>
        <v>0</v>
      </c>
      <c r="K710" s="239" t="s">
        <v>2762</v>
      </c>
      <c r="L710" s="73"/>
      <c r="M710" s="244" t="s">
        <v>22</v>
      </c>
      <c r="N710" s="245" t="s">
        <v>50</v>
      </c>
      <c r="O710" s="48"/>
      <c r="P710" s="246">
        <f>O710*H710</f>
        <v>0</v>
      </c>
      <c r="Q710" s="246">
        <v>0</v>
      </c>
      <c r="R710" s="246">
        <f>Q710*H710</f>
        <v>0</v>
      </c>
      <c r="S710" s="246">
        <v>0</v>
      </c>
      <c r="T710" s="247">
        <f>S710*H710</f>
        <v>0</v>
      </c>
      <c r="AR710" s="25" t="s">
        <v>304</v>
      </c>
      <c r="AT710" s="25" t="s">
        <v>230</v>
      </c>
      <c r="AU710" s="25" t="s">
        <v>87</v>
      </c>
      <c r="AY710" s="25" t="s">
        <v>228</v>
      </c>
      <c r="BE710" s="248">
        <f>IF(N710="základní",J710,0)</f>
        <v>0</v>
      </c>
      <c r="BF710" s="248">
        <f>IF(N710="snížená",J710,0)</f>
        <v>0</v>
      </c>
      <c r="BG710" s="248">
        <f>IF(N710="zákl. přenesená",J710,0)</f>
        <v>0</v>
      </c>
      <c r="BH710" s="248">
        <f>IF(N710="sníž. přenesená",J710,0)</f>
        <v>0</v>
      </c>
      <c r="BI710" s="248">
        <f>IF(N710="nulová",J710,0)</f>
        <v>0</v>
      </c>
      <c r="BJ710" s="25" t="s">
        <v>24</v>
      </c>
      <c r="BK710" s="248">
        <f>ROUND(I710*H710,2)</f>
        <v>0</v>
      </c>
      <c r="BL710" s="25" t="s">
        <v>304</v>
      </c>
      <c r="BM710" s="25" t="s">
        <v>5806</v>
      </c>
    </row>
    <row r="711" s="1" customFormat="1" ht="16.5" customHeight="1">
      <c r="B711" s="47"/>
      <c r="C711" s="237" t="s">
        <v>295</v>
      </c>
      <c r="D711" s="237" t="s">
        <v>230</v>
      </c>
      <c r="E711" s="238" t="s">
        <v>5745</v>
      </c>
      <c r="F711" s="239" t="s">
        <v>5746</v>
      </c>
      <c r="G711" s="240" t="s">
        <v>3160</v>
      </c>
      <c r="H711" s="241">
        <v>90</v>
      </c>
      <c r="I711" s="242"/>
      <c r="J711" s="243">
        <f>ROUND(I711*H711,2)</f>
        <v>0</v>
      </c>
      <c r="K711" s="239" t="s">
        <v>2762</v>
      </c>
      <c r="L711" s="73"/>
      <c r="M711" s="244" t="s">
        <v>22</v>
      </c>
      <c r="N711" s="245" t="s">
        <v>50</v>
      </c>
      <c r="O711" s="48"/>
      <c r="P711" s="246">
        <f>O711*H711</f>
        <v>0</v>
      </c>
      <c r="Q711" s="246">
        <v>0</v>
      </c>
      <c r="R711" s="246">
        <f>Q711*H711</f>
        <v>0</v>
      </c>
      <c r="S711" s="246">
        <v>0</v>
      </c>
      <c r="T711" s="247">
        <f>S711*H711</f>
        <v>0</v>
      </c>
      <c r="AR711" s="25" t="s">
        <v>304</v>
      </c>
      <c r="AT711" s="25" t="s">
        <v>230</v>
      </c>
      <c r="AU711" s="25" t="s">
        <v>87</v>
      </c>
      <c r="AY711" s="25" t="s">
        <v>228</v>
      </c>
      <c r="BE711" s="248">
        <f>IF(N711="základní",J711,0)</f>
        <v>0</v>
      </c>
      <c r="BF711" s="248">
        <f>IF(N711="snížená",J711,0)</f>
        <v>0</v>
      </c>
      <c r="BG711" s="248">
        <f>IF(N711="zákl. přenesená",J711,0)</f>
        <v>0</v>
      </c>
      <c r="BH711" s="248">
        <f>IF(N711="sníž. přenesená",J711,0)</f>
        <v>0</v>
      </c>
      <c r="BI711" s="248">
        <f>IF(N711="nulová",J711,0)</f>
        <v>0</v>
      </c>
      <c r="BJ711" s="25" t="s">
        <v>24</v>
      </c>
      <c r="BK711" s="248">
        <f>ROUND(I711*H711,2)</f>
        <v>0</v>
      </c>
      <c r="BL711" s="25" t="s">
        <v>304</v>
      </c>
      <c r="BM711" s="25" t="s">
        <v>5807</v>
      </c>
    </row>
    <row r="712" s="11" customFormat="1" ht="37.44" customHeight="1">
      <c r="B712" s="221"/>
      <c r="C712" s="222"/>
      <c r="D712" s="223" t="s">
        <v>78</v>
      </c>
      <c r="E712" s="224" t="s">
        <v>2978</v>
      </c>
      <c r="F712" s="224" t="s">
        <v>5808</v>
      </c>
      <c r="G712" s="222"/>
      <c r="H712" s="222"/>
      <c r="I712" s="225"/>
      <c r="J712" s="226">
        <f>BK712</f>
        <v>0</v>
      </c>
      <c r="K712" s="222"/>
      <c r="L712" s="227"/>
      <c r="M712" s="228"/>
      <c r="N712" s="229"/>
      <c r="O712" s="229"/>
      <c r="P712" s="230">
        <f>P713</f>
        <v>0</v>
      </c>
      <c r="Q712" s="229"/>
      <c r="R712" s="230">
        <f>R713</f>
        <v>0</v>
      </c>
      <c r="S712" s="229"/>
      <c r="T712" s="231">
        <f>T713</f>
        <v>0</v>
      </c>
      <c r="AR712" s="232" t="s">
        <v>87</v>
      </c>
      <c r="AT712" s="233" t="s">
        <v>78</v>
      </c>
      <c r="AU712" s="233" t="s">
        <v>79</v>
      </c>
      <c r="AY712" s="232" t="s">
        <v>228</v>
      </c>
      <c r="BK712" s="234">
        <f>BK713</f>
        <v>0</v>
      </c>
    </row>
    <row r="713" s="11" customFormat="1" ht="19.92" customHeight="1">
      <c r="B713" s="221"/>
      <c r="C713" s="222"/>
      <c r="D713" s="223" t="s">
        <v>78</v>
      </c>
      <c r="E713" s="235" t="s">
        <v>2941</v>
      </c>
      <c r="F713" s="235" t="s">
        <v>5704</v>
      </c>
      <c r="G713" s="222"/>
      <c r="H713" s="222"/>
      <c r="I713" s="225"/>
      <c r="J713" s="236">
        <f>BK713</f>
        <v>0</v>
      </c>
      <c r="K713" s="222"/>
      <c r="L713" s="227"/>
      <c r="M713" s="228"/>
      <c r="N713" s="229"/>
      <c r="O713" s="229"/>
      <c r="P713" s="230">
        <f>SUM(P714:P727)</f>
        <v>0</v>
      </c>
      <c r="Q713" s="229"/>
      <c r="R713" s="230">
        <f>SUM(R714:R727)</f>
        <v>0</v>
      </c>
      <c r="S713" s="229"/>
      <c r="T713" s="231">
        <f>SUM(T714:T727)</f>
        <v>0</v>
      </c>
      <c r="AR713" s="232" t="s">
        <v>87</v>
      </c>
      <c r="AT713" s="233" t="s">
        <v>78</v>
      </c>
      <c r="AU713" s="233" t="s">
        <v>24</v>
      </c>
      <c r="AY713" s="232" t="s">
        <v>228</v>
      </c>
      <c r="BK713" s="234">
        <f>SUM(BK714:BK727)</f>
        <v>0</v>
      </c>
    </row>
    <row r="714" s="1" customFormat="1" ht="16.5" customHeight="1">
      <c r="B714" s="47"/>
      <c r="C714" s="237" t="s">
        <v>24</v>
      </c>
      <c r="D714" s="237" t="s">
        <v>230</v>
      </c>
      <c r="E714" s="238" t="s">
        <v>5705</v>
      </c>
      <c r="F714" s="239" t="s">
        <v>5706</v>
      </c>
      <c r="G714" s="240" t="s">
        <v>929</v>
      </c>
      <c r="H714" s="241">
        <v>1</v>
      </c>
      <c r="I714" s="242"/>
      <c r="J714" s="243">
        <f>ROUND(I714*H714,2)</f>
        <v>0</v>
      </c>
      <c r="K714" s="239" t="s">
        <v>2762</v>
      </c>
      <c r="L714" s="73"/>
      <c r="M714" s="244" t="s">
        <v>22</v>
      </c>
      <c r="N714" s="245" t="s">
        <v>50</v>
      </c>
      <c r="O714" s="48"/>
      <c r="P714" s="246">
        <f>O714*H714</f>
        <v>0</v>
      </c>
      <c r="Q714" s="246">
        <v>0</v>
      </c>
      <c r="R714" s="246">
        <f>Q714*H714</f>
        <v>0</v>
      </c>
      <c r="S714" s="246">
        <v>0</v>
      </c>
      <c r="T714" s="247">
        <f>S714*H714</f>
        <v>0</v>
      </c>
      <c r="AR714" s="25" t="s">
        <v>304</v>
      </c>
      <c r="AT714" s="25" t="s">
        <v>230</v>
      </c>
      <c r="AU714" s="25" t="s">
        <v>87</v>
      </c>
      <c r="AY714" s="25" t="s">
        <v>228</v>
      </c>
      <c r="BE714" s="248">
        <f>IF(N714="základní",J714,0)</f>
        <v>0</v>
      </c>
      <c r="BF714" s="248">
        <f>IF(N714="snížená",J714,0)</f>
        <v>0</v>
      </c>
      <c r="BG714" s="248">
        <f>IF(N714="zákl. přenesená",J714,0)</f>
        <v>0</v>
      </c>
      <c r="BH714" s="248">
        <f>IF(N714="sníž. přenesená",J714,0)</f>
        <v>0</v>
      </c>
      <c r="BI714" s="248">
        <f>IF(N714="nulová",J714,0)</f>
        <v>0</v>
      </c>
      <c r="BJ714" s="25" t="s">
        <v>24</v>
      </c>
      <c r="BK714" s="248">
        <f>ROUND(I714*H714,2)</f>
        <v>0</v>
      </c>
      <c r="BL714" s="25" t="s">
        <v>304</v>
      </c>
      <c r="BM714" s="25" t="s">
        <v>5809</v>
      </c>
    </row>
    <row r="715" s="1" customFormat="1" ht="16.5" customHeight="1">
      <c r="B715" s="47"/>
      <c r="C715" s="237" t="s">
        <v>87</v>
      </c>
      <c r="D715" s="237" t="s">
        <v>230</v>
      </c>
      <c r="E715" s="238" t="s">
        <v>5708</v>
      </c>
      <c r="F715" s="239" t="s">
        <v>5709</v>
      </c>
      <c r="G715" s="240" t="s">
        <v>5710</v>
      </c>
      <c r="H715" s="241">
        <v>1</v>
      </c>
      <c r="I715" s="242"/>
      <c r="J715" s="243">
        <f>ROUND(I715*H715,2)</f>
        <v>0</v>
      </c>
      <c r="K715" s="239" t="s">
        <v>2762</v>
      </c>
      <c r="L715" s="73"/>
      <c r="M715" s="244" t="s">
        <v>22</v>
      </c>
      <c r="N715" s="245" t="s">
        <v>50</v>
      </c>
      <c r="O715" s="48"/>
      <c r="P715" s="246">
        <f>O715*H715</f>
        <v>0</v>
      </c>
      <c r="Q715" s="246">
        <v>0</v>
      </c>
      <c r="R715" s="246">
        <f>Q715*H715</f>
        <v>0</v>
      </c>
      <c r="S715" s="246">
        <v>0</v>
      </c>
      <c r="T715" s="247">
        <f>S715*H715</f>
        <v>0</v>
      </c>
      <c r="AR715" s="25" t="s">
        <v>304</v>
      </c>
      <c r="AT715" s="25" t="s">
        <v>230</v>
      </c>
      <c r="AU715" s="25" t="s">
        <v>87</v>
      </c>
      <c r="AY715" s="25" t="s">
        <v>228</v>
      </c>
      <c r="BE715" s="248">
        <f>IF(N715="základní",J715,0)</f>
        <v>0</v>
      </c>
      <c r="BF715" s="248">
        <f>IF(N715="snížená",J715,0)</f>
        <v>0</v>
      </c>
      <c r="BG715" s="248">
        <f>IF(N715="zákl. přenesená",J715,0)</f>
        <v>0</v>
      </c>
      <c r="BH715" s="248">
        <f>IF(N715="sníž. přenesená",J715,0)</f>
        <v>0</v>
      </c>
      <c r="BI715" s="248">
        <f>IF(N715="nulová",J715,0)</f>
        <v>0</v>
      </c>
      <c r="BJ715" s="25" t="s">
        <v>24</v>
      </c>
      <c r="BK715" s="248">
        <f>ROUND(I715*H715,2)</f>
        <v>0</v>
      </c>
      <c r="BL715" s="25" t="s">
        <v>304</v>
      </c>
      <c r="BM715" s="25" t="s">
        <v>5810</v>
      </c>
    </row>
    <row r="716" s="1" customFormat="1" ht="16.5" customHeight="1">
      <c r="B716" s="47"/>
      <c r="C716" s="237" t="s">
        <v>101</v>
      </c>
      <c r="D716" s="237" t="s">
        <v>230</v>
      </c>
      <c r="E716" s="238" t="s">
        <v>5712</v>
      </c>
      <c r="F716" s="239" t="s">
        <v>5713</v>
      </c>
      <c r="G716" s="240" t="s">
        <v>929</v>
      </c>
      <c r="H716" s="241">
        <v>20</v>
      </c>
      <c r="I716" s="242"/>
      <c r="J716" s="243">
        <f>ROUND(I716*H716,2)</f>
        <v>0</v>
      </c>
      <c r="K716" s="239" t="s">
        <v>2762</v>
      </c>
      <c r="L716" s="73"/>
      <c r="M716" s="244" t="s">
        <v>22</v>
      </c>
      <c r="N716" s="245" t="s">
        <v>50</v>
      </c>
      <c r="O716" s="48"/>
      <c r="P716" s="246">
        <f>O716*H716</f>
        <v>0</v>
      </c>
      <c r="Q716" s="246">
        <v>0</v>
      </c>
      <c r="R716" s="246">
        <f>Q716*H716</f>
        <v>0</v>
      </c>
      <c r="S716" s="246">
        <v>0</v>
      </c>
      <c r="T716" s="247">
        <f>S716*H716</f>
        <v>0</v>
      </c>
      <c r="AR716" s="25" t="s">
        <v>304</v>
      </c>
      <c r="AT716" s="25" t="s">
        <v>230</v>
      </c>
      <c r="AU716" s="25" t="s">
        <v>87</v>
      </c>
      <c r="AY716" s="25" t="s">
        <v>228</v>
      </c>
      <c r="BE716" s="248">
        <f>IF(N716="základní",J716,0)</f>
        <v>0</v>
      </c>
      <c r="BF716" s="248">
        <f>IF(N716="snížená",J716,0)</f>
        <v>0</v>
      </c>
      <c r="BG716" s="248">
        <f>IF(N716="zákl. přenesená",J716,0)</f>
        <v>0</v>
      </c>
      <c r="BH716" s="248">
        <f>IF(N716="sníž. přenesená",J716,0)</f>
        <v>0</v>
      </c>
      <c r="BI716" s="248">
        <f>IF(N716="nulová",J716,0)</f>
        <v>0</v>
      </c>
      <c r="BJ716" s="25" t="s">
        <v>24</v>
      </c>
      <c r="BK716" s="248">
        <f>ROUND(I716*H716,2)</f>
        <v>0</v>
      </c>
      <c r="BL716" s="25" t="s">
        <v>304</v>
      </c>
      <c r="BM716" s="25" t="s">
        <v>5811</v>
      </c>
    </row>
    <row r="717" s="1" customFormat="1" ht="16.5" customHeight="1">
      <c r="B717" s="47"/>
      <c r="C717" s="237" t="s">
        <v>235</v>
      </c>
      <c r="D717" s="237" t="s">
        <v>230</v>
      </c>
      <c r="E717" s="238" t="s">
        <v>5715</v>
      </c>
      <c r="F717" s="239" t="s">
        <v>5716</v>
      </c>
      <c r="G717" s="240" t="s">
        <v>929</v>
      </c>
      <c r="H717" s="241">
        <v>20</v>
      </c>
      <c r="I717" s="242"/>
      <c r="J717" s="243">
        <f>ROUND(I717*H717,2)</f>
        <v>0</v>
      </c>
      <c r="K717" s="239" t="s">
        <v>2762</v>
      </c>
      <c r="L717" s="73"/>
      <c r="M717" s="244" t="s">
        <v>22</v>
      </c>
      <c r="N717" s="245" t="s">
        <v>50</v>
      </c>
      <c r="O717" s="48"/>
      <c r="P717" s="246">
        <f>O717*H717</f>
        <v>0</v>
      </c>
      <c r="Q717" s="246">
        <v>0</v>
      </c>
      <c r="R717" s="246">
        <f>Q717*H717</f>
        <v>0</v>
      </c>
      <c r="S717" s="246">
        <v>0</v>
      </c>
      <c r="T717" s="247">
        <f>S717*H717</f>
        <v>0</v>
      </c>
      <c r="AR717" s="25" t="s">
        <v>304</v>
      </c>
      <c r="AT717" s="25" t="s">
        <v>230</v>
      </c>
      <c r="AU717" s="25" t="s">
        <v>87</v>
      </c>
      <c r="AY717" s="25" t="s">
        <v>228</v>
      </c>
      <c r="BE717" s="248">
        <f>IF(N717="základní",J717,0)</f>
        <v>0</v>
      </c>
      <c r="BF717" s="248">
        <f>IF(N717="snížená",J717,0)</f>
        <v>0</v>
      </c>
      <c r="BG717" s="248">
        <f>IF(N717="zákl. přenesená",J717,0)</f>
        <v>0</v>
      </c>
      <c r="BH717" s="248">
        <f>IF(N717="sníž. přenesená",J717,0)</f>
        <v>0</v>
      </c>
      <c r="BI717" s="248">
        <f>IF(N717="nulová",J717,0)</f>
        <v>0</v>
      </c>
      <c r="BJ717" s="25" t="s">
        <v>24</v>
      </c>
      <c r="BK717" s="248">
        <f>ROUND(I717*H717,2)</f>
        <v>0</v>
      </c>
      <c r="BL717" s="25" t="s">
        <v>304</v>
      </c>
      <c r="BM717" s="25" t="s">
        <v>5812</v>
      </c>
    </row>
    <row r="718" s="1" customFormat="1" ht="16.5" customHeight="1">
      <c r="B718" s="47"/>
      <c r="C718" s="237" t="s">
        <v>251</v>
      </c>
      <c r="D718" s="237" t="s">
        <v>230</v>
      </c>
      <c r="E718" s="238" t="s">
        <v>5718</v>
      </c>
      <c r="F718" s="239" t="s">
        <v>5719</v>
      </c>
      <c r="G718" s="240" t="s">
        <v>328</v>
      </c>
      <c r="H718" s="241">
        <v>700</v>
      </c>
      <c r="I718" s="242"/>
      <c r="J718" s="243">
        <f>ROUND(I718*H718,2)</f>
        <v>0</v>
      </c>
      <c r="K718" s="239" t="s">
        <v>2762</v>
      </c>
      <c r="L718" s="73"/>
      <c r="M718" s="244" t="s">
        <v>22</v>
      </c>
      <c r="N718" s="245" t="s">
        <v>50</v>
      </c>
      <c r="O718" s="48"/>
      <c r="P718" s="246">
        <f>O718*H718</f>
        <v>0</v>
      </c>
      <c r="Q718" s="246">
        <v>0</v>
      </c>
      <c r="R718" s="246">
        <f>Q718*H718</f>
        <v>0</v>
      </c>
      <c r="S718" s="246">
        <v>0</v>
      </c>
      <c r="T718" s="247">
        <f>S718*H718</f>
        <v>0</v>
      </c>
      <c r="AR718" s="25" t="s">
        <v>304</v>
      </c>
      <c r="AT718" s="25" t="s">
        <v>230</v>
      </c>
      <c r="AU718" s="25" t="s">
        <v>87</v>
      </c>
      <c r="AY718" s="25" t="s">
        <v>228</v>
      </c>
      <c r="BE718" s="248">
        <f>IF(N718="základní",J718,0)</f>
        <v>0</v>
      </c>
      <c r="BF718" s="248">
        <f>IF(N718="snížená",J718,0)</f>
        <v>0</v>
      </c>
      <c r="BG718" s="248">
        <f>IF(N718="zákl. přenesená",J718,0)</f>
        <v>0</v>
      </c>
      <c r="BH718" s="248">
        <f>IF(N718="sníž. přenesená",J718,0)</f>
        <v>0</v>
      </c>
      <c r="BI718" s="248">
        <f>IF(N718="nulová",J718,0)</f>
        <v>0</v>
      </c>
      <c r="BJ718" s="25" t="s">
        <v>24</v>
      </c>
      <c r="BK718" s="248">
        <f>ROUND(I718*H718,2)</f>
        <v>0</v>
      </c>
      <c r="BL718" s="25" t="s">
        <v>304</v>
      </c>
      <c r="BM718" s="25" t="s">
        <v>5813</v>
      </c>
    </row>
    <row r="719" s="1" customFormat="1" ht="16.5" customHeight="1">
      <c r="B719" s="47"/>
      <c r="C719" s="237" t="s">
        <v>255</v>
      </c>
      <c r="D719" s="237" t="s">
        <v>230</v>
      </c>
      <c r="E719" s="238" t="s">
        <v>5721</v>
      </c>
      <c r="F719" s="239" t="s">
        <v>5722</v>
      </c>
      <c r="G719" s="240" t="s">
        <v>328</v>
      </c>
      <c r="H719" s="241">
        <v>170</v>
      </c>
      <c r="I719" s="242"/>
      <c r="J719" s="243">
        <f>ROUND(I719*H719,2)</f>
        <v>0</v>
      </c>
      <c r="K719" s="239" t="s">
        <v>2762</v>
      </c>
      <c r="L719" s="73"/>
      <c r="M719" s="244" t="s">
        <v>22</v>
      </c>
      <c r="N719" s="245" t="s">
        <v>50</v>
      </c>
      <c r="O719" s="48"/>
      <c r="P719" s="246">
        <f>O719*H719</f>
        <v>0</v>
      </c>
      <c r="Q719" s="246">
        <v>0</v>
      </c>
      <c r="R719" s="246">
        <f>Q719*H719</f>
        <v>0</v>
      </c>
      <c r="S719" s="246">
        <v>0</v>
      </c>
      <c r="T719" s="247">
        <f>S719*H719</f>
        <v>0</v>
      </c>
      <c r="AR719" s="25" t="s">
        <v>304</v>
      </c>
      <c r="AT719" s="25" t="s">
        <v>230</v>
      </c>
      <c r="AU719" s="25" t="s">
        <v>87</v>
      </c>
      <c r="AY719" s="25" t="s">
        <v>228</v>
      </c>
      <c r="BE719" s="248">
        <f>IF(N719="základní",J719,0)</f>
        <v>0</v>
      </c>
      <c r="BF719" s="248">
        <f>IF(N719="snížená",J719,0)</f>
        <v>0</v>
      </c>
      <c r="BG719" s="248">
        <f>IF(N719="zákl. přenesená",J719,0)</f>
        <v>0</v>
      </c>
      <c r="BH719" s="248">
        <f>IF(N719="sníž. přenesená",J719,0)</f>
        <v>0</v>
      </c>
      <c r="BI719" s="248">
        <f>IF(N719="nulová",J719,0)</f>
        <v>0</v>
      </c>
      <c r="BJ719" s="25" t="s">
        <v>24</v>
      </c>
      <c r="BK719" s="248">
        <f>ROUND(I719*H719,2)</f>
        <v>0</v>
      </c>
      <c r="BL719" s="25" t="s">
        <v>304</v>
      </c>
      <c r="BM719" s="25" t="s">
        <v>5814</v>
      </c>
    </row>
    <row r="720" s="1" customFormat="1" ht="16.5" customHeight="1">
      <c r="B720" s="47"/>
      <c r="C720" s="237" t="s">
        <v>260</v>
      </c>
      <c r="D720" s="237" t="s">
        <v>230</v>
      </c>
      <c r="E720" s="238" t="s">
        <v>5724</v>
      </c>
      <c r="F720" s="239" t="s">
        <v>5725</v>
      </c>
      <c r="G720" s="240" t="s">
        <v>263</v>
      </c>
      <c r="H720" s="241">
        <v>140</v>
      </c>
      <c r="I720" s="242"/>
      <c r="J720" s="243">
        <f>ROUND(I720*H720,2)</f>
        <v>0</v>
      </c>
      <c r="K720" s="239" t="s">
        <v>2762</v>
      </c>
      <c r="L720" s="73"/>
      <c r="M720" s="244" t="s">
        <v>22</v>
      </c>
      <c r="N720" s="245" t="s">
        <v>50</v>
      </c>
      <c r="O720" s="48"/>
      <c r="P720" s="246">
        <f>O720*H720</f>
        <v>0</v>
      </c>
      <c r="Q720" s="246">
        <v>0</v>
      </c>
      <c r="R720" s="246">
        <f>Q720*H720</f>
        <v>0</v>
      </c>
      <c r="S720" s="246">
        <v>0</v>
      </c>
      <c r="T720" s="247">
        <f>S720*H720</f>
        <v>0</v>
      </c>
      <c r="AR720" s="25" t="s">
        <v>304</v>
      </c>
      <c r="AT720" s="25" t="s">
        <v>230</v>
      </c>
      <c r="AU720" s="25" t="s">
        <v>87</v>
      </c>
      <c r="AY720" s="25" t="s">
        <v>228</v>
      </c>
      <c r="BE720" s="248">
        <f>IF(N720="základní",J720,0)</f>
        <v>0</v>
      </c>
      <c r="BF720" s="248">
        <f>IF(N720="snížená",J720,0)</f>
        <v>0</v>
      </c>
      <c r="BG720" s="248">
        <f>IF(N720="zákl. přenesená",J720,0)</f>
        <v>0</v>
      </c>
      <c r="BH720" s="248">
        <f>IF(N720="sníž. přenesená",J720,0)</f>
        <v>0</v>
      </c>
      <c r="BI720" s="248">
        <f>IF(N720="nulová",J720,0)</f>
        <v>0</v>
      </c>
      <c r="BJ720" s="25" t="s">
        <v>24</v>
      </c>
      <c r="BK720" s="248">
        <f>ROUND(I720*H720,2)</f>
        <v>0</v>
      </c>
      <c r="BL720" s="25" t="s">
        <v>304</v>
      </c>
      <c r="BM720" s="25" t="s">
        <v>5815</v>
      </c>
    </row>
    <row r="721" s="1" customFormat="1" ht="16.5" customHeight="1">
      <c r="B721" s="47"/>
      <c r="C721" s="237" t="s">
        <v>266</v>
      </c>
      <c r="D721" s="237" t="s">
        <v>230</v>
      </c>
      <c r="E721" s="238" t="s">
        <v>5727</v>
      </c>
      <c r="F721" s="239" t="s">
        <v>5728</v>
      </c>
      <c r="G721" s="240" t="s">
        <v>328</v>
      </c>
      <c r="H721" s="241">
        <v>160</v>
      </c>
      <c r="I721" s="242"/>
      <c r="J721" s="243">
        <f>ROUND(I721*H721,2)</f>
        <v>0</v>
      </c>
      <c r="K721" s="239" t="s">
        <v>2762</v>
      </c>
      <c r="L721" s="73"/>
      <c r="M721" s="244" t="s">
        <v>22</v>
      </c>
      <c r="N721" s="245" t="s">
        <v>50</v>
      </c>
      <c r="O721" s="48"/>
      <c r="P721" s="246">
        <f>O721*H721</f>
        <v>0</v>
      </c>
      <c r="Q721" s="246">
        <v>0</v>
      </c>
      <c r="R721" s="246">
        <f>Q721*H721</f>
        <v>0</v>
      </c>
      <c r="S721" s="246">
        <v>0</v>
      </c>
      <c r="T721" s="247">
        <f>S721*H721</f>
        <v>0</v>
      </c>
      <c r="AR721" s="25" t="s">
        <v>304</v>
      </c>
      <c r="AT721" s="25" t="s">
        <v>230</v>
      </c>
      <c r="AU721" s="25" t="s">
        <v>87</v>
      </c>
      <c r="AY721" s="25" t="s">
        <v>228</v>
      </c>
      <c r="BE721" s="248">
        <f>IF(N721="základní",J721,0)</f>
        <v>0</v>
      </c>
      <c r="BF721" s="248">
        <f>IF(N721="snížená",J721,0)</f>
        <v>0</v>
      </c>
      <c r="BG721" s="248">
        <f>IF(N721="zákl. přenesená",J721,0)</f>
        <v>0</v>
      </c>
      <c r="BH721" s="248">
        <f>IF(N721="sníž. přenesená",J721,0)</f>
        <v>0</v>
      </c>
      <c r="BI721" s="248">
        <f>IF(N721="nulová",J721,0)</f>
        <v>0</v>
      </c>
      <c r="BJ721" s="25" t="s">
        <v>24</v>
      </c>
      <c r="BK721" s="248">
        <f>ROUND(I721*H721,2)</f>
        <v>0</v>
      </c>
      <c r="BL721" s="25" t="s">
        <v>304</v>
      </c>
      <c r="BM721" s="25" t="s">
        <v>5816</v>
      </c>
    </row>
    <row r="722" s="1" customFormat="1" ht="16.5" customHeight="1">
      <c r="B722" s="47"/>
      <c r="C722" s="237" t="s">
        <v>271</v>
      </c>
      <c r="D722" s="237" t="s">
        <v>230</v>
      </c>
      <c r="E722" s="238" t="s">
        <v>5730</v>
      </c>
      <c r="F722" s="239" t="s">
        <v>5731</v>
      </c>
      <c r="G722" s="240" t="s">
        <v>356</v>
      </c>
      <c r="H722" s="241">
        <v>28</v>
      </c>
      <c r="I722" s="242"/>
      <c r="J722" s="243">
        <f>ROUND(I722*H722,2)</f>
        <v>0</v>
      </c>
      <c r="K722" s="239" t="s">
        <v>2762</v>
      </c>
      <c r="L722" s="73"/>
      <c r="M722" s="244" t="s">
        <v>22</v>
      </c>
      <c r="N722" s="245" t="s">
        <v>50</v>
      </c>
      <c r="O722" s="48"/>
      <c r="P722" s="246">
        <f>O722*H722</f>
        <v>0</v>
      </c>
      <c r="Q722" s="246">
        <v>0</v>
      </c>
      <c r="R722" s="246">
        <f>Q722*H722</f>
        <v>0</v>
      </c>
      <c r="S722" s="246">
        <v>0</v>
      </c>
      <c r="T722" s="247">
        <f>S722*H722</f>
        <v>0</v>
      </c>
      <c r="AR722" s="25" t="s">
        <v>304</v>
      </c>
      <c r="AT722" s="25" t="s">
        <v>230</v>
      </c>
      <c r="AU722" s="25" t="s">
        <v>87</v>
      </c>
      <c r="AY722" s="25" t="s">
        <v>228</v>
      </c>
      <c r="BE722" s="248">
        <f>IF(N722="základní",J722,0)</f>
        <v>0</v>
      </c>
      <c r="BF722" s="248">
        <f>IF(N722="snížená",J722,0)</f>
        <v>0</v>
      </c>
      <c r="BG722" s="248">
        <f>IF(N722="zákl. přenesená",J722,0)</f>
        <v>0</v>
      </c>
      <c r="BH722" s="248">
        <f>IF(N722="sníž. přenesená",J722,0)</f>
        <v>0</v>
      </c>
      <c r="BI722" s="248">
        <f>IF(N722="nulová",J722,0)</f>
        <v>0</v>
      </c>
      <c r="BJ722" s="25" t="s">
        <v>24</v>
      </c>
      <c r="BK722" s="248">
        <f>ROUND(I722*H722,2)</f>
        <v>0</v>
      </c>
      <c r="BL722" s="25" t="s">
        <v>304</v>
      </c>
      <c r="BM722" s="25" t="s">
        <v>5817</v>
      </c>
    </row>
    <row r="723" s="1" customFormat="1" ht="16.5" customHeight="1">
      <c r="B723" s="47"/>
      <c r="C723" s="237" t="s">
        <v>29</v>
      </c>
      <c r="D723" s="237" t="s">
        <v>230</v>
      </c>
      <c r="E723" s="238" t="s">
        <v>5733</v>
      </c>
      <c r="F723" s="239" t="s">
        <v>5734</v>
      </c>
      <c r="G723" s="240" t="s">
        <v>929</v>
      </c>
      <c r="H723" s="241">
        <v>1</v>
      </c>
      <c r="I723" s="242"/>
      <c r="J723" s="243">
        <f>ROUND(I723*H723,2)</f>
        <v>0</v>
      </c>
      <c r="K723" s="239" t="s">
        <v>2762</v>
      </c>
      <c r="L723" s="73"/>
      <c r="M723" s="244" t="s">
        <v>22</v>
      </c>
      <c r="N723" s="245" t="s">
        <v>50</v>
      </c>
      <c r="O723" s="48"/>
      <c r="P723" s="246">
        <f>O723*H723</f>
        <v>0</v>
      </c>
      <c r="Q723" s="246">
        <v>0</v>
      </c>
      <c r="R723" s="246">
        <f>Q723*H723</f>
        <v>0</v>
      </c>
      <c r="S723" s="246">
        <v>0</v>
      </c>
      <c r="T723" s="247">
        <f>S723*H723</f>
        <v>0</v>
      </c>
      <c r="AR723" s="25" t="s">
        <v>304</v>
      </c>
      <c r="AT723" s="25" t="s">
        <v>230</v>
      </c>
      <c r="AU723" s="25" t="s">
        <v>87</v>
      </c>
      <c r="AY723" s="25" t="s">
        <v>228</v>
      </c>
      <c r="BE723" s="248">
        <f>IF(N723="základní",J723,0)</f>
        <v>0</v>
      </c>
      <c r="BF723" s="248">
        <f>IF(N723="snížená",J723,0)</f>
        <v>0</v>
      </c>
      <c r="BG723" s="248">
        <f>IF(N723="zákl. přenesená",J723,0)</f>
        <v>0</v>
      </c>
      <c r="BH723" s="248">
        <f>IF(N723="sníž. přenesená",J723,0)</f>
        <v>0</v>
      </c>
      <c r="BI723" s="248">
        <f>IF(N723="nulová",J723,0)</f>
        <v>0</v>
      </c>
      <c r="BJ723" s="25" t="s">
        <v>24</v>
      </c>
      <c r="BK723" s="248">
        <f>ROUND(I723*H723,2)</f>
        <v>0</v>
      </c>
      <c r="BL723" s="25" t="s">
        <v>304</v>
      </c>
      <c r="BM723" s="25" t="s">
        <v>5818</v>
      </c>
    </row>
    <row r="724" s="1" customFormat="1" ht="16.5" customHeight="1">
      <c r="B724" s="47"/>
      <c r="C724" s="237" t="s">
        <v>279</v>
      </c>
      <c r="D724" s="237" t="s">
        <v>230</v>
      </c>
      <c r="E724" s="238" t="s">
        <v>5736</v>
      </c>
      <c r="F724" s="239" t="s">
        <v>5737</v>
      </c>
      <c r="G724" s="240" t="s">
        <v>929</v>
      </c>
      <c r="H724" s="241">
        <v>10</v>
      </c>
      <c r="I724" s="242"/>
      <c r="J724" s="243">
        <f>ROUND(I724*H724,2)</f>
        <v>0</v>
      </c>
      <c r="K724" s="239" t="s">
        <v>2762</v>
      </c>
      <c r="L724" s="73"/>
      <c r="M724" s="244" t="s">
        <v>22</v>
      </c>
      <c r="N724" s="245" t="s">
        <v>50</v>
      </c>
      <c r="O724" s="48"/>
      <c r="P724" s="246">
        <f>O724*H724</f>
        <v>0</v>
      </c>
      <c r="Q724" s="246">
        <v>0</v>
      </c>
      <c r="R724" s="246">
        <f>Q724*H724</f>
        <v>0</v>
      </c>
      <c r="S724" s="246">
        <v>0</v>
      </c>
      <c r="T724" s="247">
        <f>S724*H724</f>
        <v>0</v>
      </c>
      <c r="AR724" s="25" t="s">
        <v>304</v>
      </c>
      <c r="AT724" s="25" t="s">
        <v>230</v>
      </c>
      <c r="AU724" s="25" t="s">
        <v>87</v>
      </c>
      <c r="AY724" s="25" t="s">
        <v>228</v>
      </c>
      <c r="BE724" s="248">
        <f>IF(N724="základní",J724,0)</f>
        <v>0</v>
      </c>
      <c r="BF724" s="248">
        <f>IF(N724="snížená",J724,0)</f>
        <v>0</v>
      </c>
      <c r="BG724" s="248">
        <f>IF(N724="zákl. přenesená",J724,0)</f>
        <v>0</v>
      </c>
      <c r="BH724" s="248">
        <f>IF(N724="sníž. přenesená",J724,0)</f>
        <v>0</v>
      </c>
      <c r="BI724" s="248">
        <f>IF(N724="nulová",J724,0)</f>
        <v>0</v>
      </c>
      <c r="BJ724" s="25" t="s">
        <v>24</v>
      </c>
      <c r="BK724" s="248">
        <f>ROUND(I724*H724,2)</f>
        <v>0</v>
      </c>
      <c r="BL724" s="25" t="s">
        <v>304</v>
      </c>
      <c r="BM724" s="25" t="s">
        <v>5819</v>
      </c>
    </row>
    <row r="725" s="1" customFormat="1" ht="16.5" customHeight="1">
      <c r="B725" s="47"/>
      <c r="C725" s="237" t="s">
        <v>284</v>
      </c>
      <c r="D725" s="237" t="s">
        <v>230</v>
      </c>
      <c r="E725" s="238" t="s">
        <v>5739</v>
      </c>
      <c r="F725" s="239" t="s">
        <v>5740</v>
      </c>
      <c r="G725" s="240" t="s">
        <v>929</v>
      </c>
      <c r="H725" s="241">
        <v>6</v>
      </c>
      <c r="I725" s="242"/>
      <c r="J725" s="243">
        <f>ROUND(I725*H725,2)</f>
        <v>0</v>
      </c>
      <c r="K725" s="239" t="s">
        <v>2762</v>
      </c>
      <c r="L725" s="73"/>
      <c r="M725" s="244" t="s">
        <v>22</v>
      </c>
      <c r="N725" s="245" t="s">
        <v>50</v>
      </c>
      <c r="O725" s="48"/>
      <c r="P725" s="246">
        <f>O725*H725</f>
        <v>0</v>
      </c>
      <c r="Q725" s="246">
        <v>0</v>
      </c>
      <c r="R725" s="246">
        <f>Q725*H725</f>
        <v>0</v>
      </c>
      <c r="S725" s="246">
        <v>0</v>
      </c>
      <c r="T725" s="247">
        <f>S725*H725</f>
        <v>0</v>
      </c>
      <c r="AR725" s="25" t="s">
        <v>304</v>
      </c>
      <c r="AT725" s="25" t="s">
        <v>230</v>
      </c>
      <c r="AU725" s="25" t="s">
        <v>87</v>
      </c>
      <c r="AY725" s="25" t="s">
        <v>228</v>
      </c>
      <c r="BE725" s="248">
        <f>IF(N725="základní",J725,0)</f>
        <v>0</v>
      </c>
      <c r="BF725" s="248">
        <f>IF(N725="snížená",J725,0)</f>
        <v>0</v>
      </c>
      <c r="BG725" s="248">
        <f>IF(N725="zákl. přenesená",J725,0)</f>
        <v>0</v>
      </c>
      <c r="BH725" s="248">
        <f>IF(N725="sníž. přenesená",J725,0)</f>
        <v>0</v>
      </c>
      <c r="BI725" s="248">
        <f>IF(N725="nulová",J725,0)</f>
        <v>0</v>
      </c>
      <c r="BJ725" s="25" t="s">
        <v>24</v>
      </c>
      <c r="BK725" s="248">
        <f>ROUND(I725*H725,2)</f>
        <v>0</v>
      </c>
      <c r="BL725" s="25" t="s">
        <v>304</v>
      </c>
      <c r="BM725" s="25" t="s">
        <v>5820</v>
      </c>
    </row>
    <row r="726" s="1" customFormat="1" ht="16.5" customHeight="1">
      <c r="B726" s="47"/>
      <c r="C726" s="237" t="s">
        <v>289</v>
      </c>
      <c r="D726" s="237" t="s">
        <v>230</v>
      </c>
      <c r="E726" s="238" t="s">
        <v>5742</v>
      </c>
      <c r="F726" s="239" t="s">
        <v>5743</v>
      </c>
      <c r="G726" s="240" t="s">
        <v>328</v>
      </c>
      <c r="H726" s="241">
        <v>70</v>
      </c>
      <c r="I726" s="242"/>
      <c r="J726" s="243">
        <f>ROUND(I726*H726,2)</f>
        <v>0</v>
      </c>
      <c r="K726" s="239" t="s">
        <v>2762</v>
      </c>
      <c r="L726" s="73"/>
      <c r="M726" s="244" t="s">
        <v>22</v>
      </c>
      <c r="N726" s="245" t="s">
        <v>50</v>
      </c>
      <c r="O726" s="48"/>
      <c r="P726" s="246">
        <f>O726*H726</f>
        <v>0</v>
      </c>
      <c r="Q726" s="246">
        <v>0</v>
      </c>
      <c r="R726" s="246">
        <f>Q726*H726</f>
        <v>0</v>
      </c>
      <c r="S726" s="246">
        <v>0</v>
      </c>
      <c r="T726" s="247">
        <f>S726*H726</f>
        <v>0</v>
      </c>
      <c r="AR726" s="25" t="s">
        <v>304</v>
      </c>
      <c r="AT726" s="25" t="s">
        <v>230</v>
      </c>
      <c r="AU726" s="25" t="s">
        <v>87</v>
      </c>
      <c r="AY726" s="25" t="s">
        <v>228</v>
      </c>
      <c r="BE726" s="248">
        <f>IF(N726="základní",J726,0)</f>
        <v>0</v>
      </c>
      <c r="BF726" s="248">
        <f>IF(N726="snížená",J726,0)</f>
        <v>0</v>
      </c>
      <c r="BG726" s="248">
        <f>IF(N726="zákl. přenesená",J726,0)</f>
        <v>0</v>
      </c>
      <c r="BH726" s="248">
        <f>IF(N726="sníž. přenesená",J726,0)</f>
        <v>0</v>
      </c>
      <c r="BI726" s="248">
        <f>IF(N726="nulová",J726,0)</f>
        <v>0</v>
      </c>
      <c r="BJ726" s="25" t="s">
        <v>24</v>
      </c>
      <c r="BK726" s="248">
        <f>ROUND(I726*H726,2)</f>
        <v>0</v>
      </c>
      <c r="BL726" s="25" t="s">
        <v>304</v>
      </c>
      <c r="BM726" s="25" t="s">
        <v>5821</v>
      </c>
    </row>
    <row r="727" s="1" customFormat="1" ht="16.5" customHeight="1">
      <c r="B727" s="47"/>
      <c r="C727" s="237" t="s">
        <v>289</v>
      </c>
      <c r="D727" s="237" t="s">
        <v>230</v>
      </c>
      <c r="E727" s="238" t="s">
        <v>5822</v>
      </c>
      <c r="F727" s="239" t="s">
        <v>5746</v>
      </c>
      <c r="G727" s="240" t="s">
        <v>3160</v>
      </c>
      <c r="H727" s="241">
        <v>90</v>
      </c>
      <c r="I727" s="242"/>
      <c r="J727" s="243">
        <f>ROUND(I727*H727,2)</f>
        <v>0</v>
      </c>
      <c r="K727" s="239" t="s">
        <v>2762</v>
      </c>
      <c r="L727" s="73"/>
      <c r="M727" s="244" t="s">
        <v>22</v>
      </c>
      <c r="N727" s="245" t="s">
        <v>50</v>
      </c>
      <c r="O727" s="48"/>
      <c r="P727" s="246">
        <f>O727*H727</f>
        <v>0</v>
      </c>
      <c r="Q727" s="246">
        <v>0</v>
      </c>
      <c r="R727" s="246">
        <f>Q727*H727</f>
        <v>0</v>
      </c>
      <c r="S727" s="246">
        <v>0</v>
      </c>
      <c r="T727" s="247">
        <f>S727*H727</f>
        <v>0</v>
      </c>
      <c r="AR727" s="25" t="s">
        <v>304</v>
      </c>
      <c r="AT727" s="25" t="s">
        <v>230</v>
      </c>
      <c r="AU727" s="25" t="s">
        <v>87</v>
      </c>
      <c r="AY727" s="25" t="s">
        <v>228</v>
      </c>
      <c r="BE727" s="248">
        <f>IF(N727="základní",J727,0)</f>
        <v>0</v>
      </c>
      <c r="BF727" s="248">
        <f>IF(N727="snížená",J727,0)</f>
        <v>0</v>
      </c>
      <c r="BG727" s="248">
        <f>IF(N727="zákl. přenesená",J727,0)</f>
        <v>0</v>
      </c>
      <c r="BH727" s="248">
        <f>IF(N727="sníž. přenesená",J727,0)</f>
        <v>0</v>
      </c>
      <c r="BI727" s="248">
        <f>IF(N727="nulová",J727,0)</f>
        <v>0</v>
      </c>
      <c r="BJ727" s="25" t="s">
        <v>24</v>
      </c>
      <c r="BK727" s="248">
        <f>ROUND(I727*H727,2)</f>
        <v>0</v>
      </c>
      <c r="BL727" s="25" t="s">
        <v>304</v>
      </c>
      <c r="BM727" s="25" t="s">
        <v>5823</v>
      </c>
    </row>
    <row r="728" s="11" customFormat="1" ht="37.44" customHeight="1">
      <c r="B728" s="221"/>
      <c r="C728" s="222"/>
      <c r="D728" s="223" t="s">
        <v>78</v>
      </c>
      <c r="E728" s="224" t="s">
        <v>2983</v>
      </c>
      <c r="F728" s="224" t="s">
        <v>5824</v>
      </c>
      <c r="G728" s="222"/>
      <c r="H728" s="222"/>
      <c r="I728" s="225"/>
      <c r="J728" s="226">
        <f>BK728</f>
        <v>0</v>
      </c>
      <c r="K728" s="222"/>
      <c r="L728" s="227"/>
      <c r="M728" s="228"/>
      <c r="N728" s="229"/>
      <c r="O728" s="229"/>
      <c r="P728" s="230">
        <f>P729</f>
        <v>0</v>
      </c>
      <c r="Q728" s="229"/>
      <c r="R728" s="230">
        <f>R729</f>
        <v>0</v>
      </c>
      <c r="S728" s="229"/>
      <c r="T728" s="231">
        <f>T729</f>
        <v>0</v>
      </c>
      <c r="AR728" s="232" t="s">
        <v>87</v>
      </c>
      <c r="AT728" s="233" t="s">
        <v>78</v>
      </c>
      <c r="AU728" s="233" t="s">
        <v>79</v>
      </c>
      <c r="AY728" s="232" t="s">
        <v>228</v>
      </c>
      <c r="BK728" s="234">
        <f>BK729</f>
        <v>0</v>
      </c>
    </row>
    <row r="729" s="11" customFormat="1" ht="19.92" customHeight="1">
      <c r="B729" s="221"/>
      <c r="C729" s="222"/>
      <c r="D729" s="223" t="s">
        <v>78</v>
      </c>
      <c r="E729" s="235" t="s">
        <v>2941</v>
      </c>
      <c r="F729" s="235" t="s">
        <v>5704</v>
      </c>
      <c r="G729" s="222"/>
      <c r="H729" s="222"/>
      <c r="I729" s="225"/>
      <c r="J729" s="236">
        <f>BK729</f>
        <v>0</v>
      </c>
      <c r="K729" s="222"/>
      <c r="L729" s="227"/>
      <c r="M729" s="228"/>
      <c r="N729" s="229"/>
      <c r="O729" s="229"/>
      <c r="P729" s="230">
        <f>SUM(P730:P743)</f>
        <v>0</v>
      </c>
      <c r="Q729" s="229"/>
      <c r="R729" s="230">
        <f>SUM(R730:R743)</f>
        <v>0</v>
      </c>
      <c r="S729" s="229"/>
      <c r="T729" s="231">
        <f>SUM(T730:T743)</f>
        <v>0</v>
      </c>
      <c r="AR729" s="232" t="s">
        <v>87</v>
      </c>
      <c r="AT729" s="233" t="s">
        <v>78</v>
      </c>
      <c r="AU729" s="233" t="s">
        <v>24</v>
      </c>
      <c r="AY729" s="232" t="s">
        <v>228</v>
      </c>
      <c r="BK729" s="234">
        <f>SUM(BK730:BK743)</f>
        <v>0</v>
      </c>
    </row>
    <row r="730" s="1" customFormat="1" ht="16.5" customHeight="1">
      <c r="B730" s="47"/>
      <c r="C730" s="237" t="s">
        <v>24</v>
      </c>
      <c r="D730" s="237" t="s">
        <v>230</v>
      </c>
      <c r="E730" s="238" t="s">
        <v>5705</v>
      </c>
      <c r="F730" s="239" t="s">
        <v>5706</v>
      </c>
      <c r="G730" s="240" t="s">
        <v>929</v>
      </c>
      <c r="H730" s="241">
        <v>1</v>
      </c>
      <c r="I730" s="242"/>
      <c r="J730" s="243">
        <f>ROUND(I730*H730,2)</f>
        <v>0</v>
      </c>
      <c r="K730" s="239" t="s">
        <v>2762</v>
      </c>
      <c r="L730" s="73"/>
      <c r="M730" s="244" t="s">
        <v>22</v>
      </c>
      <c r="N730" s="245" t="s">
        <v>50</v>
      </c>
      <c r="O730" s="48"/>
      <c r="P730" s="246">
        <f>O730*H730</f>
        <v>0</v>
      </c>
      <c r="Q730" s="246">
        <v>0</v>
      </c>
      <c r="R730" s="246">
        <f>Q730*H730</f>
        <v>0</v>
      </c>
      <c r="S730" s="246">
        <v>0</v>
      </c>
      <c r="T730" s="247">
        <f>S730*H730</f>
        <v>0</v>
      </c>
      <c r="AR730" s="25" t="s">
        <v>304</v>
      </c>
      <c r="AT730" s="25" t="s">
        <v>230</v>
      </c>
      <c r="AU730" s="25" t="s">
        <v>87</v>
      </c>
      <c r="AY730" s="25" t="s">
        <v>228</v>
      </c>
      <c r="BE730" s="248">
        <f>IF(N730="základní",J730,0)</f>
        <v>0</v>
      </c>
      <c r="BF730" s="248">
        <f>IF(N730="snížená",J730,0)</f>
        <v>0</v>
      </c>
      <c r="BG730" s="248">
        <f>IF(N730="zákl. přenesená",J730,0)</f>
        <v>0</v>
      </c>
      <c r="BH730" s="248">
        <f>IF(N730="sníž. přenesená",J730,0)</f>
        <v>0</v>
      </c>
      <c r="BI730" s="248">
        <f>IF(N730="nulová",J730,0)</f>
        <v>0</v>
      </c>
      <c r="BJ730" s="25" t="s">
        <v>24</v>
      </c>
      <c r="BK730" s="248">
        <f>ROUND(I730*H730,2)</f>
        <v>0</v>
      </c>
      <c r="BL730" s="25" t="s">
        <v>304</v>
      </c>
      <c r="BM730" s="25" t="s">
        <v>5825</v>
      </c>
    </row>
    <row r="731" s="1" customFormat="1" ht="16.5" customHeight="1">
      <c r="B731" s="47"/>
      <c r="C731" s="237" t="s">
        <v>87</v>
      </c>
      <c r="D731" s="237" t="s">
        <v>230</v>
      </c>
      <c r="E731" s="238" t="s">
        <v>5708</v>
      </c>
      <c r="F731" s="239" t="s">
        <v>5709</v>
      </c>
      <c r="G731" s="240" t="s">
        <v>5710</v>
      </c>
      <c r="H731" s="241">
        <v>1</v>
      </c>
      <c r="I731" s="242"/>
      <c r="J731" s="243">
        <f>ROUND(I731*H731,2)</f>
        <v>0</v>
      </c>
      <c r="K731" s="239" t="s">
        <v>2762</v>
      </c>
      <c r="L731" s="73"/>
      <c r="M731" s="244" t="s">
        <v>22</v>
      </c>
      <c r="N731" s="245" t="s">
        <v>50</v>
      </c>
      <c r="O731" s="48"/>
      <c r="P731" s="246">
        <f>O731*H731</f>
        <v>0</v>
      </c>
      <c r="Q731" s="246">
        <v>0</v>
      </c>
      <c r="R731" s="246">
        <f>Q731*H731</f>
        <v>0</v>
      </c>
      <c r="S731" s="246">
        <v>0</v>
      </c>
      <c r="T731" s="247">
        <f>S731*H731</f>
        <v>0</v>
      </c>
      <c r="AR731" s="25" t="s">
        <v>304</v>
      </c>
      <c r="AT731" s="25" t="s">
        <v>230</v>
      </c>
      <c r="AU731" s="25" t="s">
        <v>87</v>
      </c>
      <c r="AY731" s="25" t="s">
        <v>228</v>
      </c>
      <c r="BE731" s="248">
        <f>IF(N731="základní",J731,0)</f>
        <v>0</v>
      </c>
      <c r="BF731" s="248">
        <f>IF(N731="snížená",J731,0)</f>
        <v>0</v>
      </c>
      <c r="BG731" s="248">
        <f>IF(N731="zákl. přenesená",J731,0)</f>
        <v>0</v>
      </c>
      <c r="BH731" s="248">
        <f>IF(N731="sníž. přenesená",J731,0)</f>
        <v>0</v>
      </c>
      <c r="BI731" s="248">
        <f>IF(N731="nulová",J731,0)</f>
        <v>0</v>
      </c>
      <c r="BJ731" s="25" t="s">
        <v>24</v>
      </c>
      <c r="BK731" s="248">
        <f>ROUND(I731*H731,2)</f>
        <v>0</v>
      </c>
      <c r="BL731" s="25" t="s">
        <v>304</v>
      </c>
      <c r="BM731" s="25" t="s">
        <v>5826</v>
      </c>
    </row>
    <row r="732" s="1" customFormat="1" ht="16.5" customHeight="1">
      <c r="B732" s="47"/>
      <c r="C732" s="237" t="s">
        <v>101</v>
      </c>
      <c r="D732" s="237" t="s">
        <v>230</v>
      </c>
      <c r="E732" s="238" t="s">
        <v>5712</v>
      </c>
      <c r="F732" s="239" t="s">
        <v>5713</v>
      </c>
      <c r="G732" s="240" t="s">
        <v>929</v>
      </c>
      <c r="H732" s="241">
        <v>20</v>
      </c>
      <c r="I732" s="242"/>
      <c r="J732" s="243">
        <f>ROUND(I732*H732,2)</f>
        <v>0</v>
      </c>
      <c r="K732" s="239" t="s">
        <v>2762</v>
      </c>
      <c r="L732" s="73"/>
      <c r="M732" s="244" t="s">
        <v>22</v>
      </c>
      <c r="N732" s="245" t="s">
        <v>50</v>
      </c>
      <c r="O732" s="48"/>
      <c r="P732" s="246">
        <f>O732*H732</f>
        <v>0</v>
      </c>
      <c r="Q732" s="246">
        <v>0</v>
      </c>
      <c r="R732" s="246">
        <f>Q732*H732</f>
        <v>0</v>
      </c>
      <c r="S732" s="246">
        <v>0</v>
      </c>
      <c r="T732" s="247">
        <f>S732*H732</f>
        <v>0</v>
      </c>
      <c r="AR732" s="25" t="s">
        <v>304</v>
      </c>
      <c r="AT732" s="25" t="s">
        <v>230</v>
      </c>
      <c r="AU732" s="25" t="s">
        <v>87</v>
      </c>
      <c r="AY732" s="25" t="s">
        <v>228</v>
      </c>
      <c r="BE732" s="248">
        <f>IF(N732="základní",J732,0)</f>
        <v>0</v>
      </c>
      <c r="BF732" s="248">
        <f>IF(N732="snížená",J732,0)</f>
        <v>0</v>
      </c>
      <c r="BG732" s="248">
        <f>IF(N732="zákl. přenesená",J732,0)</f>
        <v>0</v>
      </c>
      <c r="BH732" s="248">
        <f>IF(N732="sníž. přenesená",J732,0)</f>
        <v>0</v>
      </c>
      <c r="BI732" s="248">
        <f>IF(N732="nulová",J732,0)</f>
        <v>0</v>
      </c>
      <c r="BJ732" s="25" t="s">
        <v>24</v>
      </c>
      <c r="BK732" s="248">
        <f>ROUND(I732*H732,2)</f>
        <v>0</v>
      </c>
      <c r="BL732" s="25" t="s">
        <v>304</v>
      </c>
      <c r="BM732" s="25" t="s">
        <v>5827</v>
      </c>
    </row>
    <row r="733" s="1" customFormat="1" ht="16.5" customHeight="1">
      <c r="B733" s="47"/>
      <c r="C733" s="237" t="s">
        <v>235</v>
      </c>
      <c r="D733" s="237" t="s">
        <v>230</v>
      </c>
      <c r="E733" s="238" t="s">
        <v>5715</v>
      </c>
      <c r="F733" s="239" t="s">
        <v>5716</v>
      </c>
      <c r="G733" s="240" t="s">
        <v>929</v>
      </c>
      <c r="H733" s="241">
        <v>20</v>
      </c>
      <c r="I733" s="242"/>
      <c r="J733" s="243">
        <f>ROUND(I733*H733,2)</f>
        <v>0</v>
      </c>
      <c r="K733" s="239" t="s">
        <v>2762</v>
      </c>
      <c r="L733" s="73"/>
      <c r="M733" s="244" t="s">
        <v>22</v>
      </c>
      <c r="N733" s="245" t="s">
        <v>50</v>
      </c>
      <c r="O733" s="48"/>
      <c r="P733" s="246">
        <f>O733*H733</f>
        <v>0</v>
      </c>
      <c r="Q733" s="246">
        <v>0</v>
      </c>
      <c r="R733" s="246">
        <f>Q733*H733</f>
        <v>0</v>
      </c>
      <c r="S733" s="246">
        <v>0</v>
      </c>
      <c r="T733" s="247">
        <f>S733*H733</f>
        <v>0</v>
      </c>
      <c r="AR733" s="25" t="s">
        <v>304</v>
      </c>
      <c r="AT733" s="25" t="s">
        <v>230</v>
      </c>
      <c r="AU733" s="25" t="s">
        <v>87</v>
      </c>
      <c r="AY733" s="25" t="s">
        <v>228</v>
      </c>
      <c r="BE733" s="248">
        <f>IF(N733="základní",J733,0)</f>
        <v>0</v>
      </c>
      <c r="BF733" s="248">
        <f>IF(N733="snížená",J733,0)</f>
        <v>0</v>
      </c>
      <c r="BG733" s="248">
        <f>IF(N733="zákl. přenesená",J733,0)</f>
        <v>0</v>
      </c>
      <c r="BH733" s="248">
        <f>IF(N733="sníž. přenesená",J733,0)</f>
        <v>0</v>
      </c>
      <c r="BI733" s="248">
        <f>IF(N733="nulová",J733,0)</f>
        <v>0</v>
      </c>
      <c r="BJ733" s="25" t="s">
        <v>24</v>
      </c>
      <c r="BK733" s="248">
        <f>ROUND(I733*H733,2)</f>
        <v>0</v>
      </c>
      <c r="BL733" s="25" t="s">
        <v>304</v>
      </c>
      <c r="BM733" s="25" t="s">
        <v>5828</v>
      </c>
    </row>
    <row r="734" s="1" customFormat="1" ht="16.5" customHeight="1">
      <c r="B734" s="47"/>
      <c r="C734" s="237" t="s">
        <v>251</v>
      </c>
      <c r="D734" s="237" t="s">
        <v>230</v>
      </c>
      <c r="E734" s="238" t="s">
        <v>5718</v>
      </c>
      <c r="F734" s="239" t="s">
        <v>5719</v>
      </c>
      <c r="G734" s="240" t="s">
        <v>328</v>
      </c>
      <c r="H734" s="241">
        <v>900</v>
      </c>
      <c r="I734" s="242"/>
      <c r="J734" s="243">
        <f>ROUND(I734*H734,2)</f>
        <v>0</v>
      </c>
      <c r="K734" s="239" t="s">
        <v>2762</v>
      </c>
      <c r="L734" s="73"/>
      <c r="M734" s="244" t="s">
        <v>22</v>
      </c>
      <c r="N734" s="245" t="s">
        <v>50</v>
      </c>
      <c r="O734" s="48"/>
      <c r="P734" s="246">
        <f>O734*H734</f>
        <v>0</v>
      </c>
      <c r="Q734" s="246">
        <v>0</v>
      </c>
      <c r="R734" s="246">
        <f>Q734*H734</f>
        <v>0</v>
      </c>
      <c r="S734" s="246">
        <v>0</v>
      </c>
      <c r="T734" s="247">
        <f>S734*H734</f>
        <v>0</v>
      </c>
      <c r="AR734" s="25" t="s">
        <v>304</v>
      </c>
      <c r="AT734" s="25" t="s">
        <v>230</v>
      </c>
      <c r="AU734" s="25" t="s">
        <v>87</v>
      </c>
      <c r="AY734" s="25" t="s">
        <v>228</v>
      </c>
      <c r="BE734" s="248">
        <f>IF(N734="základní",J734,0)</f>
        <v>0</v>
      </c>
      <c r="BF734" s="248">
        <f>IF(N734="snížená",J734,0)</f>
        <v>0</v>
      </c>
      <c r="BG734" s="248">
        <f>IF(N734="zákl. přenesená",J734,0)</f>
        <v>0</v>
      </c>
      <c r="BH734" s="248">
        <f>IF(N734="sníž. přenesená",J734,0)</f>
        <v>0</v>
      </c>
      <c r="BI734" s="248">
        <f>IF(N734="nulová",J734,0)</f>
        <v>0</v>
      </c>
      <c r="BJ734" s="25" t="s">
        <v>24</v>
      </c>
      <c r="BK734" s="248">
        <f>ROUND(I734*H734,2)</f>
        <v>0</v>
      </c>
      <c r="BL734" s="25" t="s">
        <v>304</v>
      </c>
      <c r="BM734" s="25" t="s">
        <v>5829</v>
      </c>
    </row>
    <row r="735" s="1" customFormat="1" ht="16.5" customHeight="1">
      <c r="B735" s="47"/>
      <c r="C735" s="237" t="s">
        <v>255</v>
      </c>
      <c r="D735" s="237" t="s">
        <v>230</v>
      </c>
      <c r="E735" s="238" t="s">
        <v>5721</v>
      </c>
      <c r="F735" s="239" t="s">
        <v>5722</v>
      </c>
      <c r="G735" s="240" t="s">
        <v>328</v>
      </c>
      <c r="H735" s="241">
        <v>150</v>
      </c>
      <c r="I735" s="242"/>
      <c r="J735" s="243">
        <f>ROUND(I735*H735,2)</f>
        <v>0</v>
      </c>
      <c r="K735" s="239" t="s">
        <v>2762</v>
      </c>
      <c r="L735" s="73"/>
      <c r="M735" s="244" t="s">
        <v>22</v>
      </c>
      <c r="N735" s="245" t="s">
        <v>50</v>
      </c>
      <c r="O735" s="48"/>
      <c r="P735" s="246">
        <f>O735*H735</f>
        <v>0</v>
      </c>
      <c r="Q735" s="246">
        <v>0</v>
      </c>
      <c r="R735" s="246">
        <f>Q735*H735</f>
        <v>0</v>
      </c>
      <c r="S735" s="246">
        <v>0</v>
      </c>
      <c r="T735" s="247">
        <f>S735*H735</f>
        <v>0</v>
      </c>
      <c r="AR735" s="25" t="s">
        <v>304</v>
      </c>
      <c r="AT735" s="25" t="s">
        <v>230</v>
      </c>
      <c r="AU735" s="25" t="s">
        <v>87</v>
      </c>
      <c r="AY735" s="25" t="s">
        <v>228</v>
      </c>
      <c r="BE735" s="248">
        <f>IF(N735="základní",J735,0)</f>
        <v>0</v>
      </c>
      <c r="BF735" s="248">
        <f>IF(N735="snížená",J735,0)</f>
        <v>0</v>
      </c>
      <c r="BG735" s="248">
        <f>IF(N735="zákl. přenesená",J735,0)</f>
        <v>0</v>
      </c>
      <c r="BH735" s="248">
        <f>IF(N735="sníž. přenesená",J735,0)</f>
        <v>0</v>
      </c>
      <c r="BI735" s="248">
        <f>IF(N735="nulová",J735,0)</f>
        <v>0</v>
      </c>
      <c r="BJ735" s="25" t="s">
        <v>24</v>
      </c>
      <c r="BK735" s="248">
        <f>ROUND(I735*H735,2)</f>
        <v>0</v>
      </c>
      <c r="BL735" s="25" t="s">
        <v>304</v>
      </c>
      <c r="BM735" s="25" t="s">
        <v>5830</v>
      </c>
    </row>
    <row r="736" s="1" customFormat="1" ht="16.5" customHeight="1">
      <c r="B736" s="47"/>
      <c r="C736" s="237" t="s">
        <v>260</v>
      </c>
      <c r="D736" s="237" t="s">
        <v>230</v>
      </c>
      <c r="E736" s="238" t="s">
        <v>5724</v>
      </c>
      <c r="F736" s="239" t="s">
        <v>5725</v>
      </c>
      <c r="G736" s="240" t="s">
        <v>263</v>
      </c>
      <c r="H736" s="241">
        <v>190</v>
      </c>
      <c r="I736" s="242"/>
      <c r="J736" s="243">
        <f>ROUND(I736*H736,2)</f>
        <v>0</v>
      </c>
      <c r="K736" s="239" t="s">
        <v>2762</v>
      </c>
      <c r="L736" s="73"/>
      <c r="M736" s="244" t="s">
        <v>22</v>
      </c>
      <c r="N736" s="245" t="s">
        <v>50</v>
      </c>
      <c r="O736" s="48"/>
      <c r="P736" s="246">
        <f>O736*H736</f>
        <v>0</v>
      </c>
      <c r="Q736" s="246">
        <v>0</v>
      </c>
      <c r="R736" s="246">
        <f>Q736*H736</f>
        <v>0</v>
      </c>
      <c r="S736" s="246">
        <v>0</v>
      </c>
      <c r="T736" s="247">
        <f>S736*H736</f>
        <v>0</v>
      </c>
      <c r="AR736" s="25" t="s">
        <v>304</v>
      </c>
      <c r="AT736" s="25" t="s">
        <v>230</v>
      </c>
      <c r="AU736" s="25" t="s">
        <v>87</v>
      </c>
      <c r="AY736" s="25" t="s">
        <v>228</v>
      </c>
      <c r="BE736" s="248">
        <f>IF(N736="základní",J736,0)</f>
        <v>0</v>
      </c>
      <c r="BF736" s="248">
        <f>IF(N736="snížená",J736,0)</f>
        <v>0</v>
      </c>
      <c r="BG736" s="248">
        <f>IF(N736="zákl. přenesená",J736,0)</f>
        <v>0</v>
      </c>
      <c r="BH736" s="248">
        <f>IF(N736="sníž. přenesená",J736,0)</f>
        <v>0</v>
      </c>
      <c r="BI736" s="248">
        <f>IF(N736="nulová",J736,0)</f>
        <v>0</v>
      </c>
      <c r="BJ736" s="25" t="s">
        <v>24</v>
      </c>
      <c r="BK736" s="248">
        <f>ROUND(I736*H736,2)</f>
        <v>0</v>
      </c>
      <c r="BL736" s="25" t="s">
        <v>304</v>
      </c>
      <c r="BM736" s="25" t="s">
        <v>5831</v>
      </c>
    </row>
    <row r="737" s="1" customFormat="1" ht="16.5" customHeight="1">
      <c r="B737" s="47"/>
      <c r="C737" s="237" t="s">
        <v>266</v>
      </c>
      <c r="D737" s="237" t="s">
        <v>230</v>
      </c>
      <c r="E737" s="238" t="s">
        <v>5727</v>
      </c>
      <c r="F737" s="239" t="s">
        <v>5728</v>
      </c>
      <c r="G737" s="240" t="s">
        <v>328</v>
      </c>
      <c r="H737" s="241">
        <v>200</v>
      </c>
      <c r="I737" s="242"/>
      <c r="J737" s="243">
        <f>ROUND(I737*H737,2)</f>
        <v>0</v>
      </c>
      <c r="K737" s="239" t="s">
        <v>2762</v>
      </c>
      <c r="L737" s="73"/>
      <c r="M737" s="244" t="s">
        <v>22</v>
      </c>
      <c r="N737" s="245" t="s">
        <v>50</v>
      </c>
      <c r="O737" s="48"/>
      <c r="P737" s="246">
        <f>O737*H737</f>
        <v>0</v>
      </c>
      <c r="Q737" s="246">
        <v>0</v>
      </c>
      <c r="R737" s="246">
        <f>Q737*H737</f>
        <v>0</v>
      </c>
      <c r="S737" s="246">
        <v>0</v>
      </c>
      <c r="T737" s="247">
        <f>S737*H737</f>
        <v>0</v>
      </c>
      <c r="AR737" s="25" t="s">
        <v>304</v>
      </c>
      <c r="AT737" s="25" t="s">
        <v>230</v>
      </c>
      <c r="AU737" s="25" t="s">
        <v>87</v>
      </c>
      <c r="AY737" s="25" t="s">
        <v>228</v>
      </c>
      <c r="BE737" s="248">
        <f>IF(N737="základní",J737,0)</f>
        <v>0</v>
      </c>
      <c r="BF737" s="248">
        <f>IF(N737="snížená",J737,0)</f>
        <v>0</v>
      </c>
      <c r="BG737" s="248">
        <f>IF(N737="zákl. přenesená",J737,0)</f>
        <v>0</v>
      </c>
      <c r="BH737" s="248">
        <f>IF(N737="sníž. přenesená",J737,0)</f>
        <v>0</v>
      </c>
      <c r="BI737" s="248">
        <f>IF(N737="nulová",J737,0)</f>
        <v>0</v>
      </c>
      <c r="BJ737" s="25" t="s">
        <v>24</v>
      </c>
      <c r="BK737" s="248">
        <f>ROUND(I737*H737,2)</f>
        <v>0</v>
      </c>
      <c r="BL737" s="25" t="s">
        <v>304</v>
      </c>
      <c r="BM737" s="25" t="s">
        <v>5832</v>
      </c>
    </row>
    <row r="738" s="1" customFormat="1" ht="16.5" customHeight="1">
      <c r="B738" s="47"/>
      <c r="C738" s="237" t="s">
        <v>271</v>
      </c>
      <c r="D738" s="237" t="s">
        <v>230</v>
      </c>
      <c r="E738" s="238" t="s">
        <v>5730</v>
      </c>
      <c r="F738" s="239" t="s">
        <v>5731</v>
      </c>
      <c r="G738" s="240" t="s">
        <v>356</v>
      </c>
      <c r="H738" s="241">
        <v>38</v>
      </c>
      <c r="I738" s="242"/>
      <c r="J738" s="243">
        <f>ROUND(I738*H738,2)</f>
        <v>0</v>
      </c>
      <c r="K738" s="239" t="s">
        <v>2762</v>
      </c>
      <c r="L738" s="73"/>
      <c r="M738" s="244" t="s">
        <v>22</v>
      </c>
      <c r="N738" s="245" t="s">
        <v>50</v>
      </c>
      <c r="O738" s="48"/>
      <c r="P738" s="246">
        <f>O738*H738</f>
        <v>0</v>
      </c>
      <c r="Q738" s="246">
        <v>0</v>
      </c>
      <c r="R738" s="246">
        <f>Q738*H738</f>
        <v>0</v>
      </c>
      <c r="S738" s="246">
        <v>0</v>
      </c>
      <c r="T738" s="247">
        <f>S738*H738</f>
        <v>0</v>
      </c>
      <c r="AR738" s="25" t="s">
        <v>304</v>
      </c>
      <c r="AT738" s="25" t="s">
        <v>230</v>
      </c>
      <c r="AU738" s="25" t="s">
        <v>87</v>
      </c>
      <c r="AY738" s="25" t="s">
        <v>228</v>
      </c>
      <c r="BE738" s="248">
        <f>IF(N738="základní",J738,0)</f>
        <v>0</v>
      </c>
      <c r="BF738" s="248">
        <f>IF(N738="snížená",J738,0)</f>
        <v>0</v>
      </c>
      <c r="BG738" s="248">
        <f>IF(N738="zákl. přenesená",J738,0)</f>
        <v>0</v>
      </c>
      <c r="BH738" s="248">
        <f>IF(N738="sníž. přenesená",J738,0)</f>
        <v>0</v>
      </c>
      <c r="BI738" s="248">
        <f>IF(N738="nulová",J738,0)</f>
        <v>0</v>
      </c>
      <c r="BJ738" s="25" t="s">
        <v>24</v>
      </c>
      <c r="BK738" s="248">
        <f>ROUND(I738*H738,2)</f>
        <v>0</v>
      </c>
      <c r="BL738" s="25" t="s">
        <v>304</v>
      </c>
      <c r="BM738" s="25" t="s">
        <v>5833</v>
      </c>
    </row>
    <row r="739" s="1" customFormat="1" ht="16.5" customHeight="1">
      <c r="B739" s="47"/>
      <c r="C739" s="237" t="s">
        <v>29</v>
      </c>
      <c r="D739" s="237" t="s">
        <v>230</v>
      </c>
      <c r="E739" s="238" t="s">
        <v>5733</v>
      </c>
      <c r="F739" s="239" t="s">
        <v>5734</v>
      </c>
      <c r="G739" s="240" t="s">
        <v>929</v>
      </c>
      <c r="H739" s="241">
        <v>1</v>
      </c>
      <c r="I739" s="242"/>
      <c r="J739" s="243">
        <f>ROUND(I739*H739,2)</f>
        <v>0</v>
      </c>
      <c r="K739" s="239" t="s">
        <v>2762</v>
      </c>
      <c r="L739" s="73"/>
      <c r="M739" s="244" t="s">
        <v>22</v>
      </c>
      <c r="N739" s="245" t="s">
        <v>50</v>
      </c>
      <c r="O739" s="48"/>
      <c r="P739" s="246">
        <f>O739*H739</f>
        <v>0</v>
      </c>
      <c r="Q739" s="246">
        <v>0</v>
      </c>
      <c r="R739" s="246">
        <f>Q739*H739</f>
        <v>0</v>
      </c>
      <c r="S739" s="246">
        <v>0</v>
      </c>
      <c r="T739" s="247">
        <f>S739*H739</f>
        <v>0</v>
      </c>
      <c r="AR739" s="25" t="s">
        <v>304</v>
      </c>
      <c r="AT739" s="25" t="s">
        <v>230</v>
      </c>
      <c r="AU739" s="25" t="s">
        <v>87</v>
      </c>
      <c r="AY739" s="25" t="s">
        <v>228</v>
      </c>
      <c r="BE739" s="248">
        <f>IF(N739="základní",J739,0)</f>
        <v>0</v>
      </c>
      <c r="BF739" s="248">
        <f>IF(N739="snížená",J739,0)</f>
        <v>0</v>
      </c>
      <c r="BG739" s="248">
        <f>IF(N739="zákl. přenesená",J739,0)</f>
        <v>0</v>
      </c>
      <c r="BH739" s="248">
        <f>IF(N739="sníž. přenesená",J739,0)</f>
        <v>0</v>
      </c>
      <c r="BI739" s="248">
        <f>IF(N739="nulová",J739,0)</f>
        <v>0</v>
      </c>
      <c r="BJ739" s="25" t="s">
        <v>24</v>
      </c>
      <c r="BK739" s="248">
        <f>ROUND(I739*H739,2)</f>
        <v>0</v>
      </c>
      <c r="BL739" s="25" t="s">
        <v>304</v>
      </c>
      <c r="BM739" s="25" t="s">
        <v>5834</v>
      </c>
    </row>
    <row r="740" s="1" customFormat="1" ht="16.5" customHeight="1">
      <c r="B740" s="47"/>
      <c r="C740" s="237" t="s">
        <v>279</v>
      </c>
      <c r="D740" s="237" t="s">
        <v>230</v>
      </c>
      <c r="E740" s="238" t="s">
        <v>5736</v>
      </c>
      <c r="F740" s="239" t="s">
        <v>5737</v>
      </c>
      <c r="G740" s="240" t="s">
        <v>929</v>
      </c>
      <c r="H740" s="241">
        <v>10</v>
      </c>
      <c r="I740" s="242"/>
      <c r="J740" s="243">
        <f>ROUND(I740*H740,2)</f>
        <v>0</v>
      </c>
      <c r="K740" s="239" t="s">
        <v>2762</v>
      </c>
      <c r="L740" s="73"/>
      <c r="M740" s="244" t="s">
        <v>22</v>
      </c>
      <c r="N740" s="245" t="s">
        <v>50</v>
      </c>
      <c r="O740" s="48"/>
      <c r="P740" s="246">
        <f>O740*H740</f>
        <v>0</v>
      </c>
      <c r="Q740" s="246">
        <v>0</v>
      </c>
      <c r="R740" s="246">
        <f>Q740*H740</f>
        <v>0</v>
      </c>
      <c r="S740" s="246">
        <v>0</v>
      </c>
      <c r="T740" s="247">
        <f>S740*H740</f>
        <v>0</v>
      </c>
      <c r="AR740" s="25" t="s">
        <v>304</v>
      </c>
      <c r="AT740" s="25" t="s">
        <v>230</v>
      </c>
      <c r="AU740" s="25" t="s">
        <v>87</v>
      </c>
      <c r="AY740" s="25" t="s">
        <v>228</v>
      </c>
      <c r="BE740" s="248">
        <f>IF(N740="základní",J740,0)</f>
        <v>0</v>
      </c>
      <c r="BF740" s="248">
        <f>IF(N740="snížená",J740,0)</f>
        <v>0</v>
      </c>
      <c r="BG740" s="248">
        <f>IF(N740="zákl. přenesená",J740,0)</f>
        <v>0</v>
      </c>
      <c r="BH740" s="248">
        <f>IF(N740="sníž. přenesená",J740,0)</f>
        <v>0</v>
      </c>
      <c r="BI740" s="248">
        <f>IF(N740="nulová",J740,0)</f>
        <v>0</v>
      </c>
      <c r="BJ740" s="25" t="s">
        <v>24</v>
      </c>
      <c r="BK740" s="248">
        <f>ROUND(I740*H740,2)</f>
        <v>0</v>
      </c>
      <c r="BL740" s="25" t="s">
        <v>304</v>
      </c>
      <c r="BM740" s="25" t="s">
        <v>5835</v>
      </c>
    </row>
    <row r="741" s="1" customFormat="1" ht="16.5" customHeight="1">
      <c r="B741" s="47"/>
      <c r="C741" s="237" t="s">
        <v>284</v>
      </c>
      <c r="D741" s="237" t="s">
        <v>230</v>
      </c>
      <c r="E741" s="238" t="s">
        <v>5739</v>
      </c>
      <c r="F741" s="239" t="s">
        <v>5740</v>
      </c>
      <c r="G741" s="240" t="s">
        <v>929</v>
      </c>
      <c r="H741" s="241">
        <v>6</v>
      </c>
      <c r="I741" s="242"/>
      <c r="J741" s="243">
        <f>ROUND(I741*H741,2)</f>
        <v>0</v>
      </c>
      <c r="K741" s="239" t="s">
        <v>2762</v>
      </c>
      <c r="L741" s="73"/>
      <c r="M741" s="244" t="s">
        <v>22</v>
      </c>
      <c r="N741" s="245" t="s">
        <v>50</v>
      </c>
      <c r="O741" s="48"/>
      <c r="P741" s="246">
        <f>O741*H741</f>
        <v>0</v>
      </c>
      <c r="Q741" s="246">
        <v>0</v>
      </c>
      <c r="R741" s="246">
        <f>Q741*H741</f>
        <v>0</v>
      </c>
      <c r="S741" s="246">
        <v>0</v>
      </c>
      <c r="T741" s="247">
        <f>S741*H741</f>
        <v>0</v>
      </c>
      <c r="AR741" s="25" t="s">
        <v>304</v>
      </c>
      <c r="AT741" s="25" t="s">
        <v>230</v>
      </c>
      <c r="AU741" s="25" t="s">
        <v>87</v>
      </c>
      <c r="AY741" s="25" t="s">
        <v>228</v>
      </c>
      <c r="BE741" s="248">
        <f>IF(N741="základní",J741,0)</f>
        <v>0</v>
      </c>
      <c r="BF741" s="248">
        <f>IF(N741="snížená",J741,0)</f>
        <v>0</v>
      </c>
      <c r="BG741" s="248">
        <f>IF(N741="zákl. přenesená",J741,0)</f>
        <v>0</v>
      </c>
      <c r="BH741" s="248">
        <f>IF(N741="sníž. přenesená",J741,0)</f>
        <v>0</v>
      </c>
      <c r="BI741" s="248">
        <f>IF(N741="nulová",J741,0)</f>
        <v>0</v>
      </c>
      <c r="BJ741" s="25" t="s">
        <v>24</v>
      </c>
      <c r="BK741" s="248">
        <f>ROUND(I741*H741,2)</f>
        <v>0</v>
      </c>
      <c r="BL741" s="25" t="s">
        <v>304</v>
      </c>
      <c r="BM741" s="25" t="s">
        <v>5836</v>
      </c>
    </row>
    <row r="742" s="1" customFormat="1" ht="16.5" customHeight="1">
      <c r="B742" s="47"/>
      <c r="C742" s="237" t="s">
        <v>289</v>
      </c>
      <c r="D742" s="237" t="s">
        <v>230</v>
      </c>
      <c r="E742" s="238" t="s">
        <v>5742</v>
      </c>
      <c r="F742" s="239" t="s">
        <v>5743</v>
      </c>
      <c r="G742" s="240" t="s">
        <v>328</v>
      </c>
      <c r="H742" s="241">
        <v>70</v>
      </c>
      <c r="I742" s="242"/>
      <c r="J742" s="243">
        <f>ROUND(I742*H742,2)</f>
        <v>0</v>
      </c>
      <c r="K742" s="239" t="s">
        <v>2762</v>
      </c>
      <c r="L742" s="73"/>
      <c r="M742" s="244" t="s">
        <v>22</v>
      </c>
      <c r="N742" s="245" t="s">
        <v>50</v>
      </c>
      <c r="O742" s="48"/>
      <c r="P742" s="246">
        <f>O742*H742</f>
        <v>0</v>
      </c>
      <c r="Q742" s="246">
        <v>0</v>
      </c>
      <c r="R742" s="246">
        <f>Q742*H742</f>
        <v>0</v>
      </c>
      <c r="S742" s="246">
        <v>0</v>
      </c>
      <c r="T742" s="247">
        <f>S742*H742</f>
        <v>0</v>
      </c>
      <c r="AR742" s="25" t="s">
        <v>304</v>
      </c>
      <c r="AT742" s="25" t="s">
        <v>230</v>
      </c>
      <c r="AU742" s="25" t="s">
        <v>87</v>
      </c>
      <c r="AY742" s="25" t="s">
        <v>228</v>
      </c>
      <c r="BE742" s="248">
        <f>IF(N742="základní",J742,0)</f>
        <v>0</v>
      </c>
      <c r="BF742" s="248">
        <f>IF(N742="snížená",J742,0)</f>
        <v>0</v>
      </c>
      <c r="BG742" s="248">
        <f>IF(N742="zákl. přenesená",J742,0)</f>
        <v>0</v>
      </c>
      <c r="BH742" s="248">
        <f>IF(N742="sníž. přenesená",J742,0)</f>
        <v>0</v>
      </c>
      <c r="BI742" s="248">
        <f>IF(N742="nulová",J742,0)</f>
        <v>0</v>
      </c>
      <c r="BJ742" s="25" t="s">
        <v>24</v>
      </c>
      <c r="BK742" s="248">
        <f>ROUND(I742*H742,2)</f>
        <v>0</v>
      </c>
      <c r="BL742" s="25" t="s">
        <v>304</v>
      </c>
      <c r="BM742" s="25" t="s">
        <v>5837</v>
      </c>
    </row>
    <row r="743" s="1" customFormat="1" ht="16.5" customHeight="1">
      <c r="B743" s="47"/>
      <c r="C743" s="237" t="s">
        <v>289</v>
      </c>
      <c r="D743" s="237" t="s">
        <v>230</v>
      </c>
      <c r="E743" s="238" t="s">
        <v>5822</v>
      </c>
      <c r="F743" s="239" t="s">
        <v>5746</v>
      </c>
      <c r="G743" s="240" t="s">
        <v>3160</v>
      </c>
      <c r="H743" s="241">
        <v>90</v>
      </c>
      <c r="I743" s="242"/>
      <c r="J743" s="243">
        <f>ROUND(I743*H743,2)</f>
        <v>0</v>
      </c>
      <c r="K743" s="239" t="s">
        <v>2762</v>
      </c>
      <c r="L743" s="73"/>
      <c r="M743" s="244" t="s">
        <v>22</v>
      </c>
      <c r="N743" s="245" t="s">
        <v>50</v>
      </c>
      <c r="O743" s="48"/>
      <c r="P743" s="246">
        <f>O743*H743</f>
        <v>0</v>
      </c>
      <c r="Q743" s="246">
        <v>0</v>
      </c>
      <c r="R743" s="246">
        <f>Q743*H743</f>
        <v>0</v>
      </c>
      <c r="S743" s="246">
        <v>0</v>
      </c>
      <c r="T743" s="247">
        <f>S743*H743</f>
        <v>0</v>
      </c>
      <c r="AR743" s="25" t="s">
        <v>304</v>
      </c>
      <c r="AT743" s="25" t="s">
        <v>230</v>
      </c>
      <c r="AU743" s="25" t="s">
        <v>87</v>
      </c>
      <c r="AY743" s="25" t="s">
        <v>228</v>
      </c>
      <c r="BE743" s="248">
        <f>IF(N743="základní",J743,0)</f>
        <v>0</v>
      </c>
      <c r="BF743" s="248">
        <f>IF(N743="snížená",J743,0)</f>
        <v>0</v>
      </c>
      <c r="BG743" s="248">
        <f>IF(N743="zákl. přenesená",J743,0)</f>
        <v>0</v>
      </c>
      <c r="BH743" s="248">
        <f>IF(N743="sníž. přenesená",J743,0)</f>
        <v>0</v>
      </c>
      <c r="BI743" s="248">
        <f>IF(N743="nulová",J743,0)</f>
        <v>0</v>
      </c>
      <c r="BJ743" s="25" t="s">
        <v>24</v>
      </c>
      <c r="BK743" s="248">
        <f>ROUND(I743*H743,2)</f>
        <v>0</v>
      </c>
      <c r="BL743" s="25" t="s">
        <v>304</v>
      </c>
      <c r="BM743" s="25" t="s">
        <v>5838</v>
      </c>
    </row>
    <row r="744" s="11" customFormat="1" ht="37.44" customHeight="1">
      <c r="B744" s="221"/>
      <c r="C744" s="222"/>
      <c r="D744" s="223" t="s">
        <v>78</v>
      </c>
      <c r="E744" s="224" t="s">
        <v>2988</v>
      </c>
      <c r="F744" s="224" t="s">
        <v>5839</v>
      </c>
      <c r="G744" s="222"/>
      <c r="H744" s="222"/>
      <c r="I744" s="225"/>
      <c r="J744" s="226">
        <f>BK744</f>
        <v>0</v>
      </c>
      <c r="K744" s="222"/>
      <c r="L744" s="227"/>
      <c r="M744" s="228"/>
      <c r="N744" s="229"/>
      <c r="O744" s="229"/>
      <c r="P744" s="230">
        <f>P745</f>
        <v>0</v>
      </c>
      <c r="Q744" s="229"/>
      <c r="R744" s="230">
        <f>R745</f>
        <v>0</v>
      </c>
      <c r="S744" s="229"/>
      <c r="T744" s="231">
        <f>T745</f>
        <v>0</v>
      </c>
      <c r="AR744" s="232" t="s">
        <v>87</v>
      </c>
      <c r="AT744" s="233" t="s">
        <v>78</v>
      </c>
      <c r="AU744" s="233" t="s">
        <v>79</v>
      </c>
      <c r="AY744" s="232" t="s">
        <v>228</v>
      </c>
      <c r="BK744" s="234">
        <f>BK745</f>
        <v>0</v>
      </c>
    </row>
    <row r="745" s="11" customFormat="1" ht="19.92" customHeight="1">
      <c r="B745" s="221"/>
      <c r="C745" s="222"/>
      <c r="D745" s="223" t="s">
        <v>78</v>
      </c>
      <c r="E745" s="235" t="s">
        <v>2941</v>
      </c>
      <c r="F745" s="235" t="s">
        <v>5704</v>
      </c>
      <c r="G745" s="222"/>
      <c r="H745" s="222"/>
      <c r="I745" s="225"/>
      <c r="J745" s="236">
        <f>BK745</f>
        <v>0</v>
      </c>
      <c r="K745" s="222"/>
      <c r="L745" s="227"/>
      <c r="M745" s="228"/>
      <c r="N745" s="229"/>
      <c r="O745" s="229"/>
      <c r="P745" s="230">
        <f>SUM(P746:P759)</f>
        <v>0</v>
      </c>
      <c r="Q745" s="229"/>
      <c r="R745" s="230">
        <f>SUM(R746:R759)</f>
        <v>0</v>
      </c>
      <c r="S745" s="229"/>
      <c r="T745" s="231">
        <f>SUM(T746:T759)</f>
        <v>0</v>
      </c>
      <c r="AR745" s="232" t="s">
        <v>87</v>
      </c>
      <c r="AT745" s="233" t="s">
        <v>78</v>
      </c>
      <c r="AU745" s="233" t="s">
        <v>24</v>
      </c>
      <c r="AY745" s="232" t="s">
        <v>228</v>
      </c>
      <c r="BK745" s="234">
        <f>SUM(BK746:BK759)</f>
        <v>0</v>
      </c>
    </row>
    <row r="746" s="1" customFormat="1" ht="16.5" customHeight="1">
      <c r="B746" s="47"/>
      <c r="C746" s="237" t="s">
        <v>24</v>
      </c>
      <c r="D746" s="237" t="s">
        <v>230</v>
      </c>
      <c r="E746" s="238" t="s">
        <v>5705</v>
      </c>
      <c r="F746" s="239" t="s">
        <v>5706</v>
      </c>
      <c r="G746" s="240" t="s">
        <v>929</v>
      </c>
      <c r="H746" s="241">
        <v>1</v>
      </c>
      <c r="I746" s="242"/>
      <c r="J746" s="243">
        <f>ROUND(I746*H746,2)</f>
        <v>0</v>
      </c>
      <c r="K746" s="239" t="s">
        <v>2762</v>
      </c>
      <c r="L746" s="73"/>
      <c r="M746" s="244" t="s">
        <v>22</v>
      </c>
      <c r="N746" s="245" t="s">
        <v>50</v>
      </c>
      <c r="O746" s="48"/>
      <c r="P746" s="246">
        <f>O746*H746</f>
        <v>0</v>
      </c>
      <c r="Q746" s="246">
        <v>0</v>
      </c>
      <c r="R746" s="246">
        <f>Q746*H746</f>
        <v>0</v>
      </c>
      <c r="S746" s="246">
        <v>0</v>
      </c>
      <c r="T746" s="247">
        <f>S746*H746</f>
        <v>0</v>
      </c>
      <c r="AR746" s="25" t="s">
        <v>304</v>
      </c>
      <c r="AT746" s="25" t="s">
        <v>230</v>
      </c>
      <c r="AU746" s="25" t="s">
        <v>87</v>
      </c>
      <c r="AY746" s="25" t="s">
        <v>228</v>
      </c>
      <c r="BE746" s="248">
        <f>IF(N746="základní",J746,0)</f>
        <v>0</v>
      </c>
      <c r="BF746" s="248">
        <f>IF(N746="snížená",J746,0)</f>
        <v>0</v>
      </c>
      <c r="BG746" s="248">
        <f>IF(N746="zákl. přenesená",J746,0)</f>
        <v>0</v>
      </c>
      <c r="BH746" s="248">
        <f>IF(N746="sníž. přenesená",J746,0)</f>
        <v>0</v>
      </c>
      <c r="BI746" s="248">
        <f>IF(N746="nulová",J746,0)</f>
        <v>0</v>
      </c>
      <c r="BJ746" s="25" t="s">
        <v>24</v>
      </c>
      <c r="BK746" s="248">
        <f>ROUND(I746*H746,2)</f>
        <v>0</v>
      </c>
      <c r="BL746" s="25" t="s">
        <v>304</v>
      </c>
      <c r="BM746" s="25" t="s">
        <v>5840</v>
      </c>
    </row>
    <row r="747" s="1" customFormat="1" ht="16.5" customHeight="1">
      <c r="B747" s="47"/>
      <c r="C747" s="237" t="s">
        <v>87</v>
      </c>
      <c r="D747" s="237" t="s">
        <v>230</v>
      </c>
      <c r="E747" s="238" t="s">
        <v>5708</v>
      </c>
      <c r="F747" s="239" t="s">
        <v>5709</v>
      </c>
      <c r="G747" s="240" t="s">
        <v>5710</v>
      </c>
      <c r="H747" s="241">
        <v>1</v>
      </c>
      <c r="I747" s="242"/>
      <c r="J747" s="243">
        <f>ROUND(I747*H747,2)</f>
        <v>0</v>
      </c>
      <c r="K747" s="239" t="s">
        <v>2762</v>
      </c>
      <c r="L747" s="73"/>
      <c r="M747" s="244" t="s">
        <v>22</v>
      </c>
      <c r="N747" s="245" t="s">
        <v>50</v>
      </c>
      <c r="O747" s="48"/>
      <c r="P747" s="246">
        <f>O747*H747</f>
        <v>0</v>
      </c>
      <c r="Q747" s="246">
        <v>0</v>
      </c>
      <c r="R747" s="246">
        <f>Q747*H747</f>
        <v>0</v>
      </c>
      <c r="S747" s="246">
        <v>0</v>
      </c>
      <c r="T747" s="247">
        <f>S747*H747</f>
        <v>0</v>
      </c>
      <c r="AR747" s="25" t="s">
        <v>304</v>
      </c>
      <c r="AT747" s="25" t="s">
        <v>230</v>
      </c>
      <c r="AU747" s="25" t="s">
        <v>87</v>
      </c>
      <c r="AY747" s="25" t="s">
        <v>228</v>
      </c>
      <c r="BE747" s="248">
        <f>IF(N747="základní",J747,0)</f>
        <v>0</v>
      </c>
      <c r="BF747" s="248">
        <f>IF(N747="snížená",J747,0)</f>
        <v>0</v>
      </c>
      <c r="BG747" s="248">
        <f>IF(N747="zákl. přenesená",J747,0)</f>
        <v>0</v>
      </c>
      <c r="BH747" s="248">
        <f>IF(N747="sníž. přenesená",J747,0)</f>
        <v>0</v>
      </c>
      <c r="BI747" s="248">
        <f>IF(N747="nulová",J747,0)</f>
        <v>0</v>
      </c>
      <c r="BJ747" s="25" t="s">
        <v>24</v>
      </c>
      <c r="BK747" s="248">
        <f>ROUND(I747*H747,2)</f>
        <v>0</v>
      </c>
      <c r="BL747" s="25" t="s">
        <v>304</v>
      </c>
      <c r="BM747" s="25" t="s">
        <v>5841</v>
      </c>
    </row>
    <row r="748" s="1" customFormat="1" ht="16.5" customHeight="1">
      <c r="B748" s="47"/>
      <c r="C748" s="237" t="s">
        <v>101</v>
      </c>
      <c r="D748" s="237" t="s">
        <v>230</v>
      </c>
      <c r="E748" s="238" t="s">
        <v>5712</v>
      </c>
      <c r="F748" s="239" t="s">
        <v>5713</v>
      </c>
      <c r="G748" s="240" t="s">
        <v>929</v>
      </c>
      <c r="H748" s="241">
        <v>16</v>
      </c>
      <c r="I748" s="242"/>
      <c r="J748" s="243">
        <f>ROUND(I748*H748,2)</f>
        <v>0</v>
      </c>
      <c r="K748" s="239" t="s">
        <v>2762</v>
      </c>
      <c r="L748" s="73"/>
      <c r="M748" s="244" t="s">
        <v>22</v>
      </c>
      <c r="N748" s="245" t="s">
        <v>50</v>
      </c>
      <c r="O748" s="48"/>
      <c r="P748" s="246">
        <f>O748*H748</f>
        <v>0</v>
      </c>
      <c r="Q748" s="246">
        <v>0</v>
      </c>
      <c r="R748" s="246">
        <f>Q748*H748</f>
        <v>0</v>
      </c>
      <c r="S748" s="246">
        <v>0</v>
      </c>
      <c r="T748" s="247">
        <f>S748*H748</f>
        <v>0</v>
      </c>
      <c r="AR748" s="25" t="s">
        <v>304</v>
      </c>
      <c r="AT748" s="25" t="s">
        <v>230</v>
      </c>
      <c r="AU748" s="25" t="s">
        <v>87</v>
      </c>
      <c r="AY748" s="25" t="s">
        <v>228</v>
      </c>
      <c r="BE748" s="248">
        <f>IF(N748="základní",J748,0)</f>
        <v>0</v>
      </c>
      <c r="BF748" s="248">
        <f>IF(N748="snížená",J748,0)</f>
        <v>0</v>
      </c>
      <c r="BG748" s="248">
        <f>IF(N748="zákl. přenesená",J748,0)</f>
        <v>0</v>
      </c>
      <c r="BH748" s="248">
        <f>IF(N748="sníž. přenesená",J748,0)</f>
        <v>0</v>
      </c>
      <c r="BI748" s="248">
        <f>IF(N748="nulová",J748,0)</f>
        <v>0</v>
      </c>
      <c r="BJ748" s="25" t="s">
        <v>24</v>
      </c>
      <c r="BK748" s="248">
        <f>ROUND(I748*H748,2)</f>
        <v>0</v>
      </c>
      <c r="BL748" s="25" t="s">
        <v>304</v>
      </c>
      <c r="BM748" s="25" t="s">
        <v>5842</v>
      </c>
    </row>
    <row r="749" s="1" customFormat="1" ht="16.5" customHeight="1">
      <c r="B749" s="47"/>
      <c r="C749" s="237" t="s">
        <v>235</v>
      </c>
      <c r="D749" s="237" t="s">
        <v>230</v>
      </c>
      <c r="E749" s="238" t="s">
        <v>5715</v>
      </c>
      <c r="F749" s="239" t="s">
        <v>5716</v>
      </c>
      <c r="G749" s="240" t="s">
        <v>929</v>
      </c>
      <c r="H749" s="241">
        <v>16</v>
      </c>
      <c r="I749" s="242"/>
      <c r="J749" s="243">
        <f>ROUND(I749*H749,2)</f>
        <v>0</v>
      </c>
      <c r="K749" s="239" t="s">
        <v>2762</v>
      </c>
      <c r="L749" s="73"/>
      <c r="M749" s="244" t="s">
        <v>22</v>
      </c>
      <c r="N749" s="245" t="s">
        <v>50</v>
      </c>
      <c r="O749" s="48"/>
      <c r="P749" s="246">
        <f>O749*H749</f>
        <v>0</v>
      </c>
      <c r="Q749" s="246">
        <v>0</v>
      </c>
      <c r="R749" s="246">
        <f>Q749*H749</f>
        <v>0</v>
      </c>
      <c r="S749" s="246">
        <v>0</v>
      </c>
      <c r="T749" s="247">
        <f>S749*H749</f>
        <v>0</v>
      </c>
      <c r="AR749" s="25" t="s">
        <v>304</v>
      </c>
      <c r="AT749" s="25" t="s">
        <v>230</v>
      </c>
      <c r="AU749" s="25" t="s">
        <v>87</v>
      </c>
      <c r="AY749" s="25" t="s">
        <v>228</v>
      </c>
      <c r="BE749" s="248">
        <f>IF(N749="základní",J749,0)</f>
        <v>0</v>
      </c>
      <c r="BF749" s="248">
        <f>IF(N749="snížená",J749,0)</f>
        <v>0</v>
      </c>
      <c r="BG749" s="248">
        <f>IF(N749="zákl. přenesená",J749,0)</f>
        <v>0</v>
      </c>
      <c r="BH749" s="248">
        <f>IF(N749="sníž. přenesená",J749,0)</f>
        <v>0</v>
      </c>
      <c r="BI749" s="248">
        <f>IF(N749="nulová",J749,0)</f>
        <v>0</v>
      </c>
      <c r="BJ749" s="25" t="s">
        <v>24</v>
      </c>
      <c r="BK749" s="248">
        <f>ROUND(I749*H749,2)</f>
        <v>0</v>
      </c>
      <c r="BL749" s="25" t="s">
        <v>304</v>
      </c>
      <c r="BM749" s="25" t="s">
        <v>5843</v>
      </c>
    </row>
    <row r="750" s="1" customFormat="1" ht="16.5" customHeight="1">
      <c r="B750" s="47"/>
      <c r="C750" s="237" t="s">
        <v>251</v>
      </c>
      <c r="D750" s="237" t="s">
        <v>230</v>
      </c>
      <c r="E750" s="238" t="s">
        <v>5718</v>
      </c>
      <c r="F750" s="239" t="s">
        <v>5719</v>
      </c>
      <c r="G750" s="240" t="s">
        <v>328</v>
      </c>
      <c r="H750" s="241">
        <v>650</v>
      </c>
      <c r="I750" s="242"/>
      <c r="J750" s="243">
        <f>ROUND(I750*H750,2)</f>
        <v>0</v>
      </c>
      <c r="K750" s="239" t="s">
        <v>2762</v>
      </c>
      <c r="L750" s="73"/>
      <c r="M750" s="244" t="s">
        <v>22</v>
      </c>
      <c r="N750" s="245" t="s">
        <v>50</v>
      </c>
      <c r="O750" s="48"/>
      <c r="P750" s="246">
        <f>O750*H750</f>
        <v>0</v>
      </c>
      <c r="Q750" s="246">
        <v>0</v>
      </c>
      <c r="R750" s="246">
        <f>Q750*H750</f>
        <v>0</v>
      </c>
      <c r="S750" s="246">
        <v>0</v>
      </c>
      <c r="T750" s="247">
        <f>S750*H750</f>
        <v>0</v>
      </c>
      <c r="AR750" s="25" t="s">
        <v>304</v>
      </c>
      <c r="AT750" s="25" t="s">
        <v>230</v>
      </c>
      <c r="AU750" s="25" t="s">
        <v>87</v>
      </c>
      <c r="AY750" s="25" t="s">
        <v>228</v>
      </c>
      <c r="BE750" s="248">
        <f>IF(N750="základní",J750,0)</f>
        <v>0</v>
      </c>
      <c r="BF750" s="248">
        <f>IF(N750="snížená",J750,0)</f>
        <v>0</v>
      </c>
      <c r="BG750" s="248">
        <f>IF(N750="zákl. přenesená",J750,0)</f>
        <v>0</v>
      </c>
      <c r="BH750" s="248">
        <f>IF(N750="sníž. přenesená",J750,0)</f>
        <v>0</v>
      </c>
      <c r="BI750" s="248">
        <f>IF(N750="nulová",J750,0)</f>
        <v>0</v>
      </c>
      <c r="BJ750" s="25" t="s">
        <v>24</v>
      </c>
      <c r="BK750" s="248">
        <f>ROUND(I750*H750,2)</f>
        <v>0</v>
      </c>
      <c r="BL750" s="25" t="s">
        <v>304</v>
      </c>
      <c r="BM750" s="25" t="s">
        <v>5844</v>
      </c>
    </row>
    <row r="751" s="1" customFormat="1" ht="16.5" customHeight="1">
      <c r="B751" s="47"/>
      <c r="C751" s="237" t="s">
        <v>255</v>
      </c>
      <c r="D751" s="237" t="s">
        <v>230</v>
      </c>
      <c r="E751" s="238" t="s">
        <v>5721</v>
      </c>
      <c r="F751" s="239" t="s">
        <v>5722</v>
      </c>
      <c r="G751" s="240" t="s">
        <v>328</v>
      </c>
      <c r="H751" s="241">
        <v>120</v>
      </c>
      <c r="I751" s="242"/>
      <c r="J751" s="243">
        <f>ROUND(I751*H751,2)</f>
        <v>0</v>
      </c>
      <c r="K751" s="239" t="s">
        <v>2762</v>
      </c>
      <c r="L751" s="73"/>
      <c r="M751" s="244" t="s">
        <v>22</v>
      </c>
      <c r="N751" s="245" t="s">
        <v>50</v>
      </c>
      <c r="O751" s="48"/>
      <c r="P751" s="246">
        <f>O751*H751</f>
        <v>0</v>
      </c>
      <c r="Q751" s="246">
        <v>0</v>
      </c>
      <c r="R751" s="246">
        <f>Q751*H751</f>
        <v>0</v>
      </c>
      <c r="S751" s="246">
        <v>0</v>
      </c>
      <c r="T751" s="247">
        <f>S751*H751</f>
        <v>0</v>
      </c>
      <c r="AR751" s="25" t="s">
        <v>304</v>
      </c>
      <c r="AT751" s="25" t="s">
        <v>230</v>
      </c>
      <c r="AU751" s="25" t="s">
        <v>87</v>
      </c>
      <c r="AY751" s="25" t="s">
        <v>228</v>
      </c>
      <c r="BE751" s="248">
        <f>IF(N751="základní",J751,0)</f>
        <v>0</v>
      </c>
      <c r="BF751" s="248">
        <f>IF(N751="snížená",J751,0)</f>
        <v>0</v>
      </c>
      <c r="BG751" s="248">
        <f>IF(N751="zákl. přenesená",J751,0)</f>
        <v>0</v>
      </c>
      <c r="BH751" s="248">
        <f>IF(N751="sníž. přenesená",J751,0)</f>
        <v>0</v>
      </c>
      <c r="BI751" s="248">
        <f>IF(N751="nulová",J751,0)</f>
        <v>0</v>
      </c>
      <c r="BJ751" s="25" t="s">
        <v>24</v>
      </c>
      <c r="BK751" s="248">
        <f>ROUND(I751*H751,2)</f>
        <v>0</v>
      </c>
      <c r="BL751" s="25" t="s">
        <v>304</v>
      </c>
      <c r="BM751" s="25" t="s">
        <v>5845</v>
      </c>
    </row>
    <row r="752" s="1" customFormat="1" ht="16.5" customHeight="1">
      <c r="B752" s="47"/>
      <c r="C752" s="237" t="s">
        <v>260</v>
      </c>
      <c r="D752" s="237" t="s">
        <v>230</v>
      </c>
      <c r="E752" s="238" t="s">
        <v>5724</v>
      </c>
      <c r="F752" s="239" t="s">
        <v>5725</v>
      </c>
      <c r="G752" s="240" t="s">
        <v>263</v>
      </c>
      <c r="H752" s="241">
        <v>150</v>
      </c>
      <c r="I752" s="242"/>
      <c r="J752" s="243">
        <f>ROUND(I752*H752,2)</f>
        <v>0</v>
      </c>
      <c r="K752" s="239" t="s">
        <v>2762</v>
      </c>
      <c r="L752" s="73"/>
      <c r="M752" s="244" t="s">
        <v>22</v>
      </c>
      <c r="N752" s="245" t="s">
        <v>50</v>
      </c>
      <c r="O752" s="48"/>
      <c r="P752" s="246">
        <f>O752*H752</f>
        <v>0</v>
      </c>
      <c r="Q752" s="246">
        <v>0</v>
      </c>
      <c r="R752" s="246">
        <f>Q752*H752</f>
        <v>0</v>
      </c>
      <c r="S752" s="246">
        <v>0</v>
      </c>
      <c r="T752" s="247">
        <f>S752*H752</f>
        <v>0</v>
      </c>
      <c r="AR752" s="25" t="s">
        <v>304</v>
      </c>
      <c r="AT752" s="25" t="s">
        <v>230</v>
      </c>
      <c r="AU752" s="25" t="s">
        <v>87</v>
      </c>
      <c r="AY752" s="25" t="s">
        <v>228</v>
      </c>
      <c r="BE752" s="248">
        <f>IF(N752="základní",J752,0)</f>
        <v>0</v>
      </c>
      <c r="BF752" s="248">
        <f>IF(N752="snížená",J752,0)</f>
        <v>0</v>
      </c>
      <c r="BG752" s="248">
        <f>IF(N752="zákl. přenesená",J752,0)</f>
        <v>0</v>
      </c>
      <c r="BH752" s="248">
        <f>IF(N752="sníž. přenesená",J752,0)</f>
        <v>0</v>
      </c>
      <c r="BI752" s="248">
        <f>IF(N752="nulová",J752,0)</f>
        <v>0</v>
      </c>
      <c r="BJ752" s="25" t="s">
        <v>24</v>
      </c>
      <c r="BK752" s="248">
        <f>ROUND(I752*H752,2)</f>
        <v>0</v>
      </c>
      <c r="BL752" s="25" t="s">
        <v>304</v>
      </c>
      <c r="BM752" s="25" t="s">
        <v>5846</v>
      </c>
    </row>
    <row r="753" s="1" customFormat="1" ht="16.5" customHeight="1">
      <c r="B753" s="47"/>
      <c r="C753" s="237" t="s">
        <v>266</v>
      </c>
      <c r="D753" s="237" t="s">
        <v>230</v>
      </c>
      <c r="E753" s="238" t="s">
        <v>5727</v>
      </c>
      <c r="F753" s="239" t="s">
        <v>5728</v>
      </c>
      <c r="G753" s="240" t="s">
        <v>328</v>
      </c>
      <c r="H753" s="241">
        <v>160</v>
      </c>
      <c r="I753" s="242"/>
      <c r="J753" s="243">
        <f>ROUND(I753*H753,2)</f>
        <v>0</v>
      </c>
      <c r="K753" s="239" t="s">
        <v>2762</v>
      </c>
      <c r="L753" s="73"/>
      <c r="M753" s="244" t="s">
        <v>22</v>
      </c>
      <c r="N753" s="245" t="s">
        <v>50</v>
      </c>
      <c r="O753" s="48"/>
      <c r="P753" s="246">
        <f>O753*H753</f>
        <v>0</v>
      </c>
      <c r="Q753" s="246">
        <v>0</v>
      </c>
      <c r="R753" s="246">
        <f>Q753*H753</f>
        <v>0</v>
      </c>
      <c r="S753" s="246">
        <v>0</v>
      </c>
      <c r="T753" s="247">
        <f>S753*H753</f>
        <v>0</v>
      </c>
      <c r="AR753" s="25" t="s">
        <v>304</v>
      </c>
      <c r="AT753" s="25" t="s">
        <v>230</v>
      </c>
      <c r="AU753" s="25" t="s">
        <v>87</v>
      </c>
      <c r="AY753" s="25" t="s">
        <v>228</v>
      </c>
      <c r="BE753" s="248">
        <f>IF(N753="základní",J753,0)</f>
        <v>0</v>
      </c>
      <c r="BF753" s="248">
        <f>IF(N753="snížená",J753,0)</f>
        <v>0</v>
      </c>
      <c r="BG753" s="248">
        <f>IF(N753="zákl. přenesená",J753,0)</f>
        <v>0</v>
      </c>
      <c r="BH753" s="248">
        <f>IF(N753="sníž. přenesená",J753,0)</f>
        <v>0</v>
      </c>
      <c r="BI753" s="248">
        <f>IF(N753="nulová",J753,0)</f>
        <v>0</v>
      </c>
      <c r="BJ753" s="25" t="s">
        <v>24</v>
      </c>
      <c r="BK753" s="248">
        <f>ROUND(I753*H753,2)</f>
        <v>0</v>
      </c>
      <c r="BL753" s="25" t="s">
        <v>304</v>
      </c>
      <c r="BM753" s="25" t="s">
        <v>5847</v>
      </c>
    </row>
    <row r="754" s="1" customFormat="1" ht="16.5" customHeight="1">
      <c r="B754" s="47"/>
      <c r="C754" s="237" t="s">
        <v>271</v>
      </c>
      <c r="D754" s="237" t="s">
        <v>230</v>
      </c>
      <c r="E754" s="238" t="s">
        <v>5730</v>
      </c>
      <c r="F754" s="239" t="s">
        <v>5731</v>
      </c>
      <c r="G754" s="240" t="s">
        <v>356</v>
      </c>
      <c r="H754" s="241">
        <v>30</v>
      </c>
      <c r="I754" s="242"/>
      <c r="J754" s="243">
        <f>ROUND(I754*H754,2)</f>
        <v>0</v>
      </c>
      <c r="K754" s="239" t="s">
        <v>2762</v>
      </c>
      <c r="L754" s="73"/>
      <c r="M754" s="244" t="s">
        <v>22</v>
      </c>
      <c r="N754" s="245" t="s">
        <v>50</v>
      </c>
      <c r="O754" s="48"/>
      <c r="P754" s="246">
        <f>O754*H754</f>
        <v>0</v>
      </c>
      <c r="Q754" s="246">
        <v>0</v>
      </c>
      <c r="R754" s="246">
        <f>Q754*H754</f>
        <v>0</v>
      </c>
      <c r="S754" s="246">
        <v>0</v>
      </c>
      <c r="T754" s="247">
        <f>S754*H754</f>
        <v>0</v>
      </c>
      <c r="AR754" s="25" t="s">
        <v>304</v>
      </c>
      <c r="AT754" s="25" t="s">
        <v>230</v>
      </c>
      <c r="AU754" s="25" t="s">
        <v>87</v>
      </c>
      <c r="AY754" s="25" t="s">
        <v>228</v>
      </c>
      <c r="BE754" s="248">
        <f>IF(N754="základní",J754,0)</f>
        <v>0</v>
      </c>
      <c r="BF754" s="248">
        <f>IF(N754="snížená",J754,0)</f>
        <v>0</v>
      </c>
      <c r="BG754" s="248">
        <f>IF(N754="zákl. přenesená",J754,0)</f>
        <v>0</v>
      </c>
      <c r="BH754" s="248">
        <f>IF(N754="sníž. přenesená",J754,0)</f>
        <v>0</v>
      </c>
      <c r="BI754" s="248">
        <f>IF(N754="nulová",J754,0)</f>
        <v>0</v>
      </c>
      <c r="BJ754" s="25" t="s">
        <v>24</v>
      </c>
      <c r="BK754" s="248">
        <f>ROUND(I754*H754,2)</f>
        <v>0</v>
      </c>
      <c r="BL754" s="25" t="s">
        <v>304</v>
      </c>
      <c r="BM754" s="25" t="s">
        <v>5848</v>
      </c>
    </row>
    <row r="755" s="1" customFormat="1" ht="16.5" customHeight="1">
      <c r="B755" s="47"/>
      <c r="C755" s="237" t="s">
        <v>29</v>
      </c>
      <c r="D755" s="237" t="s">
        <v>230</v>
      </c>
      <c r="E755" s="238" t="s">
        <v>5733</v>
      </c>
      <c r="F755" s="239" t="s">
        <v>5734</v>
      </c>
      <c r="G755" s="240" t="s">
        <v>929</v>
      </c>
      <c r="H755" s="241">
        <v>1</v>
      </c>
      <c r="I755" s="242"/>
      <c r="J755" s="243">
        <f>ROUND(I755*H755,2)</f>
        <v>0</v>
      </c>
      <c r="K755" s="239" t="s">
        <v>2762</v>
      </c>
      <c r="L755" s="73"/>
      <c r="M755" s="244" t="s">
        <v>22</v>
      </c>
      <c r="N755" s="245" t="s">
        <v>50</v>
      </c>
      <c r="O755" s="48"/>
      <c r="P755" s="246">
        <f>O755*H755</f>
        <v>0</v>
      </c>
      <c r="Q755" s="246">
        <v>0</v>
      </c>
      <c r="R755" s="246">
        <f>Q755*H755</f>
        <v>0</v>
      </c>
      <c r="S755" s="246">
        <v>0</v>
      </c>
      <c r="T755" s="247">
        <f>S755*H755</f>
        <v>0</v>
      </c>
      <c r="AR755" s="25" t="s">
        <v>304</v>
      </c>
      <c r="AT755" s="25" t="s">
        <v>230</v>
      </c>
      <c r="AU755" s="25" t="s">
        <v>87</v>
      </c>
      <c r="AY755" s="25" t="s">
        <v>228</v>
      </c>
      <c r="BE755" s="248">
        <f>IF(N755="základní",J755,0)</f>
        <v>0</v>
      </c>
      <c r="BF755" s="248">
        <f>IF(N755="snížená",J755,0)</f>
        <v>0</v>
      </c>
      <c r="BG755" s="248">
        <f>IF(N755="zákl. přenesená",J755,0)</f>
        <v>0</v>
      </c>
      <c r="BH755" s="248">
        <f>IF(N755="sníž. přenesená",J755,0)</f>
        <v>0</v>
      </c>
      <c r="BI755" s="248">
        <f>IF(N755="nulová",J755,0)</f>
        <v>0</v>
      </c>
      <c r="BJ755" s="25" t="s">
        <v>24</v>
      </c>
      <c r="BK755" s="248">
        <f>ROUND(I755*H755,2)</f>
        <v>0</v>
      </c>
      <c r="BL755" s="25" t="s">
        <v>304</v>
      </c>
      <c r="BM755" s="25" t="s">
        <v>5849</v>
      </c>
    </row>
    <row r="756" s="1" customFormat="1" ht="16.5" customHeight="1">
      <c r="B756" s="47"/>
      <c r="C756" s="237" t="s">
        <v>279</v>
      </c>
      <c r="D756" s="237" t="s">
        <v>230</v>
      </c>
      <c r="E756" s="238" t="s">
        <v>5736</v>
      </c>
      <c r="F756" s="239" t="s">
        <v>5737</v>
      </c>
      <c r="G756" s="240" t="s">
        <v>929</v>
      </c>
      <c r="H756" s="241">
        <v>8</v>
      </c>
      <c r="I756" s="242"/>
      <c r="J756" s="243">
        <f>ROUND(I756*H756,2)</f>
        <v>0</v>
      </c>
      <c r="K756" s="239" t="s">
        <v>2762</v>
      </c>
      <c r="L756" s="73"/>
      <c r="M756" s="244" t="s">
        <v>22</v>
      </c>
      <c r="N756" s="245" t="s">
        <v>50</v>
      </c>
      <c r="O756" s="48"/>
      <c r="P756" s="246">
        <f>O756*H756</f>
        <v>0</v>
      </c>
      <c r="Q756" s="246">
        <v>0</v>
      </c>
      <c r="R756" s="246">
        <f>Q756*H756</f>
        <v>0</v>
      </c>
      <c r="S756" s="246">
        <v>0</v>
      </c>
      <c r="T756" s="247">
        <f>S756*H756</f>
        <v>0</v>
      </c>
      <c r="AR756" s="25" t="s">
        <v>304</v>
      </c>
      <c r="AT756" s="25" t="s">
        <v>230</v>
      </c>
      <c r="AU756" s="25" t="s">
        <v>87</v>
      </c>
      <c r="AY756" s="25" t="s">
        <v>228</v>
      </c>
      <c r="BE756" s="248">
        <f>IF(N756="základní",J756,0)</f>
        <v>0</v>
      </c>
      <c r="BF756" s="248">
        <f>IF(N756="snížená",J756,0)</f>
        <v>0</v>
      </c>
      <c r="BG756" s="248">
        <f>IF(N756="zákl. přenesená",J756,0)</f>
        <v>0</v>
      </c>
      <c r="BH756" s="248">
        <f>IF(N756="sníž. přenesená",J756,0)</f>
        <v>0</v>
      </c>
      <c r="BI756" s="248">
        <f>IF(N756="nulová",J756,0)</f>
        <v>0</v>
      </c>
      <c r="BJ756" s="25" t="s">
        <v>24</v>
      </c>
      <c r="BK756" s="248">
        <f>ROUND(I756*H756,2)</f>
        <v>0</v>
      </c>
      <c r="BL756" s="25" t="s">
        <v>304</v>
      </c>
      <c r="BM756" s="25" t="s">
        <v>5850</v>
      </c>
    </row>
    <row r="757" s="1" customFormat="1" ht="16.5" customHeight="1">
      <c r="B757" s="47"/>
      <c r="C757" s="237" t="s">
        <v>284</v>
      </c>
      <c r="D757" s="237" t="s">
        <v>230</v>
      </c>
      <c r="E757" s="238" t="s">
        <v>5739</v>
      </c>
      <c r="F757" s="239" t="s">
        <v>5740</v>
      </c>
      <c r="G757" s="240" t="s">
        <v>929</v>
      </c>
      <c r="H757" s="241">
        <v>6</v>
      </c>
      <c r="I757" s="242"/>
      <c r="J757" s="243">
        <f>ROUND(I757*H757,2)</f>
        <v>0</v>
      </c>
      <c r="K757" s="239" t="s">
        <v>2762</v>
      </c>
      <c r="L757" s="73"/>
      <c r="M757" s="244" t="s">
        <v>22</v>
      </c>
      <c r="N757" s="245" t="s">
        <v>50</v>
      </c>
      <c r="O757" s="48"/>
      <c r="P757" s="246">
        <f>O757*H757</f>
        <v>0</v>
      </c>
      <c r="Q757" s="246">
        <v>0</v>
      </c>
      <c r="R757" s="246">
        <f>Q757*H757</f>
        <v>0</v>
      </c>
      <c r="S757" s="246">
        <v>0</v>
      </c>
      <c r="T757" s="247">
        <f>S757*H757</f>
        <v>0</v>
      </c>
      <c r="AR757" s="25" t="s">
        <v>304</v>
      </c>
      <c r="AT757" s="25" t="s">
        <v>230</v>
      </c>
      <c r="AU757" s="25" t="s">
        <v>87</v>
      </c>
      <c r="AY757" s="25" t="s">
        <v>228</v>
      </c>
      <c r="BE757" s="248">
        <f>IF(N757="základní",J757,0)</f>
        <v>0</v>
      </c>
      <c r="BF757" s="248">
        <f>IF(N757="snížená",J757,0)</f>
        <v>0</v>
      </c>
      <c r="BG757" s="248">
        <f>IF(N757="zákl. přenesená",J757,0)</f>
        <v>0</v>
      </c>
      <c r="BH757" s="248">
        <f>IF(N757="sníž. přenesená",J757,0)</f>
        <v>0</v>
      </c>
      <c r="BI757" s="248">
        <f>IF(N757="nulová",J757,0)</f>
        <v>0</v>
      </c>
      <c r="BJ757" s="25" t="s">
        <v>24</v>
      </c>
      <c r="BK757" s="248">
        <f>ROUND(I757*H757,2)</f>
        <v>0</v>
      </c>
      <c r="BL757" s="25" t="s">
        <v>304</v>
      </c>
      <c r="BM757" s="25" t="s">
        <v>5851</v>
      </c>
    </row>
    <row r="758" s="1" customFormat="1" ht="16.5" customHeight="1">
      <c r="B758" s="47"/>
      <c r="C758" s="237" t="s">
        <v>289</v>
      </c>
      <c r="D758" s="237" t="s">
        <v>230</v>
      </c>
      <c r="E758" s="238" t="s">
        <v>5742</v>
      </c>
      <c r="F758" s="239" t="s">
        <v>5743</v>
      </c>
      <c r="G758" s="240" t="s">
        <v>328</v>
      </c>
      <c r="H758" s="241">
        <v>70</v>
      </c>
      <c r="I758" s="242"/>
      <c r="J758" s="243">
        <f>ROUND(I758*H758,2)</f>
        <v>0</v>
      </c>
      <c r="K758" s="239" t="s">
        <v>2762</v>
      </c>
      <c r="L758" s="73"/>
      <c r="M758" s="244" t="s">
        <v>22</v>
      </c>
      <c r="N758" s="245" t="s">
        <v>50</v>
      </c>
      <c r="O758" s="48"/>
      <c r="P758" s="246">
        <f>O758*H758</f>
        <v>0</v>
      </c>
      <c r="Q758" s="246">
        <v>0</v>
      </c>
      <c r="R758" s="246">
        <f>Q758*H758</f>
        <v>0</v>
      </c>
      <c r="S758" s="246">
        <v>0</v>
      </c>
      <c r="T758" s="247">
        <f>S758*H758</f>
        <v>0</v>
      </c>
      <c r="AR758" s="25" t="s">
        <v>304</v>
      </c>
      <c r="AT758" s="25" t="s">
        <v>230</v>
      </c>
      <c r="AU758" s="25" t="s">
        <v>87</v>
      </c>
      <c r="AY758" s="25" t="s">
        <v>228</v>
      </c>
      <c r="BE758" s="248">
        <f>IF(N758="základní",J758,0)</f>
        <v>0</v>
      </c>
      <c r="BF758" s="248">
        <f>IF(N758="snížená",J758,0)</f>
        <v>0</v>
      </c>
      <c r="BG758" s="248">
        <f>IF(N758="zákl. přenesená",J758,0)</f>
        <v>0</v>
      </c>
      <c r="BH758" s="248">
        <f>IF(N758="sníž. přenesená",J758,0)</f>
        <v>0</v>
      </c>
      <c r="BI758" s="248">
        <f>IF(N758="nulová",J758,0)</f>
        <v>0</v>
      </c>
      <c r="BJ758" s="25" t="s">
        <v>24</v>
      </c>
      <c r="BK758" s="248">
        <f>ROUND(I758*H758,2)</f>
        <v>0</v>
      </c>
      <c r="BL758" s="25" t="s">
        <v>304</v>
      </c>
      <c r="BM758" s="25" t="s">
        <v>5852</v>
      </c>
    </row>
    <row r="759" s="1" customFormat="1" ht="16.5" customHeight="1">
      <c r="B759" s="47"/>
      <c r="C759" s="237" t="s">
        <v>289</v>
      </c>
      <c r="D759" s="237" t="s">
        <v>230</v>
      </c>
      <c r="E759" s="238" t="s">
        <v>5822</v>
      </c>
      <c r="F759" s="239" t="s">
        <v>5746</v>
      </c>
      <c r="G759" s="240" t="s">
        <v>3160</v>
      </c>
      <c r="H759" s="241">
        <v>90</v>
      </c>
      <c r="I759" s="242"/>
      <c r="J759" s="243">
        <f>ROUND(I759*H759,2)</f>
        <v>0</v>
      </c>
      <c r="K759" s="239" t="s">
        <v>2762</v>
      </c>
      <c r="L759" s="73"/>
      <c r="M759" s="244" t="s">
        <v>22</v>
      </c>
      <c r="N759" s="245" t="s">
        <v>50</v>
      </c>
      <c r="O759" s="48"/>
      <c r="P759" s="246">
        <f>O759*H759</f>
        <v>0</v>
      </c>
      <c r="Q759" s="246">
        <v>0</v>
      </c>
      <c r="R759" s="246">
        <f>Q759*H759</f>
        <v>0</v>
      </c>
      <c r="S759" s="246">
        <v>0</v>
      </c>
      <c r="T759" s="247">
        <f>S759*H759</f>
        <v>0</v>
      </c>
      <c r="AR759" s="25" t="s">
        <v>304</v>
      </c>
      <c r="AT759" s="25" t="s">
        <v>230</v>
      </c>
      <c r="AU759" s="25" t="s">
        <v>87</v>
      </c>
      <c r="AY759" s="25" t="s">
        <v>228</v>
      </c>
      <c r="BE759" s="248">
        <f>IF(N759="základní",J759,0)</f>
        <v>0</v>
      </c>
      <c r="BF759" s="248">
        <f>IF(N759="snížená",J759,0)</f>
        <v>0</v>
      </c>
      <c r="BG759" s="248">
        <f>IF(N759="zákl. přenesená",J759,0)</f>
        <v>0</v>
      </c>
      <c r="BH759" s="248">
        <f>IF(N759="sníž. přenesená",J759,0)</f>
        <v>0</v>
      </c>
      <c r="BI759" s="248">
        <f>IF(N759="nulová",J759,0)</f>
        <v>0</v>
      </c>
      <c r="BJ759" s="25" t="s">
        <v>24</v>
      </c>
      <c r="BK759" s="248">
        <f>ROUND(I759*H759,2)</f>
        <v>0</v>
      </c>
      <c r="BL759" s="25" t="s">
        <v>304</v>
      </c>
      <c r="BM759" s="25" t="s">
        <v>5853</v>
      </c>
    </row>
    <row r="760" s="11" customFormat="1" ht="37.44" customHeight="1">
      <c r="B760" s="221"/>
      <c r="C760" s="222"/>
      <c r="D760" s="223" t="s">
        <v>78</v>
      </c>
      <c r="E760" s="224" t="s">
        <v>2993</v>
      </c>
      <c r="F760" s="224" t="s">
        <v>5854</v>
      </c>
      <c r="G760" s="222"/>
      <c r="H760" s="222"/>
      <c r="I760" s="225"/>
      <c r="J760" s="226">
        <f>BK760</f>
        <v>0</v>
      </c>
      <c r="K760" s="222"/>
      <c r="L760" s="227"/>
      <c r="M760" s="228"/>
      <c r="N760" s="229"/>
      <c r="O760" s="229"/>
      <c r="P760" s="230">
        <f>P761+P776</f>
        <v>0</v>
      </c>
      <c r="Q760" s="229"/>
      <c r="R760" s="230">
        <f>R761+R776</f>
        <v>0</v>
      </c>
      <c r="S760" s="229"/>
      <c r="T760" s="231">
        <f>T761+T776</f>
        <v>0</v>
      </c>
      <c r="AR760" s="232" t="s">
        <v>87</v>
      </c>
      <c r="AT760" s="233" t="s">
        <v>78</v>
      </c>
      <c r="AU760" s="233" t="s">
        <v>79</v>
      </c>
      <c r="AY760" s="232" t="s">
        <v>228</v>
      </c>
      <c r="BK760" s="234">
        <f>BK761+BK776</f>
        <v>0</v>
      </c>
    </row>
    <row r="761" s="11" customFormat="1" ht="19.92" customHeight="1">
      <c r="B761" s="221"/>
      <c r="C761" s="222"/>
      <c r="D761" s="223" t="s">
        <v>78</v>
      </c>
      <c r="E761" s="235" t="s">
        <v>2941</v>
      </c>
      <c r="F761" s="235" t="s">
        <v>5704</v>
      </c>
      <c r="G761" s="222"/>
      <c r="H761" s="222"/>
      <c r="I761" s="225"/>
      <c r="J761" s="236">
        <f>BK761</f>
        <v>0</v>
      </c>
      <c r="K761" s="222"/>
      <c r="L761" s="227"/>
      <c r="M761" s="228"/>
      <c r="N761" s="229"/>
      <c r="O761" s="229"/>
      <c r="P761" s="230">
        <f>SUM(P762:P775)</f>
        <v>0</v>
      </c>
      <c r="Q761" s="229"/>
      <c r="R761" s="230">
        <f>SUM(R762:R775)</f>
        <v>0</v>
      </c>
      <c r="S761" s="229"/>
      <c r="T761" s="231">
        <f>SUM(T762:T775)</f>
        <v>0</v>
      </c>
      <c r="AR761" s="232" t="s">
        <v>87</v>
      </c>
      <c r="AT761" s="233" t="s">
        <v>78</v>
      </c>
      <c r="AU761" s="233" t="s">
        <v>24</v>
      </c>
      <c r="AY761" s="232" t="s">
        <v>228</v>
      </c>
      <c r="BK761" s="234">
        <f>SUM(BK762:BK775)</f>
        <v>0</v>
      </c>
    </row>
    <row r="762" s="1" customFormat="1" ht="16.5" customHeight="1">
      <c r="B762" s="47"/>
      <c r="C762" s="237" t="s">
        <v>24</v>
      </c>
      <c r="D762" s="237" t="s">
        <v>230</v>
      </c>
      <c r="E762" s="238" t="s">
        <v>5855</v>
      </c>
      <c r="F762" s="239" t="s">
        <v>5856</v>
      </c>
      <c r="G762" s="240" t="s">
        <v>929</v>
      </c>
      <c r="H762" s="241">
        <v>1</v>
      </c>
      <c r="I762" s="242"/>
      <c r="J762" s="243">
        <f>ROUND(I762*H762,2)</f>
        <v>0</v>
      </c>
      <c r="K762" s="239" t="s">
        <v>2762</v>
      </c>
      <c r="L762" s="73"/>
      <c r="M762" s="244" t="s">
        <v>22</v>
      </c>
      <c r="N762" s="245" t="s">
        <v>50</v>
      </c>
      <c r="O762" s="48"/>
      <c r="P762" s="246">
        <f>O762*H762</f>
        <v>0</v>
      </c>
      <c r="Q762" s="246">
        <v>0</v>
      </c>
      <c r="R762" s="246">
        <f>Q762*H762</f>
        <v>0</v>
      </c>
      <c r="S762" s="246">
        <v>0</v>
      </c>
      <c r="T762" s="247">
        <f>S762*H762</f>
        <v>0</v>
      </c>
      <c r="AR762" s="25" t="s">
        <v>304</v>
      </c>
      <c r="AT762" s="25" t="s">
        <v>230</v>
      </c>
      <c r="AU762" s="25" t="s">
        <v>87</v>
      </c>
      <c r="AY762" s="25" t="s">
        <v>228</v>
      </c>
      <c r="BE762" s="248">
        <f>IF(N762="základní",J762,0)</f>
        <v>0</v>
      </c>
      <c r="BF762" s="248">
        <f>IF(N762="snížená",J762,0)</f>
        <v>0</v>
      </c>
      <c r="BG762" s="248">
        <f>IF(N762="zákl. přenesená",J762,0)</f>
        <v>0</v>
      </c>
      <c r="BH762" s="248">
        <f>IF(N762="sníž. přenesená",J762,0)</f>
        <v>0</v>
      </c>
      <c r="BI762" s="248">
        <f>IF(N762="nulová",J762,0)</f>
        <v>0</v>
      </c>
      <c r="BJ762" s="25" t="s">
        <v>24</v>
      </c>
      <c r="BK762" s="248">
        <f>ROUND(I762*H762,2)</f>
        <v>0</v>
      </c>
      <c r="BL762" s="25" t="s">
        <v>304</v>
      </c>
      <c r="BM762" s="25" t="s">
        <v>5857</v>
      </c>
    </row>
    <row r="763" s="1" customFormat="1" ht="16.5" customHeight="1">
      <c r="B763" s="47"/>
      <c r="C763" s="237" t="s">
        <v>87</v>
      </c>
      <c r="D763" s="237" t="s">
        <v>230</v>
      </c>
      <c r="E763" s="238" t="s">
        <v>5708</v>
      </c>
      <c r="F763" s="239" t="s">
        <v>5709</v>
      </c>
      <c r="G763" s="240" t="s">
        <v>5710</v>
      </c>
      <c r="H763" s="241">
        <v>1</v>
      </c>
      <c r="I763" s="242"/>
      <c r="J763" s="243">
        <f>ROUND(I763*H763,2)</f>
        <v>0</v>
      </c>
      <c r="K763" s="239" t="s">
        <v>2762</v>
      </c>
      <c r="L763" s="73"/>
      <c r="M763" s="244" t="s">
        <v>22</v>
      </c>
      <c r="N763" s="245" t="s">
        <v>50</v>
      </c>
      <c r="O763" s="48"/>
      <c r="P763" s="246">
        <f>O763*H763</f>
        <v>0</v>
      </c>
      <c r="Q763" s="246">
        <v>0</v>
      </c>
      <c r="R763" s="246">
        <f>Q763*H763</f>
        <v>0</v>
      </c>
      <c r="S763" s="246">
        <v>0</v>
      </c>
      <c r="T763" s="247">
        <f>S763*H763</f>
        <v>0</v>
      </c>
      <c r="AR763" s="25" t="s">
        <v>304</v>
      </c>
      <c r="AT763" s="25" t="s">
        <v>230</v>
      </c>
      <c r="AU763" s="25" t="s">
        <v>87</v>
      </c>
      <c r="AY763" s="25" t="s">
        <v>228</v>
      </c>
      <c r="BE763" s="248">
        <f>IF(N763="základní",J763,0)</f>
        <v>0</v>
      </c>
      <c r="BF763" s="248">
        <f>IF(N763="snížená",J763,0)</f>
        <v>0</v>
      </c>
      <c r="BG763" s="248">
        <f>IF(N763="zákl. přenesená",J763,0)</f>
        <v>0</v>
      </c>
      <c r="BH763" s="248">
        <f>IF(N763="sníž. přenesená",J763,0)</f>
        <v>0</v>
      </c>
      <c r="BI763" s="248">
        <f>IF(N763="nulová",J763,0)</f>
        <v>0</v>
      </c>
      <c r="BJ763" s="25" t="s">
        <v>24</v>
      </c>
      <c r="BK763" s="248">
        <f>ROUND(I763*H763,2)</f>
        <v>0</v>
      </c>
      <c r="BL763" s="25" t="s">
        <v>304</v>
      </c>
      <c r="BM763" s="25" t="s">
        <v>5858</v>
      </c>
    </row>
    <row r="764" s="1" customFormat="1" ht="16.5" customHeight="1">
      <c r="B764" s="47"/>
      <c r="C764" s="237" t="s">
        <v>101</v>
      </c>
      <c r="D764" s="237" t="s">
        <v>230</v>
      </c>
      <c r="E764" s="238" t="s">
        <v>5712</v>
      </c>
      <c r="F764" s="239" t="s">
        <v>5713</v>
      </c>
      <c r="G764" s="240" t="s">
        <v>929</v>
      </c>
      <c r="H764" s="241">
        <v>22</v>
      </c>
      <c r="I764" s="242"/>
      <c r="J764" s="243">
        <f>ROUND(I764*H764,2)</f>
        <v>0</v>
      </c>
      <c r="K764" s="239" t="s">
        <v>2762</v>
      </c>
      <c r="L764" s="73"/>
      <c r="M764" s="244" t="s">
        <v>22</v>
      </c>
      <c r="N764" s="245" t="s">
        <v>50</v>
      </c>
      <c r="O764" s="48"/>
      <c r="P764" s="246">
        <f>O764*H764</f>
        <v>0</v>
      </c>
      <c r="Q764" s="246">
        <v>0</v>
      </c>
      <c r="R764" s="246">
        <f>Q764*H764</f>
        <v>0</v>
      </c>
      <c r="S764" s="246">
        <v>0</v>
      </c>
      <c r="T764" s="247">
        <f>S764*H764</f>
        <v>0</v>
      </c>
      <c r="AR764" s="25" t="s">
        <v>304</v>
      </c>
      <c r="AT764" s="25" t="s">
        <v>230</v>
      </c>
      <c r="AU764" s="25" t="s">
        <v>87</v>
      </c>
      <c r="AY764" s="25" t="s">
        <v>228</v>
      </c>
      <c r="BE764" s="248">
        <f>IF(N764="základní",J764,0)</f>
        <v>0</v>
      </c>
      <c r="BF764" s="248">
        <f>IF(N764="snížená",J764,0)</f>
        <v>0</v>
      </c>
      <c r="BG764" s="248">
        <f>IF(N764="zákl. přenesená",J764,0)</f>
        <v>0</v>
      </c>
      <c r="BH764" s="248">
        <f>IF(N764="sníž. přenesená",J764,0)</f>
        <v>0</v>
      </c>
      <c r="BI764" s="248">
        <f>IF(N764="nulová",J764,0)</f>
        <v>0</v>
      </c>
      <c r="BJ764" s="25" t="s">
        <v>24</v>
      </c>
      <c r="BK764" s="248">
        <f>ROUND(I764*H764,2)</f>
        <v>0</v>
      </c>
      <c r="BL764" s="25" t="s">
        <v>304</v>
      </c>
      <c r="BM764" s="25" t="s">
        <v>5859</v>
      </c>
    </row>
    <row r="765" s="1" customFormat="1" ht="16.5" customHeight="1">
      <c r="B765" s="47"/>
      <c r="C765" s="237" t="s">
        <v>235</v>
      </c>
      <c r="D765" s="237" t="s">
        <v>230</v>
      </c>
      <c r="E765" s="238" t="s">
        <v>5715</v>
      </c>
      <c r="F765" s="239" t="s">
        <v>5716</v>
      </c>
      <c r="G765" s="240" t="s">
        <v>929</v>
      </c>
      <c r="H765" s="241">
        <v>22</v>
      </c>
      <c r="I765" s="242"/>
      <c r="J765" s="243">
        <f>ROUND(I765*H765,2)</f>
        <v>0</v>
      </c>
      <c r="K765" s="239" t="s">
        <v>2762</v>
      </c>
      <c r="L765" s="73"/>
      <c r="M765" s="244" t="s">
        <v>22</v>
      </c>
      <c r="N765" s="245" t="s">
        <v>50</v>
      </c>
      <c r="O765" s="48"/>
      <c r="P765" s="246">
        <f>O765*H765</f>
        <v>0</v>
      </c>
      <c r="Q765" s="246">
        <v>0</v>
      </c>
      <c r="R765" s="246">
        <f>Q765*H765</f>
        <v>0</v>
      </c>
      <c r="S765" s="246">
        <v>0</v>
      </c>
      <c r="T765" s="247">
        <f>S765*H765</f>
        <v>0</v>
      </c>
      <c r="AR765" s="25" t="s">
        <v>304</v>
      </c>
      <c r="AT765" s="25" t="s">
        <v>230</v>
      </c>
      <c r="AU765" s="25" t="s">
        <v>87</v>
      </c>
      <c r="AY765" s="25" t="s">
        <v>228</v>
      </c>
      <c r="BE765" s="248">
        <f>IF(N765="základní",J765,0)</f>
        <v>0</v>
      </c>
      <c r="BF765" s="248">
        <f>IF(N765="snížená",J765,0)</f>
        <v>0</v>
      </c>
      <c r="BG765" s="248">
        <f>IF(N765="zákl. přenesená",J765,0)</f>
        <v>0</v>
      </c>
      <c r="BH765" s="248">
        <f>IF(N765="sníž. přenesená",J765,0)</f>
        <v>0</v>
      </c>
      <c r="BI765" s="248">
        <f>IF(N765="nulová",J765,0)</f>
        <v>0</v>
      </c>
      <c r="BJ765" s="25" t="s">
        <v>24</v>
      </c>
      <c r="BK765" s="248">
        <f>ROUND(I765*H765,2)</f>
        <v>0</v>
      </c>
      <c r="BL765" s="25" t="s">
        <v>304</v>
      </c>
      <c r="BM765" s="25" t="s">
        <v>5860</v>
      </c>
    </row>
    <row r="766" s="1" customFormat="1" ht="16.5" customHeight="1">
      <c r="B766" s="47"/>
      <c r="C766" s="237" t="s">
        <v>251</v>
      </c>
      <c r="D766" s="237" t="s">
        <v>230</v>
      </c>
      <c r="E766" s="238" t="s">
        <v>5718</v>
      </c>
      <c r="F766" s="239" t="s">
        <v>5719</v>
      </c>
      <c r="G766" s="240" t="s">
        <v>328</v>
      </c>
      <c r="H766" s="241">
        <v>800</v>
      </c>
      <c r="I766" s="242"/>
      <c r="J766" s="243">
        <f>ROUND(I766*H766,2)</f>
        <v>0</v>
      </c>
      <c r="K766" s="239" t="s">
        <v>2762</v>
      </c>
      <c r="L766" s="73"/>
      <c r="M766" s="244" t="s">
        <v>22</v>
      </c>
      <c r="N766" s="245" t="s">
        <v>50</v>
      </c>
      <c r="O766" s="48"/>
      <c r="P766" s="246">
        <f>O766*H766</f>
        <v>0</v>
      </c>
      <c r="Q766" s="246">
        <v>0</v>
      </c>
      <c r="R766" s="246">
        <f>Q766*H766</f>
        <v>0</v>
      </c>
      <c r="S766" s="246">
        <v>0</v>
      </c>
      <c r="T766" s="247">
        <f>S766*H766</f>
        <v>0</v>
      </c>
      <c r="AR766" s="25" t="s">
        <v>304</v>
      </c>
      <c r="AT766" s="25" t="s">
        <v>230</v>
      </c>
      <c r="AU766" s="25" t="s">
        <v>87</v>
      </c>
      <c r="AY766" s="25" t="s">
        <v>228</v>
      </c>
      <c r="BE766" s="248">
        <f>IF(N766="základní",J766,0)</f>
        <v>0</v>
      </c>
      <c r="BF766" s="248">
        <f>IF(N766="snížená",J766,0)</f>
        <v>0</v>
      </c>
      <c r="BG766" s="248">
        <f>IF(N766="zákl. přenesená",J766,0)</f>
        <v>0</v>
      </c>
      <c r="BH766" s="248">
        <f>IF(N766="sníž. přenesená",J766,0)</f>
        <v>0</v>
      </c>
      <c r="BI766" s="248">
        <f>IF(N766="nulová",J766,0)</f>
        <v>0</v>
      </c>
      <c r="BJ766" s="25" t="s">
        <v>24</v>
      </c>
      <c r="BK766" s="248">
        <f>ROUND(I766*H766,2)</f>
        <v>0</v>
      </c>
      <c r="BL766" s="25" t="s">
        <v>304</v>
      </c>
      <c r="BM766" s="25" t="s">
        <v>5861</v>
      </c>
    </row>
    <row r="767" s="1" customFormat="1" ht="16.5" customHeight="1">
      <c r="B767" s="47"/>
      <c r="C767" s="237" t="s">
        <v>255</v>
      </c>
      <c r="D767" s="237" t="s">
        <v>230</v>
      </c>
      <c r="E767" s="238" t="s">
        <v>5721</v>
      </c>
      <c r="F767" s="239" t="s">
        <v>5722</v>
      </c>
      <c r="G767" s="240" t="s">
        <v>328</v>
      </c>
      <c r="H767" s="241">
        <v>170</v>
      </c>
      <c r="I767" s="242"/>
      <c r="J767" s="243">
        <f>ROUND(I767*H767,2)</f>
        <v>0</v>
      </c>
      <c r="K767" s="239" t="s">
        <v>2762</v>
      </c>
      <c r="L767" s="73"/>
      <c r="M767" s="244" t="s">
        <v>22</v>
      </c>
      <c r="N767" s="245" t="s">
        <v>50</v>
      </c>
      <c r="O767" s="48"/>
      <c r="P767" s="246">
        <f>O767*H767</f>
        <v>0</v>
      </c>
      <c r="Q767" s="246">
        <v>0</v>
      </c>
      <c r="R767" s="246">
        <f>Q767*H767</f>
        <v>0</v>
      </c>
      <c r="S767" s="246">
        <v>0</v>
      </c>
      <c r="T767" s="247">
        <f>S767*H767</f>
        <v>0</v>
      </c>
      <c r="AR767" s="25" t="s">
        <v>304</v>
      </c>
      <c r="AT767" s="25" t="s">
        <v>230</v>
      </c>
      <c r="AU767" s="25" t="s">
        <v>87</v>
      </c>
      <c r="AY767" s="25" t="s">
        <v>228</v>
      </c>
      <c r="BE767" s="248">
        <f>IF(N767="základní",J767,0)</f>
        <v>0</v>
      </c>
      <c r="BF767" s="248">
        <f>IF(N767="snížená",J767,0)</f>
        <v>0</v>
      </c>
      <c r="BG767" s="248">
        <f>IF(N767="zákl. přenesená",J767,0)</f>
        <v>0</v>
      </c>
      <c r="BH767" s="248">
        <f>IF(N767="sníž. přenesená",J767,0)</f>
        <v>0</v>
      </c>
      <c r="BI767" s="248">
        <f>IF(N767="nulová",J767,0)</f>
        <v>0</v>
      </c>
      <c r="BJ767" s="25" t="s">
        <v>24</v>
      </c>
      <c r="BK767" s="248">
        <f>ROUND(I767*H767,2)</f>
        <v>0</v>
      </c>
      <c r="BL767" s="25" t="s">
        <v>304</v>
      </c>
      <c r="BM767" s="25" t="s">
        <v>5862</v>
      </c>
    </row>
    <row r="768" s="1" customFormat="1" ht="16.5" customHeight="1">
      <c r="B768" s="47"/>
      <c r="C768" s="237" t="s">
        <v>260</v>
      </c>
      <c r="D768" s="237" t="s">
        <v>230</v>
      </c>
      <c r="E768" s="238" t="s">
        <v>5724</v>
      </c>
      <c r="F768" s="239" t="s">
        <v>5725</v>
      </c>
      <c r="G768" s="240" t="s">
        <v>263</v>
      </c>
      <c r="H768" s="241">
        <v>180</v>
      </c>
      <c r="I768" s="242"/>
      <c r="J768" s="243">
        <f>ROUND(I768*H768,2)</f>
        <v>0</v>
      </c>
      <c r="K768" s="239" t="s">
        <v>2762</v>
      </c>
      <c r="L768" s="73"/>
      <c r="M768" s="244" t="s">
        <v>22</v>
      </c>
      <c r="N768" s="245" t="s">
        <v>50</v>
      </c>
      <c r="O768" s="48"/>
      <c r="P768" s="246">
        <f>O768*H768</f>
        <v>0</v>
      </c>
      <c r="Q768" s="246">
        <v>0</v>
      </c>
      <c r="R768" s="246">
        <f>Q768*H768</f>
        <v>0</v>
      </c>
      <c r="S768" s="246">
        <v>0</v>
      </c>
      <c r="T768" s="247">
        <f>S768*H768</f>
        <v>0</v>
      </c>
      <c r="AR768" s="25" t="s">
        <v>304</v>
      </c>
      <c r="AT768" s="25" t="s">
        <v>230</v>
      </c>
      <c r="AU768" s="25" t="s">
        <v>87</v>
      </c>
      <c r="AY768" s="25" t="s">
        <v>228</v>
      </c>
      <c r="BE768" s="248">
        <f>IF(N768="základní",J768,0)</f>
        <v>0</v>
      </c>
      <c r="BF768" s="248">
        <f>IF(N768="snížená",J768,0)</f>
        <v>0</v>
      </c>
      <c r="BG768" s="248">
        <f>IF(N768="zákl. přenesená",J768,0)</f>
        <v>0</v>
      </c>
      <c r="BH768" s="248">
        <f>IF(N768="sníž. přenesená",J768,0)</f>
        <v>0</v>
      </c>
      <c r="BI768" s="248">
        <f>IF(N768="nulová",J768,0)</f>
        <v>0</v>
      </c>
      <c r="BJ768" s="25" t="s">
        <v>24</v>
      </c>
      <c r="BK768" s="248">
        <f>ROUND(I768*H768,2)</f>
        <v>0</v>
      </c>
      <c r="BL768" s="25" t="s">
        <v>304</v>
      </c>
      <c r="BM768" s="25" t="s">
        <v>5863</v>
      </c>
    </row>
    <row r="769" s="1" customFormat="1" ht="16.5" customHeight="1">
      <c r="B769" s="47"/>
      <c r="C769" s="237" t="s">
        <v>266</v>
      </c>
      <c r="D769" s="237" t="s">
        <v>230</v>
      </c>
      <c r="E769" s="238" t="s">
        <v>5727</v>
      </c>
      <c r="F769" s="239" t="s">
        <v>5728</v>
      </c>
      <c r="G769" s="240" t="s">
        <v>328</v>
      </c>
      <c r="H769" s="241">
        <v>180</v>
      </c>
      <c r="I769" s="242"/>
      <c r="J769" s="243">
        <f>ROUND(I769*H769,2)</f>
        <v>0</v>
      </c>
      <c r="K769" s="239" t="s">
        <v>2762</v>
      </c>
      <c r="L769" s="73"/>
      <c r="M769" s="244" t="s">
        <v>22</v>
      </c>
      <c r="N769" s="245" t="s">
        <v>50</v>
      </c>
      <c r="O769" s="48"/>
      <c r="P769" s="246">
        <f>O769*H769</f>
        <v>0</v>
      </c>
      <c r="Q769" s="246">
        <v>0</v>
      </c>
      <c r="R769" s="246">
        <f>Q769*H769</f>
        <v>0</v>
      </c>
      <c r="S769" s="246">
        <v>0</v>
      </c>
      <c r="T769" s="247">
        <f>S769*H769</f>
        <v>0</v>
      </c>
      <c r="AR769" s="25" t="s">
        <v>304</v>
      </c>
      <c r="AT769" s="25" t="s">
        <v>230</v>
      </c>
      <c r="AU769" s="25" t="s">
        <v>87</v>
      </c>
      <c r="AY769" s="25" t="s">
        <v>228</v>
      </c>
      <c r="BE769" s="248">
        <f>IF(N769="základní",J769,0)</f>
        <v>0</v>
      </c>
      <c r="BF769" s="248">
        <f>IF(N769="snížená",J769,0)</f>
        <v>0</v>
      </c>
      <c r="BG769" s="248">
        <f>IF(N769="zákl. přenesená",J769,0)</f>
        <v>0</v>
      </c>
      <c r="BH769" s="248">
        <f>IF(N769="sníž. přenesená",J769,0)</f>
        <v>0</v>
      </c>
      <c r="BI769" s="248">
        <f>IF(N769="nulová",J769,0)</f>
        <v>0</v>
      </c>
      <c r="BJ769" s="25" t="s">
        <v>24</v>
      </c>
      <c r="BK769" s="248">
        <f>ROUND(I769*H769,2)</f>
        <v>0</v>
      </c>
      <c r="BL769" s="25" t="s">
        <v>304</v>
      </c>
      <c r="BM769" s="25" t="s">
        <v>5864</v>
      </c>
    </row>
    <row r="770" s="1" customFormat="1" ht="16.5" customHeight="1">
      <c r="B770" s="47"/>
      <c r="C770" s="237" t="s">
        <v>271</v>
      </c>
      <c r="D770" s="237" t="s">
        <v>230</v>
      </c>
      <c r="E770" s="238" t="s">
        <v>5730</v>
      </c>
      <c r="F770" s="239" t="s">
        <v>5731</v>
      </c>
      <c r="G770" s="240" t="s">
        <v>356</v>
      </c>
      <c r="H770" s="241">
        <v>36</v>
      </c>
      <c r="I770" s="242"/>
      <c r="J770" s="243">
        <f>ROUND(I770*H770,2)</f>
        <v>0</v>
      </c>
      <c r="K770" s="239" t="s">
        <v>2762</v>
      </c>
      <c r="L770" s="73"/>
      <c r="M770" s="244" t="s">
        <v>22</v>
      </c>
      <c r="N770" s="245" t="s">
        <v>50</v>
      </c>
      <c r="O770" s="48"/>
      <c r="P770" s="246">
        <f>O770*H770</f>
        <v>0</v>
      </c>
      <c r="Q770" s="246">
        <v>0</v>
      </c>
      <c r="R770" s="246">
        <f>Q770*H770</f>
        <v>0</v>
      </c>
      <c r="S770" s="246">
        <v>0</v>
      </c>
      <c r="T770" s="247">
        <f>S770*H770</f>
        <v>0</v>
      </c>
      <c r="AR770" s="25" t="s">
        <v>304</v>
      </c>
      <c r="AT770" s="25" t="s">
        <v>230</v>
      </c>
      <c r="AU770" s="25" t="s">
        <v>87</v>
      </c>
      <c r="AY770" s="25" t="s">
        <v>228</v>
      </c>
      <c r="BE770" s="248">
        <f>IF(N770="základní",J770,0)</f>
        <v>0</v>
      </c>
      <c r="BF770" s="248">
        <f>IF(N770="snížená",J770,0)</f>
        <v>0</v>
      </c>
      <c r="BG770" s="248">
        <f>IF(N770="zákl. přenesená",J770,0)</f>
        <v>0</v>
      </c>
      <c r="BH770" s="248">
        <f>IF(N770="sníž. přenesená",J770,0)</f>
        <v>0</v>
      </c>
      <c r="BI770" s="248">
        <f>IF(N770="nulová",J770,0)</f>
        <v>0</v>
      </c>
      <c r="BJ770" s="25" t="s">
        <v>24</v>
      </c>
      <c r="BK770" s="248">
        <f>ROUND(I770*H770,2)</f>
        <v>0</v>
      </c>
      <c r="BL770" s="25" t="s">
        <v>304</v>
      </c>
      <c r="BM770" s="25" t="s">
        <v>5865</v>
      </c>
    </row>
    <row r="771" s="1" customFormat="1" ht="16.5" customHeight="1">
      <c r="B771" s="47"/>
      <c r="C771" s="237" t="s">
        <v>29</v>
      </c>
      <c r="D771" s="237" t="s">
        <v>230</v>
      </c>
      <c r="E771" s="238" t="s">
        <v>5733</v>
      </c>
      <c r="F771" s="239" t="s">
        <v>5734</v>
      </c>
      <c r="G771" s="240" t="s">
        <v>929</v>
      </c>
      <c r="H771" s="241">
        <v>1</v>
      </c>
      <c r="I771" s="242"/>
      <c r="J771" s="243">
        <f>ROUND(I771*H771,2)</f>
        <v>0</v>
      </c>
      <c r="K771" s="239" t="s">
        <v>2762</v>
      </c>
      <c r="L771" s="73"/>
      <c r="M771" s="244" t="s">
        <v>22</v>
      </c>
      <c r="N771" s="245" t="s">
        <v>50</v>
      </c>
      <c r="O771" s="48"/>
      <c r="P771" s="246">
        <f>O771*H771</f>
        <v>0</v>
      </c>
      <c r="Q771" s="246">
        <v>0</v>
      </c>
      <c r="R771" s="246">
        <f>Q771*H771</f>
        <v>0</v>
      </c>
      <c r="S771" s="246">
        <v>0</v>
      </c>
      <c r="T771" s="247">
        <f>S771*H771</f>
        <v>0</v>
      </c>
      <c r="AR771" s="25" t="s">
        <v>304</v>
      </c>
      <c r="AT771" s="25" t="s">
        <v>230</v>
      </c>
      <c r="AU771" s="25" t="s">
        <v>87</v>
      </c>
      <c r="AY771" s="25" t="s">
        <v>228</v>
      </c>
      <c r="BE771" s="248">
        <f>IF(N771="základní",J771,0)</f>
        <v>0</v>
      </c>
      <c r="BF771" s="248">
        <f>IF(N771="snížená",J771,0)</f>
        <v>0</v>
      </c>
      <c r="BG771" s="248">
        <f>IF(N771="zákl. přenesená",J771,0)</f>
        <v>0</v>
      </c>
      <c r="BH771" s="248">
        <f>IF(N771="sníž. přenesená",J771,0)</f>
        <v>0</v>
      </c>
      <c r="BI771" s="248">
        <f>IF(N771="nulová",J771,0)</f>
        <v>0</v>
      </c>
      <c r="BJ771" s="25" t="s">
        <v>24</v>
      </c>
      <c r="BK771" s="248">
        <f>ROUND(I771*H771,2)</f>
        <v>0</v>
      </c>
      <c r="BL771" s="25" t="s">
        <v>304</v>
      </c>
      <c r="BM771" s="25" t="s">
        <v>5866</v>
      </c>
    </row>
    <row r="772" s="1" customFormat="1" ht="16.5" customHeight="1">
      <c r="B772" s="47"/>
      <c r="C772" s="237" t="s">
        <v>279</v>
      </c>
      <c r="D772" s="237" t="s">
        <v>230</v>
      </c>
      <c r="E772" s="238" t="s">
        <v>5736</v>
      </c>
      <c r="F772" s="239" t="s">
        <v>5737</v>
      </c>
      <c r="G772" s="240" t="s">
        <v>929</v>
      </c>
      <c r="H772" s="241">
        <v>11</v>
      </c>
      <c r="I772" s="242"/>
      <c r="J772" s="243">
        <f>ROUND(I772*H772,2)</f>
        <v>0</v>
      </c>
      <c r="K772" s="239" t="s">
        <v>2762</v>
      </c>
      <c r="L772" s="73"/>
      <c r="M772" s="244" t="s">
        <v>22</v>
      </c>
      <c r="N772" s="245" t="s">
        <v>50</v>
      </c>
      <c r="O772" s="48"/>
      <c r="P772" s="246">
        <f>O772*H772</f>
        <v>0</v>
      </c>
      <c r="Q772" s="246">
        <v>0</v>
      </c>
      <c r="R772" s="246">
        <f>Q772*H772</f>
        <v>0</v>
      </c>
      <c r="S772" s="246">
        <v>0</v>
      </c>
      <c r="T772" s="247">
        <f>S772*H772</f>
        <v>0</v>
      </c>
      <c r="AR772" s="25" t="s">
        <v>304</v>
      </c>
      <c r="AT772" s="25" t="s">
        <v>230</v>
      </c>
      <c r="AU772" s="25" t="s">
        <v>87</v>
      </c>
      <c r="AY772" s="25" t="s">
        <v>228</v>
      </c>
      <c r="BE772" s="248">
        <f>IF(N772="základní",J772,0)</f>
        <v>0</v>
      </c>
      <c r="BF772" s="248">
        <f>IF(N772="snížená",J772,0)</f>
        <v>0</v>
      </c>
      <c r="BG772" s="248">
        <f>IF(N772="zákl. přenesená",J772,0)</f>
        <v>0</v>
      </c>
      <c r="BH772" s="248">
        <f>IF(N772="sníž. přenesená",J772,0)</f>
        <v>0</v>
      </c>
      <c r="BI772" s="248">
        <f>IF(N772="nulová",J772,0)</f>
        <v>0</v>
      </c>
      <c r="BJ772" s="25" t="s">
        <v>24</v>
      </c>
      <c r="BK772" s="248">
        <f>ROUND(I772*H772,2)</f>
        <v>0</v>
      </c>
      <c r="BL772" s="25" t="s">
        <v>304</v>
      </c>
      <c r="BM772" s="25" t="s">
        <v>5867</v>
      </c>
    </row>
    <row r="773" s="1" customFormat="1" ht="16.5" customHeight="1">
      <c r="B773" s="47"/>
      <c r="C773" s="237" t="s">
        <v>284</v>
      </c>
      <c r="D773" s="237" t="s">
        <v>230</v>
      </c>
      <c r="E773" s="238" t="s">
        <v>5739</v>
      </c>
      <c r="F773" s="239" t="s">
        <v>5740</v>
      </c>
      <c r="G773" s="240" t="s">
        <v>929</v>
      </c>
      <c r="H773" s="241">
        <v>6</v>
      </c>
      <c r="I773" s="242"/>
      <c r="J773" s="243">
        <f>ROUND(I773*H773,2)</f>
        <v>0</v>
      </c>
      <c r="K773" s="239" t="s">
        <v>2762</v>
      </c>
      <c r="L773" s="73"/>
      <c r="M773" s="244" t="s">
        <v>22</v>
      </c>
      <c r="N773" s="245" t="s">
        <v>50</v>
      </c>
      <c r="O773" s="48"/>
      <c r="P773" s="246">
        <f>O773*H773</f>
        <v>0</v>
      </c>
      <c r="Q773" s="246">
        <v>0</v>
      </c>
      <c r="R773" s="246">
        <f>Q773*H773</f>
        <v>0</v>
      </c>
      <c r="S773" s="246">
        <v>0</v>
      </c>
      <c r="T773" s="247">
        <f>S773*H773</f>
        <v>0</v>
      </c>
      <c r="AR773" s="25" t="s">
        <v>304</v>
      </c>
      <c r="AT773" s="25" t="s">
        <v>230</v>
      </c>
      <c r="AU773" s="25" t="s">
        <v>87</v>
      </c>
      <c r="AY773" s="25" t="s">
        <v>228</v>
      </c>
      <c r="BE773" s="248">
        <f>IF(N773="základní",J773,0)</f>
        <v>0</v>
      </c>
      <c r="BF773" s="248">
        <f>IF(N773="snížená",J773,0)</f>
        <v>0</v>
      </c>
      <c r="BG773" s="248">
        <f>IF(N773="zákl. přenesená",J773,0)</f>
        <v>0</v>
      </c>
      <c r="BH773" s="248">
        <f>IF(N773="sníž. přenesená",J773,0)</f>
        <v>0</v>
      </c>
      <c r="BI773" s="248">
        <f>IF(N773="nulová",J773,0)</f>
        <v>0</v>
      </c>
      <c r="BJ773" s="25" t="s">
        <v>24</v>
      </c>
      <c r="BK773" s="248">
        <f>ROUND(I773*H773,2)</f>
        <v>0</v>
      </c>
      <c r="BL773" s="25" t="s">
        <v>304</v>
      </c>
      <c r="BM773" s="25" t="s">
        <v>5868</v>
      </c>
    </row>
    <row r="774" s="1" customFormat="1" ht="16.5" customHeight="1">
      <c r="B774" s="47"/>
      <c r="C774" s="237" t="s">
        <v>289</v>
      </c>
      <c r="D774" s="237" t="s">
        <v>230</v>
      </c>
      <c r="E774" s="238" t="s">
        <v>5742</v>
      </c>
      <c r="F774" s="239" t="s">
        <v>5743</v>
      </c>
      <c r="G774" s="240" t="s">
        <v>328</v>
      </c>
      <c r="H774" s="241">
        <v>80</v>
      </c>
      <c r="I774" s="242"/>
      <c r="J774" s="243">
        <f>ROUND(I774*H774,2)</f>
        <v>0</v>
      </c>
      <c r="K774" s="239" t="s">
        <v>2762</v>
      </c>
      <c r="L774" s="73"/>
      <c r="M774" s="244" t="s">
        <v>22</v>
      </c>
      <c r="N774" s="245" t="s">
        <v>50</v>
      </c>
      <c r="O774" s="48"/>
      <c r="P774" s="246">
        <f>O774*H774</f>
        <v>0</v>
      </c>
      <c r="Q774" s="246">
        <v>0</v>
      </c>
      <c r="R774" s="246">
        <f>Q774*H774</f>
        <v>0</v>
      </c>
      <c r="S774" s="246">
        <v>0</v>
      </c>
      <c r="T774" s="247">
        <f>S774*H774</f>
        <v>0</v>
      </c>
      <c r="AR774" s="25" t="s">
        <v>304</v>
      </c>
      <c r="AT774" s="25" t="s">
        <v>230</v>
      </c>
      <c r="AU774" s="25" t="s">
        <v>87</v>
      </c>
      <c r="AY774" s="25" t="s">
        <v>228</v>
      </c>
      <c r="BE774" s="248">
        <f>IF(N774="základní",J774,0)</f>
        <v>0</v>
      </c>
      <c r="BF774" s="248">
        <f>IF(N774="snížená",J774,0)</f>
        <v>0</v>
      </c>
      <c r="BG774" s="248">
        <f>IF(N774="zákl. přenesená",J774,0)</f>
        <v>0</v>
      </c>
      <c r="BH774" s="248">
        <f>IF(N774="sníž. přenesená",J774,0)</f>
        <v>0</v>
      </c>
      <c r="BI774" s="248">
        <f>IF(N774="nulová",J774,0)</f>
        <v>0</v>
      </c>
      <c r="BJ774" s="25" t="s">
        <v>24</v>
      </c>
      <c r="BK774" s="248">
        <f>ROUND(I774*H774,2)</f>
        <v>0</v>
      </c>
      <c r="BL774" s="25" t="s">
        <v>304</v>
      </c>
      <c r="BM774" s="25" t="s">
        <v>5869</v>
      </c>
    </row>
    <row r="775" s="1" customFormat="1" ht="16.5" customHeight="1">
      <c r="B775" s="47"/>
      <c r="C775" s="237" t="s">
        <v>289</v>
      </c>
      <c r="D775" s="237" t="s">
        <v>230</v>
      </c>
      <c r="E775" s="238" t="s">
        <v>5822</v>
      </c>
      <c r="F775" s="239" t="s">
        <v>5746</v>
      </c>
      <c r="G775" s="240" t="s">
        <v>3160</v>
      </c>
      <c r="H775" s="241">
        <v>90</v>
      </c>
      <c r="I775" s="242"/>
      <c r="J775" s="243">
        <f>ROUND(I775*H775,2)</f>
        <v>0</v>
      </c>
      <c r="K775" s="239" t="s">
        <v>2762</v>
      </c>
      <c r="L775" s="73"/>
      <c r="M775" s="244" t="s">
        <v>22</v>
      </c>
      <c r="N775" s="245" t="s">
        <v>50</v>
      </c>
      <c r="O775" s="48"/>
      <c r="P775" s="246">
        <f>O775*H775</f>
        <v>0</v>
      </c>
      <c r="Q775" s="246">
        <v>0</v>
      </c>
      <c r="R775" s="246">
        <f>Q775*H775</f>
        <v>0</v>
      </c>
      <c r="S775" s="246">
        <v>0</v>
      </c>
      <c r="T775" s="247">
        <f>S775*H775</f>
        <v>0</v>
      </c>
      <c r="AR775" s="25" t="s">
        <v>304</v>
      </c>
      <c r="AT775" s="25" t="s">
        <v>230</v>
      </c>
      <c r="AU775" s="25" t="s">
        <v>87</v>
      </c>
      <c r="AY775" s="25" t="s">
        <v>228</v>
      </c>
      <c r="BE775" s="248">
        <f>IF(N775="základní",J775,0)</f>
        <v>0</v>
      </c>
      <c r="BF775" s="248">
        <f>IF(N775="snížená",J775,0)</f>
        <v>0</v>
      </c>
      <c r="BG775" s="248">
        <f>IF(N775="zákl. přenesená",J775,0)</f>
        <v>0</v>
      </c>
      <c r="BH775" s="248">
        <f>IF(N775="sníž. přenesená",J775,0)</f>
        <v>0</v>
      </c>
      <c r="BI775" s="248">
        <f>IF(N775="nulová",J775,0)</f>
        <v>0</v>
      </c>
      <c r="BJ775" s="25" t="s">
        <v>24</v>
      </c>
      <c r="BK775" s="248">
        <f>ROUND(I775*H775,2)</f>
        <v>0</v>
      </c>
      <c r="BL775" s="25" t="s">
        <v>304</v>
      </c>
      <c r="BM775" s="25" t="s">
        <v>5870</v>
      </c>
    </row>
    <row r="776" s="11" customFormat="1" ht="29.88" customHeight="1">
      <c r="B776" s="221"/>
      <c r="C776" s="222"/>
      <c r="D776" s="223" t="s">
        <v>78</v>
      </c>
      <c r="E776" s="235" t="s">
        <v>2874</v>
      </c>
      <c r="F776" s="235" t="s">
        <v>22</v>
      </c>
      <c r="G776" s="222"/>
      <c r="H776" s="222"/>
      <c r="I776" s="225"/>
      <c r="J776" s="236">
        <f>BK776</f>
        <v>0</v>
      </c>
      <c r="K776" s="222"/>
      <c r="L776" s="227"/>
      <c r="M776" s="228"/>
      <c r="N776" s="229"/>
      <c r="O776" s="229"/>
      <c r="P776" s="230">
        <v>0</v>
      </c>
      <c r="Q776" s="229"/>
      <c r="R776" s="230">
        <v>0</v>
      </c>
      <c r="S776" s="229"/>
      <c r="T776" s="231">
        <v>0</v>
      </c>
      <c r="AR776" s="232" t="s">
        <v>87</v>
      </c>
      <c r="AT776" s="233" t="s">
        <v>78</v>
      </c>
      <c r="AU776" s="233" t="s">
        <v>24</v>
      </c>
      <c r="AY776" s="232" t="s">
        <v>228</v>
      </c>
      <c r="BK776" s="234">
        <v>0</v>
      </c>
    </row>
    <row r="777" s="11" customFormat="1" ht="24.96" customHeight="1">
      <c r="B777" s="221"/>
      <c r="C777" s="222"/>
      <c r="D777" s="223" t="s">
        <v>78</v>
      </c>
      <c r="E777" s="224" t="s">
        <v>3027</v>
      </c>
      <c r="F777" s="224" t="s">
        <v>5871</v>
      </c>
      <c r="G777" s="222"/>
      <c r="H777" s="222"/>
      <c r="I777" s="225"/>
      <c r="J777" s="226">
        <f>BK777</f>
        <v>0</v>
      </c>
      <c r="K777" s="222"/>
      <c r="L777" s="227"/>
      <c r="M777" s="228"/>
      <c r="N777" s="229"/>
      <c r="O777" s="229"/>
      <c r="P777" s="230">
        <f>P778</f>
        <v>0</v>
      </c>
      <c r="Q777" s="229"/>
      <c r="R777" s="230">
        <f>R778</f>
        <v>0</v>
      </c>
      <c r="S777" s="229"/>
      <c r="T777" s="231">
        <f>T778</f>
        <v>0</v>
      </c>
      <c r="AR777" s="232" t="s">
        <v>87</v>
      </c>
      <c r="AT777" s="233" t="s">
        <v>78</v>
      </c>
      <c r="AU777" s="233" t="s">
        <v>79</v>
      </c>
      <c r="AY777" s="232" t="s">
        <v>228</v>
      </c>
      <c r="BK777" s="234">
        <f>BK778</f>
        <v>0</v>
      </c>
    </row>
    <row r="778" s="11" customFormat="1" ht="19.92" customHeight="1">
      <c r="B778" s="221"/>
      <c r="C778" s="222"/>
      <c r="D778" s="223" t="s">
        <v>78</v>
      </c>
      <c r="E778" s="235" t="s">
        <v>2941</v>
      </c>
      <c r="F778" s="235" t="s">
        <v>5704</v>
      </c>
      <c r="G778" s="222"/>
      <c r="H778" s="222"/>
      <c r="I778" s="225"/>
      <c r="J778" s="236">
        <f>BK778</f>
        <v>0</v>
      </c>
      <c r="K778" s="222"/>
      <c r="L778" s="227"/>
      <c r="M778" s="228"/>
      <c r="N778" s="229"/>
      <c r="O778" s="229"/>
      <c r="P778" s="230">
        <f>SUM(P779:P792)</f>
        <v>0</v>
      </c>
      <c r="Q778" s="229"/>
      <c r="R778" s="230">
        <f>SUM(R779:R792)</f>
        <v>0</v>
      </c>
      <c r="S778" s="229"/>
      <c r="T778" s="231">
        <f>SUM(T779:T792)</f>
        <v>0</v>
      </c>
      <c r="AR778" s="232" t="s">
        <v>87</v>
      </c>
      <c r="AT778" s="233" t="s">
        <v>78</v>
      </c>
      <c r="AU778" s="233" t="s">
        <v>24</v>
      </c>
      <c r="AY778" s="232" t="s">
        <v>228</v>
      </c>
      <c r="BK778" s="234">
        <f>SUM(BK779:BK792)</f>
        <v>0</v>
      </c>
    </row>
    <row r="779" s="1" customFormat="1" ht="16.5" customHeight="1">
      <c r="B779" s="47"/>
      <c r="C779" s="237" t="s">
        <v>24</v>
      </c>
      <c r="D779" s="237" t="s">
        <v>230</v>
      </c>
      <c r="E779" s="238" t="s">
        <v>5705</v>
      </c>
      <c r="F779" s="239" t="s">
        <v>5706</v>
      </c>
      <c r="G779" s="240" t="s">
        <v>929</v>
      </c>
      <c r="H779" s="241">
        <v>1</v>
      </c>
      <c r="I779" s="242"/>
      <c r="J779" s="243">
        <f>ROUND(I779*H779,2)</f>
        <v>0</v>
      </c>
      <c r="K779" s="239" t="s">
        <v>2762</v>
      </c>
      <c r="L779" s="73"/>
      <c r="M779" s="244" t="s">
        <v>22</v>
      </c>
      <c r="N779" s="245" t="s">
        <v>50</v>
      </c>
      <c r="O779" s="48"/>
      <c r="P779" s="246">
        <f>O779*H779</f>
        <v>0</v>
      </c>
      <c r="Q779" s="246">
        <v>0</v>
      </c>
      <c r="R779" s="246">
        <f>Q779*H779</f>
        <v>0</v>
      </c>
      <c r="S779" s="246">
        <v>0</v>
      </c>
      <c r="T779" s="247">
        <f>S779*H779</f>
        <v>0</v>
      </c>
      <c r="AR779" s="25" t="s">
        <v>304</v>
      </c>
      <c r="AT779" s="25" t="s">
        <v>230</v>
      </c>
      <c r="AU779" s="25" t="s">
        <v>87</v>
      </c>
      <c r="AY779" s="25" t="s">
        <v>228</v>
      </c>
      <c r="BE779" s="248">
        <f>IF(N779="základní",J779,0)</f>
        <v>0</v>
      </c>
      <c r="BF779" s="248">
        <f>IF(N779="snížená",J779,0)</f>
        <v>0</v>
      </c>
      <c r="BG779" s="248">
        <f>IF(N779="zákl. přenesená",J779,0)</f>
        <v>0</v>
      </c>
      <c r="BH779" s="248">
        <f>IF(N779="sníž. přenesená",J779,0)</f>
        <v>0</v>
      </c>
      <c r="BI779" s="248">
        <f>IF(N779="nulová",J779,0)</f>
        <v>0</v>
      </c>
      <c r="BJ779" s="25" t="s">
        <v>24</v>
      </c>
      <c r="BK779" s="248">
        <f>ROUND(I779*H779,2)</f>
        <v>0</v>
      </c>
      <c r="BL779" s="25" t="s">
        <v>304</v>
      </c>
      <c r="BM779" s="25" t="s">
        <v>5872</v>
      </c>
    </row>
    <row r="780" s="1" customFormat="1" ht="16.5" customHeight="1">
      <c r="B780" s="47"/>
      <c r="C780" s="237" t="s">
        <v>87</v>
      </c>
      <c r="D780" s="237" t="s">
        <v>230</v>
      </c>
      <c r="E780" s="238" t="s">
        <v>5708</v>
      </c>
      <c r="F780" s="239" t="s">
        <v>5709</v>
      </c>
      <c r="G780" s="240" t="s">
        <v>5710</v>
      </c>
      <c r="H780" s="241">
        <v>1</v>
      </c>
      <c r="I780" s="242"/>
      <c r="J780" s="243">
        <f>ROUND(I780*H780,2)</f>
        <v>0</v>
      </c>
      <c r="K780" s="239" t="s">
        <v>2762</v>
      </c>
      <c r="L780" s="73"/>
      <c r="M780" s="244" t="s">
        <v>22</v>
      </c>
      <c r="N780" s="245" t="s">
        <v>50</v>
      </c>
      <c r="O780" s="48"/>
      <c r="P780" s="246">
        <f>O780*H780</f>
        <v>0</v>
      </c>
      <c r="Q780" s="246">
        <v>0</v>
      </c>
      <c r="R780" s="246">
        <f>Q780*H780</f>
        <v>0</v>
      </c>
      <c r="S780" s="246">
        <v>0</v>
      </c>
      <c r="T780" s="247">
        <f>S780*H780</f>
        <v>0</v>
      </c>
      <c r="AR780" s="25" t="s">
        <v>304</v>
      </c>
      <c r="AT780" s="25" t="s">
        <v>230</v>
      </c>
      <c r="AU780" s="25" t="s">
        <v>87</v>
      </c>
      <c r="AY780" s="25" t="s">
        <v>228</v>
      </c>
      <c r="BE780" s="248">
        <f>IF(N780="základní",J780,0)</f>
        <v>0</v>
      </c>
      <c r="BF780" s="248">
        <f>IF(N780="snížená",J780,0)</f>
        <v>0</v>
      </c>
      <c r="BG780" s="248">
        <f>IF(N780="zákl. přenesená",J780,0)</f>
        <v>0</v>
      </c>
      <c r="BH780" s="248">
        <f>IF(N780="sníž. přenesená",J780,0)</f>
        <v>0</v>
      </c>
      <c r="BI780" s="248">
        <f>IF(N780="nulová",J780,0)</f>
        <v>0</v>
      </c>
      <c r="BJ780" s="25" t="s">
        <v>24</v>
      </c>
      <c r="BK780" s="248">
        <f>ROUND(I780*H780,2)</f>
        <v>0</v>
      </c>
      <c r="BL780" s="25" t="s">
        <v>304</v>
      </c>
      <c r="BM780" s="25" t="s">
        <v>5873</v>
      </c>
    </row>
    <row r="781" s="1" customFormat="1" ht="16.5" customHeight="1">
      <c r="B781" s="47"/>
      <c r="C781" s="237" t="s">
        <v>101</v>
      </c>
      <c r="D781" s="237" t="s">
        <v>230</v>
      </c>
      <c r="E781" s="238" t="s">
        <v>5712</v>
      </c>
      <c r="F781" s="239" t="s">
        <v>5713</v>
      </c>
      <c r="G781" s="240" t="s">
        <v>929</v>
      </c>
      <c r="H781" s="241">
        <v>22</v>
      </c>
      <c r="I781" s="242"/>
      <c r="J781" s="243">
        <f>ROUND(I781*H781,2)</f>
        <v>0</v>
      </c>
      <c r="K781" s="239" t="s">
        <v>2762</v>
      </c>
      <c r="L781" s="73"/>
      <c r="M781" s="244" t="s">
        <v>22</v>
      </c>
      <c r="N781" s="245" t="s">
        <v>50</v>
      </c>
      <c r="O781" s="48"/>
      <c r="P781" s="246">
        <f>O781*H781</f>
        <v>0</v>
      </c>
      <c r="Q781" s="246">
        <v>0</v>
      </c>
      <c r="R781" s="246">
        <f>Q781*H781</f>
        <v>0</v>
      </c>
      <c r="S781" s="246">
        <v>0</v>
      </c>
      <c r="T781" s="247">
        <f>S781*H781</f>
        <v>0</v>
      </c>
      <c r="AR781" s="25" t="s">
        <v>304</v>
      </c>
      <c r="AT781" s="25" t="s">
        <v>230</v>
      </c>
      <c r="AU781" s="25" t="s">
        <v>87</v>
      </c>
      <c r="AY781" s="25" t="s">
        <v>228</v>
      </c>
      <c r="BE781" s="248">
        <f>IF(N781="základní",J781,0)</f>
        <v>0</v>
      </c>
      <c r="BF781" s="248">
        <f>IF(N781="snížená",J781,0)</f>
        <v>0</v>
      </c>
      <c r="BG781" s="248">
        <f>IF(N781="zákl. přenesená",J781,0)</f>
        <v>0</v>
      </c>
      <c r="BH781" s="248">
        <f>IF(N781="sníž. přenesená",J781,0)</f>
        <v>0</v>
      </c>
      <c r="BI781" s="248">
        <f>IF(N781="nulová",J781,0)</f>
        <v>0</v>
      </c>
      <c r="BJ781" s="25" t="s">
        <v>24</v>
      </c>
      <c r="BK781" s="248">
        <f>ROUND(I781*H781,2)</f>
        <v>0</v>
      </c>
      <c r="BL781" s="25" t="s">
        <v>304</v>
      </c>
      <c r="BM781" s="25" t="s">
        <v>5874</v>
      </c>
    </row>
    <row r="782" s="1" customFormat="1" ht="16.5" customHeight="1">
      <c r="B782" s="47"/>
      <c r="C782" s="237" t="s">
        <v>235</v>
      </c>
      <c r="D782" s="237" t="s">
        <v>230</v>
      </c>
      <c r="E782" s="238" t="s">
        <v>5715</v>
      </c>
      <c r="F782" s="239" t="s">
        <v>5716</v>
      </c>
      <c r="G782" s="240" t="s">
        <v>929</v>
      </c>
      <c r="H782" s="241">
        <v>22</v>
      </c>
      <c r="I782" s="242"/>
      <c r="J782" s="243">
        <f>ROUND(I782*H782,2)</f>
        <v>0</v>
      </c>
      <c r="K782" s="239" t="s">
        <v>2762</v>
      </c>
      <c r="L782" s="73"/>
      <c r="M782" s="244" t="s">
        <v>22</v>
      </c>
      <c r="N782" s="245" t="s">
        <v>50</v>
      </c>
      <c r="O782" s="48"/>
      <c r="P782" s="246">
        <f>O782*H782</f>
        <v>0</v>
      </c>
      <c r="Q782" s="246">
        <v>0</v>
      </c>
      <c r="R782" s="246">
        <f>Q782*H782</f>
        <v>0</v>
      </c>
      <c r="S782" s="246">
        <v>0</v>
      </c>
      <c r="T782" s="247">
        <f>S782*H782</f>
        <v>0</v>
      </c>
      <c r="AR782" s="25" t="s">
        <v>304</v>
      </c>
      <c r="AT782" s="25" t="s">
        <v>230</v>
      </c>
      <c r="AU782" s="25" t="s">
        <v>87</v>
      </c>
      <c r="AY782" s="25" t="s">
        <v>228</v>
      </c>
      <c r="BE782" s="248">
        <f>IF(N782="základní",J782,0)</f>
        <v>0</v>
      </c>
      <c r="BF782" s="248">
        <f>IF(N782="snížená",J782,0)</f>
        <v>0</v>
      </c>
      <c r="BG782" s="248">
        <f>IF(N782="zákl. přenesená",J782,0)</f>
        <v>0</v>
      </c>
      <c r="BH782" s="248">
        <f>IF(N782="sníž. přenesená",J782,0)</f>
        <v>0</v>
      </c>
      <c r="BI782" s="248">
        <f>IF(N782="nulová",J782,0)</f>
        <v>0</v>
      </c>
      <c r="BJ782" s="25" t="s">
        <v>24</v>
      </c>
      <c r="BK782" s="248">
        <f>ROUND(I782*H782,2)</f>
        <v>0</v>
      </c>
      <c r="BL782" s="25" t="s">
        <v>304</v>
      </c>
      <c r="BM782" s="25" t="s">
        <v>5875</v>
      </c>
    </row>
    <row r="783" s="1" customFormat="1" ht="16.5" customHeight="1">
      <c r="B783" s="47"/>
      <c r="C783" s="237" t="s">
        <v>251</v>
      </c>
      <c r="D783" s="237" t="s">
        <v>230</v>
      </c>
      <c r="E783" s="238" t="s">
        <v>5718</v>
      </c>
      <c r="F783" s="239" t="s">
        <v>5719</v>
      </c>
      <c r="G783" s="240" t="s">
        <v>328</v>
      </c>
      <c r="H783" s="241">
        <v>970</v>
      </c>
      <c r="I783" s="242"/>
      <c r="J783" s="243">
        <f>ROUND(I783*H783,2)</f>
        <v>0</v>
      </c>
      <c r="K783" s="239" t="s">
        <v>2762</v>
      </c>
      <c r="L783" s="73"/>
      <c r="M783" s="244" t="s">
        <v>22</v>
      </c>
      <c r="N783" s="245" t="s">
        <v>50</v>
      </c>
      <c r="O783" s="48"/>
      <c r="P783" s="246">
        <f>O783*H783</f>
        <v>0</v>
      </c>
      <c r="Q783" s="246">
        <v>0</v>
      </c>
      <c r="R783" s="246">
        <f>Q783*H783</f>
        <v>0</v>
      </c>
      <c r="S783" s="246">
        <v>0</v>
      </c>
      <c r="T783" s="247">
        <f>S783*H783</f>
        <v>0</v>
      </c>
      <c r="AR783" s="25" t="s">
        <v>304</v>
      </c>
      <c r="AT783" s="25" t="s">
        <v>230</v>
      </c>
      <c r="AU783" s="25" t="s">
        <v>87</v>
      </c>
      <c r="AY783" s="25" t="s">
        <v>228</v>
      </c>
      <c r="BE783" s="248">
        <f>IF(N783="základní",J783,0)</f>
        <v>0</v>
      </c>
      <c r="BF783" s="248">
        <f>IF(N783="snížená",J783,0)</f>
        <v>0</v>
      </c>
      <c r="BG783" s="248">
        <f>IF(N783="zákl. přenesená",J783,0)</f>
        <v>0</v>
      </c>
      <c r="BH783" s="248">
        <f>IF(N783="sníž. přenesená",J783,0)</f>
        <v>0</v>
      </c>
      <c r="BI783" s="248">
        <f>IF(N783="nulová",J783,0)</f>
        <v>0</v>
      </c>
      <c r="BJ783" s="25" t="s">
        <v>24</v>
      </c>
      <c r="BK783" s="248">
        <f>ROUND(I783*H783,2)</f>
        <v>0</v>
      </c>
      <c r="BL783" s="25" t="s">
        <v>304</v>
      </c>
      <c r="BM783" s="25" t="s">
        <v>5876</v>
      </c>
    </row>
    <row r="784" s="1" customFormat="1" ht="16.5" customHeight="1">
      <c r="B784" s="47"/>
      <c r="C784" s="237" t="s">
        <v>255</v>
      </c>
      <c r="D784" s="237" t="s">
        <v>230</v>
      </c>
      <c r="E784" s="238" t="s">
        <v>5721</v>
      </c>
      <c r="F784" s="239" t="s">
        <v>5722</v>
      </c>
      <c r="G784" s="240" t="s">
        <v>328</v>
      </c>
      <c r="H784" s="241">
        <v>260</v>
      </c>
      <c r="I784" s="242"/>
      <c r="J784" s="243">
        <f>ROUND(I784*H784,2)</f>
        <v>0</v>
      </c>
      <c r="K784" s="239" t="s">
        <v>2762</v>
      </c>
      <c r="L784" s="73"/>
      <c r="M784" s="244" t="s">
        <v>22</v>
      </c>
      <c r="N784" s="245" t="s">
        <v>50</v>
      </c>
      <c r="O784" s="48"/>
      <c r="P784" s="246">
        <f>O784*H784</f>
        <v>0</v>
      </c>
      <c r="Q784" s="246">
        <v>0</v>
      </c>
      <c r="R784" s="246">
        <f>Q784*H784</f>
        <v>0</v>
      </c>
      <c r="S784" s="246">
        <v>0</v>
      </c>
      <c r="T784" s="247">
        <f>S784*H784</f>
        <v>0</v>
      </c>
      <c r="AR784" s="25" t="s">
        <v>304</v>
      </c>
      <c r="AT784" s="25" t="s">
        <v>230</v>
      </c>
      <c r="AU784" s="25" t="s">
        <v>87</v>
      </c>
      <c r="AY784" s="25" t="s">
        <v>228</v>
      </c>
      <c r="BE784" s="248">
        <f>IF(N784="základní",J784,0)</f>
        <v>0</v>
      </c>
      <c r="BF784" s="248">
        <f>IF(N784="snížená",J784,0)</f>
        <v>0</v>
      </c>
      <c r="BG784" s="248">
        <f>IF(N784="zákl. přenesená",J784,0)</f>
        <v>0</v>
      </c>
      <c r="BH784" s="248">
        <f>IF(N784="sníž. přenesená",J784,0)</f>
        <v>0</v>
      </c>
      <c r="BI784" s="248">
        <f>IF(N784="nulová",J784,0)</f>
        <v>0</v>
      </c>
      <c r="BJ784" s="25" t="s">
        <v>24</v>
      </c>
      <c r="BK784" s="248">
        <f>ROUND(I784*H784,2)</f>
        <v>0</v>
      </c>
      <c r="BL784" s="25" t="s">
        <v>304</v>
      </c>
      <c r="BM784" s="25" t="s">
        <v>5877</v>
      </c>
    </row>
    <row r="785" s="1" customFormat="1" ht="16.5" customHeight="1">
      <c r="B785" s="47"/>
      <c r="C785" s="237" t="s">
        <v>260</v>
      </c>
      <c r="D785" s="237" t="s">
        <v>230</v>
      </c>
      <c r="E785" s="238" t="s">
        <v>5724</v>
      </c>
      <c r="F785" s="239" t="s">
        <v>5725</v>
      </c>
      <c r="G785" s="240" t="s">
        <v>263</v>
      </c>
      <c r="H785" s="241">
        <v>200</v>
      </c>
      <c r="I785" s="242"/>
      <c r="J785" s="243">
        <f>ROUND(I785*H785,2)</f>
        <v>0</v>
      </c>
      <c r="K785" s="239" t="s">
        <v>2762</v>
      </c>
      <c r="L785" s="73"/>
      <c r="M785" s="244" t="s">
        <v>22</v>
      </c>
      <c r="N785" s="245" t="s">
        <v>50</v>
      </c>
      <c r="O785" s="48"/>
      <c r="P785" s="246">
        <f>O785*H785</f>
        <v>0</v>
      </c>
      <c r="Q785" s="246">
        <v>0</v>
      </c>
      <c r="R785" s="246">
        <f>Q785*H785</f>
        <v>0</v>
      </c>
      <c r="S785" s="246">
        <v>0</v>
      </c>
      <c r="T785" s="247">
        <f>S785*H785</f>
        <v>0</v>
      </c>
      <c r="AR785" s="25" t="s">
        <v>304</v>
      </c>
      <c r="AT785" s="25" t="s">
        <v>230</v>
      </c>
      <c r="AU785" s="25" t="s">
        <v>87</v>
      </c>
      <c r="AY785" s="25" t="s">
        <v>228</v>
      </c>
      <c r="BE785" s="248">
        <f>IF(N785="základní",J785,0)</f>
        <v>0</v>
      </c>
      <c r="BF785" s="248">
        <f>IF(N785="snížená",J785,0)</f>
        <v>0</v>
      </c>
      <c r="BG785" s="248">
        <f>IF(N785="zákl. přenesená",J785,0)</f>
        <v>0</v>
      </c>
      <c r="BH785" s="248">
        <f>IF(N785="sníž. přenesená",J785,0)</f>
        <v>0</v>
      </c>
      <c r="BI785" s="248">
        <f>IF(N785="nulová",J785,0)</f>
        <v>0</v>
      </c>
      <c r="BJ785" s="25" t="s">
        <v>24</v>
      </c>
      <c r="BK785" s="248">
        <f>ROUND(I785*H785,2)</f>
        <v>0</v>
      </c>
      <c r="BL785" s="25" t="s">
        <v>304</v>
      </c>
      <c r="BM785" s="25" t="s">
        <v>5878</v>
      </c>
    </row>
    <row r="786" s="1" customFormat="1" ht="16.5" customHeight="1">
      <c r="B786" s="47"/>
      <c r="C786" s="237" t="s">
        <v>266</v>
      </c>
      <c r="D786" s="237" t="s">
        <v>230</v>
      </c>
      <c r="E786" s="238" t="s">
        <v>5727</v>
      </c>
      <c r="F786" s="239" t="s">
        <v>5728</v>
      </c>
      <c r="G786" s="240" t="s">
        <v>328</v>
      </c>
      <c r="H786" s="241">
        <v>210</v>
      </c>
      <c r="I786" s="242"/>
      <c r="J786" s="243">
        <f>ROUND(I786*H786,2)</f>
        <v>0</v>
      </c>
      <c r="K786" s="239" t="s">
        <v>2762</v>
      </c>
      <c r="L786" s="73"/>
      <c r="M786" s="244" t="s">
        <v>22</v>
      </c>
      <c r="N786" s="245" t="s">
        <v>50</v>
      </c>
      <c r="O786" s="48"/>
      <c r="P786" s="246">
        <f>O786*H786</f>
        <v>0</v>
      </c>
      <c r="Q786" s="246">
        <v>0</v>
      </c>
      <c r="R786" s="246">
        <f>Q786*H786</f>
        <v>0</v>
      </c>
      <c r="S786" s="246">
        <v>0</v>
      </c>
      <c r="T786" s="247">
        <f>S786*H786</f>
        <v>0</v>
      </c>
      <c r="AR786" s="25" t="s">
        <v>304</v>
      </c>
      <c r="AT786" s="25" t="s">
        <v>230</v>
      </c>
      <c r="AU786" s="25" t="s">
        <v>87</v>
      </c>
      <c r="AY786" s="25" t="s">
        <v>228</v>
      </c>
      <c r="BE786" s="248">
        <f>IF(N786="základní",J786,0)</f>
        <v>0</v>
      </c>
      <c r="BF786" s="248">
        <f>IF(N786="snížená",J786,0)</f>
        <v>0</v>
      </c>
      <c r="BG786" s="248">
        <f>IF(N786="zákl. přenesená",J786,0)</f>
        <v>0</v>
      </c>
      <c r="BH786" s="248">
        <f>IF(N786="sníž. přenesená",J786,0)</f>
        <v>0</v>
      </c>
      <c r="BI786" s="248">
        <f>IF(N786="nulová",J786,0)</f>
        <v>0</v>
      </c>
      <c r="BJ786" s="25" t="s">
        <v>24</v>
      </c>
      <c r="BK786" s="248">
        <f>ROUND(I786*H786,2)</f>
        <v>0</v>
      </c>
      <c r="BL786" s="25" t="s">
        <v>304</v>
      </c>
      <c r="BM786" s="25" t="s">
        <v>5879</v>
      </c>
    </row>
    <row r="787" s="1" customFormat="1" ht="16.5" customHeight="1">
      <c r="B787" s="47"/>
      <c r="C787" s="237" t="s">
        <v>271</v>
      </c>
      <c r="D787" s="237" t="s">
        <v>230</v>
      </c>
      <c r="E787" s="238" t="s">
        <v>5730</v>
      </c>
      <c r="F787" s="239" t="s">
        <v>5731</v>
      </c>
      <c r="G787" s="240" t="s">
        <v>356</v>
      </c>
      <c r="H787" s="241">
        <v>40</v>
      </c>
      <c r="I787" s="242"/>
      <c r="J787" s="243">
        <f>ROUND(I787*H787,2)</f>
        <v>0</v>
      </c>
      <c r="K787" s="239" t="s">
        <v>2762</v>
      </c>
      <c r="L787" s="73"/>
      <c r="M787" s="244" t="s">
        <v>22</v>
      </c>
      <c r="N787" s="245" t="s">
        <v>50</v>
      </c>
      <c r="O787" s="48"/>
      <c r="P787" s="246">
        <f>O787*H787</f>
        <v>0</v>
      </c>
      <c r="Q787" s="246">
        <v>0</v>
      </c>
      <c r="R787" s="246">
        <f>Q787*H787</f>
        <v>0</v>
      </c>
      <c r="S787" s="246">
        <v>0</v>
      </c>
      <c r="T787" s="247">
        <f>S787*H787</f>
        <v>0</v>
      </c>
      <c r="AR787" s="25" t="s">
        <v>304</v>
      </c>
      <c r="AT787" s="25" t="s">
        <v>230</v>
      </c>
      <c r="AU787" s="25" t="s">
        <v>87</v>
      </c>
      <c r="AY787" s="25" t="s">
        <v>228</v>
      </c>
      <c r="BE787" s="248">
        <f>IF(N787="základní",J787,0)</f>
        <v>0</v>
      </c>
      <c r="BF787" s="248">
        <f>IF(N787="snížená",J787,0)</f>
        <v>0</v>
      </c>
      <c r="BG787" s="248">
        <f>IF(N787="zákl. přenesená",J787,0)</f>
        <v>0</v>
      </c>
      <c r="BH787" s="248">
        <f>IF(N787="sníž. přenesená",J787,0)</f>
        <v>0</v>
      </c>
      <c r="BI787" s="248">
        <f>IF(N787="nulová",J787,0)</f>
        <v>0</v>
      </c>
      <c r="BJ787" s="25" t="s">
        <v>24</v>
      </c>
      <c r="BK787" s="248">
        <f>ROUND(I787*H787,2)</f>
        <v>0</v>
      </c>
      <c r="BL787" s="25" t="s">
        <v>304</v>
      </c>
      <c r="BM787" s="25" t="s">
        <v>5880</v>
      </c>
    </row>
    <row r="788" s="1" customFormat="1" ht="16.5" customHeight="1">
      <c r="B788" s="47"/>
      <c r="C788" s="237" t="s">
        <v>29</v>
      </c>
      <c r="D788" s="237" t="s">
        <v>230</v>
      </c>
      <c r="E788" s="238" t="s">
        <v>5733</v>
      </c>
      <c r="F788" s="239" t="s">
        <v>5734</v>
      </c>
      <c r="G788" s="240" t="s">
        <v>929</v>
      </c>
      <c r="H788" s="241">
        <v>1</v>
      </c>
      <c r="I788" s="242"/>
      <c r="J788" s="243">
        <f>ROUND(I788*H788,2)</f>
        <v>0</v>
      </c>
      <c r="K788" s="239" t="s">
        <v>2762</v>
      </c>
      <c r="L788" s="73"/>
      <c r="M788" s="244" t="s">
        <v>22</v>
      </c>
      <c r="N788" s="245" t="s">
        <v>50</v>
      </c>
      <c r="O788" s="48"/>
      <c r="P788" s="246">
        <f>O788*H788</f>
        <v>0</v>
      </c>
      <c r="Q788" s="246">
        <v>0</v>
      </c>
      <c r="R788" s="246">
        <f>Q788*H788</f>
        <v>0</v>
      </c>
      <c r="S788" s="246">
        <v>0</v>
      </c>
      <c r="T788" s="247">
        <f>S788*H788</f>
        <v>0</v>
      </c>
      <c r="AR788" s="25" t="s">
        <v>304</v>
      </c>
      <c r="AT788" s="25" t="s">
        <v>230</v>
      </c>
      <c r="AU788" s="25" t="s">
        <v>87</v>
      </c>
      <c r="AY788" s="25" t="s">
        <v>228</v>
      </c>
      <c r="BE788" s="248">
        <f>IF(N788="základní",J788,0)</f>
        <v>0</v>
      </c>
      <c r="BF788" s="248">
        <f>IF(N788="snížená",J788,0)</f>
        <v>0</v>
      </c>
      <c r="BG788" s="248">
        <f>IF(N788="zákl. přenesená",J788,0)</f>
        <v>0</v>
      </c>
      <c r="BH788" s="248">
        <f>IF(N788="sníž. přenesená",J788,0)</f>
        <v>0</v>
      </c>
      <c r="BI788" s="248">
        <f>IF(N788="nulová",J788,0)</f>
        <v>0</v>
      </c>
      <c r="BJ788" s="25" t="s">
        <v>24</v>
      </c>
      <c r="BK788" s="248">
        <f>ROUND(I788*H788,2)</f>
        <v>0</v>
      </c>
      <c r="BL788" s="25" t="s">
        <v>304</v>
      </c>
      <c r="BM788" s="25" t="s">
        <v>5881</v>
      </c>
    </row>
    <row r="789" s="1" customFormat="1" ht="16.5" customHeight="1">
      <c r="B789" s="47"/>
      <c r="C789" s="237" t="s">
        <v>279</v>
      </c>
      <c r="D789" s="237" t="s">
        <v>230</v>
      </c>
      <c r="E789" s="238" t="s">
        <v>5736</v>
      </c>
      <c r="F789" s="239" t="s">
        <v>5737</v>
      </c>
      <c r="G789" s="240" t="s">
        <v>929</v>
      </c>
      <c r="H789" s="241">
        <v>11</v>
      </c>
      <c r="I789" s="242"/>
      <c r="J789" s="243">
        <f>ROUND(I789*H789,2)</f>
        <v>0</v>
      </c>
      <c r="K789" s="239" t="s">
        <v>2762</v>
      </c>
      <c r="L789" s="73"/>
      <c r="M789" s="244" t="s">
        <v>22</v>
      </c>
      <c r="N789" s="245" t="s">
        <v>50</v>
      </c>
      <c r="O789" s="48"/>
      <c r="P789" s="246">
        <f>O789*H789</f>
        <v>0</v>
      </c>
      <c r="Q789" s="246">
        <v>0</v>
      </c>
      <c r="R789" s="246">
        <f>Q789*H789</f>
        <v>0</v>
      </c>
      <c r="S789" s="246">
        <v>0</v>
      </c>
      <c r="T789" s="247">
        <f>S789*H789</f>
        <v>0</v>
      </c>
      <c r="AR789" s="25" t="s">
        <v>304</v>
      </c>
      <c r="AT789" s="25" t="s">
        <v>230</v>
      </c>
      <c r="AU789" s="25" t="s">
        <v>87</v>
      </c>
      <c r="AY789" s="25" t="s">
        <v>228</v>
      </c>
      <c r="BE789" s="248">
        <f>IF(N789="základní",J789,0)</f>
        <v>0</v>
      </c>
      <c r="BF789" s="248">
        <f>IF(N789="snížená",J789,0)</f>
        <v>0</v>
      </c>
      <c r="BG789" s="248">
        <f>IF(N789="zákl. přenesená",J789,0)</f>
        <v>0</v>
      </c>
      <c r="BH789" s="248">
        <f>IF(N789="sníž. přenesená",J789,0)</f>
        <v>0</v>
      </c>
      <c r="BI789" s="248">
        <f>IF(N789="nulová",J789,0)</f>
        <v>0</v>
      </c>
      <c r="BJ789" s="25" t="s">
        <v>24</v>
      </c>
      <c r="BK789" s="248">
        <f>ROUND(I789*H789,2)</f>
        <v>0</v>
      </c>
      <c r="BL789" s="25" t="s">
        <v>304</v>
      </c>
      <c r="BM789" s="25" t="s">
        <v>5882</v>
      </c>
    </row>
    <row r="790" s="1" customFormat="1" ht="16.5" customHeight="1">
      <c r="B790" s="47"/>
      <c r="C790" s="237" t="s">
        <v>284</v>
      </c>
      <c r="D790" s="237" t="s">
        <v>230</v>
      </c>
      <c r="E790" s="238" t="s">
        <v>5739</v>
      </c>
      <c r="F790" s="239" t="s">
        <v>5740</v>
      </c>
      <c r="G790" s="240" t="s">
        <v>929</v>
      </c>
      <c r="H790" s="241">
        <v>6</v>
      </c>
      <c r="I790" s="242"/>
      <c r="J790" s="243">
        <f>ROUND(I790*H790,2)</f>
        <v>0</v>
      </c>
      <c r="K790" s="239" t="s">
        <v>2762</v>
      </c>
      <c r="L790" s="73"/>
      <c r="M790" s="244" t="s">
        <v>22</v>
      </c>
      <c r="N790" s="245" t="s">
        <v>50</v>
      </c>
      <c r="O790" s="48"/>
      <c r="P790" s="246">
        <f>O790*H790</f>
        <v>0</v>
      </c>
      <c r="Q790" s="246">
        <v>0</v>
      </c>
      <c r="R790" s="246">
        <f>Q790*H790</f>
        <v>0</v>
      </c>
      <c r="S790" s="246">
        <v>0</v>
      </c>
      <c r="T790" s="247">
        <f>S790*H790</f>
        <v>0</v>
      </c>
      <c r="AR790" s="25" t="s">
        <v>304</v>
      </c>
      <c r="AT790" s="25" t="s">
        <v>230</v>
      </c>
      <c r="AU790" s="25" t="s">
        <v>87</v>
      </c>
      <c r="AY790" s="25" t="s">
        <v>228</v>
      </c>
      <c r="BE790" s="248">
        <f>IF(N790="základní",J790,0)</f>
        <v>0</v>
      </c>
      <c r="BF790" s="248">
        <f>IF(N790="snížená",J790,0)</f>
        <v>0</v>
      </c>
      <c r="BG790" s="248">
        <f>IF(N790="zákl. přenesená",J790,0)</f>
        <v>0</v>
      </c>
      <c r="BH790" s="248">
        <f>IF(N790="sníž. přenesená",J790,0)</f>
        <v>0</v>
      </c>
      <c r="BI790" s="248">
        <f>IF(N790="nulová",J790,0)</f>
        <v>0</v>
      </c>
      <c r="BJ790" s="25" t="s">
        <v>24</v>
      </c>
      <c r="BK790" s="248">
        <f>ROUND(I790*H790,2)</f>
        <v>0</v>
      </c>
      <c r="BL790" s="25" t="s">
        <v>304</v>
      </c>
      <c r="BM790" s="25" t="s">
        <v>5883</v>
      </c>
    </row>
    <row r="791" s="1" customFormat="1" ht="16.5" customHeight="1">
      <c r="B791" s="47"/>
      <c r="C791" s="237" t="s">
        <v>289</v>
      </c>
      <c r="D791" s="237" t="s">
        <v>230</v>
      </c>
      <c r="E791" s="238" t="s">
        <v>5742</v>
      </c>
      <c r="F791" s="239" t="s">
        <v>5743</v>
      </c>
      <c r="G791" s="240" t="s">
        <v>328</v>
      </c>
      <c r="H791" s="241">
        <v>90</v>
      </c>
      <c r="I791" s="242"/>
      <c r="J791" s="243">
        <f>ROUND(I791*H791,2)</f>
        <v>0</v>
      </c>
      <c r="K791" s="239" t="s">
        <v>2762</v>
      </c>
      <c r="L791" s="73"/>
      <c r="M791" s="244" t="s">
        <v>22</v>
      </c>
      <c r="N791" s="245" t="s">
        <v>50</v>
      </c>
      <c r="O791" s="48"/>
      <c r="P791" s="246">
        <f>O791*H791</f>
        <v>0</v>
      </c>
      <c r="Q791" s="246">
        <v>0</v>
      </c>
      <c r="R791" s="246">
        <f>Q791*H791</f>
        <v>0</v>
      </c>
      <c r="S791" s="246">
        <v>0</v>
      </c>
      <c r="T791" s="247">
        <f>S791*H791</f>
        <v>0</v>
      </c>
      <c r="AR791" s="25" t="s">
        <v>304</v>
      </c>
      <c r="AT791" s="25" t="s">
        <v>230</v>
      </c>
      <c r="AU791" s="25" t="s">
        <v>87</v>
      </c>
      <c r="AY791" s="25" t="s">
        <v>228</v>
      </c>
      <c r="BE791" s="248">
        <f>IF(N791="základní",J791,0)</f>
        <v>0</v>
      </c>
      <c r="BF791" s="248">
        <f>IF(N791="snížená",J791,0)</f>
        <v>0</v>
      </c>
      <c r="BG791" s="248">
        <f>IF(N791="zákl. přenesená",J791,0)</f>
        <v>0</v>
      </c>
      <c r="BH791" s="248">
        <f>IF(N791="sníž. přenesená",J791,0)</f>
        <v>0</v>
      </c>
      <c r="BI791" s="248">
        <f>IF(N791="nulová",J791,0)</f>
        <v>0</v>
      </c>
      <c r="BJ791" s="25" t="s">
        <v>24</v>
      </c>
      <c r="BK791" s="248">
        <f>ROUND(I791*H791,2)</f>
        <v>0</v>
      </c>
      <c r="BL791" s="25" t="s">
        <v>304</v>
      </c>
      <c r="BM791" s="25" t="s">
        <v>5884</v>
      </c>
    </row>
    <row r="792" s="1" customFormat="1" ht="16.5" customHeight="1">
      <c r="B792" s="47"/>
      <c r="C792" s="237" t="s">
        <v>295</v>
      </c>
      <c r="D792" s="237" t="s">
        <v>230</v>
      </c>
      <c r="E792" s="238" t="s">
        <v>5745</v>
      </c>
      <c r="F792" s="239" t="s">
        <v>5746</v>
      </c>
      <c r="G792" s="240" t="s">
        <v>3160</v>
      </c>
      <c r="H792" s="241">
        <v>90</v>
      </c>
      <c r="I792" s="242"/>
      <c r="J792" s="243">
        <f>ROUND(I792*H792,2)</f>
        <v>0</v>
      </c>
      <c r="K792" s="239" t="s">
        <v>2762</v>
      </c>
      <c r="L792" s="73"/>
      <c r="M792" s="244" t="s">
        <v>22</v>
      </c>
      <c r="N792" s="245" t="s">
        <v>50</v>
      </c>
      <c r="O792" s="48"/>
      <c r="P792" s="246">
        <f>O792*H792</f>
        <v>0</v>
      </c>
      <c r="Q792" s="246">
        <v>0</v>
      </c>
      <c r="R792" s="246">
        <f>Q792*H792</f>
        <v>0</v>
      </c>
      <c r="S792" s="246">
        <v>0</v>
      </c>
      <c r="T792" s="247">
        <f>S792*H792</f>
        <v>0</v>
      </c>
      <c r="AR792" s="25" t="s">
        <v>304</v>
      </c>
      <c r="AT792" s="25" t="s">
        <v>230</v>
      </c>
      <c r="AU792" s="25" t="s">
        <v>87</v>
      </c>
      <c r="AY792" s="25" t="s">
        <v>228</v>
      </c>
      <c r="BE792" s="248">
        <f>IF(N792="základní",J792,0)</f>
        <v>0</v>
      </c>
      <c r="BF792" s="248">
        <f>IF(N792="snížená",J792,0)</f>
        <v>0</v>
      </c>
      <c r="BG792" s="248">
        <f>IF(N792="zákl. přenesená",J792,0)</f>
        <v>0</v>
      </c>
      <c r="BH792" s="248">
        <f>IF(N792="sníž. přenesená",J792,0)</f>
        <v>0</v>
      </c>
      <c r="BI792" s="248">
        <f>IF(N792="nulová",J792,0)</f>
        <v>0</v>
      </c>
      <c r="BJ792" s="25" t="s">
        <v>24</v>
      </c>
      <c r="BK792" s="248">
        <f>ROUND(I792*H792,2)</f>
        <v>0</v>
      </c>
      <c r="BL792" s="25" t="s">
        <v>304</v>
      </c>
      <c r="BM792" s="25" t="s">
        <v>5885</v>
      </c>
    </row>
    <row r="793" s="11" customFormat="1" ht="37.44" customHeight="1">
      <c r="B793" s="221"/>
      <c r="C793" s="222"/>
      <c r="D793" s="223" t="s">
        <v>78</v>
      </c>
      <c r="E793" s="224" t="s">
        <v>3058</v>
      </c>
      <c r="F793" s="224" t="s">
        <v>5886</v>
      </c>
      <c r="G793" s="222"/>
      <c r="H793" s="222"/>
      <c r="I793" s="225"/>
      <c r="J793" s="226">
        <f>BK793</f>
        <v>0</v>
      </c>
      <c r="K793" s="222"/>
      <c r="L793" s="227"/>
      <c r="M793" s="228"/>
      <c r="N793" s="229"/>
      <c r="O793" s="229"/>
      <c r="P793" s="230">
        <f>P794</f>
        <v>0</v>
      </c>
      <c r="Q793" s="229"/>
      <c r="R793" s="230">
        <f>R794</f>
        <v>0</v>
      </c>
      <c r="S793" s="229"/>
      <c r="T793" s="231">
        <f>T794</f>
        <v>0</v>
      </c>
      <c r="AR793" s="232" t="s">
        <v>87</v>
      </c>
      <c r="AT793" s="233" t="s">
        <v>78</v>
      </c>
      <c r="AU793" s="233" t="s">
        <v>79</v>
      </c>
      <c r="AY793" s="232" t="s">
        <v>228</v>
      </c>
      <c r="BK793" s="234">
        <f>BK794</f>
        <v>0</v>
      </c>
    </row>
    <row r="794" s="11" customFormat="1" ht="19.92" customHeight="1">
      <c r="B794" s="221"/>
      <c r="C794" s="222"/>
      <c r="D794" s="223" t="s">
        <v>78</v>
      </c>
      <c r="E794" s="235" t="s">
        <v>2941</v>
      </c>
      <c r="F794" s="235" t="s">
        <v>5704</v>
      </c>
      <c r="G794" s="222"/>
      <c r="H794" s="222"/>
      <c r="I794" s="225"/>
      <c r="J794" s="236">
        <f>BK794</f>
        <v>0</v>
      </c>
      <c r="K794" s="222"/>
      <c r="L794" s="227"/>
      <c r="M794" s="228"/>
      <c r="N794" s="229"/>
      <c r="O794" s="229"/>
      <c r="P794" s="230">
        <f>SUM(P795:P808)</f>
        <v>0</v>
      </c>
      <c r="Q794" s="229"/>
      <c r="R794" s="230">
        <f>SUM(R795:R808)</f>
        <v>0</v>
      </c>
      <c r="S794" s="229"/>
      <c r="T794" s="231">
        <f>SUM(T795:T808)</f>
        <v>0</v>
      </c>
      <c r="AR794" s="232" t="s">
        <v>87</v>
      </c>
      <c r="AT794" s="233" t="s">
        <v>78</v>
      </c>
      <c r="AU794" s="233" t="s">
        <v>24</v>
      </c>
      <c r="AY794" s="232" t="s">
        <v>228</v>
      </c>
      <c r="BK794" s="234">
        <f>SUM(BK795:BK808)</f>
        <v>0</v>
      </c>
    </row>
    <row r="795" s="1" customFormat="1" ht="16.5" customHeight="1">
      <c r="B795" s="47"/>
      <c r="C795" s="237" t="s">
        <v>24</v>
      </c>
      <c r="D795" s="237" t="s">
        <v>230</v>
      </c>
      <c r="E795" s="238" t="s">
        <v>5705</v>
      </c>
      <c r="F795" s="239" t="s">
        <v>5706</v>
      </c>
      <c r="G795" s="240" t="s">
        <v>929</v>
      </c>
      <c r="H795" s="241">
        <v>1</v>
      </c>
      <c r="I795" s="242"/>
      <c r="J795" s="243">
        <f>ROUND(I795*H795,2)</f>
        <v>0</v>
      </c>
      <c r="K795" s="239" t="s">
        <v>2762</v>
      </c>
      <c r="L795" s="73"/>
      <c r="M795" s="244" t="s">
        <v>22</v>
      </c>
      <c r="N795" s="245" t="s">
        <v>50</v>
      </c>
      <c r="O795" s="48"/>
      <c r="P795" s="246">
        <f>O795*H795</f>
        <v>0</v>
      </c>
      <c r="Q795" s="246">
        <v>0</v>
      </c>
      <c r="R795" s="246">
        <f>Q795*H795</f>
        <v>0</v>
      </c>
      <c r="S795" s="246">
        <v>0</v>
      </c>
      <c r="T795" s="247">
        <f>S795*H795</f>
        <v>0</v>
      </c>
      <c r="AR795" s="25" t="s">
        <v>304</v>
      </c>
      <c r="AT795" s="25" t="s">
        <v>230</v>
      </c>
      <c r="AU795" s="25" t="s">
        <v>87</v>
      </c>
      <c r="AY795" s="25" t="s">
        <v>228</v>
      </c>
      <c r="BE795" s="248">
        <f>IF(N795="základní",J795,0)</f>
        <v>0</v>
      </c>
      <c r="BF795" s="248">
        <f>IF(N795="snížená",J795,0)</f>
        <v>0</v>
      </c>
      <c r="BG795" s="248">
        <f>IF(N795="zákl. přenesená",J795,0)</f>
        <v>0</v>
      </c>
      <c r="BH795" s="248">
        <f>IF(N795="sníž. přenesená",J795,0)</f>
        <v>0</v>
      </c>
      <c r="BI795" s="248">
        <f>IF(N795="nulová",J795,0)</f>
        <v>0</v>
      </c>
      <c r="BJ795" s="25" t="s">
        <v>24</v>
      </c>
      <c r="BK795" s="248">
        <f>ROUND(I795*H795,2)</f>
        <v>0</v>
      </c>
      <c r="BL795" s="25" t="s">
        <v>304</v>
      </c>
      <c r="BM795" s="25" t="s">
        <v>5887</v>
      </c>
    </row>
    <row r="796" s="1" customFormat="1" ht="16.5" customHeight="1">
      <c r="B796" s="47"/>
      <c r="C796" s="237" t="s">
        <v>87</v>
      </c>
      <c r="D796" s="237" t="s">
        <v>230</v>
      </c>
      <c r="E796" s="238" t="s">
        <v>5708</v>
      </c>
      <c r="F796" s="239" t="s">
        <v>5709</v>
      </c>
      <c r="G796" s="240" t="s">
        <v>5710</v>
      </c>
      <c r="H796" s="241">
        <v>1</v>
      </c>
      <c r="I796" s="242"/>
      <c r="J796" s="243">
        <f>ROUND(I796*H796,2)</f>
        <v>0</v>
      </c>
      <c r="K796" s="239" t="s">
        <v>2762</v>
      </c>
      <c r="L796" s="73"/>
      <c r="M796" s="244" t="s">
        <v>22</v>
      </c>
      <c r="N796" s="245" t="s">
        <v>50</v>
      </c>
      <c r="O796" s="48"/>
      <c r="P796" s="246">
        <f>O796*H796</f>
        <v>0</v>
      </c>
      <c r="Q796" s="246">
        <v>0</v>
      </c>
      <c r="R796" s="246">
        <f>Q796*H796</f>
        <v>0</v>
      </c>
      <c r="S796" s="246">
        <v>0</v>
      </c>
      <c r="T796" s="247">
        <f>S796*H796</f>
        <v>0</v>
      </c>
      <c r="AR796" s="25" t="s">
        <v>304</v>
      </c>
      <c r="AT796" s="25" t="s">
        <v>230</v>
      </c>
      <c r="AU796" s="25" t="s">
        <v>87</v>
      </c>
      <c r="AY796" s="25" t="s">
        <v>228</v>
      </c>
      <c r="BE796" s="248">
        <f>IF(N796="základní",J796,0)</f>
        <v>0</v>
      </c>
      <c r="BF796" s="248">
        <f>IF(N796="snížená",J796,0)</f>
        <v>0</v>
      </c>
      <c r="BG796" s="248">
        <f>IF(N796="zákl. přenesená",J796,0)</f>
        <v>0</v>
      </c>
      <c r="BH796" s="248">
        <f>IF(N796="sníž. přenesená",J796,0)</f>
        <v>0</v>
      </c>
      <c r="BI796" s="248">
        <f>IF(N796="nulová",J796,0)</f>
        <v>0</v>
      </c>
      <c r="BJ796" s="25" t="s">
        <v>24</v>
      </c>
      <c r="BK796" s="248">
        <f>ROUND(I796*H796,2)</f>
        <v>0</v>
      </c>
      <c r="BL796" s="25" t="s">
        <v>304</v>
      </c>
      <c r="BM796" s="25" t="s">
        <v>5888</v>
      </c>
    </row>
    <row r="797" s="1" customFormat="1" ht="16.5" customHeight="1">
      <c r="B797" s="47"/>
      <c r="C797" s="237" t="s">
        <v>101</v>
      </c>
      <c r="D797" s="237" t="s">
        <v>230</v>
      </c>
      <c r="E797" s="238" t="s">
        <v>5712</v>
      </c>
      <c r="F797" s="239" t="s">
        <v>5713</v>
      </c>
      <c r="G797" s="240" t="s">
        <v>929</v>
      </c>
      <c r="H797" s="241">
        <v>22</v>
      </c>
      <c r="I797" s="242"/>
      <c r="J797" s="243">
        <f>ROUND(I797*H797,2)</f>
        <v>0</v>
      </c>
      <c r="K797" s="239" t="s">
        <v>2762</v>
      </c>
      <c r="L797" s="73"/>
      <c r="M797" s="244" t="s">
        <v>22</v>
      </c>
      <c r="N797" s="245" t="s">
        <v>50</v>
      </c>
      <c r="O797" s="48"/>
      <c r="P797" s="246">
        <f>O797*H797</f>
        <v>0</v>
      </c>
      <c r="Q797" s="246">
        <v>0</v>
      </c>
      <c r="R797" s="246">
        <f>Q797*H797</f>
        <v>0</v>
      </c>
      <c r="S797" s="246">
        <v>0</v>
      </c>
      <c r="T797" s="247">
        <f>S797*H797</f>
        <v>0</v>
      </c>
      <c r="AR797" s="25" t="s">
        <v>304</v>
      </c>
      <c r="AT797" s="25" t="s">
        <v>230</v>
      </c>
      <c r="AU797" s="25" t="s">
        <v>87</v>
      </c>
      <c r="AY797" s="25" t="s">
        <v>228</v>
      </c>
      <c r="BE797" s="248">
        <f>IF(N797="základní",J797,0)</f>
        <v>0</v>
      </c>
      <c r="BF797" s="248">
        <f>IF(N797="snížená",J797,0)</f>
        <v>0</v>
      </c>
      <c r="BG797" s="248">
        <f>IF(N797="zákl. přenesená",J797,0)</f>
        <v>0</v>
      </c>
      <c r="BH797" s="248">
        <f>IF(N797="sníž. přenesená",J797,0)</f>
        <v>0</v>
      </c>
      <c r="BI797" s="248">
        <f>IF(N797="nulová",J797,0)</f>
        <v>0</v>
      </c>
      <c r="BJ797" s="25" t="s">
        <v>24</v>
      </c>
      <c r="BK797" s="248">
        <f>ROUND(I797*H797,2)</f>
        <v>0</v>
      </c>
      <c r="BL797" s="25" t="s">
        <v>304</v>
      </c>
      <c r="BM797" s="25" t="s">
        <v>5889</v>
      </c>
    </row>
    <row r="798" s="1" customFormat="1" ht="16.5" customHeight="1">
      <c r="B798" s="47"/>
      <c r="C798" s="237" t="s">
        <v>235</v>
      </c>
      <c r="D798" s="237" t="s">
        <v>230</v>
      </c>
      <c r="E798" s="238" t="s">
        <v>5715</v>
      </c>
      <c r="F798" s="239" t="s">
        <v>5716</v>
      </c>
      <c r="G798" s="240" t="s">
        <v>929</v>
      </c>
      <c r="H798" s="241">
        <v>22</v>
      </c>
      <c r="I798" s="242"/>
      <c r="J798" s="243">
        <f>ROUND(I798*H798,2)</f>
        <v>0</v>
      </c>
      <c r="K798" s="239" t="s">
        <v>2762</v>
      </c>
      <c r="L798" s="73"/>
      <c r="M798" s="244" t="s">
        <v>22</v>
      </c>
      <c r="N798" s="245" t="s">
        <v>50</v>
      </c>
      <c r="O798" s="48"/>
      <c r="P798" s="246">
        <f>O798*H798</f>
        <v>0</v>
      </c>
      <c r="Q798" s="246">
        <v>0</v>
      </c>
      <c r="R798" s="246">
        <f>Q798*H798</f>
        <v>0</v>
      </c>
      <c r="S798" s="246">
        <v>0</v>
      </c>
      <c r="T798" s="247">
        <f>S798*H798</f>
        <v>0</v>
      </c>
      <c r="AR798" s="25" t="s">
        <v>304</v>
      </c>
      <c r="AT798" s="25" t="s">
        <v>230</v>
      </c>
      <c r="AU798" s="25" t="s">
        <v>87</v>
      </c>
      <c r="AY798" s="25" t="s">
        <v>228</v>
      </c>
      <c r="BE798" s="248">
        <f>IF(N798="základní",J798,0)</f>
        <v>0</v>
      </c>
      <c r="BF798" s="248">
        <f>IF(N798="snížená",J798,0)</f>
        <v>0</v>
      </c>
      <c r="BG798" s="248">
        <f>IF(N798="zákl. přenesená",J798,0)</f>
        <v>0</v>
      </c>
      <c r="BH798" s="248">
        <f>IF(N798="sníž. přenesená",J798,0)</f>
        <v>0</v>
      </c>
      <c r="BI798" s="248">
        <f>IF(N798="nulová",J798,0)</f>
        <v>0</v>
      </c>
      <c r="BJ798" s="25" t="s">
        <v>24</v>
      </c>
      <c r="BK798" s="248">
        <f>ROUND(I798*H798,2)</f>
        <v>0</v>
      </c>
      <c r="BL798" s="25" t="s">
        <v>304</v>
      </c>
      <c r="BM798" s="25" t="s">
        <v>5890</v>
      </c>
    </row>
    <row r="799" s="1" customFormat="1" ht="16.5" customHeight="1">
      <c r="B799" s="47"/>
      <c r="C799" s="237" t="s">
        <v>251</v>
      </c>
      <c r="D799" s="237" t="s">
        <v>230</v>
      </c>
      <c r="E799" s="238" t="s">
        <v>5718</v>
      </c>
      <c r="F799" s="239" t="s">
        <v>5719</v>
      </c>
      <c r="G799" s="240" t="s">
        <v>328</v>
      </c>
      <c r="H799" s="241">
        <v>1030</v>
      </c>
      <c r="I799" s="242"/>
      <c r="J799" s="243">
        <f>ROUND(I799*H799,2)</f>
        <v>0</v>
      </c>
      <c r="K799" s="239" t="s">
        <v>2762</v>
      </c>
      <c r="L799" s="73"/>
      <c r="M799" s="244" t="s">
        <v>22</v>
      </c>
      <c r="N799" s="245" t="s">
        <v>50</v>
      </c>
      <c r="O799" s="48"/>
      <c r="P799" s="246">
        <f>O799*H799</f>
        <v>0</v>
      </c>
      <c r="Q799" s="246">
        <v>0</v>
      </c>
      <c r="R799" s="246">
        <f>Q799*H799</f>
        <v>0</v>
      </c>
      <c r="S799" s="246">
        <v>0</v>
      </c>
      <c r="T799" s="247">
        <f>S799*H799</f>
        <v>0</v>
      </c>
      <c r="AR799" s="25" t="s">
        <v>304</v>
      </c>
      <c r="AT799" s="25" t="s">
        <v>230</v>
      </c>
      <c r="AU799" s="25" t="s">
        <v>87</v>
      </c>
      <c r="AY799" s="25" t="s">
        <v>228</v>
      </c>
      <c r="BE799" s="248">
        <f>IF(N799="základní",J799,0)</f>
        <v>0</v>
      </c>
      <c r="BF799" s="248">
        <f>IF(N799="snížená",J799,0)</f>
        <v>0</v>
      </c>
      <c r="BG799" s="248">
        <f>IF(N799="zákl. přenesená",J799,0)</f>
        <v>0</v>
      </c>
      <c r="BH799" s="248">
        <f>IF(N799="sníž. přenesená",J799,0)</f>
        <v>0</v>
      </c>
      <c r="BI799" s="248">
        <f>IF(N799="nulová",J799,0)</f>
        <v>0</v>
      </c>
      <c r="BJ799" s="25" t="s">
        <v>24</v>
      </c>
      <c r="BK799" s="248">
        <f>ROUND(I799*H799,2)</f>
        <v>0</v>
      </c>
      <c r="BL799" s="25" t="s">
        <v>304</v>
      </c>
      <c r="BM799" s="25" t="s">
        <v>5891</v>
      </c>
    </row>
    <row r="800" s="1" customFormat="1" ht="16.5" customHeight="1">
      <c r="B800" s="47"/>
      <c r="C800" s="237" t="s">
        <v>255</v>
      </c>
      <c r="D800" s="237" t="s">
        <v>230</v>
      </c>
      <c r="E800" s="238" t="s">
        <v>5721</v>
      </c>
      <c r="F800" s="239" t="s">
        <v>5722</v>
      </c>
      <c r="G800" s="240" t="s">
        <v>328</v>
      </c>
      <c r="H800" s="241">
        <v>270</v>
      </c>
      <c r="I800" s="242"/>
      <c r="J800" s="243">
        <f>ROUND(I800*H800,2)</f>
        <v>0</v>
      </c>
      <c r="K800" s="239" t="s">
        <v>2762</v>
      </c>
      <c r="L800" s="73"/>
      <c r="M800" s="244" t="s">
        <v>22</v>
      </c>
      <c r="N800" s="245" t="s">
        <v>50</v>
      </c>
      <c r="O800" s="48"/>
      <c r="P800" s="246">
        <f>O800*H800</f>
        <v>0</v>
      </c>
      <c r="Q800" s="246">
        <v>0</v>
      </c>
      <c r="R800" s="246">
        <f>Q800*H800</f>
        <v>0</v>
      </c>
      <c r="S800" s="246">
        <v>0</v>
      </c>
      <c r="T800" s="247">
        <f>S800*H800</f>
        <v>0</v>
      </c>
      <c r="AR800" s="25" t="s">
        <v>304</v>
      </c>
      <c r="AT800" s="25" t="s">
        <v>230</v>
      </c>
      <c r="AU800" s="25" t="s">
        <v>87</v>
      </c>
      <c r="AY800" s="25" t="s">
        <v>228</v>
      </c>
      <c r="BE800" s="248">
        <f>IF(N800="základní",J800,0)</f>
        <v>0</v>
      </c>
      <c r="BF800" s="248">
        <f>IF(N800="snížená",J800,0)</f>
        <v>0</v>
      </c>
      <c r="BG800" s="248">
        <f>IF(N800="zákl. přenesená",J800,0)</f>
        <v>0</v>
      </c>
      <c r="BH800" s="248">
        <f>IF(N800="sníž. přenesená",J800,0)</f>
        <v>0</v>
      </c>
      <c r="BI800" s="248">
        <f>IF(N800="nulová",J800,0)</f>
        <v>0</v>
      </c>
      <c r="BJ800" s="25" t="s">
        <v>24</v>
      </c>
      <c r="BK800" s="248">
        <f>ROUND(I800*H800,2)</f>
        <v>0</v>
      </c>
      <c r="BL800" s="25" t="s">
        <v>304</v>
      </c>
      <c r="BM800" s="25" t="s">
        <v>5892</v>
      </c>
    </row>
    <row r="801" s="1" customFormat="1" ht="16.5" customHeight="1">
      <c r="B801" s="47"/>
      <c r="C801" s="237" t="s">
        <v>260</v>
      </c>
      <c r="D801" s="237" t="s">
        <v>230</v>
      </c>
      <c r="E801" s="238" t="s">
        <v>5724</v>
      </c>
      <c r="F801" s="239" t="s">
        <v>5725</v>
      </c>
      <c r="G801" s="240" t="s">
        <v>263</v>
      </c>
      <c r="H801" s="241">
        <v>220</v>
      </c>
      <c r="I801" s="242"/>
      <c r="J801" s="243">
        <f>ROUND(I801*H801,2)</f>
        <v>0</v>
      </c>
      <c r="K801" s="239" t="s">
        <v>2762</v>
      </c>
      <c r="L801" s="73"/>
      <c r="M801" s="244" t="s">
        <v>22</v>
      </c>
      <c r="N801" s="245" t="s">
        <v>50</v>
      </c>
      <c r="O801" s="48"/>
      <c r="P801" s="246">
        <f>O801*H801</f>
        <v>0</v>
      </c>
      <c r="Q801" s="246">
        <v>0</v>
      </c>
      <c r="R801" s="246">
        <f>Q801*H801</f>
        <v>0</v>
      </c>
      <c r="S801" s="246">
        <v>0</v>
      </c>
      <c r="T801" s="247">
        <f>S801*H801</f>
        <v>0</v>
      </c>
      <c r="AR801" s="25" t="s">
        <v>304</v>
      </c>
      <c r="AT801" s="25" t="s">
        <v>230</v>
      </c>
      <c r="AU801" s="25" t="s">
        <v>87</v>
      </c>
      <c r="AY801" s="25" t="s">
        <v>228</v>
      </c>
      <c r="BE801" s="248">
        <f>IF(N801="základní",J801,0)</f>
        <v>0</v>
      </c>
      <c r="BF801" s="248">
        <f>IF(N801="snížená",J801,0)</f>
        <v>0</v>
      </c>
      <c r="BG801" s="248">
        <f>IF(N801="zákl. přenesená",J801,0)</f>
        <v>0</v>
      </c>
      <c r="BH801" s="248">
        <f>IF(N801="sníž. přenesená",J801,0)</f>
        <v>0</v>
      </c>
      <c r="BI801" s="248">
        <f>IF(N801="nulová",J801,0)</f>
        <v>0</v>
      </c>
      <c r="BJ801" s="25" t="s">
        <v>24</v>
      </c>
      <c r="BK801" s="248">
        <f>ROUND(I801*H801,2)</f>
        <v>0</v>
      </c>
      <c r="BL801" s="25" t="s">
        <v>304</v>
      </c>
      <c r="BM801" s="25" t="s">
        <v>5893</v>
      </c>
    </row>
    <row r="802" s="1" customFormat="1" ht="16.5" customHeight="1">
      <c r="B802" s="47"/>
      <c r="C802" s="237" t="s">
        <v>266</v>
      </c>
      <c r="D802" s="237" t="s">
        <v>230</v>
      </c>
      <c r="E802" s="238" t="s">
        <v>5727</v>
      </c>
      <c r="F802" s="239" t="s">
        <v>5728</v>
      </c>
      <c r="G802" s="240" t="s">
        <v>328</v>
      </c>
      <c r="H802" s="241">
        <v>210</v>
      </c>
      <c r="I802" s="242"/>
      <c r="J802" s="243">
        <f>ROUND(I802*H802,2)</f>
        <v>0</v>
      </c>
      <c r="K802" s="239" t="s">
        <v>2762</v>
      </c>
      <c r="L802" s="73"/>
      <c r="M802" s="244" t="s">
        <v>22</v>
      </c>
      <c r="N802" s="245" t="s">
        <v>50</v>
      </c>
      <c r="O802" s="48"/>
      <c r="P802" s="246">
        <f>O802*H802</f>
        <v>0</v>
      </c>
      <c r="Q802" s="246">
        <v>0</v>
      </c>
      <c r="R802" s="246">
        <f>Q802*H802</f>
        <v>0</v>
      </c>
      <c r="S802" s="246">
        <v>0</v>
      </c>
      <c r="T802" s="247">
        <f>S802*H802</f>
        <v>0</v>
      </c>
      <c r="AR802" s="25" t="s">
        <v>304</v>
      </c>
      <c r="AT802" s="25" t="s">
        <v>230</v>
      </c>
      <c r="AU802" s="25" t="s">
        <v>87</v>
      </c>
      <c r="AY802" s="25" t="s">
        <v>228</v>
      </c>
      <c r="BE802" s="248">
        <f>IF(N802="základní",J802,0)</f>
        <v>0</v>
      </c>
      <c r="BF802" s="248">
        <f>IF(N802="snížená",J802,0)</f>
        <v>0</v>
      </c>
      <c r="BG802" s="248">
        <f>IF(N802="zákl. přenesená",J802,0)</f>
        <v>0</v>
      </c>
      <c r="BH802" s="248">
        <f>IF(N802="sníž. přenesená",J802,0)</f>
        <v>0</v>
      </c>
      <c r="BI802" s="248">
        <f>IF(N802="nulová",J802,0)</f>
        <v>0</v>
      </c>
      <c r="BJ802" s="25" t="s">
        <v>24</v>
      </c>
      <c r="BK802" s="248">
        <f>ROUND(I802*H802,2)</f>
        <v>0</v>
      </c>
      <c r="BL802" s="25" t="s">
        <v>304</v>
      </c>
      <c r="BM802" s="25" t="s">
        <v>5894</v>
      </c>
    </row>
    <row r="803" s="1" customFormat="1" ht="16.5" customHeight="1">
      <c r="B803" s="47"/>
      <c r="C803" s="237" t="s">
        <v>271</v>
      </c>
      <c r="D803" s="237" t="s">
        <v>230</v>
      </c>
      <c r="E803" s="238" t="s">
        <v>5730</v>
      </c>
      <c r="F803" s="239" t="s">
        <v>5731</v>
      </c>
      <c r="G803" s="240" t="s">
        <v>356</v>
      </c>
      <c r="H803" s="241">
        <v>44</v>
      </c>
      <c r="I803" s="242"/>
      <c r="J803" s="243">
        <f>ROUND(I803*H803,2)</f>
        <v>0</v>
      </c>
      <c r="K803" s="239" t="s">
        <v>2762</v>
      </c>
      <c r="L803" s="73"/>
      <c r="M803" s="244" t="s">
        <v>22</v>
      </c>
      <c r="N803" s="245" t="s">
        <v>50</v>
      </c>
      <c r="O803" s="48"/>
      <c r="P803" s="246">
        <f>O803*H803</f>
        <v>0</v>
      </c>
      <c r="Q803" s="246">
        <v>0</v>
      </c>
      <c r="R803" s="246">
        <f>Q803*H803</f>
        <v>0</v>
      </c>
      <c r="S803" s="246">
        <v>0</v>
      </c>
      <c r="T803" s="247">
        <f>S803*H803</f>
        <v>0</v>
      </c>
      <c r="AR803" s="25" t="s">
        <v>304</v>
      </c>
      <c r="AT803" s="25" t="s">
        <v>230</v>
      </c>
      <c r="AU803" s="25" t="s">
        <v>87</v>
      </c>
      <c r="AY803" s="25" t="s">
        <v>228</v>
      </c>
      <c r="BE803" s="248">
        <f>IF(N803="základní",J803,0)</f>
        <v>0</v>
      </c>
      <c r="BF803" s="248">
        <f>IF(N803="snížená",J803,0)</f>
        <v>0</v>
      </c>
      <c r="BG803" s="248">
        <f>IF(N803="zákl. přenesená",J803,0)</f>
        <v>0</v>
      </c>
      <c r="BH803" s="248">
        <f>IF(N803="sníž. přenesená",J803,0)</f>
        <v>0</v>
      </c>
      <c r="BI803" s="248">
        <f>IF(N803="nulová",J803,0)</f>
        <v>0</v>
      </c>
      <c r="BJ803" s="25" t="s">
        <v>24</v>
      </c>
      <c r="BK803" s="248">
        <f>ROUND(I803*H803,2)</f>
        <v>0</v>
      </c>
      <c r="BL803" s="25" t="s">
        <v>304</v>
      </c>
      <c r="BM803" s="25" t="s">
        <v>5895</v>
      </c>
    </row>
    <row r="804" s="1" customFormat="1" ht="16.5" customHeight="1">
      <c r="B804" s="47"/>
      <c r="C804" s="237" t="s">
        <v>29</v>
      </c>
      <c r="D804" s="237" t="s">
        <v>230</v>
      </c>
      <c r="E804" s="238" t="s">
        <v>5896</v>
      </c>
      <c r="F804" s="239" t="s">
        <v>5897</v>
      </c>
      <c r="G804" s="240" t="s">
        <v>929</v>
      </c>
      <c r="H804" s="241">
        <v>1</v>
      </c>
      <c r="I804" s="242"/>
      <c r="J804" s="243">
        <f>ROUND(I804*H804,2)</f>
        <v>0</v>
      </c>
      <c r="K804" s="239" t="s">
        <v>2762</v>
      </c>
      <c r="L804" s="73"/>
      <c r="M804" s="244" t="s">
        <v>22</v>
      </c>
      <c r="N804" s="245" t="s">
        <v>50</v>
      </c>
      <c r="O804" s="48"/>
      <c r="P804" s="246">
        <f>O804*H804</f>
        <v>0</v>
      </c>
      <c r="Q804" s="246">
        <v>0</v>
      </c>
      <c r="R804" s="246">
        <f>Q804*H804</f>
        <v>0</v>
      </c>
      <c r="S804" s="246">
        <v>0</v>
      </c>
      <c r="T804" s="247">
        <f>S804*H804</f>
        <v>0</v>
      </c>
      <c r="AR804" s="25" t="s">
        <v>304</v>
      </c>
      <c r="AT804" s="25" t="s">
        <v>230</v>
      </c>
      <c r="AU804" s="25" t="s">
        <v>87</v>
      </c>
      <c r="AY804" s="25" t="s">
        <v>228</v>
      </c>
      <c r="BE804" s="248">
        <f>IF(N804="základní",J804,0)</f>
        <v>0</v>
      </c>
      <c r="BF804" s="248">
        <f>IF(N804="snížená",J804,0)</f>
        <v>0</v>
      </c>
      <c r="BG804" s="248">
        <f>IF(N804="zákl. přenesená",J804,0)</f>
        <v>0</v>
      </c>
      <c r="BH804" s="248">
        <f>IF(N804="sníž. přenesená",J804,0)</f>
        <v>0</v>
      </c>
      <c r="BI804" s="248">
        <f>IF(N804="nulová",J804,0)</f>
        <v>0</v>
      </c>
      <c r="BJ804" s="25" t="s">
        <v>24</v>
      </c>
      <c r="BK804" s="248">
        <f>ROUND(I804*H804,2)</f>
        <v>0</v>
      </c>
      <c r="BL804" s="25" t="s">
        <v>304</v>
      </c>
      <c r="BM804" s="25" t="s">
        <v>5898</v>
      </c>
    </row>
    <row r="805" s="1" customFormat="1" ht="16.5" customHeight="1">
      <c r="B805" s="47"/>
      <c r="C805" s="237" t="s">
        <v>279</v>
      </c>
      <c r="D805" s="237" t="s">
        <v>230</v>
      </c>
      <c r="E805" s="238" t="s">
        <v>5736</v>
      </c>
      <c r="F805" s="239" t="s">
        <v>5737</v>
      </c>
      <c r="G805" s="240" t="s">
        <v>929</v>
      </c>
      <c r="H805" s="241">
        <v>11</v>
      </c>
      <c r="I805" s="242"/>
      <c r="J805" s="243">
        <f>ROUND(I805*H805,2)</f>
        <v>0</v>
      </c>
      <c r="K805" s="239" t="s">
        <v>2762</v>
      </c>
      <c r="L805" s="73"/>
      <c r="M805" s="244" t="s">
        <v>22</v>
      </c>
      <c r="N805" s="245" t="s">
        <v>50</v>
      </c>
      <c r="O805" s="48"/>
      <c r="P805" s="246">
        <f>O805*H805</f>
        <v>0</v>
      </c>
      <c r="Q805" s="246">
        <v>0</v>
      </c>
      <c r="R805" s="246">
        <f>Q805*H805</f>
        <v>0</v>
      </c>
      <c r="S805" s="246">
        <v>0</v>
      </c>
      <c r="T805" s="247">
        <f>S805*H805</f>
        <v>0</v>
      </c>
      <c r="AR805" s="25" t="s">
        <v>304</v>
      </c>
      <c r="AT805" s="25" t="s">
        <v>230</v>
      </c>
      <c r="AU805" s="25" t="s">
        <v>87</v>
      </c>
      <c r="AY805" s="25" t="s">
        <v>228</v>
      </c>
      <c r="BE805" s="248">
        <f>IF(N805="základní",J805,0)</f>
        <v>0</v>
      </c>
      <c r="BF805" s="248">
        <f>IF(N805="snížená",J805,0)</f>
        <v>0</v>
      </c>
      <c r="BG805" s="248">
        <f>IF(N805="zákl. přenesená",J805,0)</f>
        <v>0</v>
      </c>
      <c r="BH805" s="248">
        <f>IF(N805="sníž. přenesená",J805,0)</f>
        <v>0</v>
      </c>
      <c r="BI805" s="248">
        <f>IF(N805="nulová",J805,0)</f>
        <v>0</v>
      </c>
      <c r="BJ805" s="25" t="s">
        <v>24</v>
      </c>
      <c r="BK805" s="248">
        <f>ROUND(I805*H805,2)</f>
        <v>0</v>
      </c>
      <c r="BL805" s="25" t="s">
        <v>304</v>
      </c>
      <c r="BM805" s="25" t="s">
        <v>5899</v>
      </c>
    </row>
    <row r="806" s="1" customFormat="1" ht="16.5" customHeight="1">
      <c r="B806" s="47"/>
      <c r="C806" s="237" t="s">
        <v>284</v>
      </c>
      <c r="D806" s="237" t="s">
        <v>230</v>
      </c>
      <c r="E806" s="238" t="s">
        <v>5739</v>
      </c>
      <c r="F806" s="239" t="s">
        <v>5740</v>
      </c>
      <c r="G806" s="240" t="s">
        <v>929</v>
      </c>
      <c r="H806" s="241">
        <v>6</v>
      </c>
      <c r="I806" s="242"/>
      <c r="J806" s="243">
        <f>ROUND(I806*H806,2)</f>
        <v>0</v>
      </c>
      <c r="K806" s="239" t="s">
        <v>2762</v>
      </c>
      <c r="L806" s="73"/>
      <c r="M806" s="244" t="s">
        <v>22</v>
      </c>
      <c r="N806" s="245" t="s">
        <v>50</v>
      </c>
      <c r="O806" s="48"/>
      <c r="P806" s="246">
        <f>O806*H806</f>
        <v>0</v>
      </c>
      <c r="Q806" s="246">
        <v>0</v>
      </c>
      <c r="R806" s="246">
        <f>Q806*H806</f>
        <v>0</v>
      </c>
      <c r="S806" s="246">
        <v>0</v>
      </c>
      <c r="T806" s="247">
        <f>S806*H806</f>
        <v>0</v>
      </c>
      <c r="AR806" s="25" t="s">
        <v>304</v>
      </c>
      <c r="AT806" s="25" t="s">
        <v>230</v>
      </c>
      <c r="AU806" s="25" t="s">
        <v>87</v>
      </c>
      <c r="AY806" s="25" t="s">
        <v>228</v>
      </c>
      <c r="BE806" s="248">
        <f>IF(N806="základní",J806,0)</f>
        <v>0</v>
      </c>
      <c r="BF806" s="248">
        <f>IF(N806="snížená",J806,0)</f>
        <v>0</v>
      </c>
      <c r="BG806" s="248">
        <f>IF(N806="zákl. přenesená",J806,0)</f>
        <v>0</v>
      </c>
      <c r="BH806" s="248">
        <f>IF(N806="sníž. přenesená",J806,0)</f>
        <v>0</v>
      </c>
      <c r="BI806" s="248">
        <f>IF(N806="nulová",J806,0)</f>
        <v>0</v>
      </c>
      <c r="BJ806" s="25" t="s">
        <v>24</v>
      </c>
      <c r="BK806" s="248">
        <f>ROUND(I806*H806,2)</f>
        <v>0</v>
      </c>
      <c r="BL806" s="25" t="s">
        <v>304</v>
      </c>
      <c r="BM806" s="25" t="s">
        <v>5900</v>
      </c>
    </row>
    <row r="807" s="1" customFormat="1" ht="16.5" customHeight="1">
      <c r="B807" s="47"/>
      <c r="C807" s="237" t="s">
        <v>289</v>
      </c>
      <c r="D807" s="237" t="s">
        <v>230</v>
      </c>
      <c r="E807" s="238" t="s">
        <v>5742</v>
      </c>
      <c r="F807" s="239" t="s">
        <v>5743</v>
      </c>
      <c r="G807" s="240" t="s">
        <v>328</v>
      </c>
      <c r="H807" s="241">
        <v>110</v>
      </c>
      <c r="I807" s="242"/>
      <c r="J807" s="243">
        <f>ROUND(I807*H807,2)</f>
        <v>0</v>
      </c>
      <c r="K807" s="239" t="s">
        <v>2762</v>
      </c>
      <c r="L807" s="73"/>
      <c r="M807" s="244" t="s">
        <v>22</v>
      </c>
      <c r="N807" s="245" t="s">
        <v>50</v>
      </c>
      <c r="O807" s="48"/>
      <c r="P807" s="246">
        <f>O807*H807</f>
        <v>0</v>
      </c>
      <c r="Q807" s="246">
        <v>0</v>
      </c>
      <c r="R807" s="246">
        <f>Q807*H807</f>
        <v>0</v>
      </c>
      <c r="S807" s="246">
        <v>0</v>
      </c>
      <c r="T807" s="247">
        <f>S807*H807</f>
        <v>0</v>
      </c>
      <c r="AR807" s="25" t="s">
        <v>304</v>
      </c>
      <c r="AT807" s="25" t="s">
        <v>230</v>
      </c>
      <c r="AU807" s="25" t="s">
        <v>87</v>
      </c>
      <c r="AY807" s="25" t="s">
        <v>228</v>
      </c>
      <c r="BE807" s="248">
        <f>IF(N807="základní",J807,0)</f>
        <v>0</v>
      </c>
      <c r="BF807" s="248">
        <f>IF(N807="snížená",J807,0)</f>
        <v>0</v>
      </c>
      <c r="BG807" s="248">
        <f>IF(N807="zákl. přenesená",J807,0)</f>
        <v>0</v>
      </c>
      <c r="BH807" s="248">
        <f>IF(N807="sníž. přenesená",J807,0)</f>
        <v>0</v>
      </c>
      <c r="BI807" s="248">
        <f>IF(N807="nulová",J807,0)</f>
        <v>0</v>
      </c>
      <c r="BJ807" s="25" t="s">
        <v>24</v>
      </c>
      <c r="BK807" s="248">
        <f>ROUND(I807*H807,2)</f>
        <v>0</v>
      </c>
      <c r="BL807" s="25" t="s">
        <v>304</v>
      </c>
      <c r="BM807" s="25" t="s">
        <v>5901</v>
      </c>
    </row>
    <row r="808" s="1" customFormat="1" ht="16.5" customHeight="1">
      <c r="B808" s="47"/>
      <c r="C808" s="237" t="s">
        <v>295</v>
      </c>
      <c r="D808" s="237" t="s">
        <v>230</v>
      </c>
      <c r="E808" s="238" t="s">
        <v>5745</v>
      </c>
      <c r="F808" s="239" t="s">
        <v>5746</v>
      </c>
      <c r="G808" s="240" t="s">
        <v>3160</v>
      </c>
      <c r="H808" s="241">
        <v>90</v>
      </c>
      <c r="I808" s="242"/>
      <c r="J808" s="243">
        <f>ROUND(I808*H808,2)</f>
        <v>0</v>
      </c>
      <c r="K808" s="239" t="s">
        <v>2762</v>
      </c>
      <c r="L808" s="73"/>
      <c r="M808" s="244" t="s">
        <v>22</v>
      </c>
      <c r="N808" s="245" t="s">
        <v>50</v>
      </c>
      <c r="O808" s="48"/>
      <c r="P808" s="246">
        <f>O808*H808</f>
        <v>0</v>
      </c>
      <c r="Q808" s="246">
        <v>0</v>
      </c>
      <c r="R808" s="246">
        <f>Q808*H808</f>
        <v>0</v>
      </c>
      <c r="S808" s="246">
        <v>0</v>
      </c>
      <c r="T808" s="247">
        <f>S808*H808</f>
        <v>0</v>
      </c>
      <c r="AR808" s="25" t="s">
        <v>304</v>
      </c>
      <c r="AT808" s="25" t="s">
        <v>230</v>
      </c>
      <c r="AU808" s="25" t="s">
        <v>87</v>
      </c>
      <c r="AY808" s="25" t="s">
        <v>228</v>
      </c>
      <c r="BE808" s="248">
        <f>IF(N808="základní",J808,0)</f>
        <v>0</v>
      </c>
      <c r="BF808" s="248">
        <f>IF(N808="snížená",J808,0)</f>
        <v>0</v>
      </c>
      <c r="BG808" s="248">
        <f>IF(N808="zákl. přenesená",J808,0)</f>
        <v>0</v>
      </c>
      <c r="BH808" s="248">
        <f>IF(N808="sníž. přenesená",J808,0)</f>
        <v>0</v>
      </c>
      <c r="BI808" s="248">
        <f>IF(N808="nulová",J808,0)</f>
        <v>0</v>
      </c>
      <c r="BJ808" s="25" t="s">
        <v>24</v>
      </c>
      <c r="BK808" s="248">
        <f>ROUND(I808*H808,2)</f>
        <v>0</v>
      </c>
      <c r="BL808" s="25" t="s">
        <v>304</v>
      </c>
      <c r="BM808" s="25" t="s">
        <v>5902</v>
      </c>
    </row>
    <row r="809" s="11" customFormat="1" ht="37.44" customHeight="1">
      <c r="B809" s="221"/>
      <c r="C809" s="222"/>
      <c r="D809" s="223" t="s">
        <v>78</v>
      </c>
      <c r="E809" s="224" t="s">
        <v>2874</v>
      </c>
      <c r="F809" s="224" t="s">
        <v>22</v>
      </c>
      <c r="G809" s="222"/>
      <c r="H809" s="222"/>
      <c r="I809" s="225"/>
      <c r="J809" s="226">
        <f>BK809</f>
        <v>0</v>
      </c>
      <c r="K809" s="222"/>
      <c r="L809" s="227"/>
      <c r="M809" s="228"/>
      <c r="N809" s="229"/>
      <c r="O809" s="229"/>
      <c r="P809" s="230">
        <v>0</v>
      </c>
      <c r="Q809" s="229"/>
      <c r="R809" s="230">
        <v>0</v>
      </c>
      <c r="S809" s="229"/>
      <c r="T809" s="231">
        <v>0</v>
      </c>
      <c r="AR809" s="232" t="s">
        <v>87</v>
      </c>
      <c r="AT809" s="233" t="s">
        <v>78</v>
      </c>
      <c r="AU809" s="233" t="s">
        <v>79</v>
      </c>
      <c r="AY809" s="232" t="s">
        <v>228</v>
      </c>
      <c r="BK809" s="234">
        <v>0</v>
      </c>
    </row>
    <row r="810" s="11" customFormat="1" ht="24.96" customHeight="1">
      <c r="B810" s="221"/>
      <c r="C810" s="222"/>
      <c r="D810" s="223" t="s">
        <v>78</v>
      </c>
      <c r="E810" s="224" t="s">
        <v>5903</v>
      </c>
      <c r="F810" s="224" t="s">
        <v>5904</v>
      </c>
      <c r="G810" s="222"/>
      <c r="H810" s="222"/>
      <c r="I810" s="225"/>
      <c r="J810" s="226">
        <f>BK810</f>
        <v>0</v>
      </c>
      <c r="K810" s="222"/>
      <c r="L810" s="227"/>
      <c r="M810" s="228"/>
      <c r="N810" s="229"/>
      <c r="O810" s="229"/>
      <c r="P810" s="230">
        <f>P811</f>
        <v>0</v>
      </c>
      <c r="Q810" s="229"/>
      <c r="R810" s="230">
        <f>R811</f>
        <v>0</v>
      </c>
      <c r="S810" s="229"/>
      <c r="T810" s="231">
        <f>T811</f>
        <v>0</v>
      </c>
      <c r="AR810" s="232" t="s">
        <v>87</v>
      </c>
      <c r="AT810" s="233" t="s">
        <v>78</v>
      </c>
      <c r="AU810" s="233" t="s">
        <v>79</v>
      </c>
      <c r="AY810" s="232" t="s">
        <v>228</v>
      </c>
      <c r="BK810" s="234">
        <f>BK811</f>
        <v>0</v>
      </c>
    </row>
    <row r="811" s="11" customFormat="1" ht="19.92" customHeight="1">
      <c r="B811" s="221"/>
      <c r="C811" s="222"/>
      <c r="D811" s="223" t="s">
        <v>78</v>
      </c>
      <c r="E811" s="235" t="s">
        <v>2941</v>
      </c>
      <c r="F811" s="235" t="s">
        <v>5704</v>
      </c>
      <c r="G811" s="222"/>
      <c r="H811" s="222"/>
      <c r="I811" s="225"/>
      <c r="J811" s="236">
        <f>BK811</f>
        <v>0</v>
      </c>
      <c r="K811" s="222"/>
      <c r="L811" s="227"/>
      <c r="M811" s="228"/>
      <c r="N811" s="229"/>
      <c r="O811" s="229"/>
      <c r="P811" s="230">
        <f>SUM(P812:P825)</f>
        <v>0</v>
      </c>
      <c r="Q811" s="229"/>
      <c r="R811" s="230">
        <f>SUM(R812:R825)</f>
        <v>0</v>
      </c>
      <c r="S811" s="229"/>
      <c r="T811" s="231">
        <f>SUM(T812:T825)</f>
        <v>0</v>
      </c>
      <c r="AR811" s="232" t="s">
        <v>87</v>
      </c>
      <c r="AT811" s="233" t="s">
        <v>78</v>
      </c>
      <c r="AU811" s="233" t="s">
        <v>24</v>
      </c>
      <c r="AY811" s="232" t="s">
        <v>228</v>
      </c>
      <c r="BK811" s="234">
        <f>SUM(BK812:BK825)</f>
        <v>0</v>
      </c>
    </row>
    <row r="812" s="1" customFormat="1" ht="16.5" customHeight="1">
      <c r="B812" s="47"/>
      <c r="C812" s="237" t="s">
        <v>24</v>
      </c>
      <c r="D812" s="237" t="s">
        <v>230</v>
      </c>
      <c r="E812" s="238" t="s">
        <v>5705</v>
      </c>
      <c r="F812" s="239" t="s">
        <v>5706</v>
      </c>
      <c r="G812" s="240" t="s">
        <v>929</v>
      </c>
      <c r="H812" s="241">
        <v>1</v>
      </c>
      <c r="I812" s="242"/>
      <c r="J812" s="243">
        <f>ROUND(I812*H812,2)</f>
        <v>0</v>
      </c>
      <c r="K812" s="239" t="s">
        <v>2762</v>
      </c>
      <c r="L812" s="73"/>
      <c r="M812" s="244" t="s">
        <v>22</v>
      </c>
      <c r="N812" s="245" t="s">
        <v>50</v>
      </c>
      <c r="O812" s="48"/>
      <c r="P812" s="246">
        <f>O812*H812</f>
        <v>0</v>
      </c>
      <c r="Q812" s="246">
        <v>0</v>
      </c>
      <c r="R812" s="246">
        <f>Q812*H812</f>
        <v>0</v>
      </c>
      <c r="S812" s="246">
        <v>0</v>
      </c>
      <c r="T812" s="247">
        <f>S812*H812</f>
        <v>0</v>
      </c>
      <c r="AR812" s="25" t="s">
        <v>304</v>
      </c>
      <c r="AT812" s="25" t="s">
        <v>230</v>
      </c>
      <c r="AU812" s="25" t="s">
        <v>87</v>
      </c>
      <c r="AY812" s="25" t="s">
        <v>228</v>
      </c>
      <c r="BE812" s="248">
        <f>IF(N812="základní",J812,0)</f>
        <v>0</v>
      </c>
      <c r="BF812" s="248">
        <f>IF(N812="snížená",J812,0)</f>
        <v>0</v>
      </c>
      <c r="BG812" s="248">
        <f>IF(N812="zákl. přenesená",J812,0)</f>
        <v>0</v>
      </c>
      <c r="BH812" s="248">
        <f>IF(N812="sníž. přenesená",J812,0)</f>
        <v>0</v>
      </c>
      <c r="BI812" s="248">
        <f>IF(N812="nulová",J812,0)</f>
        <v>0</v>
      </c>
      <c r="BJ812" s="25" t="s">
        <v>24</v>
      </c>
      <c r="BK812" s="248">
        <f>ROUND(I812*H812,2)</f>
        <v>0</v>
      </c>
      <c r="BL812" s="25" t="s">
        <v>304</v>
      </c>
      <c r="BM812" s="25" t="s">
        <v>5905</v>
      </c>
    </row>
    <row r="813" s="1" customFormat="1" ht="16.5" customHeight="1">
      <c r="B813" s="47"/>
      <c r="C813" s="237" t="s">
        <v>87</v>
      </c>
      <c r="D813" s="237" t="s">
        <v>230</v>
      </c>
      <c r="E813" s="238" t="s">
        <v>5708</v>
      </c>
      <c r="F813" s="239" t="s">
        <v>5709</v>
      </c>
      <c r="G813" s="240" t="s">
        <v>5710</v>
      </c>
      <c r="H813" s="241">
        <v>1</v>
      </c>
      <c r="I813" s="242"/>
      <c r="J813" s="243">
        <f>ROUND(I813*H813,2)</f>
        <v>0</v>
      </c>
      <c r="K813" s="239" t="s">
        <v>2762</v>
      </c>
      <c r="L813" s="73"/>
      <c r="M813" s="244" t="s">
        <v>22</v>
      </c>
      <c r="N813" s="245" t="s">
        <v>50</v>
      </c>
      <c r="O813" s="48"/>
      <c r="P813" s="246">
        <f>O813*H813</f>
        <v>0</v>
      </c>
      <c r="Q813" s="246">
        <v>0</v>
      </c>
      <c r="R813" s="246">
        <f>Q813*H813</f>
        <v>0</v>
      </c>
      <c r="S813" s="246">
        <v>0</v>
      </c>
      <c r="T813" s="247">
        <f>S813*H813</f>
        <v>0</v>
      </c>
      <c r="AR813" s="25" t="s">
        <v>304</v>
      </c>
      <c r="AT813" s="25" t="s">
        <v>230</v>
      </c>
      <c r="AU813" s="25" t="s">
        <v>87</v>
      </c>
      <c r="AY813" s="25" t="s">
        <v>228</v>
      </c>
      <c r="BE813" s="248">
        <f>IF(N813="základní",J813,0)</f>
        <v>0</v>
      </c>
      <c r="BF813" s="248">
        <f>IF(N813="snížená",J813,0)</f>
        <v>0</v>
      </c>
      <c r="BG813" s="248">
        <f>IF(N813="zákl. přenesená",J813,0)</f>
        <v>0</v>
      </c>
      <c r="BH813" s="248">
        <f>IF(N813="sníž. přenesená",J813,0)</f>
        <v>0</v>
      </c>
      <c r="BI813" s="248">
        <f>IF(N813="nulová",J813,0)</f>
        <v>0</v>
      </c>
      <c r="BJ813" s="25" t="s">
        <v>24</v>
      </c>
      <c r="BK813" s="248">
        <f>ROUND(I813*H813,2)</f>
        <v>0</v>
      </c>
      <c r="BL813" s="25" t="s">
        <v>304</v>
      </c>
      <c r="BM813" s="25" t="s">
        <v>5906</v>
      </c>
    </row>
    <row r="814" s="1" customFormat="1" ht="16.5" customHeight="1">
      <c r="B814" s="47"/>
      <c r="C814" s="237" t="s">
        <v>101</v>
      </c>
      <c r="D814" s="237" t="s">
        <v>230</v>
      </c>
      <c r="E814" s="238" t="s">
        <v>5712</v>
      </c>
      <c r="F814" s="239" t="s">
        <v>5713</v>
      </c>
      <c r="G814" s="240" t="s">
        <v>929</v>
      </c>
      <c r="H814" s="241">
        <v>20</v>
      </c>
      <c r="I814" s="242"/>
      <c r="J814" s="243">
        <f>ROUND(I814*H814,2)</f>
        <v>0</v>
      </c>
      <c r="K814" s="239" t="s">
        <v>2762</v>
      </c>
      <c r="L814" s="73"/>
      <c r="M814" s="244" t="s">
        <v>22</v>
      </c>
      <c r="N814" s="245" t="s">
        <v>50</v>
      </c>
      <c r="O814" s="48"/>
      <c r="P814" s="246">
        <f>O814*H814</f>
        <v>0</v>
      </c>
      <c r="Q814" s="246">
        <v>0</v>
      </c>
      <c r="R814" s="246">
        <f>Q814*H814</f>
        <v>0</v>
      </c>
      <c r="S814" s="246">
        <v>0</v>
      </c>
      <c r="T814" s="247">
        <f>S814*H814</f>
        <v>0</v>
      </c>
      <c r="AR814" s="25" t="s">
        <v>304</v>
      </c>
      <c r="AT814" s="25" t="s">
        <v>230</v>
      </c>
      <c r="AU814" s="25" t="s">
        <v>87</v>
      </c>
      <c r="AY814" s="25" t="s">
        <v>228</v>
      </c>
      <c r="BE814" s="248">
        <f>IF(N814="základní",J814,0)</f>
        <v>0</v>
      </c>
      <c r="BF814" s="248">
        <f>IF(N814="snížená",J814,0)</f>
        <v>0</v>
      </c>
      <c r="BG814" s="248">
        <f>IF(N814="zákl. přenesená",J814,0)</f>
        <v>0</v>
      </c>
      <c r="BH814" s="248">
        <f>IF(N814="sníž. přenesená",J814,0)</f>
        <v>0</v>
      </c>
      <c r="BI814" s="248">
        <f>IF(N814="nulová",J814,0)</f>
        <v>0</v>
      </c>
      <c r="BJ814" s="25" t="s">
        <v>24</v>
      </c>
      <c r="BK814" s="248">
        <f>ROUND(I814*H814,2)</f>
        <v>0</v>
      </c>
      <c r="BL814" s="25" t="s">
        <v>304</v>
      </c>
      <c r="BM814" s="25" t="s">
        <v>5907</v>
      </c>
    </row>
    <row r="815" s="1" customFormat="1" ht="16.5" customHeight="1">
      <c r="B815" s="47"/>
      <c r="C815" s="237" t="s">
        <v>235</v>
      </c>
      <c r="D815" s="237" t="s">
        <v>230</v>
      </c>
      <c r="E815" s="238" t="s">
        <v>5715</v>
      </c>
      <c r="F815" s="239" t="s">
        <v>5716</v>
      </c>
      <c r="G815" s="240" t="s">
        <v>929</v>
      </c>
      <c r="H815" s="241">
        <v>20</v>
      </c>
      <c r="I815" s="242"/>
      <c r="J815" s="243">
        <f>ROUND(I815*H815,2)</f>
        <v>0</v>
      </c>
      <c r="K815" s="239" t="s">
        <v>2762</v>
      </c>
      <c r="L815" s="73"/>
      <c r="M815" s="244" t="s">
        <v>22</v>
      </c>
      <c r="N815" s="245" t="s">
        <v>50</v>
      </c>
      <c r="O815" s="48"/>
      <c r="P815" s="246">
        <f>O815*H815</f>
        <v>0</v>
      </c>
      <c r="Q815" s="246">
        <v>0</v>
      </c>
      <c r="R815" s="246">
        <f>Q815*H815</f>
        <v>0</v>
      </c>
      <c r="S815" s="246">
        <v>0</v>
      </c>
      <c r="T815" s="247">
        <f>S815*H815</f>
        <v>0</v>
      </c>
      <c r="AR815" s="25" t="s">
        <v>304</v>
      </c>
      <c r="AT815" s="25" t="s">
        <v>230</v>
      </c>
      <c r="AU815" s="25" t="s">
        <v>87</v>
      </c>
      <c r="AY815" s="25" t="s">
        <v>228</v>
      </c>
      <c r="BE815" s="248">
        <f>IF(N815="základní",J815,0)</f>
        <v>0</v>
      </c>
      <c r="BF815" s="248">
        <f>IF(N815="snížená",J815,0)</f>
        <v>0</v>
      </c>
      <c r="BG815" s="248">
        <f>IF(N815="zákl. přenesená",J815,0)</f>
        <v>0</v>
      </c>
      <c r="BH815" s="248">
        <f>IF(N815="sníž. přenesená",J815,0)</f>
        <v>0</v>
      </c>
      <c r="BI815" s="248">
        <f>IF(N815="nulová",J815,0)</f>
        <v>0</v>
      </c>
      <c r="BJ815" s="25" t="s">
        <v>24</v>
      </c>
      <c r="BK815" s="248">
        <f>ROUND(I815*H815,2)</f>
        <v>0</v>
      </c>
      <c r="BL815" s="25" t="s">
        <v>304</v>
      </c>
      <c r="BM815" s="25" t="s">
        <v>5908</v>
      </c>
    </row>
    <row r="816" s="1" customFormat="1" ht="16.5" customHeight="1">
      <c r="B816" s="47"/>
      <c r="C816" s="237" t="s">
        <v>251</v>
      </c>
      <c r="D816" s="237" t="s">
        <v>230</v>
      </c>
      <c r="E816" s="238" t="s">
        <v>5718</v>
      </c>
      <c r="F816" s="239" t="s">
        <v>5719</v>
      </c>
      <c r="G816" s="240" t="s">
        <v>328</v>
      </c>
      <c r="H816" s="241">
        <v>1120</v>
      </c>
      <c r="I816" s="242"/>
      <c r="J816" s="243">
        <f>ROUND(I816*H816,2)</f>
        <v>0</v>
      </c>
      <c r="K816" s="239" t="s">
        <v>2762</v>
      </c>
      <c r="L816" s="73"/>
      <c r="M816" s="244" t="s">
        <v>22</v>
      </c>
      <c r="N816" s="245" t="s">
        <v>50</v>
      </c>
      <c r="O816" s="48"/>
      <c r="P816" s="246">
        <f>O816*H816</f>
        <v>0</v>
      </c>
      <c r="Q816" s="246">
        <v>0</v>
      </c>
      <c r="R816" s="246">
        <f>Q816*H816</f>
        <v>0</v>
      </c>
      <c r="S816" s="246">
        <v>0</v>
      </c>
      <c r="T816" s="247">
        <f>S816*H816</f>
        <v>0</v>
      </c>
      <c r="AR816" s="25" t="s">
        <v>304</v>
      </c>
      <c r="AT816" s="25" t="s">
        <v>230</v>
      </c>
      <c r="AU816" s="25" t="s">
        <v>87</v>
      </c>
      <c r="AY816" s="25" t="s">
        <v>228</v>
      </c>
      <c r="BE816" s="248">
        <f>IF(N816="základní",J816,0)</f>
        <v>0</v>
      </c>
      <c r="BF816" s="248">
        <f>IF(N816="snížená",J816,0)</f>
        <v>0</v>
      </c>
      <c r="BG816" s="248">
        <f>IF(N816="zákl. přenesená",J816,0)</f>
        <v>0</v>
      </c>
      <c r="BH816" s="248">
        <f>IF(N816="sníž. přenesená",J816,0)</f>
        <v>0</v>
      </c>
      <c r="BI816" s="248">
        <f>IF(N816="nulová",J816,0)</f>
        <v>0</v>
      </c>
      <c r="BJ816" s="25" t="s">
        <v>24</v>
      </c>
      <c r="BK816" s="248">
        <f>ROUND(I816*H816,2)</f>
        <v>0</v>
      </c>
      <c r="BL816" s="25" t="s">
        <v>304</v>
      </c>
      <c r="BM816" s="25" t="s">
        <v>5909</v>
      </c>
    </row>
    <row r="817" s="1" customFormat="1" ht="16.5" customHeight="1">
      <c r="B817" s="47"/>
      <c r="C817" s="237" t="s">
        <v>255</v>
      </c>
      <c r="D817" s="237" t="s">
        <v>230</v>
      </c>
      <c r="E817" s="238" t="s">
        <v>5721</v>
      </c>
      <c r="F817" s="239" t="s">
        <v>5722</v>
      </c>
      <c r="G817" s="240" t="s">
        <v>328</v>
      </c>
      <c r="H817" s="241">
        <v>310</v>
      </c>
      <c r="I817" s="242"/>
      <c r="J817" s="243">
        <f>ROUND(I817*H817,2)</f>
        <v>0</v>
      </c>
      <c r="K817" s="239" t="s">
        <v>2762</v>
      </c>
      <c r="L817" s="73"/>
      <c r="M817" s="244" t="s">
        <v>22</v>
      </c>
      <c r="N817" s="245" t="s">
        <v>50</v>
      </c>
      <c r="O817" s="48"/>
      <c r="P817" s="246">
        <f>O817*H817</f>
        <v>0</v>
      </c>
      <c r="Q817" s="246">
        <v>0</v>
      </c>
      <c r="R817" s="246">
        <f>Q817*H817</f>
        <v>0</v>
      </c>
      <c r="S817" s="246">
        <v>0</v>
      </c>
      <c r="T817" s="247">
        <f>S817*H817</f>
        <v>0</v>
      </c>
      <c r="AR817" s="25" t="s">
        <v>304</v>
      </c>
      <c r="AT817" s="25" t="s">
        <v>230</v>
      </c>
      <c r="AU817" s="25" t="s">
        <v>87</v>
      </c>
      <c r="AY817" s="25" t="s">
        <v>228</v>
      </c>
      <c r="BE817" s="248">
        <f>IF(N817="základní",J817,0)</f>
        <v>0</v>
      </c>
      <c r="BF817" s="248">
        <f>IF(N817="snížená",J817,0)</f>
        <v>0</v>
      </c>
      <c r="BG817" s="248">
        <f>IF(N817="zákl. přenesená",J817,0)</f>
        <v>0</v>
      </c>
      <c r="BH817" s="248">
        <f>IF(N817="sníž. přenesená",J817,0)</f>
        <v>0</v>
      </c>
      <c r="BI817" s="248">
        <f>IF(N817="nulová",J817,0)</f>
        <v>0</v>
      </c>
      <c r="BJ817" s="25" t="s">
        <v>24</v>
      </c>
      <c r="BK817" s="248">
        <f>ROUND(I817*H817,2)</f>
        <v>0</v>
      </c>
      <c r="BL817" s="25" t="s">
        <v>304</v>
      </c>
      <c r="BM817" s="25" t="s">
        <v>5910</v>
      </c>
    </row>
    <row r="818" s="1" customFormat="1" ht="16.5" customHeight="1">
      <c r="B818" s="47"/>
      <c r="C818" s="237" t="s">
        <v>260</v>
      </c>
      <c r="D818" s="237" t="s">
        <v>230</v>
      </c>
      <c r="E818" s="238" t="s">
        <v>5724</v>
      </c>
      <c r="F818" s="239" t="s">
        <v>5725</v>
      </c>
      <c r="G818" s="240" t="s">
        <v>263</v>
      </c>
      <c r="H818" s="241">
        <v>240</v>
      </c>
      <c r="I818" s="242"/>
      <c r="J818" s="243">
        <f>ROUND(I818*H818,2)</f>
        <v>0</v>
      </c>
      <c r="K818" s="239" t="s">
        <v>2762</v>
      </c>
      <c r="L818" s="73"/>
      <c r="M818" s="244" t="s">
        <v>22</v>
      </c>
      <c r="N818" s="245" t="s">
        <v>50</v>
      </c>
      <c r="O818" s="48"/>
      <c r="P818" s="246">
        <f>O818*H818</f>
        <v>0</v>
      </c>
      <c r="Q818" s="246">
        <v>0</v>
      </c>
      <c r="R818" s="246">
        <f>Q818*H818</f>
        <v>0</v>
      </c>
      <c r="S818" s="246">
        <v>0</v>
      </c>
      <c r="T818" s="247">
        <f>S818*H818</f>
        <v>0</v>
      </c>
      <c r="AR818" s="25" t="s">
        <v>304</v>
      </c>
      <c r="AT818" s="25" t="s">
        <v>230</v>
      </c>
      <c r="AU818" s="25" t="s">
        <v>87</v>
      </c>
      <c r="AY818" s="25" t="s">
        <v>228</v>
      </c>
      <c r="BE818" s="248">
        <f>IF(N818="základní",J818,0)</f>
        <v>0</v>
      </c>
      <c r="BF818" s="248">
        <f>IF(N818="snížená",J818,0)</f>
        <v>0</v>
      </c>
      <c r="BG818" s="248">
        <f>IF(N818="zákl. přenesená",J818,0)</f>
        <v>0</v>
      </c>
      <c r="BH818" s="248">
        <f>IF(N818="sníž. přenesená",J818,0)</f>
        <v>0</v>
      </c>
      <c r="BI818" s="248">
        <f>IF(N818="nulová",J818,0)</f>
        <v>0</v>
      </c>
      <c r="BJ818" s="25" t="s">
        <v>24</v>
      </c>
      <c r="BK818" s="248">
        <f>ROUND(I818*H818,2)</f>
        <v>0</v>
      </c>
      <c r="BL818" s="25" t="s">
        <v>304</v>
      </c>
      <c r="BM818" s="25" t="s">
        <v>5911</v>
      </c>
    </row>
    <row r="819" s="1" customFormat="1" ht="16.5" customHeight="1">
      <c r="B819" s="47"/>
      <c r="C819" s="237" t="s">
        <v>266</v>
      </c>
      <c r="D819" s="237" t="s">
        <v>230</v>
      </c>
      <c r="E819" s="238" t="s">
        <v>5727</v>
      </c>
      <c r="F819" s="239" t="s">
        <v>5728</v>
      </c>
      <c r="G819" s="240" t="s">
        <v>328</v>
      </c>
      <c r="H819" s="241">
        <v>220</v>
      </c>
      <c r="I819" s="242"/>
      <c r="J819" s="243">
        <f>ROUND(I819*H819,2)</f>
        <v>0</v>
      </c>
      <c r="K819" s="239" t="s">
        <v>2762</v>
      </c>
      <c r="L819" s="73"/>
      <c r="M819" s="244" t="s">
        <v>22</v>
      </c>
      <c r="N819" s="245" t="s">
        <v>50</v>
      </c>
      <c r="O819" s="48"/>
      <c r="P819" s="246">
        <f>O819*H819</f>
        <v>0</v>
      </c>
      <c r="Q819" s="246">
        <v>0</v>
      </c>
      <c r="R819" s="246">
        <f>Q819*H819</f>
        <v>0</v>
      </c>
      <c r="S819" s="246">
        <v>0</v>
      </c>
      <c r="T819" s="247">
        <f>S819*H819</f>
        <v>0</v>
      </c>
      <c r="AR819" s="25" t="s">
        <v>304</v>
      </c>
      <c r="AT819" s="25" t="s">
        <v>230</v>
      </c>
      <c r="AU819" s="25" t="s">
        <v>87</v>
      </c>
      <c r="AY819" s="25" t="s">
        <v>228</v>
      </c>
      <c r="BE819" s="248">
        <f>IF(N819="základní",J819,0)</f>
        <v>0</v>
      </c>
      <c r="BF819" s="248">
        <f>IF(N819="snížená",J819,0)</f>
        <v>0</v>
      </c>
      <c r="BG819" s="248">
        <f>IF(N819="zákl. přenesená",J819,0)</f>
        <v>0</v>
      </c>
      <c r="BH819" s="248">
        <f>IF(N819="sníž. přenesená",J819,0)</f>
        <v>0</v>
      </c>
      <c r="BI819" s="248">
        <f>IF(N819="nulová",J819,0)</f>
        <v>0</v>
      </c>
      <c r="BJ819" s="25" t="s">
        <v>24</v>
      </c>
      <c r="BK819" s="248">
        <f>ROUND(I819*H819,2)</f>
        <v>0</v>
      </c>
      <c r="BL819" s="25" t="s">
        <v>304</v>
      </c>
      <c r="BM819" s="25" t="s">
        <v>5912</v>
      </c>
    </row>
    <row r="820" s="1" customFormat="1" ht="16.5" customHeight="1">
      <c r="B820" s="47"/>
      <c r="C820" s="237" t="s">
        <v>271</v>
      </c>
      <c r="D820" s="237" t="s">
        <v>230</v>
      </c>
      <c r="E820" s="238" t="s">
        <v>5730</v>
      </c>
      <c r="F820" s="239" t="s">
        <v>5731</v>
      </c>
      <c r="G820" s="240" t="s">
        <v>356</v>
      </c>
      <c r="H820" s="241">
        <v>48</v>
      </c>
      <c r="I820" s="242"/>
      <c r="J820" s="243">
        <f>ROUND(I820*H820,2)</f>
        <v>0</v>
      </c>
      <c r="K820" s="239" t="s">
        <v>2762</v>
      </c>
      <c r="L820" s="73"/>
      <c r="M820" s="244" t="s">
        <v>22</v>
      </c>
      <c r="N820" s="245" t="s">
        <v>50</v>
      </c>
      <c r="O820" s="48"/>
      <c r="P820" s="246">
        <f>O820*H820</f>
        <v>0</v>
      </c>
      <c r="Q820" s="246">
        <v>0</v>
      </c>
      <c r="R820" s="246">
        <f>Q820*H820</f>
        <v>0</v>
      </c>
      <c r="S820" s="246">
        <v>0</v>
      </c>
      <c r="T820" s="247">
        <f>S820*H820</f>
        <v>0</v>
      </c>
      <c r="AR820" s="25" t="s">
        <v>304</v>
      </c>
      <c r="AT820" s="25" t="s">
        <v>230</v>
      </c>
      <c r="AU820" s="25" t="s">
        <v>87</v>
      </c>
      <c r="AY820" s="25" t="s">
        <v>228</v>
      </c>
      <c r="BE820" s="248">
        <f>IF(N820="základní",J820,0)</f>
        <v>0</v>
      </c>
      <c r="BF820" s="248">
        <f>IF(N820="snížená",J820,0)</f>
        <v>0</v>
      </c>
      <c r="BG820" s="248">
        <f>IF(N820="zákl. přenesená",J820,0)</f>
        <v>0</v>
      </c>
      <c r="BH820" s="248">
        <f>IF(N820="sníž. přenesená",J820,0)</f>
        <v>0</v>
      </c>
      <c r="BI820" s="248">
        <f>IF(N820="nulová",J820,0)</f>
        <v>0</v>
      </c>
      <c r="BJ820" s="25" t="s">
        <v>24</v>
      </c>
      <c r="BK820" s="248">
        <f>ROUND(I820*H820,2)</f>
        <v>0</v>
      </c>
      <c r="BL820" s="25" t="s">
        <v>304</v>
      </c>
      <c r="BM820" s="25" t="s">
        <v>5913</v>
      </c>
    </row>
    <row r="821" s="1" customFormat="1" ht="16.5" customHeight="1">
      <c r="B821" s="47"/>
      <c r="C821" s="237" t="s">
        <v>29</v>
      </c>
      <c r="D821" s="237" t="s">
        <v>230</v>
      </c>
      <c r="E821" s="238" t="s">
        <v>5733</v>
      </c>
      <c r="F821" s="239" t="s">
        <v>5734</v>
      </c>
      <c r="G821" s="240" t="s">
        <v>929</v>
      </c>
      <c r="H821" s="241">
        <v>1</v>
      </c>
      <c r="I821" s="242"/>
      <c r="J821" s="243">
        <f>ROUND(I821*H821,2)</f>
        <v>0</v>
      </c>
      <c r="K821" s="239" t="s">
        <v>2762</v>
      </c>
      <c r="L821" s="73"/>
      <c r="M821" s="244" t="s">
        <v>22</v>
      </c>
      <c r="N821" s="245" t="s">
        <v>50</v>
      </c>
      <c r="O821" s="48"/>
      <c r="P821" s="246">
        <f>O821*H821</f>
        <v>0</v>
      </c>
      <c r="Q821" s="246">
        <v>0</v>
      </c>
      <c r="R821" s="246">
        <f>Q821*H821</f>
        <v>0</v>
      </c>
      <c r="S821" s="246">
        <v>0</v>
      </c>
      <c r="T821" s="247">
        <f>S821*H821</f>
        <v>0</v>
      </c>
      <c r="AR821" s="25" t="s">
        <v>304</v>
      </c>
      <c r="AT821" s="25" t="s">
        <v>230</v>
      </c>
      <c r="AU821" s="25" t="s">
        <v>87</v>
      </c>
      <c r="AY821" s="25" t="s">
        <v>228</v>
      </c>
      <c r="BE821" s="248">
        <f>IF(N821="základní",J821,0)</f>
        <v>0</v>
      </c>
      <c r="BF821" s="248">
        <f>IF(N821="snížená",J821,0)</f>
        <v>0</v>
      </c>
      <c r="BG821" s="248">
        <f>IF(N821="zákl. přenesená",J821,0)</f>
        <v>0</v>
      </c>
      <c r="BH821" s="248">
        <f>IF(N821="sníž. přenesená",J821,0)</f>
        <v>0</v>
      </c>
      <c r="BI821" s="248">
        <f>IF(N821="nulová",J821,0)</f>
        <v>0</v>
      </c>
      <c r="BJ821" s="25" t="s">
        <v>24</v>
      </c>
      <c r="BK821" s="248">
        <f>ROUND(I821*H821,2)</f>
        <v>0</v>
      </c>
      <c r="BL821" s="25" t="s">
        <v>304</v>
      </c>
      <c r="BM821" s="25" t="s">
        <v>5914</v>
      </c>
    </row>
    <row r="822" s="1" customFormat="1" ht="16.5" customHeight="1">
      <c r="B822" s="47"/>
      <c r="C822" s="237" t="s">
        <v>279</v>
      </c>
      <c r="D822" s="237" t="s">
        <v>230</v>
      </c>
      <c r="E822" s="238" t="s">
        <v>5736</v>
      </c>
      <c r="F822" s="239" t="s">
        <v>5737</v>
      </c>
      <c r="G822" s="240" t="s">
        <v>929</v>
      </c>
      <c r="H822" s="241">
        <v>10</v>
      </c>
      <c r="I822" s="242"/>
      <c r="J822" s="243">
        <f>ROUND(I822*H822,2)</f>
        <v>0</v>
      </c>
      <c r="K822" s="239" t="s">
        <v>2762</v>
      </c>
      <c r="L822" s="73"/>
      <c r="M822" s="244" t="s">
        <v>22</v>
      </c>
      <c r="N822" s="245" t="s">
        <v>50</v>
      </c>
      <c r="O822" s="48"/>
      <c r="P822" s="246">
        <f>O822*H822</f>
        <v>0</v>
      </c>
      <c r="Q822" s="246">
        <v>0</v>
      </c>
      <c r="R822" s="246">
        <f>Q822*H822</f>
        <v>0</v>
      </c>
      <c r="S822" s="246">
        <v>0</v>
      </c>
      <c r="T822" s="247">
        <f>S822*H822</f>
        <v>0</v>
      </c>
      <c r="AR822" s="25" t="s">
        <v>304</v>
      </c>
      <c r="AT822" s="25" t="s">
        <v>230</v>
      </c>
      <c r="AU822" s="25" t="s">
        <v>87</v>
      </c>
      <c r="AY822" s="25" t="s">
        <v>228</v>
      </c>
      <c r="BE822" s="248">
        <f>IF(N822="základní",J822,0)</f>
        <v>0</v>
      </c>
      <c r="BF822" s="248">
        <f>IF(N822="snížená",J822,0)</f>
        <v>0</v>
      </c>
      <c r="BG822" s="248">
        <f>IF(N822="zákl. přenesená",J822,0)</f>
        <v>0</v>
      </c>
      <c r="BH822" s="248">
        <f>IF(N822="sníž. přenesená",J822,0)</f>
        <v>0</v>
      </c>
      <c r="BI822" s="248">
        <f>IF(N822="nulová",J822,0)</f>
        <v>0</v>
      </c>
      <c r="BJ822" s="25" t="s">
        <v>24</v>
      </c>
      <c r="BK822" s="248">
        <f>ROUND(I822*H822,2)</f>
        <v>0</v>
      </c>
      <c r="BL822" s="25" t="s">
        <v>304</v>
      </c>
      <c r="BM822" s="25" t="s">
        <v>5915</v>
      </c>
    </row>
    <row r="823" s="1" customFormat="1" ht="16.5" customHeight="1">
      <c r="B823" s="47"/>
      <c r="C823" s="237" t="s">
        <v>284</v>
      </c>
      <c r="D823" s="237" t="s">
        <v>230</v>
      </c>
      <c r="E823" s="238" t="s">
        <v>5739</v>
      </c>
      <c r="F823" s="239" t="s">
        <v>5740</v>
      </c>
      <c r="G823" s="240" t="s">
        <v>929</v>
      </c>
      <c r="H823" s="241">
        <v>6</v>
      </c>
      <c r="I823" s="242"/>
      <c r="J823" s="243">
        <f>ROUND(I823*H823,2)</f>
        <v>0</v>
      </c>
      <c r="K823" s="239" t="s">
        <v>2762</v>
      </c>
      <c r="L823" s="73"/>
      <c r="M823" s="244" t="s">
        <v>22</v>
      </c>
      <c r="N823" s="245" t="s">
        <v>50</v>
      </c>
      <c r="O823" s="48"/>
      <c r="P823" s="246">
        <f>O823*H823</f>
        <v>0</v>
      </c>
      <c r="Q823" s="246">
        <v>0</v>
      </c>
      <c r="R823" s="246">
        <f>Q823*H823</f>
        <v>0</v>
      </c>
      <c r="S823" s="246">
        <v>0</v>
      </c>
      <c r="T823" s="247">
        <f>S823*H823</f>
        <v>0</v>
      </c>
      <c r="AR823" s="25" t="s">
        <v>304</v>
      </c>
      <c r="AT823" s="25" t="s">
        <v>230</v>
      </c>
      <c r="AU823" s="25" t="s">
        <v>87</v>
      </c>
      <c r="AY823" s="25" t="s">
        <v>228</v>
      </c>
      <c r="BE823" s="248">
        <f>IF(N823="základní",J823,0)</f>
        <v>0</v>
      </c>
      <c r="BF823" s="248">
        <f>IF(N823="snížená",J823,0)</f>
        <v>0</v>
      </c>
      <c r="BG823" s="248">
        <f>IF(N823="zákl. přenesená",J823,0)</f>
        <v>0</v>
      </c>
      <c r="BH823" s="248">
        <f>IF(N823="sníž. přenesená",J823,0)</f>
        <v>0</v>
      </c>
      <c r="BI823" s="248">
        <f>IF(N823="nulová",J823,0)</f>
        <v>0</v>
      </c>
      <c r="BJ823" s="25" t="s">
        <v>24</v>
      </c>
      <c r="BK823" s="248">
        <f>ROUND(I823*H823,2)</f>
        <v>0</v>
      </c>
      <c r="BL823" s="25" t="s">
        <v>304</v>
      </c>
      <c r="BM823" s="25" t="s">
        <v>5916</v>
      </c>
    </row>
    <row r="824" s="1" customFormat="1" ht="16.5" customHeight="1">
      <c r="B824" s="47"/>
      <c r="C824" s="237" t="s">
        <v>289</v>
      </c>
      <c r="D824" s="237" t="s">
        <v>230</v>
      </c>
      <c r="E824" s="238" t="s">
        <v>5742</v>
      </c>
      <c r="F824" s="239" t="s">
        <v>5743</v>
      </c>
      <c r="G824" s="240" t="s">
        <v>328</v>
      </c>
      <c r="H824" s="241">
        <v>120</v>
      </c>
      <c r="I824" s="242"/>
      <c r="J824" s="243">
        <f>ROUND(I824*H824,2)</f>
        <v>0</v>
      </c>
      <c r="K824" s="239" t="s">
        <v>2762</v>
      </c>
      <c r="L824" s="73"/>
      <c r="M824" s="244" t="s">
        <v>22</v>
      </c>
      <c r="N824" s="245" t="s">
        <v>50</v>
      </c>
      <c r="O824" s="48"/>
      <c r="P824" s="246">
        <f>O824*H824</f>
        <v>0</v>
      </c>
      <c r="Q824" s="246">
        <v>0</v>
      </c>
      <c r="R824" s="246">
        <f>Q824*H824</f>
        <v>0</v>
      </c>
      <c r="S824" s="246">
        <v>0</v>
      </c>
      <c r="T824" s="247">
        <f>S824*H824</f>
        <v>0</v>
      </c>
      <c r="AR824" s="25" t="s">
        <v>304</v>
      </c>
      <c r="AT824" s="25" t="s">
        <v>230</v>
      </c>
      <c r="AU824" s="25" t="s">
        <v>87</v>
      </c>
      <c r="AY824" s="25" t="s">
        <v>228</v>
      </c>
      <c r="BE824" s="248">
        <f>IF(N824="základní",J824,0)</f>
        <v>0</v>
      </c>
      <c r="BF824" s="248">
        <f>IF(N824="snížená",J824,0)</f>
        <v>0</v>
      </c>
      <c r="BG824" s="248">
        <f>IF(N824="zákl. přenesená",J824,0)</f>
        <v>0</v>
      </c>
      <c r="BH824" s="248">
        <f>IF(N824="sníž. přenesená",J824,0)</f>
        <v>0</v>
      </c>
      <c r="BI824" s="248">
        <f>IF(N824="nulová",J824,0)</f>
        <v>0</v>
      </c>
      <c r="BJ824" s="25" t="s">
        <v>24</v>
      </c>
      <c r="BK824" s="248">
        <f>ROUND(I824*H824,2)</f>
        <v>0</v>
      </c>
      <c r="BL824" s="25" t="s">
        <v>304</v>
      </c>
      <c r="BM824" s="25" t="s">
        <v>5917</v>
      </c>
    </row>
    <row r="825" s="1" customFormat="1" ht="16.5" customHeight="1">
      <c r="B825" s="47"/>
      <c r="C825" s="237" t="s">
        <v>289</v>
      </c>
      <c r="D825" s="237" t="s">
        <v>230</v>
      </c>
      <c r="E825" s="238" t="s">
        <v>5822</v>
      </c>
      <c r="F825" s="239" t="s">
        <v>5746</v>
      </c>
      <c r="G825" s="240" t="s">
        <v>3160</v>
      </c>
      <c r="H825" s="241">
        <v>90</v>
      </c>
      <c r="I825" s="242"/>
      <c r="J825" s="243">
        <f>ROUND(I825*H825,2)</f>
        <v>0</v>
      </c>
      <c r="K825" s="239" t="s">
        <v>2762</v>
      </c>
      <c r="L825" s="73"/>
      <c r="M825" s="244" t="s">
        <v>22</v>
      </c>
      <c r="N825" s="245" t="s">
        <v>50</v>
      </c>
      <c r="O825" s="48"/>
      <c r="P825" s="246">
        <f>O825*H825</f>
        <v>0</v>
      </c>
      <c r="Q825" s="246">
        <v>0</v>
      </c>
      <c r="R825" s="246">
        <f>Q825*H825</f>
        <v>0</v>
      </c>
      <c r="S825" s="246">
        <v>0</v>
      </c>
      <c r="T825" s="247">
        <f>S825*H825</f>
        <v>0</v>
      </c>
      <c r="AR825" s="25" t="s">
        <v>304</v>
      </c>
      <c r="AT825" s="25" t="s">
        <v>230</v>
      </c>
      <c r="AU825" s="25" t="s">
        <v>87</v>
      </c>
      <c r="AY825" s="25" t="s">
        <v>228</v>
      </c>
      <c r="BE825" s="248">
        <f>IF(N825="základní",J825,0)</f>
        <v>0</v>
      </c>
      <c r="BF825" s="248">
        <f>IF(N825="snížená",J825,0)</f>
        <v>0</v>
      </c>
      <c r="BG825" s="248">
        <f>IF(N825="zákl. přenesená",J825,0)</f>
        <v>0</v>
      </c>
      <c r="BH825" s="248">
        <f>IF(N825="sníž. přenesená",J825,0)</f>
        <v>0</v>
      </c>
      <c r="BI825" s="248">
        <f>IF(N825="nulová",J825,0)</f>
        <v>0</v>
      </c>
      <c r="BJ825" s="25" t="s">
        <v>24</v>
      </c>
      <c r="BK825" s="248">
        <f>ROUND(I825*H825,2)</f>
        <v>0</v>
      </c>
      <c r="BL825" s="25" t="s">
        <v>304</v>
      </c>
      <c r="BM825" s="25" t="s">
        <v>5918</v>
      </c>
    </row>
    <row r="826" s="11" customFormat="1" ht="37.44" customHeight="1">
      <c r="B826" s="221"/>
      <c r="C826" s="222"/>
      <c r="D826" s="223" t="s">
        <v>78</v>
      </c>
      <c r="E826" s="224" t="s">
        <v>3072</v>
      </c>
      <c r="F826" s="224" t="s">
        <v>5919</v>
      </c>
      <c r="G826" s="222"/>
      <c r="H826" s="222"/>
      <c r="I826" s="225"/>
      <c r="J826" s="226">
        <f>BK826</f>
        <v>0</v>
      </c>
      <c r="K826" s="222"/>
      <c r="L826" s="227"/>
      <c r="M826" s="228"/>
      <c r="N826" s="229"/>
      <c r="O826" s="229"/>
      <c r="P826" s="230">
        <f>P827</f>
        <v>0</v>
      </c>
      <c r="Q826" s="229"/>
      <c r="R826" s="230">
        <f>R827</f>
        <v>0</v>
      </c>
      <c r="S826" s="229"/>
      <c r="T826" s="231">
        <f>T827</f>
        <v>0</v>
      </c>
      <c r="AR826" s="232" t="s">
        <v>87</v>
      </c>
      <c r="AT826" s="233" t="s">
        <v>78</v>
      </c>
      <c r="AU826" s="233" t="s">
        <v>79</v>
      </c>
      <c r="AY826" s="232" t="s">
        <v>228</v>
      </c>
      <c r="BK826" s="234">
        <f>BK827</f>
        <v>0</v>
      </c>
    </row>
    <row r="827" s="11" customFormat="1" ht="19.92" customHeight="1">
      <c r="B827" s="221"/>
      <c r="C827" s="222"/>
      <c r="D827" s="223" t="s">
        <v>78</v>
      </c>
      <c r="E827" s="235" t="s">
        <v>2941</v>
      </c>
      <c r="F827" s="235" t="s">
        <v>5704</v>
      </c>
      <c r="G827" s="222"/>
      <c r="H827" s="222"/>
      <c r="I827" s="225"/>
      <c r="J827" s="236">
        <f>BK827</f>
        <v>0</v>
      </c>
      <c r="K827" s="222"/>
      <c r="L827" s="227"/>
      <c r="M827" s="228"/>
      <c r="N827" s="229"/>
      <c r="O827" s="229"/>
      <c r="P827" s="230">
        <f>SUM(P828:P841)</f>
        <v>0</v>
      </c>
      <c r="Q827" s="229"/>
      <c r="R827" s="230">
        <f>SUM(R828:R841)</f>
        <v>0</v>
      </c>
      <c r="S827" s="229"/>
      <c r="T827" s="231">
        <f>SUM(T828:T841)</f>
        <v>0</v>
      </c>
      <c r="AR827" s="232" t="s">
        <v>87</v>
      </c>
      <c r="AT827" s="233" t="s">
        <v>78</v>
      </c>
      <c r="AU827" s="233" t="s">
        <v>24</v>
      </c>
      <c r="AY827" s="232" t="s">
        <v>228</v>
      </c>
      <c r="BK827" s="234">
        <f>SUM(BK828:BK841)</f>
        <v>0</v>
      </c>
    </row>
    <row r="828" s="1" customFormat="1" ht="16.5" customHeight="1">
      <c r="B828" s="47"/>
      <c r="C828" s="237" t="s">
        <v>24</v>
      </c>
      <c r="D828" s="237" t="s">
        <v>230</v>
      </c>
      <c r="E828" s="238" t="s">
        <v>5705</v>
      </c>
      <c r="F828" s="239" t="s">
        <v>5706</v>
      </c>
      <c r="G828" s="240" t="s">
        <v>929</v>
      </c>
      <c r="H828" s="241">
        <v>1</v>
      </c>
      <c r="I828" s="242"/>
      <c r="J828" s="243">
        <f>ROUND(I828*H828,2)</f>
        <v>0</v>
      </c>
      <c r="K828" s="239" t="s">
        <v>2762</v>
      </c>
      <c r="L828" s="73"/>
      <c r="M828" s="244" t="s">
        <v>22</v>
      </c>
      <c r="N828" s="245" t="s">
        <v>50</v>
      </c>
      <c r="O828" s="48"/>
      <c r="P828" s="246">
        <f>O828*H828</f>
        <v>0</v>
      </c>
      <c r="Q828" s="246">
        <v>0</v>
      </c>
      <c r="R828" s="246">
        <f>Q828*H828</f>
        <v>0</v>
      </c>
      <c r="S828" s="246">
        <v>0</v>
      </c>
      <c r="T828" s="247">
        <f>S828*H828</f>
        <v>0</v>
      </c>
      <c r="AR828" s="25" t="s">
        <v>304</v>
      </c>
      <c r="AT828" s="25" t="s">
        <v>230</v>
      </c>
      <c r="AU828" s="25" t="s">
        <v>87</v>
      </c>
      <c r="AY828" s="25" t="s">
        <v>228</v>
      </c>
      <c r="BE828" s="248">
        <f>IF(N828="základní",J828,0)</f>
        <v>0</v>
      </c>
      <c r="BF828" s="248">
        <f>IF(N828="snížená",J828,0)</f>
        <v>0</v>
      </c>
      <c r="BG828" s="248">
        <f>IF(N828="zákl. přenesená",J828,0)</f>
        <v>0</v>
      </c>
      <c r="BH828" s="248">
        <f>IF(N828="sníž. přenesená",J828,0)</f>
        <v>0</v>
      </c>
      <c r="BI828" s="248">
        <f>IF(N828="nulová",J828,0)</f>
        <v>0</v>
      </c>
      <c r="BJ828" s="25" t="s">
        <v>24</v>
      </c>
      <c r="BK828" s="248">
        <f>ROUND(I828*H828,2)</f>
        <v>0</v>
      </c>
      <c r="BL828" s="25" t="s">
        <v>304</v>
      </c>
      <c r="BM828" s="25" t="s">
        <v>5920</v>
      </c>
    </row>
    <row r="829" s="1" customFormat="1" ht="16.5" customHeight="1">
      <c r="B829" s="47"/>
      <c r="C829" s="237" t="s">
        <v>87</v>
      </c>
      <c r="D829" s="237" t="s">
        <v>230</v>
      </c>
      <c r="E829" s="238" t="s">
        <v>5708</v>
      </c>
      <c r="F829" s="239" t="s">
        <v>5709</v>
      </c>
      <c r="G829" s="240" t="s">
        <v>5710</v>
      </c>
      <c r="H829" s="241">
        <v>1</v>
      </c>
      <c r="I829" s="242"/>
      <c r="J829" s="243">
        <f>ROUND(I829*H829,2)</f>
        <v>0</v>
      </c>
      <c r="K829" s="239" t="s">
        <v>2762</v>
      </c>
      <c r="L829" s="73"/>
      <c r="M829" s="244" t="s">
        <v>22</v>
      </c>
      <c r="N829" s="245" t="s">
        <v>50</v>
      </c>
      <c r="O829" s="48"/>
      <c r="P829" s="246">
        <f>O829*H829</f>
        <v>0</v>
      </c>
      <c r="Q829" s="246">
        <v>0</v>
      </c>
      <c r="R829" s="246">
        <f>Q829*H829</f>
        <v>0</v>
      </c>
      <c r="S829" s="246">
        <v>0</v>
      </c>
      <c r="T829" s="247">
        <f>S829*H829</f>
        <v>0</v>
      </c>
      <c r="AR829" s="25" t="s">
        <v>304</v>
      </c>
      <c r="AT829" s="25" t="s">
        <v>230</v>
      </c>
      <c r="AU829" s="25" t="s">
        <v>87</v>
      </c>
      <c r="AY829" s="25" t="s">
        <v>228</v>
      </c>
      <c r="BE829" s="248">
        <f>IF(N829="základní",J829,0)</f>
        <v>0</v>
      </c>
      <c r="BF829" s="248">
        <f>IF(N829="snížená",J829,0)</f>
        <v>0</v>
      </c>
      <c r="BG829" s="248">
        <f>IF(N829="zákl. přenesená",J829,0)</f>
        <v>0</v>
      </c>
      <c r="BH829" s="248">
        <f>IF(N829="sníž. přenesená",J829,0)</f>
        <v>0</v>
      </c>
      <c r="BI829" s="248">
        <f>IF(N829="nulová",J829,0)</f>
        <v>0</v>
      </c>
      <c r="BJ829" s="25" t="s">
        <v>24</v>
      </c>
      <c r="BK829" s="248">
        <f>ROUND(I829*H829,2)</f>
        <v>0</v>
      </c>
      <c r="BL829" s="25" t="s">
        <v>304</v>
      </c>
      <c r="BM829" s="25" t="s">
        <v>5921</v>
      </c>
    </row>
    <row r="830" s="1" customFormat="1" ht="16.5" customHeight="1">
      <c r="B830" s="47"/>
      <c r="C830" s="237" t="s">
        <v>101</v>
      </c>
      <c r="D830" s="237" t="s">
        <v>230</v>
      </c>
      <c r="E830" s="238" t="s">
        <v>5712</v>
      </c>
      <c r="F830" s="239" t="s">
        <v>5713</v>
      </c>
      <c r="G830" s="240" t="s">
        <v>929</v>
      </c>
      <c r="H830" s="241">
        <v>24</v>
      </c>
      <c r="I830" s="242"/>
      <c r="J830" s="243">
        <f>ROUND(I830*H830,2)</f>
        <v>0</v>
      </c>
      <c r="K830" s="239" t="s">
        <v>2762</v>
      </c>
      <c r="L830" s="73"/>
      <c r="M830" s="244" t="s">
        <v>22</v>
      </c>
      <c r="N830" s="245" t="s">
        <v>50</v>
      </c>
      <c r="O830" s="48"/>
      <c r="P830" s="246">
        <f>O830*H830</f>
        <v>0</v>
      </c>
      <c r="Q830" s="246">
        <v>0</v>
      </c>
      <c r="R830" s="246">
        <f>Q830*H830</f>
        <v>0</v>
      </c>
      <c r="S830" s="246">
        <v>0</v>
      </c>
      <c r="T830" s="247">
        <f>S830*H830</f>
        <v>0</v>
      </c>
      <c r="AR830" s="25" t="s">
        <v>304</v>
      </c>
      <c r="AT830" s="25" t="s">
        <v>230</v>
      </c>
      <c r="AU830" s="25" t="s">
        <v>87</v>
      </c>
      <c r="AY830" s="25" t="s">
        <v>228</v>
      </c>
      <c r="BE830" s="248">
        <f>IF(N830="základní",J830,0)</f>
        <v>0</v>
      </c>
      <c r="BF830" s="248">
        <f>IF(N830="snížená",J830,0)</f>
        <v>0</v>
      </c>
      <c r="BG830" s="248">
        <f>IF(N830="zákl. přenesená",J830,0)</f>
        <v>0</v>
      </c>
      <c r="BH830" s="248">
        <f>IF(N830="sníž. přenesená",J830,0)</f>
        <v>0</v>
      </c>
      <c r="BI830" s="248">
        <f>IF(N830="nulová",J830,0)</f>
        <v>0</v>
      </c>
      <c r="BJ830" s="25" t="s">
        <v>24</v>
      </c>
      <c r="BK830" s="248">
        <f>ROUND(I830*H830,2)</f>
        <v>0</v>
      </c>
      <c r="BL830" s="25" t="s">
        <v>304</v>
      </c>
      <c r="BM830" s="25" t="s">
        <v>5922</v>
      </c>
    </row>
    <row r="831" s="1" customFormat="1" ht="16.5" customHeight="1">
      <c r="B831" s="47"/>
      <c r="C831" s="237" t="s">
        <v>235</v>
      </c>
      <c r="D831" s="237" t="s">
        <v>230</v>
      </c>
      <c r="E831" s="238" t="s">
        <v>5715</v>
      </c>
      <c r="F831" s="239" t="s">
        <v>5716</v>
      </c>
      <c r="G831" s="240" t="s">
        <v>929</v>
      </c>
      <c r="H831" s="241">
        <v>24</v>
      </c>
      <c r="I831" s="242"/>
      <c r="J831" s="243">
        <f>ROUND(I831*H831,2)</f>
        <v>0</v>
      </c>
      <c r="K831" s="239" t="s">
        <v>2762</v>
      </c>
      <c r="L831" s="73"/>
      <c r="M831" s="244" t="s">
        <v>22</v>
      </c>
      <c r="N831" s="245" t="s">
        <v>50</v>
      </c>
      <c r="O831" s="48"/>
      <c r="P831" s="246">
        <f>O831*H831</f>
        <v>0</v>
      </c>
      <c r="Q831" s="246">
        <v>0</v>
      </c>
      <c r="R831" s="246">
        <f>Q831*H831</f>
        <v>0</v>
      </c>
      <c r="S831" s="246">
        <v>0</v>
      </c>
      <c r="T831" s="247">
        <f>S831*H831</f>
        <v>0</v>
      </c>
      <c r="AR831" s="25" t="s">
        <v>304</v>
      </c>
      <c r="AT831" s="25" t="s">
        <v>230</v>
      </c>
      <c r="AU831" s="25" t="s">
        <v>87</v>
      </c>
      <c r="AY831" s="25" t="s">
        <v>228</v>
      </c>
      <c r="BE831" s="248">
        <f>IF(N831="základní",J831,0)</f>
        <v>0</v>
      </c>
      <c r="BF831" s="248">
        <f>IF(N831="snížená",J831,0)</f>
        <v>0</v>
      </c>
      <c r="BG831" s="248">
        <f>IF(N831="zákl. přenesená",J831,0)</f>
        <v>0</v>
      </c>
      <c r="BH831" s="248">
        <f>IF(N831="sníž. přenesená",J831,0)</f>
        <v>0</v>
      </c>
      <c r="BI831" s="248">
        <f>IF(N831="nulová",J831,0)</f>
        <v>0</v>
      </c>
      <c r="BJ831" s="25" t="s">
        <v>24</v>
      </c>
      <c r="BK831" s="248">
        <f>ROUND(I831*H831,2)</f>
        <v>0</v>
      </c>
      <c r="BL831" s="25" t="s">
        <v>304</v>
      </c>
      <c r="BM831" s="25" t="s">
        <v>5923</v>
      </c>
    </row>
    <row r="832" s="1" customFormat="1" ht="16.5" customHeight="1">
      <c r="B832" s="47"/>
      <c r="C832" s="237" t="s">
        <v>251</v>
      </c>
      <c r="D832" s="237" t="s">
        <v>230</v>
      </c>
      <c r="E832" s="238" t="s">
        <v>5718</v>
      </c>
      <c r="F832" s="239" t="s">
        <v>5719</v>
      </c>
      <c r="G832" s="240" t="s">
        <v>328</v>
      </c>
      <c r="H832" s="241">
        <v>940</v>
      </c>
      <c r="I832" s="242"/>
      <c r="J832" s="243">
        <f>ROUND(I832*H832,2)</f>
        <v>0</v>
      </c>
      <c r="K832" s="239" t="s">
        <v>2762</v>
      </c>
      <c r="L832" s="73"/>
      <c r="M832" s="244" t="s">
        <v>22</v>
      </c>
      <c r="N832" s="245" t="s">
        <v>50</v>
      </c>
      <c r="O832" s="48"/>
      <c r="P832" s="246">
        <f>O832*H832</f>
        <v>0</v>
      </c>
      <c r="Q832" s="246">
        <v>0</v>
      </c>
      <c r="R832" s="246">
        <f>Q832*H832</f>
        <v>0</v>
      </c>
      <c r="S832" s="246">
        <v>0</v>
      </c>
      <c r="T832" s="247">
        <f>S832*H832</f>
        <v>0</v>
      </c>
      <c r="AR832" s="25" t="s">
        <v>304</v>
      </c>
      <c r="AT832" s="25" t="s">
        <v>230</v>
      </c>
      <c r="AU832" s="25" t="s">
        <v>87</v>
      </c>
      <c r="AY832" s="25" t="s">
        <v>228</v>
      </c>
      <c r="BE832" s="248">
        <f>IF(N832="základní",J832,0)</f>
        <v>0</v>
      </c>
      <c r="BF832" s="248">
        <f>IF(N832="snížená",J832,0)</f>
        <v>0</v>
      </c>
      <c r="BG832" s="248">
        <f>IF(N832="zákl. přenesená",J832,0)</f>
        <v>0</v>
      </c>
      <c r="BH832" s="248">
        <f>IF(N832="sníž. přenesená",J832,0)</f>
        <v>0</v>
      </c>
      <c r="BI832" s="248">
        <f>IF(N832="nulová",J832,0)</f>
        <v>0</v>
      </c>
      <c r="BJ832" s="25" t="s">
        <v>24</v>
      </c>
      <c r="BK832" s="248">
        <f>ROUND(I832*H832,2)</f>
        <v>0</v>
      </c>
      <c r="BL832" s="25" t="s">
        <v>304</v>
      </c>
      <c r="BM832" s="25" t="s">
        <v>5924</v>
      </c>
    </row>
    <row r="833" s="1" customFormat="1" ht="16.5" customHeight="1">
      <c r="B833" s="47"/>
      <c r="C833" s="237" t="s">
        <v>255</v>
      </c>
      <c r="D833" s="237" t="s">
        <v>230</v>
      </c>
      <c r="E833" s="238" t="s">
        <v>5721</v>
      </c>
      <c r="F833" s="239" t="s">
        <v>5722</v>
      </c>
      <c r="G833" s="240" t="s">
        <v>328</v>
      </c>
      <c r="H833" s="241">
        <v>200</v>
      </c>
      <c r="I833" s="242"/>
      <c r="J833" s="243">
        <f>ROUND(I833*H833,2)</f>
        <v>0</v>
      </c>
      <c r="K833" s="239" t="s">
        <v>2762</v>
      </c>
      <c r="L833" s="73"/>
      <c r="M833" s="244" t="s">
        <v>22</v>
      </c>
      <c r="N833" s="245" t="s">
        <v>50</v>
      </c>
      <c r="O833" s="48"/>
      <c r="P833" s="246">
        <f>O833*H833</f>
        <v>0</v>
      </c>
      <c r="Q833" s="246">
        <v>0</v>
      </c>
      <c r="R833" s="246">
        <f>Q833*H833</f>
        <v>0</v>
      </c>
      <c r="S833" s="246">
        <v>0</v>
      </c>
      <c r="T833" s="247">
        <f>S833*H833</f>
        <v>0</v>
      </c>
      <c r="AR833" s="25" t="s">
        <v>304</v>
      </c>
      <c r="AT833" s="25" t="s">
        <v>230</v>
      </c>
      <c r="AU833" s="25" t="s">
        <v>87</v>
      </c>
      <c r="AY833" s="25" t="s">
        <v>228</v>
      </c>
      <c r="BE833" s="248">
        <f>IF(N833="základní",J833,0)</f>
        <v>0</v>
      </c>
      <c r="BF833" s="248">
        <f>IF(N833="snížená",J833,0)</f>
        <v>0</v>
      </c>
      <c r="BG833" s="248">
        <f>IF(N833="zákl. přenesená",J833,0)</f>
        <v>0</v>
      </c>
      <c r="BH833" s="248">
        <f>IF(N833="sníž. přenesená",J833,0)</f>
        <v>0</v>
      </c>
      <c r="BI833" s="248">
        <f>IF(N833="nulová",J833,0)</f>
        <v>0</v>
      </c>
      <c r="BJ833" s="25" t="s">
        <v>24</v>
      </c>
      <c r="BK833" s="248">
        <f>ROUND(I833*H833,2)</f>
        <v>0</v>
      </c>
      <c r="BL833" s="25" t="s">
        <v>304</v>
      </c>
      <c r="BM833" s="25" t="s">
        <v>5925</v>
      </c>
    </row>
    <row r="834" s="1" customFormat="1" ht="16.5" customHeight="1">
      <c r="B834" s="47"/>
      <c r="C834" s="237" t="s">
        <v>260</v>
      </c>
      <c r="D834" s="237" t="s">
        <v>230</v>
      </c>
      <c r="E834" s="238" t="s">
        <v>5724</v>
      </c>
      <c r="F834" s="239" t="s">
        <v>5725</v>
      </c>
      <c r="G834" s="240" t="s">
        <v>263</v>
      </c>
      <c r="H834" s="241">
        <v>200</v>
      </c>
      <c r="I834" s="242"/>
      <c r="J834" s="243">
        <f>ROUND(I834*H834,2)</f>
        <v>0</v>
      </c>
      <c r="K834" s="239" t="s">
        <v>2762</v>
      </c>
      <c r="L834" s="73"/>
      <c r="M834" s="244" t="s">
        <v>22</v>
      </c>
      <c r="N834" s="245" t="s">
        <v>50</v>
      </c>
      <c r="O834" s="48"/>
      <c r="P834" s="246">
        <f>O834*H834</f>
        <v>0</v>
      </c>
      <c r="Q834" s="246">
        <v>0</v>
      </c>
      <c r="R834" s="246">
        <f>Q834*H834</f>
        <v>0</v>
      </c>
      <c r="S834" s="246">
        <v>0</v>
      </c>
      <c r="T834" s="247">
        <f>S834*H834</f>
        <v>0</v>
      </c>
      <c r="AR834" s="25" t="s">
        <v>304</v>
      </c>
      <c r="AT834" s="25" t="s">
        <v>230</v>
      </c>
      <c r="AU834" s="25" t="s">
        <v>87</v>
      </c>
      <c r="AY834" s="25" t="s">
        <v>228</v>
      </c>
      <c r="BE834" s="248">
        <f>IF(N834="základní",J834,0)</f>
        <v>0</v>
      </c>
      <c r="BF834" s="248">
        <f>IF(N834="snížená",J834,0)</f>
        <v>0</v>
      </c>
      <c r="BG834" s="248">
        <f>IF(N834="zákl. přenesená",J834,0)</f>
        <v>0</v>
      </c>
      <c r="BH834" s="248">
        <f>IF(N834="sníž. přenesená",J834,0)</f>
        <v>0</v>
      </c>
      <c r="BI834" s="248">
        <f>IF(N834="nulová",J834,0)</f>
        <v>0</v>
      </c>
      <c r="BJ834" s="25" t="s">
        <v>24</v>
      </c>
      <c r="BK834" s="248">
        <f>ROUND(I834*H834,2)</f>
        <v>0</v>
      </c>
      <c r="BL834" s="25" t="s">
        <v>304</v>
      </c>
      <c r="BM834" s="25" t="s">
        <v>5926</v>
      </c>
    </row>
    <row r="835" s="1" customFormat="1" ht="16.5" customHeight="1">
      <c r="B835" s="47"/>
      <c r="C835" s="237" t="s">
        <v>266</v>
      </c>
      <c r="D835" s="237" t="s">
        <v>230</v>
      </c>
      <c r="E835" s="238" t="s">
        <v>5727</v>
      </c>
      <c r="F835" s="239" t="s">
        <v>5728</v>
      </c>
      <c r="G835" s="240" t="s">
        <v>328</v>
      </c>
      <c r="H835" s="241">
        <v>200</v>
      </c>
      <c r="I835" s="242"/>
      <c r="J835" s="243">
        <f>ROUND(I835*H835,2)</f>
        <v>0</v>
      </c>
      <c r="K835" s="239" t="s">
        <v>2762</v>
      </c>
      <c r="L835" s="73"/>
      <c r="M835" s="244" t="s">
        <v>22</v>
      </c>
      <c r="N835" s="245" t="s">
        <v>50</v>
      </c>
      <c r="O835" s="48"/>
      <c r="P835" s="246">
        <f>O835*H835</f>
        <v>0</v>
      </c>
      <c r="Q835" s="246">
        <v>0</v>
      </c>
      <c r="R835" s="246">
        <f>Q835*H835</f>
        <v>0</v>
      </c>
      <c r="S835" s="246">
        <v>0</v>
      </c>
      <c r="T835" s="247">
        <f>S835*H835</f>
        <v>0</v>
      </c>
      <c r="AR835" s="25" t="s">
        <v>304</v>
      </c>
      <c r="AT835" s="25" t="s">
        <v>230</v>
      </c>
      <c r="AU835" s="25" t="s">
        <v>87</v>
      </c>
      <c r="AY835" s="25" t="s">
        <v>228</v>
      </c>
      <c r="BE835" s="248">
        <f>IF(N835="základní",J835,0)</f>
        <v>0</v>
      </c>
      <c r="BF835" s="248">
        <f>IF(N835="snížená",J835,0)</f>
        <v>0</v>
      </c>
      <c r="BG835" s="248">
        <f>IF(N835="zákl. přenesená",J835,0)</f>
        <v>0</v>
      </c>
      <c r="BH835" s="248">
        <f>IF(N835="sníž. přenesená",J835,0)</f>
        <v>0</v>
      </c>
      <c r="BI835" s="248">
        <f>IF(N835="nulová",J835,0)</f>
        <v>0</v>
      </c>
      <c r="BJ835" s="25" t="s">
        <v>24</v>
      </c>
      <c r="BK835" s="248">
        <f>ROUND(I835*H835,2)</f>
        <v>0</v>
      </c>
      <c r="BL835" s="25" t="s">
        <v>304</v>
      </c>
      <c r="BM835" s="25" t="s">
        <v>5927</v>
      </c>
    </row>
    <row r="836" s="1" customFormat="1" ht="16.5" customHeight="1">
      <c r="B836" s="47"/>
      <c r="C836" s="237" t="s">
        <v>271</v>
      </c>
      <c r="D836" s="237" t="s">
        <v>230</v>
      </c>
      <c r="E836" s="238" t="s">
        <v>5730</v>
      </c>
      <c r="F836" s="239" t="s">
        <v>5731</v>
      </c>
      <c r="G836" s="240" t="s">
        <v>356</v>
      </c>
      <c r="H836" s="241">
        <v>40</v>
      </c>
      <c r="I836" s="242"/>
      <c r="J836" s="243">
        <f>ROUND(I836*H836,2)</f>
        <v>0</v>
      </c>
      <c r="K836" s="239" t="s">
        <v>2762</v>
      </c>
      <c r="L836" s="73"/>
      <c r="M836" s="244" t="s">
        <v>22</v>
      </c>
      <c r="N836" s="245" t="s">
        <v>50</v>
      </c>
      <c r="O836" s="48"/>
      <c r="P836" s="246">
        <f>O836*H836</f>
        <v>0</v>
      </c>
      <c r="Q836" s="246">
        <v>0</v>
      </c>
      <c r="R836" s="246">
        <f>Q836*H836</f>
        <v>0</v>
      </c>
      <c r="S836" s="246">
        <v>0</v>
      </c>
      <c r="T836" s="247">
        <f>S836*H836</f>
        <v>0</v>
      </c>
      <c r="AR836" s="25" t="s">
        <v>304</v>
      </c>
      <c r="AT836" s="25" t="s">
        <v>230</v>
      </c>
      <c r="AU836" s="25" t="s">
        <v>87</v>
      </c>
      <c r="AY836" s="25" t="s">
        <v>228</v>
      </c>
      <c r="BE836" s="248">
        <f>IF(N836="základní",J836,0)</f>
        <v>0</v>
      </c>
      <c r="BF836" s="248">
        <f>IF(N836="snížená",J836,0)</f>
        <v>0</v>
      </c>
      <c r="BG836" s="248">
        <f>IF(N836="zákl. přenesená",J836,0)</f>
        <v>0</v>
      </c>
      <c r="BH836" s="248">
        <f>IF(N836="sníž. přenesená",J836,0)</f>
        <v>0</v>
      </c>
      <c r="BI836" s="248">
        <f>IF(N836="nulová",J836,0)</f>
        <v>0</v>
      </c>
      <c r="BJ836" s="25" t="s">
        <v>24</v>
      </c>
      <c r="BK836" s="248">
        <f>ROUND(I836*H836,2)</f>
        <v>0</v>
      </c>
      <c r="BL836" s="25" t="s">
        <v>304</v>
      </c>
      <c r="BM836" s="25" t="s">
        <v>5928</v>
      </c>
    </row>
    <row r="837" s="1" customFormat="1" ht="16.5" customHeight="1">
      <c r="B837" s="47"/>
      <c r="C837" s="237" t="s">
        <v>29</v>
      </c>
      <c r="D837" s="237" t="s">
        <v>230</v>
      </c>
      <c r="E837" s="238" t="s">
        <v>5733</v>
      </c>
      <c r="F837" s="239" t="s">
        <v>5734</v>
      </c>
      <c r="G837" s="240" t="s">
        <v>929</v>
      </c>
      <c r="H837" s="241">
        <v>1</v>
      </c>
      <c r="I837" s="242"/>
      <c r="J837" s="243">
        <f>ROUND(I837*H837,2)</f>
        <v>0</v>
      </c>
      <c r="K837" s="239" t="s">
        <v>2762</v>
      </c>
      <c r="L837" s="73"/>
      <c r="M837" s="244" t="s">
        <v>22</v>
      </c>
      <c r="N837" s="245" t="s">
        <v>50</v>
      </c>
      <c r="O837" s="48"/>
      <c r="P837" s="246">
        <f>O837*H837</f>
        <v>0</v>
      </c>
      <c r="Q837" s="246">
        <v>0</v>
      </c>
      <c r="R837" s="246">
        <f>Q837*H837</f>
        <v>0</v>
      </c>
      <c r="S837" s="246">
        <v>0</v>
      </c>
      <c r="T837" s="247">
        <f>S837*H837</f>
        <v>0</v>
      </c>
      <c r="AR837" s="25" t="s">
        <v>304</v>
      </c>
      <c r="AT837" s="25" t="s">
        <v>230</v>
      </c>
      <c r="AU837" s="25" t="s">
        <v>87</v>
      </c>
      <c r="AY837" s="25" t="s">
        <v>228</v>
      </c>
      <c r="BE837" s="248">
        <f>IF(N837="základní",J837,0)</f>
        <v>0</v>
      </c>
      <c r="BF837" s="248">
        <f>IF(N837="snížená",J837,0)</f>
        <v>0</v>
      </c>
      <c r="BG837" s="248">
        <f>IF(N837="zákl. přenesená",J837,0)</f>
        <v>0</v>
      </c>
      <c r="BH837" s="248">
        <f>IF(N837="sníž. přenesená",J837,0)</f>
        <v>0</v>
      </c>
      <c r="BI837" s="248">
        <f>IF(N837="nulová",J837,0)</f>
        <v>0</v>
      </c>
      <c r="BJ837" s="25" t="s">
        <v>24</v>
      </c>
      <c r="BK837" s="248">
        <f>ROUND(I837*H837,2)</f>
        <v>0</v>
      </c>
      <c r="BL837" s="25" t="s">
        <v>304</v>
      </c>
      <c r="BM837" s="25" t="s">
        <v>5929</v>
      </c>
    </row>
    <row r="838" s="1" customFormat="1" ht="16.5" customHeight="1">
      <c r="B838" s="47"/>
      <c r="C838" s="237" t="s">
        <v>279</v>
      </c>
      <c r="D838" s="237" t="s">
        <v>230</v>
      </c>
      <c r="E838" s="238" t="s">
        <v>5736</v>
      </c>
      <c r="F838" s="239" t="s">
        <v>5737</v>
      </c>
      <c r="G838" s="240" t="s">
        <v>929</v>
      </c>
      <c r="H838" s="241">
        <v>12</v>
      </c>
      <c r="I838" s="242"/>
      <c r="J838" s="243">
        <f>ROUND(I838*H838,2)</f>
        <v>0</v>
      </c>
      <c r="K838" s="239" t="s">
        <v>2762</v>
      </c>
      <c r="L838" s="73"/>
      <c r="M838" s="244" t="s">
        <v>22</v>
      </c>
      <c r="N838" s="245" t="s">
        <v>50</v>
      </c>
      <c r="O838" s="48"/>
      <c r="P838" s="246">
        <f>O838*H838</f>
        <v>0</v>
      </c>
      <c r="Q838" s="246">
        <v>0</v>
      </c>
      <c r="R838" s="246">
        <f>Q838*H838</f>
        <v>0</v>
      </c>
      <c r="S838" s="246">
        <v>0</v>
      </c>
      <c r="T838" s="247">
        <f>S838*H838</f>
        <v>0</v>
      </c>
      <c r="AR838" s="25" t="s">
        <v>304</v>
      </c>
      <c r="AT838" s="25" t="s">
        <v>230</v>
      </c>
      <c r="AU838" s="25" t="s">
        <v>87</v>
      </c>
      <c r="AY838" s="25" t="s">
        <v>228</v>
      </c>
      <c r="BE838" s="248">
        <f>IF(N838="základní",J838,0)</f>
        <v>0</v>
      </c>
      <c r="BF838" s="248">
        <f>IF(N838="snížená",J838,0)</f>
        <v>0</v>
      </c>
      <c r="BG838" s="248">
        <f>IF(N838="zákl. přenesená",J838,0)</f>
        <v>0</v>
      </c>
      <c r="BH838" s="248">
        <f>IF(N838="sníž. přenesená",J838,0)</f>
        <v>0</v>
      </c>
      <c r="BI838" s="248">
        <f>IF(N838="nulová",J838,0)</f>
        <v>0</v>
      </c>
      <c r="BJ838" s="25" t="s">
        <v>24</v>
      </c>
      <c r="BK838" s="248">
        <f>ROUND(I838*H838,2)</f>
        <v>0</v>
      </c>
      <c r="BL838" s="25" t="s">
        <v>304</v>
      </c>
      <c r="BM838" s="25" t="s">
        <v>5930</v>
      </c>
    </row>
    <row r="839" s="1" customFormat="1" ht="16.5" customHeight="1">
      <c r="B839" s="47"/>
      <c r="C839" s="237" t="s">
        <v>284</v>
      </c>
      <c r="D839" s="237" t="s">
        <v>230</v>
      </c>
      <c r="E839" s="238" t="s">
        <v>5739</v>
      </c>
      <c r="F839" s="239" t="s">
        <v>5740</v>
      </c>
      <c r="G839" s="240" t="s">
        <v>929</v>
      </c>
      <c r="H839" s="241">
        <v>6</v>
      </c>
      <c r="I839" s="242"/>
      <c r="J839" s="243">
        <f>ROUND(I839*H839,2)</f>
        <v>0</v>
      </c>
      <c r="K839" s="239" t="s">
        <v>2762</v>
      </c>
      <c r="L839" s="73"/>
      <c r="M839" s="244" t="s">
        <v>22</v>
      </c>
      <c r="N839" s="245" t="s">
        <v>50</v>
      </c>
      <c r="O839" s="48"/>
      <c r="P839" s="246">
        <f>O839*H839</f>
        <v>0</v>
      </c>
      <c r="Q839" s="246">
        <v>0</v>
      </c>
      <c r="R839" s="246">
        <f>Q839*H839</f>
        <v>0</v>
      </c>
      <c r="S839" s="246">
        <v>0</v>
      </c>
      <c r="T839" s="247">
        <f>S839*H839</f>
        <v>0</v>
      </c>
      <c r="AR839" s="25" t="s">
        <v>304</v>
      </c>
      <c r="AT839" s="25" t="s">
        <v>230</v>
      </c>
      <c r="AU839" s="25" t="s">
        <v>87</v>
      </c>
      <c r="AY839" s="25" t="s">
        <v>228</v>
      </c>
      <c r="BE839" s="248">
        <f>IF(N839="základní",J839,0)</f>
        <v>0</v>
      </c>
      <c r="BF839" s="248">
        <f>IF(N839="snížená",J839,0)</f>
        <v>0</v>
      </c>
      <c r="BG839" s="248">
        <f>IF(N839="zákl. přenesená",J839,0)</f>
        <v>0</v>
      </c>
      <c r="BH839" s="248">
        <f>IF(N839="sníž. přenesená",J839,0)</f>
        <v>0</v>
      </c>
      <c r="BI839" s="248">
        <f>IF(N839="nulová",J839,0)</f>
        <v>0</v>
      </c>
      <c r="BJ839" s="25" t="s">
        <v>24</v>
      </c>
      <c r="BK839" s="248">
        <f>ROUND(I839*H839,2)</f>
        <v>0</v>
      </c>
      <c r="BL839" s="25" t="s">
        <v>304</v>
      </c>
      <c r="BM839" s="25" t="s">
        <v>5931</v>
      </c>
    </row>
    <row r="840" s="1" customFormat="1" ht="16.5" customHeight="1">
      <c r="B840" s="47"/>
      <c r="C840" s="237" t="s">
        <v>289</v>
      </c>
      <c r="D840" s="237" t="s">
        <v>230</v>
      </c>
      <c r="E840" s="238" t="s">
        <v>5742</v>
      </c>
      <c r="F840" s="239" t="s">
        <v>5743</v>
      </c>
      <c r="G840" s="240" t="s">
        <v>328</v>
      </c>
      <c r="H840" s="241">
        <v>70</v>
      </c>
      <c r="I840" s="242"/>
      <c r="J840" s="243">
        <f>ROUND(I840*H840,2)</f>
        <v>0</v>
      </c>
      <c r="K840" s="239" t="s">
        <v>2762</v>
      </c>
      <c r="L840" s="73"/>
      <c r="M840" s="244" t="s">
        <v>22</v>
      </c>
      <c r="N840" s="245" t="s">
        <v>50</v>
      </c>
      <c r="O840" s="48"/>
      <c r="P840" s="246">
        <f>O840*H840</f>
        <v>0</v>
      </c>
      <c r="Q840" s="246">
        <v>0</v>
      </c>
      <c r="R840" s="246">
        <f>Q840*H840</f>
        <v>0</v>
      </c>
      <c r="S840" s="246">
        <v>0</v>
      </c>
      <c r="T840" s="247">
        <f>S840*H840</f>
        <v>0</v>
      </c>
      <c r="AR840" s="25" t="s">
        <v>304</v>
      </c>
      <c r="AT840" s="25" t="s">
        <v>230</v>
      </c>
      <c r="AU840" s="25" t="s">
        <v>87</v>
      </c>
      <c r="AY840" s="25" t="s">
        <v>228</v>
      </c>
      <c r="BE840" s="248">
        <f>IF(N840="základní",J840,0)</f>
        <v>0</v>
      </c>
      <c r="BF840" s="248">
        <f>IF(N840="snížená",J840,0)</f>
        <v>0</v>
      </c>
      <c r="BG840" s="248">
        <f>IF(N840="zákl. přenesená",J840,0)</f>
        <v>0</v>
      </c>
      <c r="BH840" s="248">
        <f>IF(N840="sníž. přenesená",J840,0)</f>
        <v>0</v>
      </c>
      <c r="BI840" s="248">
        <f>IF(N840="nulová",J840,0)</f>
        <v>0</v>
      </c>
      <c r="BJ840" s="25" t="s">
        <v>24</v>
      </c>
      <c r="BK840" s="248">
        <f>ROUND(I840*H840,2)</f>
        <v>0</v>
      </c>
      <c r="BL840" s="25" t="s">
        <v>304</v>
      </c>
      <c r="BM840" s="25" t="s">
        <v>5932</v>
      </c>
    </row>
    <row r="841" s="1" customFormat="1" ht="16.5" customHeight="1">
      <c r="B841" s="47"/>
      <c r="C841" s="237" t="s">
        <v>289</v>
      </c>
      <c r="D841" s="237" t="s">
        <v>230</v>
      </c>
      <c r="E841" s="238" t="s">
        <v>5933</v>
      </c>
      <c r="F841" s="239" t="s">
        <v>5934</v>
      </c>
      <c r="G841" s="240" t="s">
        <v>3160</v>
      </c>
      <c r="H841" s="241">
        <v>90</v>
      </c>
      <c r="I841" s="242"/>
      <c r="J841" s="243">
        <f>ROUND(I841*H841,2)</f>
        <v>0</v>
      </c>
      <c r="K841" s="239" t="s">
        <v>2762</v>
      </c>
      <c r="L841" s="73"/>
      <c r="M841" s="244" t="s">
        <v>22</v>
      </c>
      <c r="N841" s="310" t="s">
        <v>50</v>
      </c>
      <c r="O841" s="311"/>
      <c r="P841" s="312">
        <f>O841*H841</f>
        <v>0</v>
      </c>
      <c r="Q841" s="312">
        <v>0</v>
      </c>
      <c r="R841" s="312">
        <f>Q841*H841</f>
        <v>0</v>
      </c>
      <c r="S841" s="312">
        <v>0</v>
      </c>
      <c r="T841" s="313">
        <f>S841*H841</f>
        <v>0</v>
      </c>
      <c r="AR841" s="25" t="s">
        <v>304</v>
      </c>
      <c r="AT841" s="25" t="s">
        <v>230</v>
      </c>
      <c r="AU841" s="25" t="s">
        <v>87</v>
      </c>
      <c r="AY841" s="25" t="s">
        <v>228</v>
      </c>
      <c r="BE841" s="248">
        <f>IF(N841="základní",J841,0)</f>
        <v>0</v>
      </c>
      <c r="BF841" s="248">
        <f>IF(N841="snížená",J841,0)</f>
        <v>0</v>
      </c>
      <c r="BG841" s="248">
        <f>IF(N841="zákl. přenesená",J841,0)</f>
        <v>0</v>
      </c>
      <c r="BH841" s="248">
        <f>IF(N841="sníž. přenesená",J841,0)</f>
        <v>0</v>
      </c>
      <c r="BI841" s="248">
        <f>IF(N841="nulová",J841,0)</f>
        <v>0</v>
      </c>
      <c r="BJ841" s="25" t="s">
        <v>24</v>
      </c>
      <c r="BK841" s="248">
        <f>ROUND(I841*H841,2)</f>
        <v>0</v>
      </c>
      <c r="BL841" s="25" t="s">
        <v>304</v>
      </c>
      <c r="BM841" s="25" t="s">
        <v>5935</v>
      </c>
    </row>
    <row r="842" s="1" customFormat="1" ht="6.96" customHeight="1">
      <c r="B842" s="68"/>
      <c r="C842" s="69"/>
      <c r="D842" s="69"/>
      <c r="E842" s="69"/>
      <c r="F842" s="69"/>
      <c r="G842" s="69"/>
      <c r="H842" s="69"/>
      <c r="I842" s="180"/>
      <c r="J842" s="69"/>
      <c r="K842" s="69"/>
      <c r="L842" s="73"/>
    </row>
  </sheetData>
  <sheetProtection sheet="1" autoFilter="0" formatColumns="0" formatRows="0" objects="1" scenarios="1" spinCount="100000" saltValue="UofK5rDLHcgWnjCQcZ21zALWq8psAWwUuDcqLkAczE8OoItm5KqYiUk8T1Ww0toD7lLredIW09Wx7OSSZyxBpQ==" hashValue="RIIQGR+Es/DHRE5FNuDH414QZeLPu/4Qs43acsN+g6OLBSggzYcW4QA256nsAa1OgAYBwawctxOyP7wB2AZpHQ==" algorithmName="SHA-512" password="CC35"/>
  <autoFilter ref="C176:K841"/>
  <mergeCells count="13">
    <mergeCell ref="E7:H7"/>
    <mergeCell ref="E9:H9"/>
    <mergeCell ref="E11:H11"/>
    <mergeCell ref="E26:H26"/>
    <mergeCell ref="E47:H47"/>
    <mergeCell ref="E49:H49"/>
    <mergeCell ref="E51:H51"/>
    <mergeCell ref="J55:J56"/>
    <mergeCell ref="E165:H165"/>
    <mergeCell ref="E167:H167"/>
    <mergeCell ref="E169:H169"/>
    <mergeCell ref="G1:H1"/>
    <mergeCell ref="L2:V2"/>
  </mergeCells>
  <hyperlinks>
    <hyperlink ref="F1:G1" location="C2" display="1) Krycí list soupisu"/>
    <hyperlink ref="G1:H1" location="C58" display="2) Rekapitulace"/>
    <hyperlink ref="J1" location="C176"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xl/worksheets/sheet9.xml><?xml version="1.0" encoding="utf-8"?>
<worksheet xmlns:r="http://schemas.openxmlformats.org/officeDocument/2006/relationships" xmlns="http://schemas.openxmlformats.org/spreadsheetml/2006/main">
  <sheetPr>
    <pageSetUpPr fitToPage="1"/>
  </sheetPr>
  <sheetViews>
    <sheetView showGridLines="0" workbookViewId="0">
      <pane activePane="bottomLeft" state="frozen" topLeftCell="A2" ySplit="1"/>
    </sheetView>
  </sheetViews>
  <cols>
    <col min="1" max="1" width="8.33" customWidth="1"/>
    <col min="2" max="2" width="1.67" customWidth="1"/>
    <col min="3" max="3" width="4.17" customWidth="1"/>
    <col min="4" max="4" width="4.33" customWidth="1"/>
    <col min="5" max="5" width="17.17" customWidth="1"/>
    <col min="6" max="6" width="75" customWidth="1"/>
    <col min="7" max="7" width="8.67" customWidth="1"/>
    <col min="8" max="8" width="11.17" customWidth="1"/>
    <col min="9" max="9" width="12.67" style="150" customWidth="1"/>
    <col min="10" max="10" width="23.5" customWidth="1"/>
    <col min="11" max="11" width="15.5" customWidth="1"/>
    <col min="13" max="13" width="9.33" hidden="1"/>
    <col min="14" max="14" width="9.33" hidden="1"/>
    <col min="15" max="15" width="9.33" hidden="1"/>
    <col min="16" max="16" width="9.33" hidden="1"/>
    <col min="17" max="17" width="9.33" hidden="1"/>
    <col min="18" max="18" width="9.33" hidden="1"/>
    <col min="19" max="19" width="8.17" hidden="1" customWidth="1"/>
    <col min="20" max="20" width="29.67" hidden="1" customWidth="1"/>
    <col min="21" max="21" width="16.33" hidden="1" customWidth="1"/>
    <col min="22" max="22" width="12.33" customWidth="1"/>
    <col min="23" max="23" width="16.33" customWidth="1"/>
    <col min="24" max="24" width="12.33" customWidth="1"/>
    <col min="25" max="25" width="15" customWidth="1"/>
    <col min="26" max="26" width="11" customWidth="1"/>
    <col min="27" max="27" width="15" customWidth="1"/>
    <col min="28" max="28" width="16.33" customWidth="1"/>
    <col min="29" max="29" width="11" customWidth="1"/>
    <col min="30" max="30" width="15" customWidth="1"/>
    <col min="31" max="31" width="16.33" customWidth="1"/>
    <col min="44" max="44" width="9.33" hidden="1"/>
    <col min="45" max="45" width="9.33" hidden="1"/>
    <col min="46" max="46" width="9.33" hidden="1"/>
    <col min="47" max="47" width="9.33" hidden="1"/>
    <col min="48" max="48" width="9.33" hidden="1"/>
    <col min="49" max="49" width="9.33" hidden="1"/>
    <col min="50" max="50" width="9.33" hidden="1"/>
    <col min="51" max="51" width="9.33" hidden="1"/>
    <col min="52" max="52" width="9.33" hidden="1"/>
    <col min="53" max="53" width="9.33" hidden="1"/>
    <col min="54" max="54" width="9.33" hidden="1"/>
    <col min="55" max="55" width="9.33" hidden="1"/>
    <col min="56" max="56" width="9.33" hidden="1"/>
    <col min="57" max="57" width="9.33" hidden="1"/>
    <col min="58" max="58" width="9.33" hidden="1"/>
    <col min="59" max="59" width="9.33" hidden="1"/>
    <col min="60" max="60" width="9.33" hidden="1"/>
    <col min="61" max="61" width="9.33" hidden="1"/>
    <col min="62" max="62" width="9.33" hidden="1"/>
    <col min="63" max="63" width="9.33" hidden="1"/>
    <col min="64" max="64" width="9.33" hidden="1"/>
    <col min="65" max="65" width="9.33" hidden="1"/>
  </cols>
  <sheetData>
    <row r="1" ht="21.84" customHeight="1">
      <c r="A1" s="22"/>
      <c r="B1" s="151"/>
      <c r="C1" s="151"/>
      <c r="D1" s="152" t="s">
        <v>1</v>
      </c>
      <c r="E1" s="151"/>
      <c r="F1" s="153" t="s">
        <v>169</v>
      </c>
      <c r="G1" s="153" t="s">
        <v>170</v>
      </c>
      <c r="H1" s="153"/>
      <c r="I1" s="154"/>
      <c r="J1" s="153" t="s">
        <v>171</v>
      </c>
      <c r="K1" s="152" t="s">
        <v>172</v>
      </c>
      <c r="L1" s="153" t="s">
        <v>173</v>
      </c>
      <c r="M1" s="153"/>
      <c r="N1" s="153"/>
      <c r="O1" s="153"/>
      <c r="P1" s="153"/>
      <c r="Q1" s="153"/>
      <c r="R1" s="153"/>
      <c r="S1" s="153"/>
      <c r="T1" s="153"/>
      <c r="U1" s="21"/>
      <c r="V1" s="21"/>
      <c r="W1" s="22"/>
      <c r="X1" s="22"/>
      <c r="Y1" s="22"/>
      <c r="Z1" s="22"/>
      <c r="AA1" s="22"/>
      <c r="AB1" s="22"/>
      <c r="AC1" s="22"/>
      <c r="AD1" s="22"/>
      <c r="AE1" s="22"/>
      <c r="AF1" s="22"/>
      <c r="AG1" s="22"/>
      <c r="AH1" s="22"/>
      <c r="AI1" s="22"/>
      <c r="AJ1" s="22"/>
      <c r="AK1" s="22"/>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row>
    <row r="2" ht="36.96" customHeight="1">
      <c r="L2"/>
      <c r="AT2" s="25" t="s">
        <v>117</v>
      </c>
    </row>
    <row r="3" ht="6.96" customHeight="1">
      <c r="B3" s="26"/>
      <c r="C3" s="27"/>
      <c r="D3" s="27"/>
      <c r="E3" s="27"/>
      <c r="F3" s="27"/>
      <c r="G3" s="27"/>
      <c r="H3" s="27"/>
      <c r="I3" s="155"/>
      <c r="J3" s="27"/>
      <c r="K3" s="28"/>
      <c r="AT3" s="25" t="s">
        <v>87</v>
      </c>
    </row>
    <row r="4" ht="36.96" customHeight="1">
      <c r="B4" s="29"/>
      <c r="C4" s="30"/>
      <c r="D4" s="31" t="s">
        <v>174</v>
      </c>
      <c r="E4" s="30"/>
      <c r="F4" s="30"/>
      <c r="G4" s="30"/>
      <c r="H4" s="30"/>
      <c r="I4" s="156"/>
      <c r="J4" s="30"/>
      <c r="K4" s="32"/>
      <c r="M4" s="33" t="s">
        <v>12</v>
      </c>
      <c r="AT4" s="25" t="s">
        <v>6</v>
      </c>
    </row>
    <row r="5" ht="6.96" customHeight="1">
      <c r="B5" s="29"/>
      <c r="C5" s="30"/>
      <c r="D5" s="30"/>
      <c r="E5" s="30"/>
      <c r="F5" s="30"/>
      <c r="G5" s="30"/>
      <c r="H5" s="30"/>
      <c r="I5" s="156"/>
      <c r="J5" s="30"/>
      <c r="K5" s="32"/>
    </row>
    <row r="6">
      <c r="B6" s="29"/>
      <c r="C6" s="30"/>
      <c r="D6" s="41" t="s">
        <v>18</v>
      </c>
      <c r="E6" s="30"/>
      <c r="F6" s="30"/>
      <c r="G6" s="30"/>
      <c r="H6" s="30"/>
      <c r="I6" s="156"/>
      <c r="J6" s="30"/>
      <c r="K6" s="32"/>
    </row>
    <row r="7" ht="16.5" customHeight="1">
      <c r="B7" s="29"/>
      <c r="C7" s="30"/>
      <c r="D7" s="30"/>
      <c r="E7" s="157" t="str">
        <f>'Rekapitulace stavby'!K6</f>
        <v>NOVÁ PSYCHIATRIE - NEMOCNICE TÁBOR (staveniště A)</v>
      </c>
      <c r="F7" s="41"/>
      <c r="G7" s="41"/>
      <c r="H7" s="41"/>
      <c r="I7" s="156"/>
      <c r="J7" s="30"/>
      <c r="K7" s="32"/>
    </row>
    <row r="8">
      <c r="B8" s="29"/>
      <c r="C8" s="30"/>
      <c r="D8" s="41" t="s">
        <v>175</v>
      </c>
      <c r="E8" s="30"/>
      <c r="F8" s="30"/>
      <c r="G8" s="30"/>
      <c r="H8" s="30"/>
      <c r="I8" s="156"/>
      <c r="J8" s="30"/>
      <c r="K8" s="32"/>
    </row>
    <row r="9" s="1" customFormat="1" ht="16.5" customHeight="1">
      <c r="B9" s="47"/>
      <c r="C9" s="48"/>
      <c r="D9" s="48"/>
      <c r="E9" s="157" t="s">
        <v>176</v>
      </c>
      <c r="F9" s="48"/>
      <c r="G9" s="48"/>
      <c r="H9" s="48"/>
      <c r="I9" s="158"/>
      <c r="J9" s="48"/>
      <c r="K9" s="52"/>
    </row>
    <row r="10" s="1" customFormat="1">
      <c r="B10" s="47"/>
      <c r="C10" s="48"/>
      <c r="D10" s="41" t="s">
        <v>177</v>
      </c>
      <c r="E10" s="48"/>
      <c r="F10" s="48"/>
      <c r="G10" s="48"/>
      <c r="H10" s="48"/>
      <c r="I10" s="158"/>
      <c r="J10" s="48"/>
      <c r="K10" s="52"/>
    </row>
    <row r="11" s="1" customFormat="1" ht="36.96" customHeight="1">
      <c r="B11" s="47"/>
      <c r="C11" s="48"/>
      <c r="D11" s="48"/>
      <c r="E11" s="159" t="s">
        <v>5936</v>
      </c>
      <c r="F11" s="48"/>
      <c r="G11" s="48"/>
      <c r="H11" s="48"/>
      <c r="I11" s="158"/>
      <c r="J11" s="48"/>
      <c r="K11" s="52"/>
    </row>
    <row r="12" s="1" customFormat="1">
      <c r="B12" s="47"/>
      <c r="C12" s="48"/>
      <c r="D12" s="48"/>
      <c r="E12" s="48"/>
      <c r="F12" s="48"/>
      <c r="G12" s="48"/>
      <c r="H12" s="48"/>
      <c r="I12" s="158"/>
      <c r="J12" s="48"/>
      <c r="K12" s="52"/>
    </row>
    <row r="13" s="1" customFormat="1" ht="14.4" customHeight="1">
      <c r="B13" s="47"/>
      <c r="C13" s="48"/>
      <c r="D13" s="41" t="s">
        <v>21</v>
      </c>
      <c r="E13" s="48"/>
      <c r="F13" s="36" t="s">
        <v>22</v>
      </c>
      <c r="G13" s="48"/>
      <c r="H13" s="48"/>
      <c r="I13" s="160" t="s">
        <v>23</v>
      </c>
      <c r="J13" s="36" t="s">
        <v>22</v>
      </c>
      <c r="K13" s="52"/>
    </row>
    <row r="14" s="1" customFormat="1" ht="14.4" customHeight="1">
      <c r="B14" s="47"/>
      <c r="C14" s="48"/>
      <c r="D14" s="41" t="s">
        <v>25</v>
      </c>
      <c r="E14" s="48"/>
      <c r="F14" s="36" t="s">
        <v>26</v>
      </c>
      <c r="G14" s="48"/>
      <c r="H14" s="48"/>
      <c r="I14" s="160" t="s">
        <v>27</v>
      </c>
      <c r="J14" s="161" t="str">
        <f>'Rekapitulace stavby'!AN8</f>
        <v>4. 5. 2015</v>
      </c>
      <c r="K14" s="52"/>
    </row>
    <row r="15" s="1" customFormat="1" ht="10.8" customHeight="1">
      <c r="B15" s="47"/>
      <c r="C15" s="48"/>
      <c r="D15" s="48"/>
      <c r="E15" s="48"/>
      <c r="F15" s="48"/>
      <c r="G15" s="48"/>
      <c r="H15" s="48"/>
      <c r="I15" s="158"/>
      <c r="J15" s="48"/>
      <c r="K15" s="52"/>
    </row>
    <row r="16" s="1" customFormat="1" ht="14.4" customHeight="1">
      <c r="B16" s="47"/>
      <c r="C16" s="48"/>
      <c r="D16" s="41" t="s">
        <v>31</v>
      </c>
      <c r="E16" s="48"/>
      <c r="F16" s="48"/>
      <c r="G16" s="48"/>
      <c r="H16" s="48"/>
      <c r="I16" s="160" t="s">
        <v>32</v>
      </c>
      <c r="J16" s="36" t="s">
        <v>33</v>
      </c>
      <c r="K16" s="52"/>
    </row>
    <row r="17" s="1" customFormat="1" ht="18" customHeight="1">
      <c r="B17" s="47"/>
      <c r="C17" s="48"/>
      <c r="D17" s="48"/>
      <c r="E17" s="36" t="s">
        <v>34</v>
      </c>
      <c r="F17" s="48"/>
      <c r="G17" s="48"/>
      <c r="H17" s="48"/>
      <c r="I17" s="160" t="s">
        <v>35</v>
      </c>
      <c r="J17" s="36" t="s">
        <v>36</v>
      </c>
      <c r="K17" s="52"/>
    </row>
    <row r="18" s="1" customFormat="1" ht="6.96" customHeight="1">
      <c r="B18" s="47"/>
      <c r="C18" s="48"/>
      <c r="D18" s="48"/>
      <c r="E18" s="48"/>
      <c r="F18" s="48"/>
      <c r="G18" s="48"/>
      <c r="H18" s="48"/>
      <c r="I18" s="158"/>
      <c r="J18" s="48"/>
      <c r="K18" s="52"/>
    </row>
    <row r="19" s="1" customFormat="1" ht="14.4" customHeight="1">
      <c r="B19" s="47"/>
      <c r="C19" s="48"/>
      <c r="D19" s="41" t="s">
        <v>37</v>
      </c>
      <c r="E19" s="48"/>
      <c r="F19" s="48"/>
      <c r="G19" s="48"/>
      <c r="H19" s="48"/>
      <c r="I19" s="160" t="s">
        <v>32</v>
      </c>
      <c r="J19" s="36" t="str">
        <f>IF('Rekapitulace stavby'!AN13="Vyplň údaj","",IF('Rekapitulace stavby'!AN13="","",'Rekapitulace stavby'!AN13))</f>
        <v/>
      </c>
      <c r="K19" s="52"/>
    </row>
    <row r="20" s="1" customFormat="1" ht="18" customHeight="1">
      <c r="B20" s="47"/>
      <c r="C20" s="48"/>
      <c r="D20" s="48"/>
      <c r="E20" s="36" t="str">
        <f>IF('Rekapitulace stavby'!E14="Vyplň údaj","",IF('Rekapitulace stavby'!E14="","",'Rekapitulace stavby'!E14))</f>
        <v/>
      </c>
      <c r="F20" s="48"/>
      <c r="G20" s="48"/>
      <c r="H20" s="48"/>
      <c r="I20" s="160" t="s">
        <v>35</v>
      </c>
      <c r="J20" s="36" t="str">
        <f>IF('Rekapitulace stavby'!AN14="Vyplň údaj","",IF('Rekapitulace stavby'!AN14="","",'Rekapitulace stavby'!AN14))</f>
        <v/>
      </c>
      <c r="K20" s="52"/>
    </row>
    <row r="21" s="1" customFormat="1" ht="6.96" customHeight="1">
      <c r="B21" s="47"/>
      <c r="C21" s="48"/>
      <c r="D21" s="48"/>
      <c r="E21" s="48"/>
      <c r="F21" s="48"/>
      <c r="G21" s="48"/>
      <c r="H21" s="48"/>
      <c r="I21" s="158"/>
      <c r="J21" s="48"/>
      <c r="K21" s="52"/>
    </row>
    <row r="22" s="1" customFormat="1" ht="14.4" customHeight="1">
      <c r="B22" s="47"/>
      <c r="C22" s="48"/>
      <c r="D22" s="41" t="s">
        <v>39</v>
      </c>
      <c r="E22" s="48"/>
      <c r="F22" s="48"/>
      <c r="G22" s="48"/>
      <c r="H22" s="48"/>
      <c r="I22" s="160" t="s">
        <v>32</v>
      </c>
      <c r="J22" s="36" t="s">
        <v>40</v>
      </c>
      <c r="K22" s="52"/>
    </row>
    <row r="23" s="1" customFormat="1" ht="18" customHeight="1">
      <c r="B23" s="47"/>
      <c r="C23" s="48"/>
      <c r="D23" s="48"/>
      <c r="E23" s="36" t="s">
        <v>41</v>
      </c>
      <c r="F23" s="48"/>
      <c r="G23" s="48"/>
      <c r="H23" s="48"/>
      <c r="I23" s="160" t="s">
        <v>35</v>
      </c>
      <c r="J23" s="36" t="s">
        <v>22</v>
      </c>
      <c r="K23" s="52"/>
    </row>
    <row r="24" s="1" customFormat="1" ht="6.96" customHeight="1">
      <c r="B24" s="47"/>
      <c r="C24" s="48"/>
      <c r="D24" s="48"/>
      <c r="E24" s="48"/>
      <c r="F24" s="48"/>
      <c r="G24" s="48"/>
      <c r="H24" s="48"/>
      <c r="I24" s="158"/>
      <c r="J24" s="48"/>
      <c r="K24" s="52"/>
    </row>
    <row r="25" s="1" customFormat="1" ht="14.4" customHeight="1">
      <c r="B25" s="47"/>
      <c r="C25" s="48"/>
      <c r="D25" s="41" t="s">
        <v>43</v>
      </c>
      <c r="E25" s="48"/>
      <c r="F25" s="48"/>
      <c r="G25" s="48"/>
      <c r="H25" s="48"/>
      <c r="I25" s="158"/>
      <c r="J25" s="48"/>
      <c r="K25" s="52"/>
    </row>
    <row r="26" s="7" customFormat="1" ht="114" customHeight="1">
      <c r="B26" s="162"/>
      <c r="C26" s="163"/>
      <c r="D26" s="163"/>
      <c r="E26" s="45" t="s">
        <v>5937</v>
      </c>
      <c r="F26" s="45"/>
      <c r="G26" s="45"/>
      <c r="H26" s="45"/>
      <c r="I26" s="164"/>
      <c r="J26" s="163"/>
      <c r="K26" s="165"/>
    </row>
    <row r="27" s="1" customFormat="1" ht="6.96" customHeight="1">
      <c r="B27" s="47"/>
      <c r="C27" s="48"/>
      <c r="D27" s="48"/>
      <c r="E27" s="48"/>
      <c r="F27" s="48"/>
      <c r="G27" s="48"/>
      <c r="H27" s="48"/>
      <c r="I27" s="158"/>
      <c r="J27" s="48"/>
      <c r="K27" s="52"/>
    </row>
    <row r="28" s="1" customFormat="1" ht="6.96" customHeight="1">
      <c r="B28" s="47"/>
      <c r="C28" s="48"/>
      <c r="D28" s="107"/>
      <c r="E28" s="107"/>
      <c r="F28" s="107"/>
      <c r="G28" s="107"/>
      <c r="H28" s="107"/>
      <c r="I28" s="166"/>
      <c r="J28" s="107"/>
      <c r="K28" s="167"/>
    </row>
    <row r="29" s="1" customFormat="1" ht="25.44" customHeight="1">
      <c r="B29" s="47"/>
      <c r="C29" s="48"/>
      <c r="D29" s="168" t="s">
        <v>45</v>
      </c>
      <c r="E29" s="48"/>
      <c r="F29" s="48"/>
      <c r="G29" s="48"/>
      <c r="H29" s="48"/>
      <c r="I29" s="158"/>
      <c r="J29" s="169">
        <f>ROUND(J96,2)</f>
        <v>0</v>
      </c>
      <c r="K29" s="52"/>
    </row>
    <row r="30" s="1" customFormat="1" ht="6.96" customHeight="1">
      <c r="B30" s="47"/>
      <c r="C30" s="48"/>
      <c r="D30" s="107"/>
      <c r="E30" s="107"/>
      <c r="F30" s="107"/>
      <c r="G30" s="107"/>
      <c r="H30" s="107"/>
      <c r="I30" s="166"/>
      <c r="J30" s="107"/>
      <c r="K30" s="167"/>
    </row>
    <row r="31" s="1" customFormat="1" ht="14.4" customHeight="1">
      <c r="B31" s="47"/>
      <c r="C31" s="48"/>
      <c r="D31" s="48"/>
      <c r="E31" s="48"/>
      <c r="F31" s="53" t="s">
        <v>47</v>
      </c>
      <c r="G31" s="48"/>
      <c r="H31" s="48"/>
      <c r="I31" s="170" t="s">
        <v>46</v>
      </c>
      <c r="J31" s="53" t="s">
        <v>48</v>
      </c>
      <c r="K31" s="52"/>
    </row>
    <row r="32" s="1" customFormat="1" ht="14.4" customHeight="1">
      <c r="B32" s="47"/>
      <c r="C32" s="48"/>
      <c r="D32" s="56" t="s">
        <v>49</v>
      </c>
      <c r="E32" s="56" t="s">
        <v>50</v>
      </c>
      <c r="F32" s="171">
        <f>ROUND(SUM(BE96:BE308), 2)</f>
        <v>0</v>
      </c>
      <c r="G32" s="48"/>
      <c r="H32" s="48"/>
      <c r="I32" s="172">
        <v>0.20999999999999999</v>
      </c>
      <c r="J32" s="171">
        <f>ROUND(ROUND((SUM(BE96:BE308)), 2)*I32, 2)</f>
        <v>0</v>
      </c>
      <c r="K32" s="52"/>
    </row>
    <row r="33" s="1" customFormat="1" ht="14.4" customHeight="1">
      <c r="B33" s="47"/>
      <c r="C33" s="48"/>
      <c r="D33" s="48"/>
      <c r="E33" s="56" t="s">
        <v>51</v>
      </c>
      <c r="F33" s="171">
        <f>ROUND(SUM(BF96:BF308), 2)</f>
        <v>0</v>
      </c>
      <c r="G33" s="48"/>
      <c r="H33" s="48"/>
      <c r="I33" s="172">
        <v>0.14999999999999999</v>
      </c>
      <c r="J33" s="171">
        <f>ROUND(ROUND((SUM(BF96:BF308)), 2)*I33, 2)</f>
        <v>0</v>
      </c>
      <c r="K33" s="52"/>
    </row>
    <row r="34" hidden="1" s="1" customFormat="1" ht="14.4" customHeight="1">
      <c r="B34" s="47"/>
      <c r="C34" s="48"/>
      <c r="D34" s="48"/>
      <c r="E34" s="56" t="s">
        <v>52</v>
      </c>
      <c r="F34" s="171">
        <f>ROUND(SUM(BG96:BG308), 2)</f>
        <v>0</v>
      </c>
      <c r="G34" s="48"/>
      <c r="H34" s="48"/>
      <c r="I34" s="172">
        <v>0.20999999999999999</v>
      </c>
      <c r="J34" s="171">
        <v>0</v>
      </c>
      <c r="K34" s="52"/>
    </row>
    <row r="35" hidden="1" s="1" customFormat="1" ht="14.4" customHeight="1">
      <c r="B35" s="47"/>
      <c r="C35" s="48"/>
      <c r="D35" s="48"/>
      <c r="E35" s="56" t="s">
        <v>53</v>
      </c>
      <c r="F35" s="171">
        <f>ROUND(SUM(BH96:BH308), 2)</f>
        <v>0</v>
      </c>
      <c r="G35" s="48"/>
      <c r="H35" s="48"/>
      <c r="I35" s="172">
        <v>0.14999999999999999</v>
      </c>
      <c r="J35" s="171">
        <v>0</v>
      </c>
      <c r="K35" s="52"/>
    </row>
    <row r="36" hidden="1" s="1" customFormat="1" ht="14.4" customHeight="1">
      <c r="B36" s="47"/>
      <c r="C36" s="48"/>
      <c r="D36" s="48"/>
      <c r="E36" s="56" t="s">
        <v>54</v>
      </c>
      <c r="F36" s="171">
        <f>ROUND(SUM(BI96:BI308), 2)</f>
        <v>0</v>
      </c>
      <c r="G36" s="48"/>
      <c r="H36" s="48"/>
      <c r="I36" s="172">
        <v>0</v>
      </c>
      <c r="J36" s="171">
        <v>0</v>
      </c>
      <c r="K36" s="52"/>
    </row>
    <row r="37" s="1" customFormat="1" ht="6.96" customHeight="1">
      <c r="B37" s="47"/>
      <c r="C37" s="48"/>
      <c r="D37" s="48"/>
      <c r="E37" s="48"/>
      <c r="F37" s="48"/>
      <c r="G37" s="48"/>
      <c r="H37" s="48"/>
      <c r="I37" s="158"/>
      <c r="J37" s="48"/>
      <c r="K37" s="52"/>
    </row>
    <row r="38" s="1" customFormat="1" ht="25.44" customHeight="1">
      <c r="B38" s="47"/>
      <c r="C38" s="173"/>
      <c r="D38" s="174" t="s">
        <v>55</v>
      </c>
      <c r="E38" s="99"/>
      <c r="F38" s="99"/>
      <c r="G38" s="175" t="s">
        <v>56</v>
      </c>
      <c r="H38" s="176" t="s">
        <v>57</v>
      </c>
      <c r="I38" s="177"/>
      <c r="J38" s="178">
        <f>SUM(J29:J36)</f>
        <v>0</v>
      </c>
      <c r="K38" s="179"/>
    </row>
    <row r="39" s="1" customFormat="1" ht="14.4" customHeight="1">
      <c r="B39" s="68"/>
      <c r="C39" s="69"/>
      <c r="D39" s="69"/>
      <c r="E39" s="69"/>
      <c r="F39" s="69"/>
      <c r="G39" s="69"/>
      <c r="H39" s="69"/>
      <c r="I39" s="180"/>
      <c r="J39" s="69"/>
      <c r="K39" s="70"/>
    </row>
    <row r="43" s="1" customFormat="1" ht="6.96" customHeight="1">
      <c r="B43" s="181"/>
      <c r="C43" s="182"/>
      <c r="D43" s="182"/>
      <c r="E43" s="182"/>
      <c r="F43" s="182"/>
      <c r="G43" s="182"/>
      <c r="H43" s="182"/>
      <c r="I43" s="183"/>
      <c r="J43" s="182"/>
      <c r="K43" s="184"/>
    </row>
    <row r="44" s="1" customFormat="1" ht="36.96" customHeight="1">
      <c r="B44" s="47"/>
      <c r="C44" s="31" t="s">
        <v>180</v>
      </c>
      <c r="D44" s="48"/>
      <c r="E44" s="48"/>
      <c r="F44" s="48"/>
      <c r="G44" s="48"/>
      <c r="H44" s="48"/>
      <c r="I44" s="158"/>
      <c r="J44" s="48"/>
      <c r="K44" s="52"/>
    </row>
    <row r="45" s="1" customFormat="1" ht="6.96" customHeight="1">
      <c r="B45" s="47"/>
      <c r="C45" s="48"/>
      <c r="D45" s="48"/>
      <c r="E45" s="48"/>
      <c r="F45" s="48"/>
      <c r="G45" s="48"/>
      <c r="H45" s="48"/>
      <c r="I45" s="158"/>
      <c r="J45" s="48"/>
      <c r="K45" s="52"/>
    </row>
    <row r="46" s="1" customFormat="1" ht="14.4" customHeight="1">
      <c r="B46" s="47"/>
      <c r="C46" s="41" t="s">
        <v>18</v>
      </c>
      <c r="D46" s="48"/>
      <c r="E46" s="48"/>
      <c r="F46" s="48"/>
      <c r="G46" s="48"/>
      <c r="H46" s="48"/>
      <c r="I46" s="158"/>
      <c r="J46" s="48"/>
      <c r="K46" s="52"/>
    </row>
    <row r="47" s="1" customFormat="1" ht="16.5" customHeight="1">
      <c r="B47" s="47"/>
      <c r="C47" s="48"/>
      <c r="D47" s="48"/>
      <c r="E47" s="157" t="str">
        <f>E7</f>
        <v>NOVÁ PSYCHIATRIE - NEMOCNICE TÁBOR (staveniště A)</v>
      </c>
      <c r="F47" s="41"/>
      <c r="G47" s="41"/>
      <c r="H47" s="41"/>
      <c r="I47" s="158"/>
      <c r="J47" s="48"/>
      <c r="K47" s="52"/>
    </row>
    <row r="48">
      <c r="B48" s="29"/>
      <c r="C48" s="41" t="s">
        <v>175</v>
      </c>
      <c r="D48" s="30"/>
      <c r="E48" s="30"/>
      <c r="F48" s="30"/>
      <c r="G48" s="30"/>
      <c r="H48" s="30"/>
      <c r="I48" s="156"/>
      <c r="J48" s="30"/>
      <c r="K48" s="32"/>
    </row>
    <row r="49" s="1" customFormat="1" ht="16.5" customHeight="1">
      <c r="B49" s="47"/>
      <c r="C49" s="48"/>
      <c r="D49" s="48"/>
      <c r="E49" s="157" t="s">
        <v>176</v>
      </c>
      <c r="F49" s="48"/>
      <c r="G49" s="48"/>
      <c r="H49" s="48"/>
      <c r="I49" s="158"/>
      <c r="J49" s="48"/>
      <c r="K49" s="52"/>
    </row>
    <row r="50" s="1" customFormat="1" ht="14.4" customHeight="1">
      <c r="B50" s="47"/>
      <c r="C50" s="41" t="s">
        <v>177</v>
      </c>
      <c r="D50" s="48"/>
      <c r="E50" s="48"/>
      <c r="F50" s="48"/>
      <c r="G50" s="48"/>
      <c r="H50" s="48"/>
      <c r="I50" s="158"/>
      <c r="J50" s="48"/>
      <c r="K50" s="52"/>
    </row>
    <row r="51" s="1" customFormat="1" ht="17.25" customHeight="1">
      <c r="B51" s="47"/>
      <c r="C51" s="48"/>
      <c r="D51" s="48"/>
      <c r="E51" s="159" t="str">
        <f>E11</f>
        <v>01.5 - SO 01 - Slaboproudé rozvody</v>
      </c>
      <c r="F51" s="48"/>
      <c r="G51" s="48"/>
      <c r="H51" s="48"/>
      <c r="I51" s="158"/>
      <c r="J51" s="48"/>
      <c r="K51" s="52"/>
    </row>
    <row r="52" s="1" customFormat="1" ht="6.96" customHeight="1">
      <c r="B52" s="47"/>
      <c r="C52" s="48"/>
      <c r="D52" s="48"/>
      <c r="E52" s="48"/>
      <c r="F52" s="48"/>
      <c r="G52" s="48"/>
      <c r="H52" s="48"/>
      <c r="I52" s="158"/>
      <c r="J52" s="48"/>
      <c r="K52" s="52"/>
    </row>
    <row r="53" s="1" customFormat="1" ht="18" customHeight="1">
      <c r="B53" s="47"/>
      <c r="C53" s="41" t="s">
        <v>25</v>
      </c>
      <c r="D53" s="48"/>
      <c r="E53" s="48"/>
      <c r="F53" s="36" t="str">
        <f>F14</f>
        <v>Tábor</v>
      </c>
      <c r="G53" s="48"/>
      <c r="H53" s="48"/>
      <c r="I53" s="160" t="s">
        <v>27</v>
      </c>
      <c r="J53" s="161" t="str">
        <f>IF(J14="","",J14)</f>
        <v>4. 5. 2015</v>
      </c>
      <c r="K53" s="52"/>
    </row>
    <row r="54" s="1" customFormat="1" ht="6.96" customHeight="1">
      <c r="B54" s="47"/>
      <c r="C54" s="48"/>
      <c r="D54" s="48"/>
      <c r="E54" s="48"/>
      <c r="F54" s="48"/>
      <c r="G54" s="48"/>
      <c r="H54" s="48"/>
      <c r="I54" s="158"/>
      <c r="J54" s="48"/>
      <c r="K54" s="52"/>
    </row>
    <row r="55" s="1" customFormat="1">
      <c r="B55" s="47"/>
      <c r="C55" s="41" t="s">
        <v>31</v>
      </c>
      <c r="D55" s="48"/>
      <c r="E55" s="48"/>
      <c r="F55" s="36" t="str">
        <f>E17</f>
        <v>Nemocnice Tábor,a.s.Kpt. Jaroše 2000 390 02 Tábor</v>
      </c>
      <c r="G55" s="48"/>
      <c r="H55" s="48"/>
      <c r="I55" s="160" t="s">
        <v>39</v>
      </c>
      <c r="J55" s="45" t="str">
        <f>E23</f>
        <v>Atelier H1 Ing.arch.J.Hochman, K Biřičce, HK</v>
      </c>
      <c r="K55" s="52"/>
    </row>
    <row r="56" s="1" customFormat="1" ht="14.4" customHeight="1">
      <c r="B56" s="47"/>
      <c r="C56" s="41" t="s">
        <v>37</v>
      </c>
      <c r="D56" s="48"/>
      <c r="E56" s="48"/>
      <c r="F56" s="36" t="str">
        <f>IF(E20="","",E20)</f>
        <v/>
      </c>
      <c r="G56" s="48"/>
      <c r="H56" s="48"/>
      <c r="I56" s="158"/>
      <c r="J56" s="185"/>
      <c r="K56" s="52"/>
    </row>
    <row r="57" s="1" customFormat="1" ht="10.32" customHeight="1">
      <c r="B57" s="47"/>
      <c r="C57" s="48"/>
      <c r="D57" s="48"/>
      <c r="E57" s="48"/>
      <c r="F57" s="48"/>
      <c r="G57" s="48"/>
      <c r="H57" s="48"/>
      <c r="I57" s="158"/>
      <c r="J57" s="48"/>
      <c r="K57" s="52"/>
    </row>
    <row r="58" s="1" customFormat="1" ht="29.28" customHeight="1">
      <c r="B58" s="47"/>
      <c r="C58" s="186" t="s">
        <v>181</v>
      </c>
      <c r="D58" s="173"/>
      <c r="E58" s="173"/>
      <c r="F58" s="173"/>
      <c r="G58" s="173"/>
      <c r="H58" s="173"/>
      <c r="I58" s="187"/>
      <c r="J58" s="188" t="s">
        <v>182</v>
      </c>
      <c r="K58" s="189"/>
    </row>
    <row r="59" s="1" customFormat="1" ht="10.32" customHeight="1">
      <c r="B59" s="47"/>
      <c r="C59" s="48"/>
      <c r="D59" s="48"/>
      <c r="E59" s="48"/>
      <c r="F59" s="48"/>
      <c r="G59" s="48"/>
      <c r="H59" s="48"/>
      <c r="I59" s="158"/>
      <c r="J59" s="48"/>
      <c r="K59" s="52"/>
    </row>
    <row r="60" s="1" customFormat="1" ht="29.28" customHeight="1">
      <c r="B60" s="47"/>
      <c r="C60" s="190" t="s">
        <v>183</v>
      </c>
      <c r="D60" s="48"/>
      <c r="E60" s="48"/>
      <c r="F60" s="48"/>
      <c r="G60" s="48"/>
      <c r="H60" s="48"/>
      <c r="I60" s="158"/>
      <c r="J60" s="169">
        <f>J96</f>
        <v>0</v>
      </c>
      <c r="K60" s="52"/>
      <c r="AU60" s="25" t="s">
        <v>184</v>
      </c>
    </row>
    <row r="61" s="8" customFormat="1" ht="24.96" customHeight="1">
      <c r="B61" s="191"/>
      <c r="C61" s="192"/>
      <c r="D61" s="193" t="s">
        <v>5938</v>
      </c>
      <c r="E61" s="194"/>
      <c r="F61" s="194"/>
      <c r="G61" s="194"/>
      <c r="H61" s="194"/>
      <c r="I61" s="195"/>
      <c r="J61" s="196">
        <f>J97</f>
        <v>0</v>
      </c>
      <c r="K61" s="197"/>
    </row>
    <row r="62" s="8" customFormat="1" ht="24.96" customHeight="1">
      <c r="B62" s="191"/>
      <c r="C62" s="192"/>
      <c r="D62" s="193" t="s">
        <v>5939</v>
      </c>
      <c r="E62" s="194"/>
      <c r="F62" s="194"/>
      <c r="G62" s="194"/>
      <c r="H62" s="194"/>
      <c r="I62" s="195"/>
      <c r="J62" s="196">
        <f>J106</f>
        <v>0</v>
      </c>
      <c r="K62" s="197"/>
    </row>
    <row r="63" s="8" customFormat="1" ht="24.96" customHeight="1">
      <c r="B63" s="191"/>
      <c r="C63" s="192"/>
      <c r="D63" s="193" t="s">
        <v>5940</v>
      </c>
      <c r="E63" s="194"/>
      <c r="F63" s="194"/>
      <c r="G63" s="194"/>
      <c r="H63" s="194"/>
      <c r="I63" s="195"/>
      <c r="J63" s="196">
        <f>J120</f>
        <v>0</v>
      </c>
      <c r="K63" s="197"/>
    </row>
    <row r="64" s="8" customFormat="1" ht="24.96" customHeight="1">
      <c r="B64" s="191"/>
      <c r="C64" s="192"/>
      <c r="D64" s="193" t="s">
        <v>5941</v>
      </c>
      <c r="E64" s="194"/>
      <c r="F64" s="194"/>
      <c r="G64" s="194"/>
      <c r="H64" s="194"/>
      <c r="I64" s="195"/>
      <c r="J64" s="196">
        <f>J130</f>
        <v>0</v>
      </c>
      <c r="K64" s="197"/>
    </row>
    <row r="65" s="8" customFormat="1" ht="24.96" customHeight="1">
      <c r="B65" s="191"/>
      <c r="C65" s="192"/>
      <c r="D65" s="193" t="s">
        <v>5942</v>
      </c>
      <c r="E65" s="194"/>
      <c r="F65" s="194"/>
      <c r="G65" s="194"/>
      <c r="H65" s="194"/>
      <c r="I65" s="195"/>
      <c r="J65" s="196">
        <f>J135</f>
        <v>0</v>
      </c>
      <c r="K65" s="197"/>
    </row>
    <row r="66" s="8" customFormat="1" ht="24.96" customHeight="1">
      <c r="B66" s="191"/>
      <c r="C66" s="192"/>
      <c r="D66" s="193" t="s">
        <v>5943</v>
      </c>
      <c r="E66" s="194"/>
      <c r="F66" s="194"/>
      <c r="G66" s="194"/>
      <c r="H66" s="194"/>
      <c r="I66" s="195"/>
      <c r="J66" s="196">
        <f>J144</f>
        <v>0</v>
      </c>
      <c r="K66" s="197"/>
    </row>
    <row r="67" s="8" customFormat="1" ht="24.96" customHeight="1">
      <c r="B67" s="191"/>
      <c r="C67" s="192"/>
      <c r="D67" s="193" t="s">
        <v>5944</v>
      </c>
      <c r="E67" s="194"/>
      <c r="F67" s="194"/>
      <c r="G67" s="194"/>
      <c r="H67" s="194"/>
      <c r="I67" s="195"/>
      <c r="J67" s="196">
        <f>J146</f>
        <v>0</v>
      </c>
      <c r="K67" s="197"/>
    </row>
    <row r="68" s="8" customFormat="1" ht="24.96" customHeight="1">
      <c r="B68" s="191"/>
      <c r="C68" s="192"/>
      <c r="D68" s="193" t="s">
        <v>5945</v>
      </c>
      <c r="E68" s="194"/>
      <c r="F68" s="194"/>
      <c r="G68" s="194"/>
      <c r="H68" s="194"/>
      <c r="I68" s="195"/>
      <c r="J68" s="196">
        <f>J163</f>
        <v>0</v>
      </c>
      <c r="K68" s="197"/>
    </row>
    <row r="69" s="8" customFormat="1" ht="24.96" customHeight="1">
      <c r="B69" s="191"/>
      <c r="C69" s="192"/>
      <c r="D69" s="193" t="s">
        <v>5946</v>
      </c>
      <c r="E69" s="194"/>
      <c r="F69" s="194"/>
      <c r="G69" s="194"/>
      <c r="H69" s="194"/>
      <c r="I69" s="195"/>
      <c r="J69" s="196">
        <f>J172</f>
        <v>0</v>
      </c>
      <c r="K69" s="197"/>
    </row>
    <row r="70" s="8" customFormat="1" ht="24.96" customHeight="1">
      <c r="B70" s="191"/>
      <c r="C70" s="192"/>
      <c r="D70" s="193" t="s">
        <v>5947</v>
      </c>
      <c r="E70" s="194"/>
      <c r="F70" s="194"/>
      <c r="G70" s="194"/>
      <c r="H70" s="194"/>
      <c r="I70" s="195"/>
      <c r="J70" s="196">
        <f>J182</f>
        <v>0</v>
      </c>
      <c r="K70" s="197"/>
    </row>
    <row r="71" s="8" customFormat="1" ht="24.96" customHeight="1">
      <c r="B71" s="191"/>
      <c r="C71" s="192"/>
      <c r="D71" s="193" t="s">
        <v>5948</v>
      </c>
      <c r="E71" s="194"/>
      <c r="F71" s="194"/>
      <c r="G71" s="194"/>
      <c r="H71" s="194"/>
      <c r="I71" s="195"/>
      <c r="J71" s="196">
        <f>J235</f>
        <v>0</v>
      </c>
      <c r="K71" s="197"/>
    </row>
    <row r="72" s="8" customFormat="1" ht="24.96" customHeight="1">
      <c r="B72" s="191"/>
      <c r="C72" s="192"/>
      <c r="D72" s="193" t="s">
        <v>5949</v>
      </c>
      <c r="E72" s="194"/>
      <c r="F72" s="194"/>
      <c r="G72" s="194"/>
      <c r="H72" s="194"/>
      <c r="I72" s="195"/>
      <c r="J72" s="196">
        <f>J263</f>
        <v>0</v>
      </c>
      <c r="K72" s="197"/>
    </row>
    <row r="73" s="8" customFormat="1" ht="24.96" customHeight="1">
      <c r="B73" s="191"/>
      <c r="C73" s="192"/>
      <c r="D73" s="193" t="s">
        <v>5950</v>
      </c>
      <c r="E73" s="194"/>
      <c r="F73" s="194"/>
      <c r="G73" s="194"/>
      <c r="H73" s="194"/>
      <c r="I73" s="195"/>
      <c r="J73" s="196">
        <f>J297</f>
        <v>0</v>
      </c>
      <c r="K73" s="197"/>
    </row>
    <row r="74" s="8" customFormat="1" ht="24.96" customHeight="1">
      <c r="B74" s="191"/>
      <c r="C74" s="192"/>
      <c r="D74" s="193" t="s">
        <v>5951</v>
      </c>
      <c r="E74" s="194"/>
      <c r="F74" s="194"/>
      <c r="G74" s="194"/>
      <c r="H74" s="194"/>
      <c r="I74" s="195"/>
      <c r="J74" s="196">
        <f>J304</f>
        <v>0</v>
      </c>
      <c r="K74" s="197"/>
    </row>
    <row r="75" s="1" customFormat="1" ht="21.84" customHeight="1">
      <c r="B75" s="47"/>
      <c r="C75" s="48"/>
      <c r="D75" s="48"/>
      <c r="E75" s="48"/>
      <c r="F75" s="48"/>
      <c r="G75" s="48"/>
      <c r="H75" s="48"/>
      <c r="I75" s="158"/>
      <c r="J75" s="48"/>
      <c r="K75" s="52"/>
    </row>
    <row r="76" s="1" customFormat="1" ht="6.96" customHeight="1">
      <c r="B76" s="68"/>
      <c r="C76" s="69"/>
      <c r="D76" s="69"/>
      <c r="E76" s="69"/>
      <c r="F76" s="69"/>
      <c r="G76" s="69"/>
      <c r="H76" s="69"/>
      <c r="I76" s="180"/>
      <c r="J76" s="69"/>
      <c r="K76" s="70"/>
    </row>
    <row r="80" s="1" customFormat="1" ht="6.96" customHeight="1">
      <c r="B80" s="71"/>
      <c r="C80" s="72"/>
      <c r="D80" s="72"/>
      <c r="E80" s="72"/>
      <c r="F80" s="72"/>
      <c r="G80" s="72"/>
      <c r="H80" s="72"/>
      <c r="I80" s="183"/>
      <c r="J80" s="72"/>
      <c r="K80" s="72"/>
      <c r="L80" s="73"/>
    </row>
    <row r="81" s="1" customFormat="1" ht="36.96" customHeight="1">
      <c r="B81" s="47"/>
      <c r="C81" s="74" t="s">
        <v>212</v>
      </c>
      <c r="D81" s="75"/>
      <c r="E81" s="75"/>
      <c r="F81" s="75"/>
      <c r="G81" s="75"/>
      <c r="H81" s="75"/>
      <c r="I81" s="205"/>
      <c r="J81" s="75"/>
      <c r="K81" s="75"/>
      <c r="L81" s="73"/>
    </row>
    <row r="82" s="1" customFormat="1" ht="6.96" customHeight="1">
      <c r="B82" s="47"/>
      <c r="C82" s="75"/>
      <c r="D82" s="75"/>
      <c r="E82" s="75"/>
      <c r="F82" s="75"/>
      <c r="G82" s="75"/>
      <c r="H82" s="75"/>
      <c r="I82" s="205"/>
      <c r="J82" s="75"/>
      <c r="K82" s="75"/>
      <c r="L82" s="73"/>
    </row>
    <row r="83" s="1" customFormat="1" ht="14.4" customHeight="1">
      <c r="B83" s="47"/>
      <c r="C83" s="77" t="s">
        <v>18</v>
      </c>
      <c r="D83" s="75"/>
      <c r="E83" s="75"/>
      <c r="F83" s="75"/>
      <c r="G83" s="75"/>
      <c r="H83" s="75"/>
      <c r="I83" s="205"/>
      <c r="J83" s="75"/>
      <c r="K83" s="75"/>
      <c r="L83" s="73"/>
    </row>
    <row r="84" s="1" customFormat="1" ht="16.5" customHeight="1">
      <c r="B84" s="47"/>
      <c r="C84" s="75"/>
      <c r="D84" s="75"/>
      <c r="E84" s="206" t="str">
        <f>E7</f>
        <v>NOVÁ PSYCHIATRIE - NEMOCNICE TÁBOR (staveniště A)</v>
      </c>
      <c r="F84" s="77"/>
      <c r="G84" s="77"/>
      <c r="H84" s="77"/>
      <c r="I84" s="205"/>
      <c r="J84" s="75"/>
      <c r="K84" s="75"/>
      <c r="L84" s="73"/>
    </row>
    <row r="85">
      <c r="B85" s="29"/>
      <c r="C85" s="77" t="s">
        <v>175</v>
      </c>
      <c r="D85" s="207"/>
      <c r="E85" s="207"/>
      <c r="F85" s="207"/>
      <c r="G85" s="207"/>
      <c r="H85" s="207"/>
      <c r="I85" s="150"/>
      <c r="J85" s="207"/>
      <c r="K85" s="207"/>
      <c r="L85" s="208"/>
    </row>
    <row r="86" s="1" customFormat="1" ht="16.5" customHeight="1">
      <c r="B86" s="47"/>
      <c r="C86" s="75"/>
      <c r="D86" s="75"/>
      <c r="E86" s="206" t="s">
        <v>176</v>
      </c>
      <c r="F86" s="75"/>
      <c r="G86" s="75"/>
      <c r="H86" s="75"/>
      <c r="I86" s="205"/>
      <c r="J86" s="75"/>
      <c r="K86" s="75"/>
      <c r="L86" s="73"/>
    </row>
    <row r="87" s="1" customFormat="1" ht="14.4" customHeight="1">
      <c r="B87" s="47"/>
      <c r="C87" s="77" t="s">
        <v>177</v>
      </c>
      <c r="D87" s="75"/>
      <c r="E87" s="75"/>
      <c r="F87" s="75"/>
      <c r="G87" s="75"/>
      <c r="H87" s="75"/>
      <c r="I87" s="205"/>
      <c r="J87" s="75"/>
      <c r="K87" s="75"/>
      <c r="L87" s="73"/>
    </row>
    <row r="88" s="1" customFormat="1" ht="17.25" customHeight="1">
      <c r="B88" s="47"/>
      <c r="C88" s="75"/>
      <c r="D88" s="75"/>
      <c r="E88" s="83" t="str">
        <f>E11</f>
        <v>01.5 - SO 01 - Slaboproudé rozvody</v>
      </c>
      <c r="F88" s="75"/>
      <c r="G88" s="75"/>
      <c r="H88" s="75"/>
      <c r="I88" s="205"/>
      <c r="J88" s="75"/>
      <c r="K88" s="75"/>
      <c r="L88" s="73"/>
    </row>
    <row r="89" s="1" customFormat="1" ht="6.96" customHeight="1">
      <c r="B89" s="47"/>
      <c r="C89" s="75"/>
      <c r="D89" s="75"/>
      <c r="E89" s="75"/>
      <c r="F89" s="75"/>
      <c r="G89" s="75"/>
      <c r="H89" s="75"/>
      <c r="I89" s="205"/>
      <c r="J89" s="75"/>
      <c r="K89" s="75"/>
      <c r="L89" s="73"/>
    </row>
    <row r="90" s="1" customFormat="1" ht="18" customHeight="1">
      <c r="B90" s="47"/>
      <c r="C90" s="77" t="s">
        <v>25</v>
      </c>
      <c r="D90" s="75"/>
      <c r="E90" s="75"/>
      <c r="F90" s="209" t="str">
        <f>F14</f>
        <v>Tábor</v>
      </c>
      <c r="G90" s="75"/>
      <c r="H90" s="75"/>
      <c r="I90" s="210" t="s">
        <v>27</v>
      </c>
      <c r="J90" s="86" t="str">
        <f>IF(J14="","",J14)</f>
        <v>4. 5. 2015</v>
      </c>
      <c r="K90" s="75"/>
      <c r="L90" s="73"/>
    </row>
    <row r="91" s="1" customFormat="1" ht="6.96" customHeight="1">
      <c r="B91" s="47"/>
      <c r="C91" s="75"/>
      <c r="D91" s="75"/>
      <c r="E91" s="75"/>
      <c r="F91" s="75"/>
      <c r="G91" s="75"/>
      <c r="H91" s="75"/>
      <c r="I91" s="205"/>
      <c r="J91" s="75"/>
      <c r="K91" s="75"/>
      <c r="L91" s="73"/>
    </row>
    <row r="92" s="1" customFormat="1">
      <c r="B92" s="47"/>
      <c r="C92" s="77" t="s">
        <v>31</v>
      </c>
      <c r="D92" s="75"/>
      <c r="E92" s="75"/>
      <c r="F92" s="209" t="str">
        <f>E17</f>
        <v>Nemocnice Tábor,a.s.Kpt. Jaroše 2000 390 02 Tábor</v>
      </c>
      <c r="G92" s="75"/>
      <c r="H92" s="75"/>
      <c r="I92" s="210" t="s">
        <v>39</v>
      </c>
      <c r="J92" s="209" t="str">
        <f>E23</f>
        <v>Atelier H1 Ing.arch.J.Hochman, K Biřičce, HK</v>
      </c>
      <c r="K92" s="75"/>
      <c r="L92" s="73"/>
    </row>
    <row r="93" s="1" customFormat="1" ht="14.4" customHeight="1">
      <c r="B93" s="47"/>
      <c r="C93" s="77" t="s">
        <v>37</v>
      </c>
      <c r="D93" s="75"/>
      <c r="E93" s="75"/>
      <c r="F93" s="209" t="str">
        <f>IF(E20="","",E20)</f>
        <v/>
      </c>
      <c r="G93" s="75"/>
      <c r="H93" s="75"/>
      <c r="I93" s="205"/>
      <c r="J93" s="75"/>
      <c r="K93" s="75"/>
      <c r="L93" s="73"/>
    </row>
    <row r="94" s="1" customFormat="1" ht="10.32" customHeight="1">
      <c r="B94" s="47"/>
      <c r="C94" s="75"/>
      <c r="D94" s="75"/>
      <c r="E94" s="75"/>
      <c r="F94" s="75"/>
      <c r="G94" s="75"/>
      <c r="H94" s="75"/>
      <c r="I94" s="205"/>
      <c r="J94" s="75"/>
      <c r="K94" s="75"/>
      <c r="L94" s="73"/>
    </row>
    <row r="95" s="10" customFormat="1" ht="29.28" customHeight="1">
      <c r="B95" s="211"/>
      <c r="C95" s="212" t="s">
        <v>213</v>
      </c>
      <c r="D95" s="213" t="s">
        <v>64</v>
      </c>
      <c r="E95" s="213" t="s">
        <v>60</v>
      </c>
      <c r="F95" s="213" t="s">
        <v>214</v>
      </c>
      <c r="G95" s="213" t="s">
        <v>215</v>
      </c>
      <c r="H95" s="213" t="s">
        <v>216</v>
      </c>
      <c r="I95" s="214" t="s">
        <v>217</v>
      </c>
      <c r="J95" s="213" t="s">
        <v>182</v>
      </c>
      <c r="K95" s="215" t="s">
        <v>218</v>
      </c>
      <c r="L95" s="216"/>
      <c r="M95" s="103" t="s">
        <v>219</v>
      </c>
      <c r="N95" s="104" t="s">
        <v>49</v>
      </c>
      <c r="O95" s="104" t="s">
        <v>220</v>
      </c>
      <c r="P95" s="104" t="s">
        <v>221</v>
      </c>
      <c r="Q95" s="104" t="s">
        <v>222</v>
      </c>
      <c r="R95" s="104" t="s">
        <v>223</v>
      </c>
      <c r="S95" s="104" t="s">
        <v>224</v>
      </c>
      <c r="T95" s="105" t="s">
        <v>225</v>
      </c>
    </row>
    <row r="96" s="1" customFormat="1" ht="29.28" customHeight="1">
      <c r="B96" s="47"/>
      <c r="C96" s="109" t="s">
        <v>183</v>
      </c>
      <c r="D96" s="75"/>
      <c r="E96" s="75"/>
      <c r="F96" s="75"/>
      <c r="G96" s="75"/>
      <c r="H96" s="75"/>
      <c r="I96" s="205"/>
      <c r="J96" s="217">
        <f>BK96</f>
        <v>0</v>
      </c>
      <c r="K96" s="75"/>
      <c r="L96" s="73"/>
      <c r="M96" s="106"/>
      <c r="N96" s="107"/>
      <c r="O96" s="107"/>
      <c r="P96" s="218">
        <f>P97+P106+P120+P130+P135+P144+P146+P163+P172+P182+P235+P263+P297+P304</f>
        <v>0</v>
      </c>
      <c r="Q96" s="107"/>
      <c r="R96" s="218">
        <f>R97+R106+R120+R130+R135+R144+R146+R163+R172+R182+R235+R263+R297+R304</f>
        <v>0</v>
      </c>
      <c r="S96" s="107"/>
      <c r="T96" s="219">
        <f>T97+T106+T120+T130+T135+T144+T146+T163+T172+T182+T235+T263+T297+T304</f>
        <v>0</v>
      </c>
      <c r="AT96" s="25" t="s">
        <v>78</v>
      </c>
      <c r="AU96" s="25" t="s">
        <v>184</v>
      </c>
      <c r="BK96" s="220">
        <f>BK97+BK106+BK120+BK130+BK135+BK144+BK146+BK163+BK172+BK182+BK235+BK263+BK297+BK304</f>
        <v>0</v>
      </c>
    </row>
    <row r="97" s="11" customFormat="1" ht="37.44" customHeight="1">
      <c r="B97" s="221"/>
      <c r="C97" s="222"/>
      <c r="D97" s="223" t="s">
        <v>78</v>
      </c>
      <c r="E97" s="224" t="s">
        <v>2752</v>
      </c>
      <c r="F97" s="224" t="s">
        <v>5952</v>
      </c>
      <c r="G97" s="222"/>
      <c r="H97" s="222"/>
      <c r="I97" s="225"/>
      <c r="J97" s="226">
        <f>BK97</f>
        <v>0</v>
      </c>
      <c r="K97" s="222"/>
      <c r="L97" s="227"/>
      <c r="M97" s="228"/>
      <c r="N97" s="229"/>
      <c r="O97" s="229"/>
      <c r="P97" s="230">
        <f>SUM(P98:P105)</f>
        <v>0</v>
      </c>
      <c r="Q97" s="229"/>
      <c r="R97" s="230">
        <f>SUM(R98:R105)</f>
        <v>0</v>
      </c>
      <c r="S97" s="229"/>
      <c r="T97" s="231">
        <f>SUM(T98:T105)</f>
        <v>0</v>
      </c>
      <c r="AR97" s="232" t="s">
        <v>101</v>
      </c>
      <c r="AT97" s="233" t="s">
        <v>78</v>
      </c>
      <c r="AU97" s="233" t="s">
        <v>79</v>
      </c>
      <c r="AY97" s="232" t="s">
        <v>228</v>
      </c>
      <c r="BK97" s="234">
        <f>SUM(BK98:BK105)</f>
        <v>0</v>
      </c>
    </row>
    <row r="98" s="1" customFormat="1" ht="16.5" customHeight="1">
      <c r="B98" s="47"/>
      <c r="C98" s="237" t="s">
        <v>24</v>
      </c>
      <c r="D98" s="237" t="s">
        <v>230</v>
      </c>
      <c r="E98" s="238" t="s">
        <v>5953</v>
      </c>
      <c r="F98" s="239" t="s">
        <v>5954</v>
      </c>
      <c r="G98" s="240" t="s">
        <v>929</v>
      </c>
      <c r="H98" s="241">
        <v>26</v>
      </c>
      <c r="I98" s="242"/>
      <c r="J98" s="243">
        <f>ROUND(I98*H98,2)</f>
        <v>0</v>
      </c>
      <c r="K98" s="239" t="s">
        <v>3751</v>
      </c>
      <c r="L98" s="73"/>
      <c r="M98" s="244" t="s">
        <v>22</v>
      </c>
      <c r="N98" s="245" t="s">
        <v>50</v>
      </c>
      <c r="O98" s="48"/>
      <c r="P98" s="246">
        <f>O98*H98</f>
        <v>0</v>
      </c>
      <c r="Q98" s="246">
        <v>0</v>
      </c>
      <c r="R98" s="246">
        <f>Q98*H98</f>
        <v>0</v>
      </c>
      <c r="S98" s="246">
        <v>0</v>
      </c>
      <c r="T98" s="247">
        <f>S98*H98</f>
        <v>0</v>
      </c>
      <c r="AR98" s="25" t="s">
        <v>572</v>
      </c>
      <c r="AT98" s="25" t="s">
        <v>230</v>
      </c>
      <c r="AU98" s="25" t="s">
        <v>24</v>
      </c>
      <c r="AY98" s="25" t="s">
        <v>228</v>
      </c>
      <c r="BE98" s="248">
        <f>IF(N98="základní",J98,0)</f>
        <v>0</v>
      </c>
      <c r="BF98" s="248">
        <f>IF(N98="snížená",J98,0)</f>
        <v>0</v>
      </c>
      <c r="BG98" s="248">
        <f>IF(N98="zákl. přenesená",J98,0)</f>
        <v>0</v>
      </c>
      <c r="BH98" s="248">
        <f>IF(N98="sníž. přenesená",J98,0)</f>
        <v>0</v>
      </c>
      <c r="BI98" s="248">
        <f>IF(N98="nulová",J98,0)</f>
        <v>0</v>
      </c>
      <c r="BJ98" s="25" t="s">
        <v>24</v>
      </c>
      <c r="BK98" s="248">
        <f>ROUND(I98*H98,2)</f>
        <v>0</v>
      </c>
      <c r="BL98" s="25" t="s">
        <v>572</v>
      </c>
      <c r="BM98" s="25" t="s">
        <v>5955</v>
      </c>
    </row>
    <row r="99" s="1" customFormat="1" ht="16.5" customHeight="1">
      <c r="B99" s="47"/>
      <c r="C99" s="237" t="s">
        <v>87</v>
      </c>
      <c r="D99" s="237" t="s">
        <v>230</v>
      </c>
      <c r="E99" s="238" t="s">
        <v>5956</v>
      </c>
      <c r="F99" s="239" t="s">
        <v>5957</v>
      </c>
      <c r="G99" s="240" t="s">
        <v>929</v>
      </c>
      <c r="H99" s="241">
        <v>14</v>
      </c>
      <c r="I99" s="242"/>
      <c r="J99" s="243">
        <f>ROUND(I99*H99,2)</f>
        <v>0</v>
      </c>
      <c r="K99" s="239" t="s">
        <v>3751</v>
      </c>
      <c r="L99" s="73"/>
      <c r="M99" s="244" t="s">
        <v>22</v>
      </c>
      <c r="N99" s="245" t="s">
        <v>50</v>
      </c>
      <c r="O99" s="48"/>
      <c r="P99" s="246">
        <f>O99*H99</f>
        <v>0</v>
      </c>
      <c r="Q99" s="246">
        <v>0</v>
      </c>
      <c r="R99" s="246">
        <f>Q99*H99</f>
        <v>0</v>
      </c>
      <c r="S99" s="246">
        <v>0</v>
      </c>
      <c r="T99" s="247">
        <f>S99*H99</f>
        <v>0</v>
      </c>
      <c r="AR99" s="25" t="s">
        <v>572</v>
      </c>
      <c r="AT99" s="25" t="s">
        <v>230</v>
      </c>
      <c r="AU99" s="25" t="s">
        <v>24</v>
      </c>
      <c r="AY99" s="25" t="s">
        <v>228</v>
      </c>
      <c r="BE99" s="248">
        <f>IF(N99="základní",J99,0)</f>
        <v>0</v>
      </c>
      <c r="BF99" s="248">
        <f>IF(N99="snížená",J99,0)</f>
        <v>0</v>
      </c>
      <c r="BG99" s="248">
        <f>IF(N99="zákl. přenesená",J99,0)</f>
        <v>0</v>
      </c>
      <c r="BH99" s="248">
        <f>IF(N99="sníž. přenesená",J99,0)</f>
        <v>0</v>
      </c>
      <c r="BI99" s="248">
        <f>IF(N99="nulová",J99,0)</f>
        <v>0</v>
      </c>
      <c r="BJ99" s="25" t="s">
        <v>24</v>
      </c>
      <c r="BK99" s="248">
        <f>ROUND(I99*H99,2)</f>
        <v>0</v>
      </c>
      <c r="BL99" s="25" t="s">
        <v>572</v>
      </c>
      <c r="BM99" s="25" t="s">
        <v>5958</v>
      </c>
    </row>
    <row r="100" s="1" customFormat="1" ht="16.5" customHeight="1">
      <c r="B100" s="47"/>
      <c r="C100" s="237" t="s">
        <v>101</v>
      </c>
      <c r="D100" s="237" t="s">
        <v>230</v>
      </c>
      <c r="E100" s="238" t="s">
        <v>5959</v>
      </c>
      <c r="F100" s="239" t="s">
        <v>5960</v>
      </c>
      <c r="G100" s="240" t="s">
        <v>929</v>
      </c>
      <c r="H100" s="241">
        <v>1</v>
      </c>
      <c r="I100" s="242"/>
      <c r="J100" s="243">
        <f>ROUND(I100*H100,2)</f>
        <v>0</v>
      </c>
      <c r="K100" s="239" t="s">
        <v>3751</v>
      </c>
      <c r="L100" s="73"/>
      <c r="M100" s="244" t="s">
        <v>22</v>
      </c>
      <c r="N100" s="245" t="s">
        <v>50</v>
      </c>
      <c r="O100" s="48"/>
      <c r="P100" s="246">
        <f>O100*H100</f>
        <v>0</v>
      </c>
      <c r="Q100" s="246">
        <v>0</v>
      </c>
      <c r="R100" s="246">
        <f>Q100*H100</f>
        <v>0</v>
      </c>
      <c r="S100" s="246">
        <v>0</v>
      </c>
      <c r="T100" s="247">
        <f>S100*H100</f>
        <v>0</v>
      </c>
      <c r="AR100" s="25" t="s">
        <v>572</v>
      </c>
      <c r="AT100" s="25" t="s">
        <v>230</v>
      </c>
      <c r="AU100" s="25" t="s">
        <v>24</v>
      </c>
      <c r="AY100" s="25" t="s">
        <v>228</v>
      </c>
      <c r="BE100" s="248">
        <f>IF(N100="základní",J100,0)</f>
        <v>0</v>
      </c>
      <c r="BF100" s="248">
        <f>IF(N100="snížená",J100,0)</f>
        <v>0</v>
      </c>
      <c r="BG100" s="248">
        <f>IF(N100="zákl. přenesená",J100,0)</f>
        <v>0</v>
      </c>
      <c r="BH100" s="248">
        <f>IF(N100="sníž. přenesená",J100,0)</f>
        <v>0</v>
      </c>
      <c r="BI100" s="248">
        <f>IF(N100="nulová",J100,0)</f>
        <v>0</v>
      </c>
      <c r="BJ100" s="25" t="s">
        <v>24</v>
      </c>
      <c r="BK100" s="248">
        <f>ROUND(I100*H100,2)</f>
        <v>0</v>
      </c>
      <c r="BL100" s="25" t="s">
        <v>572</v>
      </c>
      <c r="BM100" s="25" t="s">
        <v>5961</v>
      </c>
    </row>
    <row r="101" s="1" customFormat="1" ht="16.5" customHeight="1">
      <c r="B101" s="47"/>
      <c r="C101" s="237" t="s">
        <v>235</v>
      </c>
      <c r="D101" s="237" t="s">
        <v>230</v>
      </c>
      <c r="E101" s="238" t="s">
        <v>5962</v>
      </c>
      <c r="F101" s="239" t="s">
        <v>5963</v>
      </c>
      <c r="G101" s="240" t="s">
        <v>929</v>
      </c>
      <c r="H101" s="241">
        <v>189</v>
      </c>
      <c r="I101" s="242"/>
      <c r="J101" s="243">
        <f>ROUND(I101*H101,2)</f>
        <v>0</v>
      </c>
      <c r="K101" s="239" t="s">
        <v>3751</v>
      </c>
      <c r="L101" s="73"/>
      <c r="M101" s="244" t="s">
        <v>22</v>
      </c>
      <c r="N101" s="245" t="s">
        <v>50</v>
      </c>
      <c r="O101" s="48"/>
      <c r="P101" s="246">
        <f>O101*H101</f>
        <v>0</v>
      </c>
      <c r="Q101" s="246">
        <v>0</v>
      </c>
      <c r="R101" s="246">
        <f>Q101*H101</f>
        <v>0</v>
      </c>
      <c r="S101" s="246">
        <v>0</v>
      </c>
      <c r="T101" s="247">
        <f>S101*H101</f>
        <v>0</v>
      </c>
      <c r="AR101" s="25" t="s">
        <v>572</v>
      </c>
      <c r="AT101" s="25" t="s">
        <v>230</v>
      </c>
      <c r="AU101" s="25" t="s">
        <v>24</v>
      </c>
      <c r="AY101" s="25" t="s">
        <v>228</v>
      </c>
      <c r="BE101" s="248">
        <f>IF(N101="základní",J101,0)</f>
        <v>0</v>
      </c>
      <c r="BF101" s="248">
        <f>IF(N101="snížená",J101,0)</f>
        <v>0</v>
      </c>
      <c r="BG101" s="248">
        <f>IF(N101="zákl. přenesená",J101,0)</f>
        <v>0</v>
      </c>
      <c r="BH101" s="248">
        <f>IF(N101="sníž. přenesená",J101,0)</f>
        <v>0</v>
      </c>
      <c r="BI101" s="248">
        <f>IF(N101="nulová",J101,0)</f>
        <v>0</v>
      </c>
      <c r="BJ101" s="25" t="s">
        <v>24</v>
      </c>
      <c r="BK101" s="248">
        <f>ROUND(I101*H101,2)</f>
        <v>0</v>
      </c>
      <c r="BL101" s="25" t="s">
        <v>572</v>
      </c>
      <c r="BM101" s="25" t="s">
        <v>5964</v>
      </c>
    </row>
    <row r="102" s="1" customFormat="1" ht="16.5" customHeight="1">
      <c r="B102" s="47"/>
      <c r="C102" s="237" t="s">
        <v>251</v>
      </c>
      <c r="D102" s="237" t="s">
        <v>230</v>
      </c>
      <c r="E102" s="238" t="s">
        <v>5965</v>
      </c>
      <c r="F102" s="239" t="s">
        <v>5966</v>
      </c>
      <c r="G102" s="240" t="s">
        <v>929</v>
      </c>
      <c r="H102" s="241">
        <v>190</v>
      </c>
      <c r="I102" s="242"/>
      <c r="J102" s="243">
        <f>ROUND(I102*H102,2)</f>
        <v>0</v>
      </c>
      <c r="K102" s="239" t="s">
        <v>3751</v>
      </c>
      <c r="L102" s="73"/>
      <c r="M102" s="244" t="s">
        <v>22</v>
      </c>
      <c r="N102" s="245" t="s">
        <v>50</v>
      </c>
      <c r="O102" s="48"/>
      <c r="P102" s="246">
        <f>O102*H102</f>
        <v>0</v>
      </c>
      <c r="Q102" s="246">
        <v>0</v>
      </c>
      <c r="R102" s="246">
        <f>Q102*H102</f>
        <v>0</v>
      </c>
      <c r="S102" s="246">
        <v>0</v>
      </c>
      <c r="T102" s="247">
        <f>S102*H102</f>
        <v>0</v>
      </c>
      <c r="AR102" s="25" t="s">
        <v>572</v>
      </c>
      <c r="AT102" s="25" t="s">
        <v>230</v>
      </c>
      <c r="AU102" s="25" t="s">
        <v>24</v>
      </c>
      <c r="AY102" s="25" t="s">
        <v>228</v>
      </c>
      <c r="BE102" s="248">
        <f>IF(N102="základní",J102,0)</f>
        <v>0</v>
      </c>
      <c r="BF102" s="248">
        <f>IF(N102="snížená",J102,0)</f>
        <v>0</v>
      </c>
      <c r="BG102" s="248">
        <f>IF(N102="zákl. přenesená",J102,0)</f>
        <v>0</v>
      </c>
      <c r="BH102" s="248">
        <f>IF(N102="sníž. přenesená",J102,0)</f>
        <v>0</v>
      </c>
      <c r="BI102" s="248">
        <f>IF(N102="nulová",J102,0)</f>
        <v>0</v>
      </c>
      <c r="BJ102" s="25" t="s">
        <v>24</v>
      </c>
      <c r="BK102" s="248">
        <f>ROUND(I102*H102,2)</f>
        <v>0</v>
      </c>
      <c r="BL102" s="25" t="s">
        <v>572</v>
      </c>
      <c r="BM102" s="25" t="s">
        <v>5967</v>
      </c>
    </row>
    <row r="103" s="1" customFormat="1" ht="16.5" customHeight="1">
      <c r="B103" s="47"/>
      <c r="C103" s="237" t="s">
        <v>255</v>
      </c>
      <c r="D103" s="237" t="s">
        <v>230</v>
      </c>
      <c r="E103" s="238" t="s">
        <v>5968</v>
      </c>
      <c r="F103" s="239" t="s">
        <v>5966</v>
      </c>
      <c r="G103" s="240" t="s">
        <v>929</v>
      </c>
      <c r="H103" s="241">
        <v>1</v>
      </c>
      <c r="I103" s="242"/>
      <c r="J103" s="243">
        <f>ROUND(I103*H103,2)</f>
        <v>0</v>
      </c>
      <c r="K103" s="239" t="s">
        <v>3751</v>
      </c>
      <c r="L103" s="73"/>
      <c r="M103" s="244" t="s">
        <v>22</v>
      </c>
      <c r="N103" s="245" t="s">
        <v>50</v>
      </c>
      <c r="O103" s="48"/>
      <c r="P103" s="246">
        <f>O103*H103</f>
        <v>0</v>
      </c>
      <c r="Q103" s="246">
        <v>0</v>
      </c>
      <c r="R103" s="246">
        <f>Q103*H103</f>
        <v>0</v>
      </c>
      <c r="S103" s="246">
        <v>0</v>
      </c>
      <c r="T103" s="247">
        <f>S103*H103</f>
        <v>0</v>
      </c>
      <c r="AR103" s="25" t="s">
        <v>572</v>
      </c>
      <c r="AT103" s="25" t="s">
        <v>230</v>
      </c>
      <c r="AU103" s="25" t="s">
        <v>24</v>
      </c>
      <c r="AY103" s="25" t="s">
        <v>228</v>
      </c>
      <c r="BE103" s="248">
        <f>IF(N103="základní",J103,0)</f>
        <v>0</v>
      </c>
      <c r="BF103" s="248">
        <f>IF(N103="snížená",J103,0)</f>
        <v>0</v>
      </c>
      <c r="BG103" s="248">
        <f>IF(N103="zákl. přenesená",J103,0)</f>
        <v>0</v>
      </c>
      <c r="BH103" s="248">
        <f>IF(N103="sníž. přenesená",J103,0)</f>
        <v>0</v>
      </c>
      <c r="BI103" s="248">
        <f>IF(N103="nulová",J103,0)</f>
        <v>0</v>
      </c>
      <c r="BJ103" s="25" t="s">
        <v>24</v>
      </c>
      <c r="BK103" s="248">
        <f>ROUND(I103*H103,2)</f>
        <v>0</v>
      </c>
      <c r="BL103" s="25" t="s">
        <v>572</v>
      </c>
      <c r="BM103" s="25" t="s">
        <v>5969</v>
      </c>
    </row>
    <row r="104" s="1" customFormat="1" ht="16.5" customHeight="1">
      <c r="B104" s="47"/>
      <c r="C104" s="237" t="s">
        <v>260</v>
      </c>
      <c r="D104" s="237" t="s">
        <v>230</v>
      </c>
      <c r="E104" s="238" t="s">
        <v>5970</v>
      </c>
      <c r="F104" s="239" t="s">
        <v>5971</v>
      </c>
      <c r="G104" s="240" t="s">
        <v>5972</v>
      </c>
      <c r="H104" s="241">
        <v>1</v>
      </c>
      <c r="I104" s="242"/>
      <c r="J104" s="243">
        <f>ROUND(I104*H104,2)</f>
        <v>0</v>
      </c>
      <c r="K104" s="239" t="s">
        <v>3751</v>
      </c>
      <c r="L104" s="73"/>
      <c r="M104" s="244" t="s">
        <v>22</v>
      </c>
      <c r="N104" s="245" t="s">
        <v>50</v>
      </c>
      <c r="O104" s="48"/>
      <c r="P104" s="246">
        <f>O104*H104</f>
        <v>0</v>
      </c>
      <c r="Q104" s="246">
        <v>0</v>
      </c>
      <c r="R104" s="246">
        <f>Q104*H104</f>
        <v>0</v>
      </c>
      <c r="S104" s="246">
        <v>0</v>
      </c>
      <c r="T104" s="247">
        <f>S104*H104</f>
        <v>0</v>
      </c>
      <c r="AR104" s="25" t="s">
        <v>572</v>
      </c>
      <c r="AT104" s="25" t="s">
        <v>230</v>
      </c>
      <c r="AU104" s="25" t="s">
        <v>24</v>
      </c>
      <c r="AY104" s="25" t="s">
        <v>228</v>
      </c>
      <c r="BE104" s="248">
        <f>IF(N104="základní",J104,0)</f>
        <v>0</v>
      </c>
      <c r="BF104" s="248">
        <f>IF(N104="snížená",J104,0)</f>
        <v>0</v>
      </c>
      <c r="BG104" s="248">
        <f>IF(N104="zákl. přenesená",J104,0)</f>
        <v>0</v>
      </c>
      <c r="BH104" s="248">
        <f>IF(N104="sníž. přenesená",J104,0)</f>
        <v>0</v>
      </c>
      <c r="BI104" s="248">
        <f>IF(N104="nulová",J104,0)</f>
        <v>0</v>
      </c>
      <c r="BJ104" s="25" t="s">
        <v>24</v>
      </c>
      <c r="BK104" s="248">
        <f>ROUND(I104*H104,2)</f>
        <v>0</v>
      </c>
      <c r="BL104" s="25" t="s">
        <v>572</v>
      </c>
      <c r="BM104" s="25" t="s">
        <v>5973</v>
      </c>
    </row>
    <row r="105" s="1" customFormat="1" ht="16.5" customHeight="1">
      <c r="B105" s="47"/>
      <c r="C105" s="237" t="s">
        <v>266</v>
      </c>
      <c r="D105" s="237" t="s">
        <v>230</v>
      </c>
      <c r="E105" s="238" t="s">
        <v>5974</v>
      </c>
      <c r="F105" s="239" t="s">
        <v>5975</v>
      </c>
      <c r="G105" s="240" t="s">
        <v>929</v>
      </c>
      <c r="H105" s="241">
        <v>2</v>
      </c>
      <c r="I105" s="242"/>
      <c r="J105" s="243">
        <f>ROUND(I105*H105,2)</f>
        <v>0</v>
      </c>
      <c r="K105" s="239" t="s">
        <v>3751</v>
      </c>
      <c r="L105" s="73"/>
      <c r="M105" s="244" t="s">
        <v>22</v>
      </c>
      <c r="N105" s="245" t="s">
        <v>50</v>
      </c>
      <c r="O105" s="48"/>
      <c r="P105" s="246">
        <f>O105*H105</f>
        <v>0</v>
      </c>
      <c r="Q105" s="246">
        <v>0</v>
      </c>
      <c r="R105" s="246">
        <f>Q105*H105</f>
        <v>0</v>
      </c>
      <c r="S105" s="246">
        <v>0</v>
      </c>
      <c r="T105" s="247">
        <f>S105*H105</f>
        <v>0</v>
      </c>
      <c r="AR105" s="25" t="s">
        <v>572</v>
      </c>
      <c r="AT105" s="25" t="s">
        <v>230</v>
      </c>
      <c r="AU105" s="25" t="s">
        <v>24</v>
      </c>
      <c r="AY105" s="25" t="s">
        <v>228</v>
      </c>
      <c r="BE105" s="248">
        <f>IF(N105="základní",J105,0)</f>
        <v>0</v>
      </c>
      <c r="BF105" s="248">
        <f>IF(N105="snížená",J105,0)</f>
        <v>0</v>
      </c>
      <c r="BG105" s="248">
        <f>IF(N105="zákl. přenesená",J105,0)</f>
        <v>0</v>
      </c>
      <c r="BH105" s="248">
        <f>IF(N105="sníž. přenesená",J105,0)</f>
        <v>0</v>
      </c>
      <c r="BI105" s="248">
        <f>IF(N105="nulová",J105,0)</f>
        <v>0</v>
      </c>
      <c r="BJ105" s="25" t="s">
        <v>24</v>
      </c>
      <c r="BK105" s="248">
        <f>ROUND(I105*H105,2)</f>
        <v>0</v>
      </c>
      <c r="BL105" s="25" t="s">
        <v>572</v>
      </c>
      <c r="BM105" s="25" t="s">
        <v>5976</v>
      </c>
    </row>
    <row r="106" s="11" customFormat="1" ht="37.44" customHeight="1">
      <c r="B106" s="221"/>
      <c r="C106" s="222"/>
      <c r="D106" s="223" t="s">
        <v>78</v>
      </c>
      <c r="E106" s="224" t="s">
        <v>2756</v>
      </c>
      <c r="F106" s="224" t="s">
        <v>5977</v>
      </c>
      <c r="G106" s="222"/>
      <c r="H106" s="222"/>
      <c r="I106" s="225"/>
      <c r="J106" s="226">
        <f>BK106</f>
        <v>0</v>
      </c>
      <c r="K106" s="222"/>
      <c r="L106" s="227"/>
      <c r="M106" s="228"/>
      <c r="N106" s="229"/>
      <c r="O106" s="229"/>
      <c r="P106" s="230">
        <f>SUM(P107:P119)</f>
        <v>0</v>
      </c>
      <c r="Q106" s="229"/>
      <c r="R106" s="230">
        <f>SUM(R107:R119)</f>
        <v>0</v>
      </c>
      <c r="S106" s="229"/>
      <c r="T106" s="231">
        <f>SUM(T107:T119)</f>
        <v>0</v>
      </c>
      <c r="AR106" s="232" t="s">
        <v>101</v>
      </c>
      <c r="AT106" s="233" t="s">
        <v>78</v>
      </c>
      <c r="AU106" s="233" t="s">
        <v>79</v>
      </c>
      <c r="AY106" s="232" t="s">
        <v>228</v>
      </c>
      <c r="BK106" s="234">
        <f>SUM(BK107:BK119)</f>
        <v>0</v>
      </c>
    </row>
    <row r="107" s="1" customFormat="1" ht="16.5" customHeight="1">
      <c r="B107" s="47"/>
      <c r="C107" s="237" t="s">
        <v>271</v>
      </c>
      <c r="D107" s="237" t="s">
        <v>230</v>
      </c>
      <c r="E107" s="238" t="s">
        <v>5978</v>
      </c>
      <c r="F107" s="239" t="s">
        <v>5979</v>
      </c>
      <c r="G107" s="240" t="s">
        <v>22</v>
      </c>
      <c r="H107" s="241">
        <v>1</v>
      </c>
      <c r="I107" s="242"/>
      <c r="J107" s="243">
        <f>ROUND(I107*H107,2)</f>
        <v>0</v>
      </c>
      <c r="K107" s="239" t="s">
        <v>3751</v>
      </c>
      <c r="L107" s="73"/>
      <c r="M107" s="244" t="s">
        <v>22</v>
      </c>
      <c r="N107" s="245" t="s">
        <v>50</v>
      </c>
      <c r="O107" s="48"/>
      <c r="P107" s="246">
        <f>O107*H107</f>
        <v>0</v>
      </c>
      <c r="Q107" s="246">
        <v>0</v>
      </c>
      <c r="R107" s="246">
        <f>Q107*H107</f>
        <v>0</v>
      </c>
      <c r="S107" s="246">
        <v>0</v>
      </c>
      <c r="T107" s="247">
        <f>S107*H107</f>
        <v>0</v>
      </c>
      <c r="AR107" s="25" t="s">
        <v>572</v>
      </c>
      <c r="AT107" s="25" t="s">
        <v>230</v>
      </c>
      <c r="AU107" s="25" t="s">
        <v>24</v>
      </c>
      <c r="AY107" s="25" t="s">
        <v>228</v>
      </c>
      <c r="BE107" s="248">
        <f>IF(N107="základní",J107,0)</f>
        <v>0</v>
      </c>
      <c r="BF107" s="248">
        <f>IF(N107="snížená",J107,0)</f>
        <v>0</v>
      </c>
      <c r="BG107" s="248">
        <f>IF(N107="zákl. přenesená",J107,0)</f>
        <v>0</v>
      </c>
      <c r="BH107" s="248">
        <f>IF(N107="sníž. přenesená",J107,0)</f>
        <v>0</v>
      </c>
      <c r="BI107" s="248">
        <f>IF(N107="nulová",J107,0)</f>
        <v>0</v>
      </c>
      <c r="BJ107" s="25" t="s">
        <v>24</v>
      </c>
      <c r="BK107" s="248">
        <f>ROUND(I107*H107,2)</f>
        <v>0</v>
      </c>
      <c r="BL107" s="25" t="s">
        <v>572</v>
      </c>
      <c r="BM107" s="25" t="s">
        <v>5980</v>
      </c>
    </row>
    <row r="108" s="1" customFormat="1" ht="25.5" customHeight="1">
      <c r="B108" s="47"/>
      <c r="C108" s="237" t="s">
        <v>29</v>
      </c>
      <c r="D108" s="237" t="s">
        <v>230</v>
      </c>
      <c r="E108" s="238" t="s">
        <v>5981</v>
      </c>
      <c r="F108" s="239" t="s">
        <v>5982</v>
      </c>
      <c r="G108" s="240" t="s">
        <v>22</v>
      </c>
      <c r="H108" s="241">
        <v>3</v>
      </c>
      <c r="I108" s="242"/>
      <c r="J108" s="243">
        <f>ROUND(I108*H108,2)</f>
        <v>0</v>
      </c>
      <c r="K108" s="239" t="s">
        <v>3751</v>
      </c>
      <c r="L108" s="73"/>
      <c r="M108" s="244" t="s">
        <v>22</v>
      </c>
      <c r="N108" s="245" t="s">
        <v>50</v>
      </c>
      <c r="O108" s="48"/>
      <c r="P108" s="246">
        <f>O108*H108</f>
        <v>0</v>
      </c>
      <c r="Q108" s="246">
        <v>0</v>
      </c>
      <c r="R108" s="246">
        <f>Q108*H108</f>
        <v>0</v>
      </c>
      <c r="S108" s="246">
        <v>0</v>
      </c>
      <c r="T108" s="247">
        <f>S108*H108</f>
        <v>0</v>
      </c>
      <c r="AR108" s="25" t="s">
        <v>572</v>
      </c>
      <c r="AT108" s="25" t="s">
        <v>230</v>
      </c>
      <c r="AU108" s="25" t="s">
        <v>24</v>
      </c>
      <c r="AY108" s="25" t="s">
        <v>228</v>
      </c>
      <c r="BE108" s="248">
        <f>IF(N108="základní",J108,0)</f>
        <v>0</v>
      </c>
      <c r="BF108" s="248">
        <f>IF(N108="snížená",J108,0)</f>
        <v>0</v>
      </c>
      <c r="BG108" s="248">
        <f>IF(N108="zákl. přenesená",J108,0)</f>
        <v>0</v>
      </c>
      <c r="BH108" s="248">
        <f>IF(N108="sníž. přenesená",J108,0)</f>
        <v>0</v>
      </c>
      <c r="BI108" s="248">
        <f>IF(N108="nulová",J108,0)</f>
        <v>0</v>
      </c>
      <c r="BJ108" s="25" t="s">
        <v>24</v>
      </c>
      <c r="BK108" s="248">
        <f>ROUND(I108*H108,2)</f>
        <v>0</v>
      </c>
      <c r="BL108" s="25" t="s">
        <v>572</v>
      </c>
      <c r="BM108" s="25" t="s">
        <v>5983</v>
      </c>
    </row>
    <row r="109" s="1" customFormat="1" ht="16.5" customHeight="1">
      <c r="B109" s="47"/>
      <c r="C109" s="237" t="s">
        <v>279</v>
      </c>
      <c r="D109" s="237" t="s">
        <v>230</v>
      </c>
      <c r="E109" s="238" t="s">
        <v>5984</v>
      </c>
      <c r="F109" s="239" t="s">
        <v>5985</v>
      </c>
      <c r="G109" s="240" t="s">
        <v>22</v>
      </c>
      <c r="H109" s="241">
        <v>1</v>
      </c>
      <c r="I109" s="242"/>
      <c r="J109" s="243">
        <f>ROUND(I109*H109,2)</f>
        <v>0</v>
      </c>
      <c r="K109" s="239" t="s">
        <v>3751</v>
      </c>
      <c r="L109" s="73"/>
      <c r="M109" s="244" t="s">
        <v>22</v>
      </c>
      <c r="N109" s="245" t="s">
        <v>50</v>
      </c>
      <c r="O109" s="48"/>
      <c r="P109" s="246">
        <f>O109*H109</f>
        <v>0</v>
      </c>
      <c r="Q109" s="246">
        <v>0</v>
      </c>
      <c r="R109" s="246">
        <f>Q109*H109</f>
        <v>0</v>
      </c>
      <c r="S109" s="246">
        <v>0</v>
      </c>
      <c r="T109" s="247">
        <f>S109*H109</f>
        <v>0</v>
      </c>
      <c r="AR109" s="25" t="s">
        <v>572</v>
      </c>
      <c r="AT109" s="25" t="s">
        <v>230</v>
      </c>
      <c r="AU109" s="25" t="s">
        <v>24</v>
      </c>
      <c r="AY109" s="25" t="s">
        <v>228</v>
      </c>
      <c r="BE109" s="248">
        <f>IF(N109="základní",J109,0)</f>
        <v>0</v>
      </c>
      <c r="BF109" s="248">
        <f>IF(N109="snížená",J109,0)</f>
        <v>0</v>
      </c>
      <c r="BG109" s="248">
        <f>IF(N109="zákl. přenesená",J109,0)</f>
        <v>0</v>
      </c>
      <c r="BH109" s="248">
        <f>IF(N109="sníž. přenesená",J109,0)</f>
        <v>0</v>
      </c>
      <c r="BI109" s="248">
        <f>IF(N109="nulová",J109,0)</f>
        <v>0</v>
      </c>
      <c r="BJ109" s="25" t="s">
        <v>24</v>
      </c>
      <c r="BK109" s="248">
        <f>ROUND(I109*H109,2)</f>
        <v>0</v>
      </c>
      <c r="BL109" s="25" t="s">
        <v>572</v>
      </c>
      <c r="BM109" s="25" t="s">
        <v>5986</v>
      </c>
    </row>
    <row r="110" s="1" customFormat="1" ht="16.5" customHeight="1">
      <c r="B110" s="47"/>
      <c r="C110" s="237" t="s">
        <v>284</v>
      </c>
      <c r="D110" s="237" t="s">
        <v>230</v>
      </c>
      <c r="E110" s="238" t="s">
        <v>5987</v>
      </c>
      <c r="F110" s="239" t="s">
        <v>5988</v>
      </c>
      <c r="G110" s="240" t="s">
        <v>22</v>
      </c>
      <c r="H110" s="241">
        <v>1</v>
      </c>
      <c r="I110" s="242"/>
      <c r="J110" s="243">
        <f>ROUND(I110*H110,2)</f>
        <v>0</v>
      </c>
      <c r="K110" s="239" t="s">
        <v>3751</v>
      </c>
      <c r="L110" s="73"/>
      <c r="M110" s="244" t="s">
        <v>22</v>
      </c>
      <c r="N110" s="245" t="s">
        <v>50</v>
      </c>
      <c r="O110" s="48"/>
      <c r="P110" s="246">
        <f>O110*H110</f>
        <v>0</v>
      </c>
      <c r="Q110" s="246">
        <v>0</v>
      </c>
      <c r="R110" s="246">
        <f>Q110*H110</f>
        <v>0</v>
      </c>
      <c r="S110" s="246">
        <v>0</v>
      </c>
      <c r="T110" s="247">
        <f>S110*H110</f>
        <v>0</v>
      </c>
      <c r="AR110" s="25" t="s">
        <v>572</v>
      </c>
      <c r="AT110" s="25" t="s">
        <v>230</v>
      </c>
      <c r="AU110" s="25" t="s">
        <v>24</v>
      </c>
      <c r="AY110" s="25" t="s">
        <v>228</v>
      </c>
      <c r="BE110" s="248">
        <f>IF(N110="základní",J110,0)</f>
        <v>0</v>
      </c>
      <c r="BF110" s="248">
        <f>IF(N110="snížená",J110,0)</f>
        <v>0</v>
      </c>
      <c r="BG110" s="248">
        <f>IF(N110="zákl. přenesená",J110,0)</f>
        <v>0</v>
      </c>
      <c r="BH110" s="248">
        <f>IF(N110="sníž. přenesená",J110,0)</f>
        <v>0</v>
      </c>
      <c r="BI110" s="248">
        <f>IF(N110="nulová",J110,0)</f>
        <v>0</v>
      </c>
      <c r="BJ110" s="25" t="s">
        <v>24</v>
      </c>
      <c r="BK110" s="248">
        <f>ROUND(I110*H110,2)</f>
        <v>0</v>
      </c>
      <c r="BL110" s="25" t="s">
        <v>572</v>
      </c>
      <c r="BM110" s="25" t="s">
        <v>5989</v>
      </c>
    </row>
    <row r="111" s="1" customFormat="1" ht="25.5" customHeight="1">
      <c r="B111" s="47"/>
      <c r="C111" s="237" t="s">
        <v>289</v>
      </c>
      <c r="D111" s="237" t="s">
        <v>230</v>
      </c>
      <c r="E111" s="238" t="s">
        <v>5990</v>
      </c>
      <c r="F111" s="239" t="s">
        <v>5991</v>
      </c>
      <c r="G111" s="240" t="s">
        <v>22</v>
      </c>
      <c r="H111" s="241">
        <v>1</v>
      </c>
      <c r="I111" s="242"/>
      <c r="J111" s="243">
        <f>ROUND(I111*H111,2)</f>
        <v>0</v>
      </c>
      <c r="K111" s="239" t="s">
        <v>3751</v>
      </c>
      <c r="L111" s="73"/>
      <c r="M111" s="244" t="s">
        <v>22</v>
      </c>
      <c r="N111" s="245" t="s">
        <v>50</v>
      </c>
      <c r="O111" s="48"/>
      <c r="P111" s="246">
        <f>O111*H111</f>
        <v>0</v>
      </c>
      <c r="Q111" s="246">
        <v>0</v>
      </c>
      <c r="R111" s="246">
        <f>Q111*H111</f>
        <v>0</v>
      </c>
      <c r="S111" s="246">
        <v>0</v>
      </c>
      <c r="T111" s="247">
        <f>S111*H111</f>
        <v>0</v>
      </c>
      <c r="AR111" s="25" t="s">
        <v>572</v>
      </c>
      <c r="AT111" s="25" t="s">
        <v>230</v>
      </c>
      <c r="AU111" s="25" t="s">
        <v>24</v>
      </c>
      <c r="AY111" s="25" t="s">
        <v>228</v>
      </c>
      <c r="BE111" s="248">
        <f>IF(N111="základní",J111,0)</f>
        <v>0</v>
      </c>
      <c r="BF111" s="248">
        <f>IF(N111="snížená",J111,0)</f>
        <v>0</v>
      </c>
      <c r="BG111" s="248">
        <f>IF(N111="zákl. přenesená",J111,0)</f>
        <v>0</v>
      </c>
      <c r="BH111" s="248">
        <f>IF(N111="sníž. přenesená",J111,0)</f>
        <v>0</v>
      </c>
      <c r="BI111" s="248">
        <f>IF(N111="nulová",J111,0)</f>
        <v>0</v>
      </c>
      <c r="BJ111" s="25" t="s">
        <v>24</v>
      </c>
      <c r="BK111" s="248">
        <f>ROUND(I111*H111,2)</f>
        <v>0</v>
      </c>
      <c r="BL111" s="25" t="s">
        <v>572</v>
      </c>
      <c r="BM111" s="25" t="s">
        <v>5992</v>
      </c>
    </row>
    <row r="112" s="1" customFormat="1" ht="38.25" customHeight="1">
      <c r="B112" s="47"/>
      <c r="C112" s="237" t="s">
        <v>295</v>
      </c>
      <c r="D112" s="237" t="s">
        <v>230</v>
      </c>
      <c r="E112" s="238" t="s">
        <v>5993</v>
      </c>
      <c r="F112" s="239" t="s">
        <v>5994</v>
      </c>
      <c r="G112" s="240" t="s">
        <v>22</v>
      </c>
      <c r="H112" s="241">
        <v>1</v>
      </c>
      <c r="I112" s="242"/>
      <c r="J112" s="243">
        <f>ROUND(I112*H112,2)</f>
        <v>0</v>
      </c>
      <c r="K112" s="239" t="s">
        <v>3751</v>
      </c>
      <c r="L112" s="73"/>
      <c r="M112" s="244" t="s">
        <v>22</v>
      </c>
      <c r="N112" s="245" t="s">
        <v>50</v>
      </c>
      <c r="O112" s="48"/>
      <c r="P112" s="246">
        <f>O112*H112</f>
        <v>0</v>
      </c>
      <c r="Q112" s="246">
        <v>0</v>
      </c>
      <c r="R112" s="246">
        <f>Q112*H112</f>
        <v>0</v>
      </c>
      <c r="S112" s="246">
        <v>0</v>
      </c>
      <c r="T112" s="247">
        <f>S112*H112</f>
        <v>0</v>
      </c>
      <c r="AR112" s="25" t="s">
        <v>572</v>
      </c>
      <c r="AT112" s="25" t="s">
        <v>230</v>
      </c>
      <c r="AU112" s="25" t="s">
        <v>24</v>
      </c>
      <c r="AY112" s="25" t="s">
        <v>228</v>
      </c>
      <c r="BE112" s="248">
        <f>IF(N112="základní",J112,0)</f>
        <v>0</v>
      </c>
      <c r="BF112" s="248">
        <f>IF(N112="snížená",J112,0)</f>
        <v>0</v>
      </c>
      <c r="BG112" s="248">
        <f>IF(N112="zákl. přenesená",J112,0)</f>
        <v>0</v>
      </c>
      <c r="BH112" s="248">
        <f>IF(N112="sníž. přenesená",J112,0)</f>
        <v>0</v>
      </c>
      <c r="BI112" s="248">
        <f>IF(N112="nulová",J112,0)</f>
        <v>0</v>
      </c>
      <c r="BJ112" s="25" t="s">
        <v>24</v>
      </c>
      <c r="BK112" s="248">
        <f>ROUND(I112*H112,2)</f>
        <v>0</v>
      </c>
      <c r="BL112" s="25" t="s">
        <v>572</v>
      </c>
      <c r="BM112" s="25" t="s">
        <v>5995</v>
      </c>
    </row>
    <row r="113" s="1" customFormat="1" ht="25.5" customHeight="1">
      <c r="B113" s="47"/>
      <c r="C113" s="237" t="s">
        <v>10</v>
      </c>
      <c r="D113" s="237" t="s">
        <v>230</v>
      </c>
      <c r="E113" s="238" t="s">
        <v>5996</v>
      </c>
      <c r="F113" s="239" t="s">
        <v>5997</v>
      </c>
      <c r="G113" s="240" t="s">
        <v>22</v>
      </c>
      <c r="H113" s="241">
        <v>1</v>
      </c>
      <c r="I113" s="242"/>
      <c r="J113" s="243">
        <f>ROUND(I113*H113,2)</f>
        <v>0</v>
      </c>
      <c r="K113" s="239" t="s">
        <v>3751</v>
      </c>
      <c r="L113" s="73"/>
      <c r="M113" s="244" t="s">
        <v>22</v>
      </c>
      <c r="N113" s="245" t="s">
        <v>50</v>
      </c>
      <c r="O113" s="48"/>
      <c r="P113" s="246">
        <f>O113*H113</f>
        <v>0</v>
      </c>
      <c r="Q113" s="246">
        <v>0</v>
      </c>
      <c r="R113" s="246">
        <f>Q113*H113</f>
        <v>0</v>
      </c>
      <c r="S113" s="246">
        <v>0</v>
      </c>
      <c r="T113" s="247">
        <f>S113*H113</f>
        <v>0</v>
      </c>
      <c r="AR113" s="25" t="s">
        <v>572</v>
      </c>
      <c r="AT113" s="25" t="s">
        <v>230</v>
      </c>
      <c r="AU113" s="25" t="s">
        <v>24</v>
      </c>
      <c r="AY113" s="25" t="s">
        <v>228</v>
      </c>
      <c r="BE113" s="248">
        <f>IF(N113="základní",J113,0)</f>
        <v>0</v>
      </c>
      <c r="BF113" s="248">
        <f>IF(N113="snížená",J113,0)</f>
        <v>0</v>
      </c>
      <c r="BG113" s="248">
        <f>IF(N113="zákl. přenesená",J113,0)</f>
        <v>0</v>
      </c>
      <c r="BH113" s="248">
        <f>IF(N113="sníž. přenesená",J113,0)</f>
        <v>0</v>
      </c>
      <c r="BI113" s="248">
        <f>IF(N113="nulová",J113,0)</f>
        <v>0</v>
      </c>
      <c r="BJ113" s="25" t="s">
        <v>24</v>
      </c>
      <c r="BK113" s="248">
        <f>ROUND(I113*H113,2)</f>
        <v>0</v>
      </c>
      <c r="BL113" s="25" t="s">
        <v>572</v>
      </c>
      <c r="BM113" s="25" t="s">
        <v>5998</v>
      </c>
    </row>
    <row r="114" s="1" customFormat="1" ht="25.5" customHeight="1">
      <c r="B114" s="47"/>
      <c r="C114" s="237" t="s">
        <v>304</v>
      </c>
      <c r="D114" s="237" t="s">
        <v>230</v>
      </c>
      <c r="E114" s="238" t="s">
        <v>5999</v>
      </c>
      <c r="F114" s="239" t="s">
        <v>6000</v>
      </c>
      <c r="G114" s="240" t="s">
        <v>22</v>
      </c>
      <c r="H114" s="241">
        <v>1</v>
      </c>
      <c r="I114" s="242"/>
      <c r="J114" s="243">
        <f>ROUND(I114*H114,2)</f>
        <v>0</v>
      </c>
      <c r="K114" s="239" t="s">
        <v>3751</v>
      </c>
      <c r="L114" s="73"/>
      <c r="M114" s="244" t="s">
        <v>22</v>
      </c>
      <c r="N114" s="245" t="s">
        <v>50</v>
      </c>
      <c r="O114" s="48"/>
      <c r="P114" s="246">
        <f>O114*H114</f>
        <v>0</v>
      </c>
      <c r="Q114" s="246">
        <v>0</v>
      </c>
      <c r="R114" s="246">
        <f>Q114*H114</f>
        <v>0</v>
      </c>
      <c r="S114" s="246">
        <v>0</v>
      </c>
      <c r="T114" s="247">
        <f>S114*H114</f>
        <v>0</v>
      </c>
      <c r="AR114" s="25" t="s">
        <v>572</v>
      </c>
      <c r="AT114" s="25" t="s">
        <v>230</v>
      </c>
      <c r="AU114" s="25" t="s">
        <v>24</v>
      </c>
      <c r="AY114" s="25" t="s">
        <v>228</v>
      </c>
      <c r="BE114" s="248">
        <f>IF(N114="základní",J114,0)</f>
        <v>0</v>
      </c>
      <c r="BF114" s="248">
        <f>IF(N114="snížená",J114,0)</f>
        <v>0</v>
      </c>
      <c r="BG114" s="248">
        <f>IF(N114="zákl. přenesená",J114,0)</f>
        <v>0</v>
      </c>
      <c r="BH114" s="248">
        <f>IF(N114="sníž. přenesená",J114,0)</f>
        <v>0</v>
      </c>
      <c r="BI114" s="248">
        <f>IF(N114="nulová",J114,0)</f>
        <v>0</v>
      </c>
      <c r="BJ114" s="25" t="s">
        <v>24</v>
      </c>
      <c r="BK114" s="248">
        <f>ROUND(I114*H114,2)</f>
        <v>0</v>
      </c>
      <c r="BL114" s="25" t="s">
        <v>572</v>
      </c>
      <c r="BM114" s="25" t="s">
        <v>6001</v>
      </c>
    </row>
    <row r="115" s="1" customFormat="1" ht="38.25" customHeight="1">
      <c r="B115" s="47"/>
      <c r="C115" s="237" t="s">
        <v>308</v>
      </c>
      <c r="D115" s="237" t="s">
        <v>230</v>
      </c>
      <c r="E115" s="238" t="s">
        <v>6002</v>
      </c>
      <c r="F115" s="239" t="s">
        <v>6003</v>
      </c>
      <c r="G115" s="240" t="s">
        <v>22</v>
      </c>
      <c r="H115" s="241">
        <v>910</v>
      </c>
      <c r="I115" s="242"/>
      <c r="J115" s="243">
        <f>ROUND(I115*H115,2)</f>
        <v>0</v>
      </c>
      <c r="K115" s="239" t="s">
        <v>3751</v>
      </c>
      <c r="L115" s="73"/>
      <c r="M115" s="244" t="s">
        <v>22</v>
      </c>
      <c r="N115" s="245" t="s">
        <v>50</v>
      </c>
      <c r="O115" s="48"/>
      <c r="P115" s="246">
        <f>O115*H115</f>
        <v>0</v>
      </c>
      <c r="Q115" s="246">
        <v>0</v>
      </c>
      <c r="R115" s="246">
        <f>Q115*H115</f>
        <v>0</v>
      </c>
      <c r="S115" s="246">
        <v>0</v>
      </c>
      <c r="T115" s="247">
        <f>S115*H115</f>
        <v>0</v>
      </c>
      <c r="AR115" s="25" t="s">
        <v>572</v>
      </c>
      <c r="AT115" s="25" t="s">
        <v>230</v>
      </c>
      <c r="AU115" s="25" t="s">
        <v>24</v>
      </c>
      <c r="AY115" s="25" t="s">
        <v>228</v>
      </c>
      <c r="BE115" s="248">
        <f>IF(N115="základní",J115,0)</f>
        <v>0</v>
      </c>
      <c r="BF115" s="248">
        <f>IF(N115="snížená",J115,0)</f>
        <v>0</v>
      </c>
      <c r="BG115" s="248">
        <f>IF(N115="zákl. přenesená",J115,0)</f>
        <v>0</v>
      </c>
      <c r="BH115" s="248">
        <f>IF(N115="sníž. přenesená",J115,0)</f>
        <v>0</v>
      </c>
      <c r="BI115" s="248">
        <f>IF(N115="nulová",J115,0)</f>
        <v>0</v>
      </c>
      <c r="BJ115" s="25" t="s">
        <v>24</v>
      </c>
      <c r="BK115" s="248">
        <f>ROUND(I115*H115,2)</f>
        <v>0</v>
      </c>
      <c r="BL115" s="25" t="s">
        <v>572</v>
      </c>
      <c r="BM115" s="25" t="s">
        <v>6004</v>
      </c>
    </row>
    <row r="116" s="1" customFormat="1" ht="25.5" customHeight="1">
      <c r="B116" s="47"/>
      <c r="C116" s="237" t="s">
        <v>313</v>
      </c>
      <c r="D116" s="237" t="s">
        <v>230</v>
      </c>
      <c r="E116" s="238" t="s">
        <v>6005</v>
      </c>
      <c r="F116" s="239" t="s">
        <v>6006</v>
      </c>
      <c r="G116" s="240" t="s">
        <v>22</v>
      </c>
      <c r="H116" s="241">
        <v>400</v>
      </c>
      <c r="I116" s="242"/>
      <c r="J116" s="243">
        <f>ROUND(I116*H116,2)</f>
        <v>0</v>
      </c>
      <c r="K116" s="239" t="s">
        <v>3751</v>
      </c>
      <c r="L116" s="73"/>
      <c r="M116" s="244" t="s">
        <v>22</v>
      </c>
      <c r="N116" s="245" t="s">
        <v>50</v>
      </c>
      <c r="O116" s="48"/>
      <c r="P116" s="246">
        <f>O116*H116</f>
        <v>0</v>
      </c>
      <c r="Q116" s="246">
        <v>0</v>
      </c>
      <c r="R116" s="246">
        <f>Q116*H116</f>
        <v>0</v>
      </c>
      <c r="S116" s="246">
        <v>0</v>
      </c>
      <c r="T116" s="247">
        <f>S116*H116</f>
        <v>0</v>
      </c>
      <c r="AR116" s="25" t="s">
        <v>572</v>
      </c>
      <c r="AT116" s="25" t="s">
        <v>230</v>
      </c>
      <c r="AU116" s="25" t="s">
        <v>24</v>
      </c>
      <c r="AY116" s="25" t="s">
        <v>228</v>
      </c>
      <c r="BE116" s="248">
        <f>IF(N116="základní",J116,0)</f>
        <v>0</v>
      </c>
      <c r="BF116" s="248">
        <f>IF(N116="snížená",J116,0)</f>
        <v>0</v>
      </c>
      <c r="BG116" s="248">
        <f>IF(N116="zákl. přenesená",J116,0)</f>
        <v>0</v>
      </c>
      <c r="BH116" s="248">
        <f>IF(N116="sníž. přenesená",J116,0)</f>
        <v>0</v>
      </c>
      <c r="BI116" s="248">
        <f>IF(N116="nulová",J116,0)</f>
        <v>0</v>
      </c>
      <c r="BJ116" s="25" t="s">
        <v>24</v>
      </c>
      <c r="BK116" s="248">
        <f>ROUND(I116*H116,2)</f>
        <v>0</v>
      </c>
      <c r="BL116" s="25" t="s">
        <v>572</v>
      </c>
      <c r="BM116" s="25" t="s">
        <v>6007</v>
      </c>
    </row>
    <row r="117" s="1" customFormat="1" ht="25.5" customHeight="1">
      <c r="B117" s="47"/>
      <c r="C117" s="237" t="s">
        <v>319</v>
      </c>
      <c r="D117" s="237" t="s">
        <v>230</v>
      </c>
      <c r="E117" s="238" t="s">
        <v>6008</v>
      </c>
      <c r="F117" s="239" t="s">
        <v>6009</v>
      </c>
      <c r="G117" s="240" t="s">
        <v>22</v>
      </c>
      <c r="H117" s="241">
        <v>29</v>
      </c>
      <c r="I117" s="242"/>
      <c r="J117" s="243">
        <f>ROUND(I117*H117,2)</f>
        <v>0</v>
      </c>
      <c r="K117" s="239" t="s">
        <v>3751</v>
      </c>
      <c r="L117" s="73"/>
      <c r="M117" s="244" t="s">
        <v>22</v>
      </c>
      <c r="N117" s="245" t="s">
        <v>50</v>
      </c>
      <c r="O117" s="48"/>
      <c r="P117" s="246">
        <f>O117*H117</f>
        <v>0</v>
      </c>
      <c r="Q117" s="246">
        <v>0</v>
      </c>
      <c r="R117" s="246">
        <f>Q117*H117</f>
        <v>0</v>
      </c>
      <c r="S117" s="246">
        <v>0</v>
      </c>
      <c r="T117" s="247">
        <f>S117*H117</f>
        <v>0</v>
      </c>
      <c r="AR117" s="25" t="s">
        <v>572</v>
      </c>
      <c r="AT117" s="25" t="s">
        <v>230</v>
      </c>
      <c r="AU117" s="25" t="s">
        <v>24</v>
      </c>
      <c r="AY117" s="25" t="s">
        <v>228</v>
      </c>
      <c r="BE117" s="248">
        <f>IF(N117="základní",J117,0)</f>
        <v>0</v>
      </c>
      <c r="BF117" s="248">
        <f>IF(N117="snížená",J117,0)</f>
        <v>0</v>
      </c>
      <c r="BG117" s="248">
        <f>IF(N117="zákl. přenesená",J117,0)</f>
        <v>0</v>
      </c>
      <c r="BH117" s="248">
        <f>IF(N117="sníž. přenesená",J117,0)</f>
        <v>0</v>
      </c>
      <c r="BI117" s="248">
        <f>IF(N117="nulová",J117,0)</f>
        <v>0</v>
      </c>
      <c r="BJ117" s="25" t="s">
        <v>24</v>
      </c>
      <c r="BK117" s="248">
        <f>ROUND(I117*H117,2)</f>
        <v>0</v>
      </c>
      <c r="BL117" s="25" t="s">
        <v>572</v>
      </c>
      <c r="BM117" s="25" t="s">
        <v>6010</v>
      </c>
    </row>
    <row r="118" s="1" customFormat="1" ht="25.5" customHeight="1">
      <c r="B118" s="47"/>
      <c r="C118" s="237" t="s">
        <v>325</v>
      </c>
      <c r="D118" s="237" t="s">
        <v>230</v>
      </c>
      <c r="E118" s="238" t="s">
        <v>6011</v>
      </c>
      <c r="F118" s="239" t="s">
        <v>6012</v>
      </c>
      <c r="G118" s="240" t="s">
        <v>22</v>
      </c>
      <c r="H118" s="241">
        <v>16</v>
      </c>
      <c r="I118" s="242"/>
      <c r="J118" s="243">
        <f>ROUND(I118*H118,2)</f>
        <v>0</v>
      </c>
      <c r="K118" s="239" t="s">
        <v>3751</v>
      </c>
      <c r="L118" s="73"/>
      <c r="M118" s="244" t="s">
        <v>22</v>
      </c>
      <c r="N118" s="245" t="s">
        <v>50</v>
      </c>
      <c r="O118" s="48"/>
      <c r="P118" s="246">
        <f>O118*H118</f>
        <v>0</v>
      </c>
      <c r="Q118" s="246">
        <v>0</v>
      </c>
      <c r="R118" s="246">
        <f>Q118*H118</f>
        <v>0</v>
      </c>
      <c r="S118" s="246">
        <v>0</v>
      </c>
      <c r="T118" s="247">
        <f>S118*H118</f>
        <v>0</v>
      </c>
      <c r="AR118" s="25" t="s">
        <v>572</v>
      </c>
      <c r="AT118" s="25" t="s">
        <v>230</v>
      </c>
      <c r="AU118" s="25" t="s">
        <v>24</v>
      </c>
      <c r="AY118" s="25" t="s">
        <v>228</v>
      </c>
      <c r="BE118" s="248">
        <f>IF(N118="základní",J118,0)</f>
        <v>0</v>
      </c>
      <c r="BF118" s="248">
        <f>IF(N118="snížená",J118,0)</f>
        <v>0</v>
      </c>
      <c r="BG118" s="248">
        <f>IF(N118="zákl. přenesená",J118,0)</f>
        <v>0</v>
      </c>
      <c r="BH118" s="248">
        <f>IF(N118="sníž. přenesená",J118,0)</f>
        <v>0</v>
      </c>
      <c r="BI118" s="248">
        <f>IF(N118="nulová",J118,0)</f>
        <v>0</v>
      </c>
      <c r="BJ118" s="25" t="s">
        <v>24</v>
      </c>
      <c r="BK118" s="248">
        <f>ROUND(I118*H118,2)</f>
        <v>0</v>
      </c>
      <c r="BL118" s="25" t="s">
        <v>572</v>
      </c>
      <c r="BM118" s="25" t="s">
        <v>6013</v>
      </c>
    </row>
    <row r="119" s="1" customFormat="1" ht="25.5" customHeight="1">
      <c r="B119" s="47"/>
      <c r="C119" s="237" t="s">
        <v>9</v>
      </c>
      <c r="D119" s="237" t="s">
        <v>230</v>
      </c>
      <c r="E119" s="238" t="s">
        <v>6014</v>
      </c>
      <c r="F119" s="239" t="s">
        <v>6015</v>
      </c>
      <c r="G119" s="240" t="s">
        <v>22</v>
      </c>
      <c r="H119" s="241">
        <v>16</v>
      </c>
      <c r="I119" s="242"/>
      <c r="J119" s="243">
        <f>ROUND(I119*H119,2)</f>
        <v>0</v>
      </c>
      <c r="K119" s="239" t="s">
        <v>3751</v>
      </c>
      <c r="L119" s="73"/>
      <c r="M119" s="244" t="s">
        <v>22</v>
      </c>
      <c r="N119" s="245" t="s">
        <v>50</v>
      </c>
      <c r="O119" s="48"/>
      <c r="P119" s="246">
        <f>O119*H119</f>
        <v>0</v>
      </c>
      <c r="Q119" s="246">
        <v>0</v>
      </c>
      <c r="R119" s="246">
        <f>Q119*H119</f>
        <v>0</v>
      </c>
      <c r="S119" s="246">
        <v>0</v>
      </c>
      <c r="T119" s="247">
        <f>S119*H119</f>
        <v>0</v>
      </c>
      <c r="AR119" s="25" t="s">
        <v>572</v>
      </c>
      <c r="AT119" s="25" t="s">
        <v>230</v>
      </c>
      <c r="AU119" s="25" t="s">
        <v>24</v>
      </c>
      <c r="AY119" s="25" t="s">
        <v>228</v>
      </c>
      <c r="BE119" s="248">
        <f>IF(N119="základní",J119,0)</f>
        <v>0</v>
      </c>
      <c r="BF119" s="248">
        <f>IF(N119="snížená",J119,0)</f>
        <v>0</v>
      </c>
      <c r="BG119" s="248">
        <f>IF(N119="zákl. přenesená",J119,0)</f>
        <v>0</v>
      </c>
      <c r="BH119" s="248">
        <f>IF(N119="sníž. přenesená",J119,0)</f>
        <v>0</v>
      </c>
      <c r="BI119" s="248">
        <f>IF(N119="nulová",J119,0)</f>
        <v>0</v>
      </c>
      <c r="BJ119" s="25" t="s">
        <v>24</v>
      </c>
      <c r="BK119" s="248">
        <f>ROUND(I119*H119,2)</f>
        <v>0</v>
      </c>
      <c r="BL119" s="25" t="s">
        <v>572</v>
      </c>
      <c r="BM119" s="25" t="s">
        <v>6016</v>
      </c>
    </row>
    <row r="120" s="11" customFormat="1" ht="37.44" customHeight="1">
      <c r="B120" s="221"/>
      <c r="C120" s="222"/>
      <c r="D120" s="223" t="s">
        <v>78</v>
      </c>
      <c r="E120" s="224" t="s">
        <v>2758</v>
      </c>
      <c r="F120" s="224" t="s">
        <v>6017</v>
      </c>
      <c r="G120" s="222"/>
      <c r="H120" s="222"/>
      <c r="I120" s="225"/>
      <c r="J120" s="226">
        <f>BK120</f>
        <v>0</v>
      </c>
      <c r="K120" s="222"/>
      <c r="L120" s="227"/>
      <c r="M120" s="228"/>
      <c r="N120" s="229"/>
      <c r="O120" s="229"/>
      <c r="P120" s="230">
        <f>SUM(P121:P129)</f>
        <v>0</v>
      </c>
      <c r="Q120" s="229"/>
      <c r="R120" s="230">
        <f>SUM(R121:R129)</f>
        <v>0</v>
      </c>
      <c r="S120" s="229"/>
      <c r="T120" s="231">
        <f>SUM(T121:T129)</f>
        <v>0</v>
      </c>
      <c r="AR120" s="232" t="s">
        <v>101</v>
      </c>
      <c r="AT120" s="233" t="s">
        <v>78</v>
      </c>
      <c r="AU120" s="233" t="s">
        <v>79</v>
      </c>
      <c r="AY120" s="232" t="s">
        <v>228</v>
      </c>
      <c r="BK120" s="234">
        <f>SUM(BK121:BK129)</f>
        <v>0</v>
      </c>
    </row>
    <row r="121" s="1" customFormat="1" ht="16.5" customHeight="1">
      <c r="B121" s="47"/>
      <c r="C121" s="237" t="s">
        <v>335</v>
      </c>
      <c r="D121" s="237" t="s">
        <v>230</v>
      </c>
      <c r="E121" s="238" t="s">
        <v>6018</v>
      </c>
      <c r="F121" s="239" t="s">
        <v>6019</v>
      </c>
      <c r="G121" s="240" t="s">
        <v>929</v>
      </c>
      <c r="H121" s="241">
        <v>130</v>
      </c>
      <c r="I121" s="242"/>
      <c r="J121" s="243">
        <f>ROUND(I121*H121,2)</f>
        <v>0</v>
      </c>
      <c r="K121" s="239" t="s">
        <v>3751</v>
      </c>
      <c r="L121" s="73"/>
      <c r="M121" s="244" t="s">
        <v>22</v>
      </c>
      <c r="N121" s="245" t="s">
        <v>50</v>
      </c>
      <c r="O121" s="48"/>
      <c r="P121" s="246">
        <f>O121*H121</f>
        <v>0</v>
      </c>
      <c r="Q121" s="246">
        <v>0</v>
      </c>
      <c r="R121" s="246">
        <f>Q121*H121</f>
        <v>0</v>
      </c>
      <c r="S121" s="246">
        <v>0</v>
      </c>
      <c r="T121" s="247">
        <f>S121*H121</f>
        <v>0</v>
      </c>
      <c r="AR121" s="25" t="s">
        <v>572</v>
      </c>
      <c r="AT121" s="25" t="s">
        <v>230</v>
      </c>
      <c r="AU121" s="25" t="s">
        <v>24</v>
      </c>
      <c r="AY121" s="25" t="s">
        <v>228</v>
      </c>
      <c r="BE121" s="248">
        <f>IF(N121="základní",J121,0)</f>
        <v>0</v>
      </c>
      <c r="BF121" s="248">
        <f>IF(N121="snížená",J121,0)</f>
        <v>0</v>
      </c>
      <c r="BG121" s="248">
        <f>IF(N121="zákl. přenesená",J121,0)</f>
        <v>0</v>
      </c>
      <c r="BH121" s="248">
        <f>IF(N121="sníž. přenesená",J121,0)</f>
        <v>0</v>
      </c>
      <c r="BI121" s="248">
        <f>IF(N121="nulová",J121,0)</f>
        <v>0</v>
      </c>
      <c r="BJ121" s="25" t="s">
        <v>24</v>
      </c>
      <c r="BK121" s="248">
        <f>ROUND(I121*H121,2)</f>
        <v>0</v>
      </c>
      <c r="BL121" s="25" t="s">
        <v>572</v>
      </c>
      <c r="BM121" s="25" t="s">
        <v>6020</v>
      </c>
    </row>
    <row r="122" s="1" customFormat="1" ht="16.5" customHeight="1">
      <c r="B122" s="47"/>
      <c r="C122" s="237" t="s">
        <v>340</v>
      </c>
      <c r="D122" s="237" t="s">
        <v>230</v>
      </c>
      <c r="E122" s="238" t="s">
        <v>6021</v>
      </c>
      <c r="F122" s="239" t="s">
        <v>6022</v>
      </c>
      <c r="G122" s="240" t="s">
        <v>929</v>
      </c>
      <c r="H122" s="241">
        <v>19</v>
      </c>
      <c r="I122" s="242"/>
      <c r="J122" s="243">
        <f>ROUND(I122*H122,2)</f>
        <v>0</v>
      </c>
      <c r="K122" s="239" t="s">
        <v>3751</v>
      </c>
      <c r="L122" s="73"/>
      <c r="M122" s="244" t="s">
        <v>22</v>
      </c>
      <c r="N122" s="245" t="s">
        <v>50</v>
      </c>
      <c r="O122" s="48"/>
      <c r="P122" s="246">
        <f>O122*H122</f>
        <v>0</v>
      </c>
      <c r="Q122" s="246">
        <v>0</v>
      </c>
      <c r="R122" s="246">
        <f>Q122*H122</f>
        <v>0</v>
      </c>
      <c r="S122" s="246">
        <v>0</v>
      </c>
      <c r="T122" s="247">
        <f>S122*H122</f>
        <v>0</v>
      </c>
      <c r="AR122" s="25" t="s">
        <v>572</v>
      </c>
      <c r="AT122" s="25" t="s">
        <v>230</v>
      </c>
      <c r="AU122" s="25" t="s">
        <v>24</v>
      </c>
      <c r="AY122" s="25" t="s">
        <v>228</v>
      </c>
      <c r="BE122" s="248">
        <f>IF(N122="základní",J122,0)</f>
        <v>0</v>
      </c>
      <c r="BF122" s="248">
        <f>IF(N122="snížená",J122,0)</f>
        <v>0</v>
      </c>
      <c r="BG122" s="248">
        <f>IF(N122="zákl. přenesená",J122,0)</f>
        <v>0</v>
      </c>
      <c r="BH122" s="248">
        <f>IF(N122="sníž. přenesená",J122,0)</f>
        <v>0</v>
      </c>
      <c r="BI122" s="248">
        <f>IF(N122="nulová",J122,0)</f>
        <v>0</v>
      </c>
      <c r="BJ122" s="25" t="s">
        <v>24</v>
      </c>
      <c r="BK122" s="248">
        <f>ROUND(I122*H122,2)</f>
        <v>0</v>
      </c>
      <c r="BL122" s="25" t="s">
        <v>572</v>
      </c>
      <c r="BM122" s="25" t="s">
        <v>6023</v>
      </c>
    </row>
    <row r="123" s="1" customFormat="1" ht="16.5" customHeight="1">
      <c r="B123" s="47"/>
      <c r="C123" s="237" t="s">
        <v>344</v>
      </c>
      <c r="D123" s="237" t="s">
        <v>230</v>
      </c>
      <c r="E123" s="238" t="s">
        <v>6024</v>
      </c>
      <c r="F123" s="239" t="s">
        <v>6025</v>
      </c>
      <c r="G123" s="240" t="s">
        <v>929</v>
      </c>
      <c r="H123" s="241">
        <v>8</v>
      </c>
      <c r="I123" s="242"/>
      <c r="J123" s="243">
        <f>ROUND(I123*H123,2)</f>
        <v>0</v>
      </c>
      <c r="K123" s="239" t="s">
        <v>3751</v>
      </c>
      <c r="L123" s="73"/>
      <c r="M123" s="244" t="s">
        <v>22</v>
      </c>
      <c r="N123" s="245" t="s">
        <v>50</v>
      </c>
      <c r="O123" s="48"/>
      <c r="P123" s="246">
        <f>O123*H123</f>
        <v>0</v>
      </c>
      <c r="Q123" s="246">
        <v>0</v>
      </c>
      <c r="R123" s="246">
        <f>Q123*H123</f>
        <v>0</v>
      </c>
      <c r="S123" s="246">
        <v>0</v>
      </c>
      <c r="T123" s="247">
        <f>S123*H123</f>
        <v>0</v>
      </c>
      <c r="AR123" s="25" t="s">
        <v>572</v>
      </c>
      <c r="AT123" s="25" t="s">
        <v>230</v>
      </c>
      <c r="AU123" s="25" t="s">
        <v>24</v>
      </c>
      <c r="AY123" s="25" t="s">
        <v>228</v>
      </c>
      <c r="BE123" s="248">
        <f>IF(N123="základní",J123,0)</f>
        <v>0</v>
      </c>
      <c r="BF123" s="248">
        <f>IF(N123="snížená",J123,0)</f>
        <v>0</v>
      </c>
      <c r="BG123" s="248">
        <f>IF(N123="zákl. přenesená",J123,0)</f>
        <v>0</v>
      </c>
      <c r="BH123" s="248">
        <f>IF(N123="sníž. přenesená",J123,0)</f>
        <v>0</v>
      </c>
      <c r="BI123" s="248">
        <f>IF(N123="nulová",J123,0)</f>
        <v>0</v>
      </c>
      <c r="BJ123" s="25" t="s">
        <v>24</v>
      </c>
      <c r="BK123" s="248">
        <f>ROUND(I123*H123,2)</f>
        <v>0</v>
      </c>
      <c r="BL123" s="25" t="s">
        <v>572</v>
      </c>
      <c r="BM123" s="25" t="s">
        <v>6026</v>
      </c>
    </row>
    <row r="124" s="1" customFormat="1" ht="16.5" customHeight="1">
      <c r="B124" s="47"/>
      <c r="C124" s="237" t="s">
        <v>348</v>
      </c>
      <c r="D124" s="237" t="s">
        <v>230</v>
      </c>
      <c r="E124" s="238" t="s">
        <v>6027</v>
      </c>
      <c r="F124" s="239" t="s">
        <v>6028</v>
      </c>
      <c r="G124" s="240" t="s">
        <v>929</v>
      </c>
      <c r="H124" s="241">
        <v>6</v>
      </c>
      <c r="I124" s="242"/>
      <c r="J124" s="243">
        <f>ROUND(I124*H124,2)</f>
        <v>0</v>
      </c>
      <c r="K124" s="239" t="s">
        <v>3751</v>
      </c>
      <c r="L124" s="73"/>
      <c r="M124" s="244" t="s">
        <v>22</v>
      </c>
      <c r="N124" s="245" t="s">
        <v>50</v>
      </c>
      <c r="O124" s="48"/>
      <c r="P124" s="246">
        <f>O124*H124</f>
        <v>0</v>
      </c>
      <c r="Q124" s="246">
        <v>0</v>
      </c>
      <c r="R124" s="246">
        <f>Q124*H124</f>
        <v>0</v>
      </c>
      <c r="S124" s="246">
        <v>0</v>
      </c>
      <c r="T124" s="247">
        <f>S124*H124</f>
        <v>0</v>
      </c>
      <c r="AR124" s="25" t="s">
        <v>572</v>
      </c>
      <c r="AT124" s="25" t="s">
        <v>230</v>
      </c>
      <c r="AU124" s="25" t="s">
        <v>24</v>
      </c>
      <c r="AY124" s="25" t="s">
        <v>228</v>
      </c>
      <c r="BE124" s="248">
        <f>IF(N124="základní",J124,0)</f>
        <v>0</v>
      </c>
      <c r="BF124" s="248">
        <f>IF(N124="snížená",J124,0)</f>
        <v>0</v>
      </c>
      <c r="BG124" s="248">
        <f>IF(N124="zákl. přenesená",J124,0)</f>
        <v>0</v>
      </c>
      <c r="BH124" s="248">
        <f>IF(N124="sníž. přenesená",J124,0)</f>
        <v>0</v>
      </c>
      <c r="BI124" s="248">
        <f>IF(N124="nulová",J124,0)</f>
        <v>0</v>
      </c>
      <c r="BJ124" s="25" t="s">
        <v>24</v>
      </c>
      <c r="BK124" s="248">
        <f>ROUND(I124*H124,2)</f>
        <v>0</v>
      </c>
      <c r="BL124" s="25" t="s">
        <v>572</v>
      </c>
      <c r="BM124" s="25" t="s">
        <v>6029</v>
      </c>
    </row>
    <row r="125" s="1" customFormat="1" ht="16.5" customHeight="1">
      <c r="B125" s="47"/>
      <c r="C125" s="237" t="s">
        <v>353</v>
      </c>
      <c r="D125" s="237" t="s">
        <v>230</v>
      </c>
      <c r="E125" s="238" t="s">
        <v>6030</v>
      </c>
      <c r="F125" s="239" t="s">
        <v>6031</v>
      </c>
      <c r="G125" s="240" t="s">
        <v>929</v>
      </c>
      <c r="H125" s="241">
        <v>1</v>
      </c>
      <c r="I125" s="242"/>
      <c r="J125" s="243">
        <f>ROUND(I125*H125,2)</f>
        <v>0</v>
      </c>
      <c r="K125" s="239" t="s">
        <v>3751</v>
      </c>
      <c r="L125" s="73"/>
      <c r="M125" s="244" t="s">
        <v>22</v>
      </c>
      <c r="N125" s="245" t="s">
        <v>50</v>
      </c>
      <c r="O125" s="48"/>
      <c r="P125" s="246">
        <f>O125*H125</f>
        <v>0</v>
      </c>
      <c r="Q125" s="246">
        <v>0</v>
      </c>
      <c r="R125" s="246">
        <f>Q125*H125</f>
        <v>0</v>
      </c>
      <c r="S125" s="246">
        <v>0</v>
      </c>
      <c r="T125" s="247">
        <f>S125*H125</f>
        <v>0</v>
      </c>
      <c r="AR125" s="25" t="s">
        <v>572</v>
      </c>
      <c r="AT125" s="25" t="s">
        <v>230</v>
      </c>
      <c r="AU125" s="25" t="s">
        <v>24</v>
      </c>
      <c r="AY125" s="25" t="s">
        <v>228</v>
      </c>
      <c r="BE125" s="248">
        <f>IF(N125="základní",J125,0)</f>
        <v>0</v>
      </c>
      <c r="BF125" s="248">
        <f>IF(N125="snížená",J125,0)</f>
        <v>0</v>
      </c>
      <c r="BG125" s="248">
        <f>IF(N125="zákl. přenesená",J125,0)</f>
        <v>0</v>
      </c>
      <c r="BH125" s="248">
        <f>IF(N125="sníž. přenesená",J125,0)</f>
        <v>0</v>
      </c>
      <c r="BI125" s="248">
        <f>IF(N125="nulová",J125,0)</f>
        <v>0</v>
      </c>
      <c r="BJ125" s="25" t="s">
        <v>24</v>
      </c>
      <c r="BK125" s="248">
        <f>ROUND(I125*H125,2)</f>
        <v>0</v>
      </c>
      <c r="BL125" s="25" t="s">
        <v>572</v>
      </c>
      <c r="BM125" s="25" t="s">
        <v>6032</v>
      </c>
    </row>
    <row r="126" s="1" customFormat="1" ht="16.5" customHeight="1">
      <c r="B126" s="47"/>
      <c r="C126" s="237" t="s">
        <v>358</v>
      </c>
      <c r="D126" s="237" t="s">
        <v>230</v>
      </c>
      <c r="E126" s="238" t="s">
        <v>6033</v>
      </c>
      <c r="F126" s="239" t="s">
        <v>6034</v>
      </c>
      <c r="G126" s="240" t="s">
        <v>929</v>
      </c>
      <c r="H126" s="241">
        <v>23</v>
      </c>
      <c r="I126" s="242"/>
      <c r="J126" s="243">
        <f>ROUND(I126*H126,2)</f>
        <v>0</v>
      </c>
      <c r="K126" s="239" t="s">
        <v>3751</v>
      </c>
      <c r="L126" s="73"/>
      <c r="M126" s="244" t="s">
        <v>22</v>
      </c>
      <c r="N126" s="245" t="s">
        <v>50</v>
      </c>
      <c r="O126" s="48"/>
      <c r="P126" s="246">
        <f>O126*H126</f>
        <v>0</v>
      </c>
      <c r="Q126" s="246">
        <v>0</v>
      </c>
      <c r="R126" s="246">
        <f>Q126*H126</f>
        <v>0</v>
      </c>
      <c r="S126" s="246">
        <v>0</v>
      </c>
      <c r="T126" s="247">
        <f>S126*H126</f>
        <v>0</v>
      </c>
      <c r="AR126" s="25" t="s">
        <v>572</v>
      </c>
      <c r="AT126" s="25" t="s">
        <v>230</v>
      </c>
      <c r="AU126" s="25" t="s">
        <v>24</v>
      </c>
      <c r="AY126" s="25" t="s">
        <v>228</v>
      </c>
      <c r="BE126" s="248">
        <f>IF(N126="základní",J126,0)</f>
        <v>0</v>
      </c>
      <c r="BF126" s="248">
        <f>IF(N126="snížená",J126,0)</f>
        <v>0</v>
      </c>
      <c r="BG126" s="248">
        <f>IF(N126="zákl. přenesená",J126,0)</f>
        <v>0</v>
      </c>
      <c r="BH126" s="248">
        <f>IF(N126="sníž. přenesená",J126,0)</f>
        <v>0</v>
      </c>
      <c r="BI126" s="248">
        <f>IF(N126="nulová",J126,0)</f>
        <v>0</v>
      </c>
      <c r="BJ126" s="25" t="s">
        <v>24</v>
      </c>
      <c r="BK126" s="248">
        <f>ROUND(I126*H126,2)</f>
        <v>0</v>
      </c>
      <c r="BL126" s="25" t="s">
        <v>572</v>
      </c>
      <c r="BM126" s="25" t="s">
        <v>6035</v>
      </c>
    </row>
    <row r="127" s="1" customFormat="1" ht="16.5" customHeight="1">
      <c r="B127" s="47"/>
      <c r="C127" s="237" t="s">
        <v>365</v>
      </c>
      <c r="D127" s="237" t="s">
        <v>230</v>
      </c>
      <c r="E127" s="238" t="s">
        <v>6036</v>
      </c>
      <c r="F127" s="239" t="s">
        <v>6037</v>
      </c>
      <c r="G127" s="240" t="s">
        <v>929</v>
      </c>
      <c r="H127" s="241">
        <v>5</v>
      </c>
      <c r="I127" s="242"/>
      <c r="J127" s="243">
        <f>ROUND(I127*H127,2)</f>
        <v>0</v>
      </c>
      <c r="K127" s="239" t="s">
        <v>3751</v>
      </c>
      <c r="L127" s="73"/>
      <c r="M127" s="244" t="s">
        <v>22</v>
      </c>
      <c r="N127" s="245" t="s">
        <v>50</v>
      </c>
      <c r="O127" s="48"/>
      <c r="P127" s="246">
        <f>O127*H127</f>
        <v>0</v>
      </c>
      <c r="Q127" s="246">
        <v>0</v>
      </c>
      <c r="R127" s="246">
        <f>Q127*H127</f>
        <v>0</v>
      </c>
      <c r="S127" s="246">
        <v>0</v>
      </c>
      <c r="T127" s="247">
        <f>S127*H127</f>
        <v>0</v>
      </c>
      <c r="AR127" s="25" t="s">
        <v>572</v>
      </c>
      <c r="AT127" s="25" t="s">
        <v>230</v>
      </c>
      <c r="AU127" s="25" t="s">
        <v>24</v>
      </c>
      <c r="AY127" s="25" t="s">
        <v>228</v>
      </c>
      <c r="BE127" s="248">
        <f>IF(N127="základní",J127,0)</f>
        <v>0</v>
      </c>
      <c r="BF127" s="248">
        <f>IF(N127="snížená",J127,0)</f>
        <v>0</v>
      </c>
      <c r="BG127" s="248">
        <f>IF(N127="zákl. přenesená",J127,0)</f>
        <v>0</v>
      </c>
      <c r="BH127" s="248">
        <f>IF(N127="sníž. přenesená",J127,0)</f>
        <v>0</v>
      </c>
      <c r="BI127" s="248">
        <f>IF(N127="nulová",J127,0)</f>
        <v>0</v>
      </c>
      <c r="BJ127" s="25" t="s">
        <v>24</v>
      </c>
      <c r="BK127" s="248">
        <f>ROUND(I127*H127,2)</f>
        <v>0</v>
      </c>
      <c r="BL127" s="25" t="s">
        <v>572</v>
      </c>
      <c r="BM127" s="25" t="s">
        <v>6038</v>
      </c>
    </row>
    <row r="128" s="1" customFormat="1" ht="16.5" customHeight="1">
      <c r="B128" s="47"/>
      <c r="C128" s="237" t="s">
        <v>370</v>
      </c>
      <c r="D128" s="237" t="s">
        <v>230</v>
      </c>
      <c r="E128" s="238" t="s">
        <v>6039</v>
      </c>
      <c r="F128" s="239" t="s">
        <v>6040</v>
      </c>
      <c r="G128" s="240" t="s">
        <v>929</v>
      </c>
      <c r="H128" s="241">
        <v>6</v>
      </c>
      <c r="I128" s="242"/>
      <c r="J128" s="243">
        <f>ROUND(I128*H128,2)</f>
        <v>0</v>
      </c>
      <c r="K128" s="239" t="s">
        <v>3751</v>
      </c>
      <c r="L128" s="73"/>
      <c r="M128" s="244" t="s">
        <v>22</v>
      </c>
      <c r="N128" s="245" t="s">
        <v>50</v>
      </c>
      <c r="O128" s="48"/>
      <c r="P128" s="246">
        <f>O128*H128</f>
        <v>0</v>
      </c>
      <c r="Q128" s="246">
        <v>0</v>
      </c>
      <c r="R128" s="246">
        <f>Q128*H128</f>
        <v>0</v>
      </c>
      <c r="S128" s="246">
        <v>0</v>
      </c>
      <c r="T128" s="247">
        <f>S128*H128</f>
        <v>0</v>
      </c>
      <c r="AR128" s="25" t="s">
        <v>572</v>
      </c>
      <c r="AT128" s="25" t="s">
        <v>230</v>
      </c>
      <c r="AU128" s="25" t="s">
        <v>24</v>
      </c>
      <c r="AY128" s="25" t="s">
        <v>228</v>
      </c>
      <c r="BE128" s="248">
        <f>IF(N128="základní",J128,0)</f>
        <v>0</v>
      </c>
      <c r="BF128" s="248">
        <f>IF(N128="snížená",J128,0)</f>
        <v>0</v>
      </c>
      <c r="BG128" s="248">
        <f>IF(N128="zákl. přenesená",J128,0)</f>
        <v>0</v>
      </c>
      <c r="BH128" s="248">
        <f>IF(N128="sníž. přenesená",J128,0)</f>
        <v>0</v>
      </c>
      <c r="BI128" s="248">
        <f>IF(N128="nulová",J128,0)</f>
        <v>0</v>
      </c>
      <c r="BJ128" s="25" t="s">
        <v>24</v>
      </c>
      <c r="BK128" s="248">
        <f>ROUND(I128*H128,2)</f>
        <v>0</v>
      </c>
      <c r="BL128" s="25" t="s">
        <v>572</v>
      </c>
      <c r="BM128" s="25" t="s">
        <v>6041</v>
      </c>
    </row>
    <row r="129" s="1" customFormat="1" ht="16.5" customHeight="1">
      <c r="B129" s="47"/>
      <c r="C129" s="237" t="s">
        <v>379</v>
      </c>
      <c r="D129" s="237" t="s">
        <v>230</v>
      </c>
      <c r="E129" s="238" t="s">
        <v>6042</v>
      </c>
      <c r="F129" s="239" t="s">
        <v>6043</v>
      </c>
      <c r="G129" s="240" t="s">
        <v>929</v>
      </c>
      <c r="H129" s="241">
        <v>3</v>
      </c>
      <c r="I129" s="242"/>
      <c r="J129" s="243">
        <f>ROUND(I129*H129,2)</f>
        <v>0</v>
      </c>
      <c r="K129" s="239" t="s">
        <v>3751</v>
      </c>
      <c r="L129" s="73"/>
      <c r="M129" s="244" t="s">
        <v>22</v>
      </c>
      <c r="N129" s="245" t="s">
        <v>50</v>
      </c>
      <c r="O129" s="48"/>
      <c r="P129" s="246">
        <f>O129*H129</f>
        <v>0</v>
      </c>
      <c r="Q129" s="246">
        <v>0</v>
      </c>
      <c r="R129" s="246">
        <f>Q129*H129</f>
        <v>0</v>
      </c>
      <c r="S129" s="246">
        <v>0</v>
      </c>
      <c r="T129" s="247">
        <f>S129*H129</f>
        <v>0</v>
      </c>
      <c r="AR129" s="25" t="s">
        <v>572</v>
      </c>
      <c r="AT129" s="25" t="s">
        <v>230</v>
      </c>
      <c r="AU129" s="25" t="s">
        <v>24</v>
      </c>
      <c r="AY129" s="25" t="s">
        <v>228</v>
      </c>
      <c r="BE129" s="248">
        <f>IF(N129="základní",J129,0)</f>
        <v>0</v>
      </c>
      <c r="BF129" s="248">
        <f>IF(N129="snížená",J129,0)</f>
        <v>0</v>
      </c>
      <c r="BG129" s="248">
        <f>IF(N129="zákl. přenesená",J129,0)</f>
        <v>0</v>
      </c>
      <c r="BH129" s="248">
        <f>IF(N129="sníž. přenesená",J129,0)</f>
        <v>0</v>
      </c>
      <c r="BI129" s="248">
        <f>IF(N129="nulová",J129,0)</f>
        <v>0</v>
      </c>
      <c r="BJ129" s="25" t="s">
        <v>24</v>
      </c>
      <c r="BK129" s="248">
        <f>ROUND(I129*H129,2)</f>
        <v>0</v>
      </c>
      <c r="BL129" s="25" t="s">
        <v>572</v>
      </c>
      <c r="BM129" s="25" t="s">
        <v>6044</v>
      </c>
    </row>
    <row r="130" s="11" customFormat="1" ht="37.44" customHeight="1">
      <c r="B130" s="221"/>
      <c r="C130" s="222"/>
      <c r="D130" s="223" t="s">
        <v>78</v>
      </c>
      <c r="E130" s="224" t="s">
        <v>2764</v>
      </c>
      <c r="F130" s="224" t="s">
        <v>6045</v>
      </c>
      <c r="G130" s="222"/>
      <c r="H130" s="222"/>
      <c r="I130" s="225"/>
      <c r="J130" s="226">
        <f>BK130</f>
        <v>0</v>
      </c>
      <c r="K130" s="222"/>
      <c r="L130" s="227"/>
      <c r="M130" s="228"/>
      <c r="N130" s="229"/>
      <c r="O130" s="229"/>
      <c r="P130" s="230">
        <f>SUM(P131:P134)</f>
        <v>0</v>
      </c>
      <c r="Q130" s="229"/>
      <c r="R130" s="230">
        <f>SUM(R131:R134)</f>
        <v>0</v>
      </c>
      <c r="S130" s="229"/>
      <c r="T130" s="231">
        <f>SUM(T131:T134)</f>
        <v>0</v>
      </c>
      <c r="AR130" s="232" t="s">
        <v>101</v>
      </c>
      <c r="AT130" s="233" t="s">
        <v>78</v>
      </c>
      <c r="AU130" s="233" t="s">
        <v>79</v>
      </c>
      <c r="AY130" s="232" t="s">
        <v>228</v>
      </c>
      <c r="BK130" s="234">
        <f>SUM(BK131:BK134)</f>
        <v>0</v>
      </c>
    </row>
    <row r="131" s="1" customFormat="1" ht="16.5" customHeight="1">
      <c r="B131" s="47"/>
      <c r="C131" s="237" t="s">
        <v>384</v>
      </c>
      <c r="D131" s="237" t="s">
        <v>230</v>
      </c>
      <c r="E131" s="238" t="s">
        <v>6046</v>
      </c>
      <c r="F131" s="239" t="s">
        <v>6047</v>
      </c>
      <c r="G131" s="240" t="s">
        <v>929</v>
      </c>
      <c r="H131" s="241">
        <v>2</v>
      </c>
      <c r="I131" s="242"/>
      <c r="J131" s="243">
        <f>ROUND(I131*H131,2)</f>
        <v>0</v>
      </c>
      <c r="K131" s="239" t="s">
        <v>3751</v>
      </c>
      <c r="L131" s="73"/>
      <c r="M131" s="244" t="s">
        <v>22</v>
      </c>
      <c r="N131" s="245" t="s">
        <v>50</v>
      </c>
      <c r="O131" s="48"/>
      <c r="P131" s="246">
        <f>O131*H131</f>
        <v>0</v>
      </c>
      <c r="Q131" s="246">
        <v>0</v>
      </c>
      <c r="R131" s="246">
        <f>Q131*H131</f>
        <v>0</v>
      </c>
      <c r="S131" s="246">
        <v>0</v>
      </c>
      <c r="T131" s="247">
        <f>S131*H131</f>
        <v>0</v>
      </c>
      <c r="AR131" s="25" t="s">
        <v>572</v>
      </c>
      <c r="AT131" s="25" t="s">
        <v>230</v>
      </c>
      <c r="AU131" s="25" t="s">
        <v>24</v>
      </c>
      <c r="AY131" s="25" t="s">
        <v>228</v>
      </c>
      <c r="BE131" s="248">
        <f>IF(N131="základní",J131,0)</f>
        <v>0</v>
      </c>
      <c r="BF131" s="248">
        <f>IF(N131="snížená",J131,0)</f>
        <v>0</v>
      </c>
      <c r="BG131" s="248">
        <f>IF(N131="zákl. přenesená",J131,0)</f>
        <v>0</v>
      </c>
      <c r="BH131" s="248">
        <f>IF(N131="sníž. přenesená",J131,0)</f>
        <v>0</v>
      </c>
      <c r="BI131" s="248">
        <f>IF(N131="nulová",J131,0)</f>
        <v>0</v>
      </c>
      <c r="BJ131" s="25" t="s">
        <v>24</v>
      </c>
      <c r="BK131" s="248">
        <f>ROUND(I131*H131,2)</f>
        <v>0</v>
      </c>
      <c r="BL131" s="25" t="s">
        <v>572</v>
      </c>
      <c r="BM131" s="25" t="s">
        <v>6048</v>
      </c>
    </row>
    <row r="132" s="1" customFormat="1" ht="16.5" customHeight="1">
      <c r="B132" s="47"/>
      <c r="C132" s="237" t="s">
        <v>388</v>
      </c>
      <c r="D132" s="237" t="s">
        <v>230</v>
      </c>
      <c r="E132" s="238" t="s">
        <v>6049</v>
      </c>
      <c r="F132" s="239" t="s">
        <v>6050</v>
      </c>
      <c r="G132" s="240" t="s">
        <v>929</v>
      </c>
      <c r="H132" s="241">
        <v>1</v>
      </c>
      <c r="I132" s="242"/>
      <c r="J132" s="243">
        <f>ROUND(I132*H132,2)</f>
        <v>0</v>
      </c>
      <c r="K132" s="239" t="s">
        <v>3751</v>
      </c>
      <c r="L132" s="73"/>
      <c r="M132" s="244" t="s">
        <v>22</v>
      </c>
      <c r="N132" s="245" t="s">
        <v>50</v>
      </c>
      <c r="O132" s="48"/>
      <c r="P132" s="246">
        <f>O132*H132</f>
        <v>0</v>
      </c>
      <c r="Q132" s="246">
        <v>0</v>
      </c>
      <c r="R132" s="246">
        <f>Q132*H132</f>
        <v>0</v>
      </c>
      <c r="S132" s="246">
        <v>0</v>
      </c>
      <c r="T132" s="247">
        <f>S132*H132</f>
        <v>0</v>
      </c>
      <c r="AR132" s="25" t="s">
        <v>572</v>
      </c>
      <c r="AT132" s="25" t="s">
        <v>230</v>
      </c>
      <c r="AU132" s="25" t="s">
        <v>24</v>
      </c>
      <c r="AY132" s="25" t="s">
        <v>228</v>
      </c>
      <c r="BE132" s="248">
        <f>IF(N132="základní",J132,0)</f>
        <v>0</v>
      </c>
      <c r="BF132" s="248">
        <f>IF(N132="snížená",J132,0)</f>
        <v>0</v>
      </c>
      <c r="BG132" s="248">
        <f>IF(N132="zákl. přenesená",J132,0)</f>
        <v>0</v>
      </c>
      <c r="BH132" s="248">
        <f>IF(N132="sníž. přenesená",J132,0)</f>
        <v>0</v>
      </c>
      <c r="BI132" s="248">
        <f>IF(N132="nulová",J132,0)</f>
        <v>0</v>
      </c>
      <c r="BJ132" s="25" t="s">
        <v>24</v>
      </c>
      <c r="BK132" s="248">
        <f>ROUND(I132*H132,2)</f>
        <v>0</v>
      </c>
      <c r="BL132" s="25" t="s">
        <v>572</v>
      </c>
      <c r="BM132" s="25" t="s">
        <v>6051</v>
      </c>
    </row>
    <row r="133" s="1" customFormat="1" ht="16.5" customHeight="1">
      <c r="B133" s="47"/>
      <c r="C133" s="237" t="s">
        <v>393</v>
      </c>
      <c r="D133" s="237" t="s">
        <v>230</v>
      </c>
      <c r="E133" s="238" t="s">
        <v>6052</v>
      </c>
      <c r="F133" s="239" t="s">
        <v>6053</v>
      </c>
      <c r="G133" s="240" t="s">
        <v>929</v>
      </c>
      <c r="H133" s="241">
        <v>22</v>
      </c>
      <c r="I133" s="242"/>
      <c r="J133" s="243">
        <f>ROUND(I133*H133,2)</f>
        <v>0</v>
      </c>
      <c r="K133" s="239" t="s">
        <v>3751</v>
      </c>
      <c r="L133" s="73"/>
      <c r="M133" s="244" t="s">
        <v>22</v>
      </c>
      <c r="N133" s="245" t="s">
        <v>50</v>
      </c>
      <c r="O133" s="48"/>
      <c r="P133" s="246">
        <f>O133*H133</f>
        <v>0</v>
      </c>
      <c r="Q133" s="246">
        <v>0</v>
      </c>
      <c r="R133" s="246">
        <f>Q133*H133</f>
        <v>0</v>
      </c>
      <c r="S133" s="246">
        <v>0</v>
      </c>
      <c r="T133" s="247">
        <f>S133*H133</f>
        <v>0</v>
      </c>
      <c r="AR133" s="25" t="s">
        <v>572</v>
      </c>
      <c r="AT133" s="25" t="s">
        <v>230</v>
      </c>
      <c r="AU133" s="25" t="s">
        <v>24</v>
      </c>
      <c r="AY133" s="25" t="s">
        <v>228</v>
      </c>
      <c r="BE133" s="248">
        <f>IF(N133="základní",J133,0)</f>
        <v>0</v>
      </c>
      <c r="BF133" s="248">
        <f>IF(N133="snížená",J133,0)</f>
        <v>0</v>
      </c>
      <c r="BG133" s="248">
        <f>IF(N133="zákl. přenesená",J133,0)</f>
        <v>0</v>
      </c>
      <c r="BH133" s="248">
        <f>IF(N133="sníž. přenesená",J133,0)</f>
        <v>0</v>
      </c>
      <c r="BI133" s="248">
        <f>IF(N133="nulová",J133,0)</f>
        <v>0</v>
      </c>
      <c r="BJ133" s="25" t="s">
        <v>24</v>
      </c>
      <c r="BK133" s="248">
        <f>ROUND(I133*H133,2)</f>
        <v>0</v>
      </c>
      <c r="BL133" s="25" t="s">
        <v>572</v>
      </c>
      <c r="BM133" s="25" t="s">
        <v>6054</v>
      </c>
    </row>
    <row r="134" s="1" customFormat="1" ht="16.5" customHeight="1">
      <c r="B134" s="47"/>
      <c r="C134" s="237" t="s">
        <v>398</v>
      </c>
      <c r="D134" s="237" t="s">
        <v>230</v>
      </c>
      <c r="E134" s="238" t="s">
        <v>6055</v>
      </c>
      <c r="F134" s="239" t="s">
        <v>6056</v>
      </c>
      <c r="G134" s="240" t="s">
        <v>22</v>
      </c>
      <c r="H134" s="241">
        <v>3</v>
      </c>
      <c r="I134" s="242"/>
      <c r="J134" s="243">
        <f>ROUND(I134*H134,2)</f>
        <v>0</v>
      </c>
      <c r="K134" s="239" t="s">
        <v>3751</v>
      </c>
      <c r="L134" s="73"/>
      <c r="M134" s="244" t="s">
        <v>22</v>
      </c>
      <c r="N134" s="245" t="s">
        <v>50</v>
      </c>
      <c r="O134" s="48"/>
      <c r="P134" s="246">
        <f>O134*H134</f>
        <v>0</v>
      </c>
      <c r="Q134" s="246">
        <v>0</v>
      </c>
      <c r="R134" s="246">
        <f>Q134*H134</f>
        <v>0</v>
      </c>
      <c r="S134" s="246">
        <v>0</v>
      </c>
      <c r="T134" s="247">
        <f>S134*H134</f>
        <v>0</v>
      </c>
      <c r="AR134" s="25" t="s">
        <v>572</v>
      </c>
      <c r="AT134" s="25" t="s">
        <v>230</v>
      </c>
      <c r="AU134" s="25" t="s">
        <v>24</v>
      </c>
      <c r="AY134" s="25" t="s">
        <v>228</v>
      </c>
      <c r="BE134" s="248">
        <f>IF(N134="základní",J134,0)</f>
        <v>0</v>
      </c>
      <c r="BF134" s="248">
        <f>IF(N134="snížená",J134,0)</f>
        <v>0</v>
      </c>
      <c r="BG134" s="248">
        <f>IF(N134="zákl. přenesená",J134,0)</f>
        <v>0</v>
      </c>
      <c r="BH134" s="248">
        <f>IF(N134="sníž. přenesená",J134,0)</f>
        <v>0</v>
      </c>
      <c r="BI134" s="248">
        <f>IF(N134="nulová",J134,0)</f>
        <v>0</v>
      </c>
      <c r="BJ134" s="25" t="s">
        <v>24</v>
      </c>
      <c r="BK134" s="248">
        <f>ROUND(I134*H134,2)</f>
        <v>0</v>
      </c>
      <c r="BL134" s="25" t="s">
        <v>572</v>
      </c>
      <c r="BM134" s="25" t="s">
        <v>6057</v>
      </c>
    </row>
    <row r="135" s="11" customFormat="1" ht="37.44" customHeight="1">
      <c r="B135" s="221"/>
      <c r="C135" s="222"/>
      <c r="D135" s="223" t="s">
        <v>78</v>
      </c>
      <c r="E135" s="224" t="s">
        <v>2769</v>
      </c>
      <c r="F135" s="224" t="s">
        <v>6058</v>
      </c>
      <c r="G135" s="222"/>
      <c r="H135" s="222"/>
      <c r="I135" s="225"/>
      <c r="J135" s="226">
        <f>BK135</f>
        <v>0</v>
      </c>
      <c r="K135" s="222"/>
      <c r="L135" s="227"/>
      <c r="M135" s="228"/>
      <c r="N135" s="229"/>
      <c r="O135" s="229"/>
      <c r="P135" s="230">
        <f>SUM(P136:P143)</f>
        <v>0</v>
      </c>
      <c r="Q135" s="229"/>
      <c r="R135" s="230">
        <f>SUM(R136:R143)</f>
        <v>0</v>
      </c>
      <c r="S135" s="229"/>
      <c r="T135" s="231">
        <f>SUM(T136:T143)</f>
        <v>0</v>
      </c>
      <c r="AR135" s="232" t="s">
        <v>101</v>
      </c>
      <c r="AT135" s="233" t="s">
        <v>78</v>
      </c>
      <c r="AU135" s="233" t="s">
        <v>79</v>
      </c>
      <c r="AY135" s="232" t="s">
        <v>228</v>
      </c>
      <c r="BK135" s="234">
        <f>SUM(BK136:BK143)</f>
        <v>0</v>
      </c>
    </row>
    <row r="136" s="1" customFormat="1" ht="16.5" customHeight="1">
      <c r="B136" s="47"/>
      <c r="C136" s="237" t="s">
        <v>403</v>
      </c>
      <c r="D136" s="237" t="s">
        <v>230</v>
      </c>
      <c r="E136" s="238" t="s">
        <v>6059</v>
      </c>
      <c r="F136" s="239" t="s">
        <v>6060</v>
      </c>
      <c r="G136" s="240" t="s">
        <v>22</v>
      </c>
      <c r="H136" s="241">
        <v>1</v>
      </c>
      <c r="I136" s="242"/>
      <c r="J136" s="243">
        <f>ROUND(I136*H136,2)</f>
        <v>0</v>
      </c>
      <c r="K136" s="239" t="s">
        <v>3751</v>
      </c>
      <c r="L136" s="73"/>
      <c r="M136" s="244" t="s">
        <v>22</v>
      </c>
      <c r="N136" s="245" t="s">
        <v>50</v>
      </c>
      <c r="O136" s="48"/>
      <c r="P136" s="246">
        <f>O136*H136</f>
        <v>0</v>
      </c>
      <c r="Q136" s="246">
        <v>0</v>
      </c>
      <c r="R136" s="246">
        <f>Q136*H136</f>
        <v>0</v>
      </c>
      <c r="S136" s="246">
        <v>0</v>
      </c>
      <c r="T136" s="247">
        <f>S136*H136</f>
        <v>0</v>
      </c>
      <c r="AR136" s="25" t="s">
        <v>572</v>
      </c>
      <c r="AT136" s="25" t="s">
        <v>230</v>
      </c>
      <c r="AU136" s="25" t="s">
        <v>24</v>
      </c>
      <c r="AY136" s="25" t="s">
        <v>228</v>
      </c>
      <c r="BE136" s="248">
        <f>IF(N136="základní",J136,0)</f>
        <v>0</v>
      </c>
      <c r="BF136" s="248">
        <f>IF(N136="snížená",J136,0)</f>
        <v>0</v>
      </c>
      <c r="BG136" s="248">
        <f>IF(N136="zákl. přenesená",J136,0)</f>
        <v>0</v>
      </c>
      <c r="BH136" s="248">
        <f>IF(N136="sníž. přenesená",J136,0)</f>
        <v>0</v>
      </c>
      <c r="BI136" s="248">
        <f>IF(N136="nulová",J136,0)</f>
        <v>0</v>
      </c>
      <c r="BJ136" s="25" t="s">
        <v>24</v>
      </c>
      <c r="BK136" s="248">
        <f>ROUND(I136*H136,2)</f>
        <v>0</v>
      </c>
      <c r="BL136" s="25" t="s">
        <v>572</v>
      </c>
      <c r="BM136" s="25" t="s">
        <v>6061</v>
      </c>
    </row>
    <row r="137" s="1" customFormat="1" ht="25.5" customHeight="1">
      <c r="B137" s="47"/>
      <c r="C137" s="237" t="s">
        <v>407</v>
      </c>
      <c r="D137" s="237" t="s">
        <v>230</v>
      </c>
      <c r="E137" s="238" t="s">
        <v>6062</v>
      </c>
      <c r="F137" s="239" t="s">
        <v>6063</v>
      </c>
      <c r="G137" s="240" t="s">
        <v>22</v>
      </c>
      <c r="H137" s="241">
        <v>1</v>
      </c>
      <c r="I137" s="242"/>
      <c r="J137" s="243">
        <f>ROUND(I137*H137,2)</f>
        <v>0</v>
      </c>
      <c r="K137" s="239" t="s">
        <v>3751</v>
      </c>
      <c r="L137" s="73"/>
      <c r="M137" s="244" t="s">
        <v>22</v>
      </c>
      <c r="N137" s="245" t="s">
        <v>50</v>
      </c>
      <c r="O137" s="48"/>
      <c r="P137" s="246">
        <f>O137*H137</f>
        <v>0</v>
      </c>
      <c r="Q137" s="246">
        <v>0</v>
      </c>
      <c r="R137" s="246">
        <f>Q137*H137</f>
        <v>0</v>
      </c>
      <c r="S137" s="246">
        <v>0</v>
      </c>
      <c r="T137" s="247">
        <f>S137*H137</f>
        <v>0</v>
      </c>
      <c r="AR137" s="25" t="s">
        <v>572</v>
      </c>
      <c r="AT137" s="25" t="s">
        <v>230</v>
      </c>
      <c r="AU137" s="25" t="s">
        <v>24</v>
      </c>
      <c r="AY137" s="25" t="s">
        <v>228</v>
      </c>
      <c r="BE137" s="248">
        <f>IF(N137="základní",J137,0)</f>
        <v>0</v>
      </c>
      <c r="BF137" s="248">
        <f>IF(N137="snížená",J137,0)</f>
        <v>0</v>
      </c>
      <c r="BG137" s="248">
        <f>IF(N137="zákl. přenesená",J137,0)</f>
        <v>0</v>
      </c>
      <c r="BH137" s="248">
        <f>IF(N137="sníž. přenesená",J137,0)</f>
        <v>0</v>
      </c>
      <c r="BI137" s="248">
        <f>IF(N137="nulová",J137,0)</f>
        <v>0</v>
      </c>
      <c r="BJ137" s="25" t="s">
        <v>24</v>
      </c>
      <c r="BK137" s="248">
        <f>ROUND(I137*H137,2)</f>
        <v>0</v>
      </c>
      <c r="BL137" s="25" t="s">
        <v>572</v>
      </c>
      <c r="BM137" s="25" t="s">
        <v>6064</v>
      </c>
    </row>
    <row r="138" s="1" customFormat="1" ht="25.5" customHeight="1">
      <c r="B138" s="47"/>
      <c r="C138" s="237" t="s">
        <v>413</v>
      </c>
      <c r="D138" s="237" t="s">
        <v>230</v>
      </c>
      <c r="E138" s="238" t="s">
        <v>6065</v>
      </c>
      <c r="F138" s="239" t="s">
        <v>6066</v>
      </c>
      <c r="G138" s="240" t="s">
        <v>22</v>
      </c>
      <c r="H138" s="241">
        <v>5</v>
      </c>
      <c r="I138" s="242"/>
      <c r="J138" s="243">
        <f>ROUND(I138*H138,2)</f>
        <v>0</v>
      </c>
      <c r="K138" s="239" t="s">
        <v>3751</v>
      </c>
      <c r="L138" s="73"/>
      <c r="M138" s="244" t="s">
        <v>22</v>
      </c>
      <c r="N138" s="245" t="s">
        <v>50</v>
      </c>
      <c r="O138" s="48"/>
      <c r="P138" s="246">
        <f>O138*H138</f>
        <v>0</v>
      </c>
      <c r="Q138" s="246">
        <v>0</v>
      </c>
      <c r="R138" s="246">
        <f>Q138*H138</f>
        <v>0</v>
      </c>
      <c r="S138" s="246">
        <v>0</v>
      </c>
      <c r="T138" s="247">
        <f>S138*H138</f>
        <v>0</v>
      </c>
      <c r="AR138" s="25" t="s">
        <v>572</v>
      </c>
      <c r="AT138" s="25" t="s">
        <v>230</v>
      </c>
      <c r="AU138" s="25" t="s">
        <v>24</v>
      </c>
      <c r="AY138" s="25" t="s">
        <v>228</v>
      </c>
      <c r="BE138" s="248">
        <f>IF(N138="základní",J138,0)</f>
        <v>0</v>
      </c>
      <c r="BF138" s="248">
        <f>IF(N138="snížená",J138,0)</f>
        <v>0</v>
      </c>
      <c r="BG138" s="248">
        <f>IF(N138="zákl. přenesená",J138,0)</f>
        <v>0</v>
      </c>
      <c r="BH138" s="248">
        <f>IF(N138="sníž. přenesená",J138,0)</f>
        <v>0</v>
      </c>
      <c r="BI138" s="248">
        <f>IF(N138="nulová",J138,0)</f>
        <v>0</v>
      </c>
      <c r="BJ138" s="25" t="s">
        <v>24</v>
      </c>
      <c r="BK138" s="248">
        <f>ROUND(I138*H138,2)</f>
        <v>0</v>
      </c>
      <c r="BL138" s="25" t="s">
        <v>572</v>
      </c>
      <c r="BM138" s="25" t="s">
        <v>6067</v>
      </c>
    </row>
    <row r="139" s="1" customFormat="1" ht="16.5" customHeight="1">
      <c r="B139" s="47"/>
      <c r="C139" s="237" t="s">
        <v>421</v>
      </c>
      <c r="D139" s="237" t="s">
        <v>230</v>
      </c>
      <c r="E139" s="238" t="s">
        <v>6068</v>
      </c>
      <c r="F139" s="239" t="s">
        <v>6069</v>
      </c>
      <c r="G139" s="240" t="s">
        <v>22</v>
      </c>
      <c r="H139" s="241">
        <v>166</v>
      </c>
      <c r="I139" s="242"/>
      <c r="J139" s="243">
        <f>ROUND(I139*H139,2)</f>
        <v>0</v>
      </c>
      <c r="K139" s="239" t="s">
        <v>3751</v>
      </c>
      <c r="L139" s="73"/>
      <c r="M139" s="244" t="s">
        <v>22</v>
      </c>
      <c r="N139" s="245" t="s">
        <v>50</v>
      </c>
      <c r="O139" s="48"/>
      <c r="P139" s="246">
        <f>O139*H139</f>
        <v>0</v>
      </c>
      <c r="Q139" s="246">
        <v>0</v>
      </c>
      <c r="R139" s="246">
        <f>Q139*H139</f>
        <v>0</v>
      </c>
      <c r="S139" s="246">
        <v>0</v>
      </c>
      <c r="T139" s="247">
        <f>S139*H139</f>
        <v>0</v>
      </c>
      <c r="AR139" s="25" t="s">
        <v>572</v>
      </c>
      <c r="AT139" s="25" t="s">
        <v>230</v>
      </c>
      <c r="AU139" s="25" t="s">
        <v>24</v>
      </c>
      <c r="AY139" s="25" t="s">
        <v>228</v>
      </c>
      <c r="BE139" s="248">
        <f>IF(N139="základní",J139,0)</f>
        <v>0</v>
      </c>
      <c r="BF139" s="248">
        <f>IF(N139="snížená",J139,0)</f>
        <v>0</v>
      </c>
      <c r="BG139" s="248">
        <f>IF(N139="zákl. přenesená",J139,0)</f>
        <v>0</v>
      </c>
      <c r="BH139" s="248">
        <f>IF(N139="sníž. přenesená",J139,0)</f>
        <v>0</v>
      </c>
      <c r="BI139" s="248">
        <f>IF(N139="nulová",J139,0)</f>
        <v>0</v>
      </c>
      <c r="BJ139" s="25" t="s">
        <v>24</v>
      </c>
      <c r="BK139" s="248">
        <f>ROUND(I139*H139,2)</f>
        <v>0</v>
      </c>
      <c r="BL139" s="25" t="s">
        <v>572</v>
      </c>
      <c r="BM139" s="25" t="s">
        <v>6070</v>
      </c>
    </row>
    <row r="140" s="1" customFormat="1" ht="16.5" customHeight="1">
      <c r="B140" s="47"/>
      <c r="C140" s="237" t="s">
        <v>428</v>
      </c>
      <c r="D140" s="237" t="s">
        <v>230</v>
      </c>
      <c r="E140" s="238" t="s">
        <v>6071</v>
      </c>
      <c r="F140" s="239" t="s">
        <v>6072</v>
      </c>
      <c r="G140" s="240" t="s">
        <v>22</v>
      </c>
      <c r="H140" s="241">
        <v>166</v>
      </c>
      <c r="I140" s="242"/>
      <c r="J140" s="243">
        <f>ROUND(I140*H140,2)</f>
        <v>0</v>
      </c>
      <c r="K140" s="239" t="s">
        <v>3751</v>
      </c>
      <c r="L140" s="73"/>
      <c r="M140" s="244" t="s">
        <v>22</v>
      </c>
      <c r="N140" s="245" t="s">
        <v>50</v>
      </c>
      <c r="O140" s="48"/>
      <c r="P140" s="246">
        <f>O140*H140</f>
        <v>0</v>
      </c>
      <c r="Q140" s="246">
        <v>0</v>
      </c>
      <c r="R140" s="246">
        <f>Q140*H140</f>
        <v>0</v>
      </c>
      <c r="S140" s="246">
        <v>0</v>
      </c>
      <c r="T140" s="247">
        <f>S140*H140</f>
        <v>0</v>
      </c>
      <c r="AR140" s="25" t="s">
        <v>572</v>
      </c>
      <c r="AT140" s="25" t="s">
        <v>230</v>
      </c>
      <c r="AU140" s="25" t="s">
        <v>24</v>
      </c>
      <c r="AY140" s="25" t="s">
        <v>228</v>
      </c>
      <c r="BE140" s="248">
        <f>IF(N140="základní",J140,0)</f>
        <v>0</v>
      </c>
      <c r="BF140" s="248">
        <f>IF(N140="snížená",J140,0)</f>
        <v>0</v>
      </c>
      <c r="BG140" s="248">
        <f>IF(N140="zákl. přenesená",J140,0)</f>
        <v>0</v>
      </c>
      <c r="BH140" s="248">
        <f>IF(N140="sníž. přenesená",J140,0)</f>
        <v>0</v>
      </c>
      <c r="BI140" s="248">
        <f>IF(N140="nulová",J140,0)</f>
        <v>0</v>
      </c>
      <c r="BJ140" s="25" t="s">
        <v>24</v>
      </c>
      <c r="BK140" s="248">
        <f>ROUND(I140*H140,2)</f>
        <v>0</v>
      </c>
      <c r="BL140" s="25" t="s">
        <v>572</v>
      </c>
      <c r="BM140" s="25" t="s">
        <v>6073</v>
      </c>
    </row>
    <row r="141" s="1" customFormat="1" ht="16.5" customHeight="1">
      <c r="B141" s="47"/>
      <c r="C141" s="237" t="s">
        <v>433</v>
      </c>
      <c r="D141" s="237" t="s">
        <v>230</v>
      </c>
      <c r="E141" s="238" t="s">
        <v>6074</v>
      </c>
      <c r="F141" s="239" t="s">
        <v>6075</v>
      </c>
      <c r="G141" s="240" t="s">
        <v>22</v>
      </c>
      <c r="H141" s="241">
        <v>1</v>
      </c>
      <c r="I141" s="242"/>
      <c r="J141" s="243">
        <f>ROUND(I141*H141,2)</f>
        <v>0</v>
      </c>
      <c r="K141" s="239" t="s">
        <v>3751</v>
      </c>
      <c r="L141" s="73"/>
      <c r="M141" s="244" t="s">
        <v>22</v>
      </c>
      <c r="N141" s="245" t="s">
        <v>50</v>
      </c>
      <c r="O141" s="48"/>
      <c r="P141" s="246">
        <f>O141*H141</f>
        <v>0</v>
      </c>
      <c r="Q141" s="246">
        <v>0</v>
      </c>
      <c r="R141" s="246">
        <f>Q141*H141</f>
        <v>0</v>
      </c>
      <c r="S141" s="246">
        <v>0</v>
      </c>
      <c r="T141" s="247">
        <f>S141*H141</f>
        <v>0</v>
      </c>
      <c r="AR141" s="25" t="s">
        <v>572</v>
      </c>
      <c r="AT141" s="25" t="s">
        <v>230</v>
      </c>
      <c r="AU141" s="25" t="s">
        <v>24</v>
      </c>
      <c r="AY141" s="25" t="s">
        <v>228</v>
      </c>
      <c r="BE141" s="248">
        <f>IF(N141="základní",J141,0)</f>
        <v>0</v>
      </c>
      <c r="BF141" s="248">
        <f>IF(N141="snížená",J141,0)</f>
        <v>0</v>
      </c>
      <c r="BG141" s="248">
        <f>IF(N141="zákl. přenesená",J141,0)</f>
        <v>0</v>
      </c>
      <c r="BH141" s="248">
        <f>IF(N141="sníž. přenesená",J141,0)</f>
        <v>0</v>
      </c>
      <c r="BI141" s="248">
        <f>IF(N141="nulová",J141,0)</f>
        <v>0</v>
      </c>
      <c r="BJ141" s="25" t="s">
        <v>24</v>
      </c>
      <c r="BK141" s="248">
        <f>ROUND(I141*H141,2)</f>
        <v>0</v>
      </c>
      <c r="BL141" s="25" t="s">
        <v>572</v>
      </c>
      <c r="BM141" s="25" t="s">
        <v>6076</v>
      </c>
    </row>
    <row r="142" s="1" customFormat="1" ht="16.5" customHeight="1">
      <c r="B142" s="47"/>
      <c r="C142" s="237" t="s">
        <v>438</v>
      </c>
      <c r="D142" s="237" t="s">
        <v>230</v>
      </c>
      <c r="E142" s="238" t="s">
        <v>6077</v>
      </c>
      <c r="F142" s="239" t="s">
        <v>6078</v>
      </c>
      <c r="G142" s="240" t="s">
        <v>22</v>
      </c>
      <c r="H142" s="241">
        <v>2</v>
      </c>
      <c r="I142" s="242"/>
      <c r="J142" s="243">
        <f>ROUND(I142*H142,2)</f>
        <v>0</v>
      </c>
      <c r="K142" s="239" t="s">
        <v>3751</v>
      </c>
      <c r="L142" s="73"/>
      <c r="M142" s="244" t="s">
        <v>22</v>
      </c>
      <c r="N142" s="245" t="s">
        <v>50</v>
      </c>
      <c r="O142" s="48"/>
      <c r="P142" s="246">
        <f>O142*H142</f>
        <v>0</v>
      </c>
      <c r="Q142" s="246">
        <v>0</v>
      </c>
      <c r="R142" s="246">
        <f>Q142*H142</f>
        <v>0</v>
      </c>
      <c r="S142" s="246">
        <v>0</v>
      </c>
      <c r="T142" s="247">
        <f>S142*H142</f>
        <v>0</v>
      </c>
      <c r="AR142" s="25" t="s">
        <v>572</v>
      </c>
      <c r="AT142" s="25" t="s">
        <v>230</v>
      </c>
      <c r="AU142" s="25" t="s">
        <v>24</v>
      </c>
      <c r="AY142" s="25" t="s">
        <v>228</v>
      </c>
      <c r="BE142" s="248">
        <f>IF(N142="základní",J142,0)</f>
        <v>0</v>
      </c>
      <c r="BF142" s="248">
        <f>IF(N142="snížená",J142,0)</f>
        <v>0</v>
      </c>
      <c r="BG142" s="248">
        <f>IF(N142="zákl. přenesená",J142,0)</f>
        <v>0</v>
      </c>
      <c r="BH142" s="248">
        <f>IF(N142="sníž. přenesená",J142,0)</f>
        <v>0</v>
      </c>
      <c r="BI142" s="248">
        <f>IF(N142="nulová",J142,0)</f>
        <v>0</v>
      </c>
      <c r="BJ142" s="25" t="s">
        <v>24</v>
      </c>
      <c r="BK142" s="248">
        <f>ROUND(I142*H142,2)</f>
        <v>0</v>
      </c>
      <c r="BL142" s="25" t="s">
        <v>572</v>
      </c>
      <c r="BM142" s="25" t="s">
        <v>6079</v>
      </c>
    </row>
    <row r="143" s="1" customFormat="1" ht="16.5" customHeight="1">
      <c r="B143" s="47"/>
      <c r="C143" s="237" t="s">
        <v>443</v>
      </c>
      <c r="D143" s="237" t="s">
        <v>230</v>
      </c>
      <c r="E143" s="238" t="s">
        <v>6080</v>
      </c>
      <c r="F143" s="239" t="s">
        <v>6081</v>
      </c>
      <c r="G143" s="240" t="s">
        <v>22</v>
      </c>
      <c r="H143" s="241">
        <v>1</v>
      </c>
      <c r="I143" s="242"/>
      <c r="J143" s="243">
        <f>ROUND(I143*H143,2)</f>
        <v>0</v>
      </c>
      <c r="K143" s="239" t="s">
        <v>3751</v>
      </c>
      <c r="L143" s="73"/>
      <c r="M143" s="244" t="s">
        <v>22</v>
      </c>
      <c r="N143" s="245" t="s">
        <v>50</v>
      </c>
      <c r="O143" s="48"/>
      <c r="P143" s="246">
        <f>O143*H143</f>
        <v>0</v>
      </c>
      <c r="Q143" s="246">
        <v>0</v>
      </c>
      <c r="R143" s="246">
        <f>Q143*H143</f>
        <v>0</v>
      </c>
      <c r="S143" s="246">
        <v>0</v>
      </c>
      <c r="T143" s="247">
        <f>S143*H143</f>
        <v>0</v>
      </c>
      <c r="AR143" s="25" t="s">
        <v>572</v>
      </c>
      <c r="AT143" s="25" t="s">
        <v>230</v>
      </c>
      <c r="AU143" s="25" t="s">
        <v>24</v>
      </c>
      <c r="AY143" s="25" t="s">
        <v>228</v>
      </c>
      <c r="BE143" s="248">
        <f>IF(N143="základní",J143,0)</f>
        <v>0</v>
      </c>
      <c r="BF143" s="248">
        <f>IF(N143="snížená",J143,0)</f>
        <v>0</v>
      </c>
      <c r="BG143" s="248">
        <f>IF(N143="zákl. přenesená",J143,0)</f>
        <v>0</v>
      </c>
      <c r="BH143" s="248">
        <f>IF(N143="sníž. přenesená",J143,0)</f>
        <v>0</v>
      </c>
      <c r="BI143" s="248">
        <f>IF(N143="nulová",J143,0)</f>
        <v>0</v>
      </c>
      <c r="BJ143" s="25" t="s">
        <v>24</v>
      </c>
      <c r="BK143" s="248">
        <f>ROUND(I143*H143,2)</f>
        <v>0</v>
      </c>
      <c r="BL143" s="25" t="s">
        <v>572</v>
      </c>
      <c r="BM143" s="25" t="s">
        <v>6082</v>
      </c>
    </row>
    <row r="144" s="11" customFormat="1" ht="37.44" customHeight="1">
      <c r="B144" s="221"/>
      <c r="C144" s="222"/>
      <c r="D144" s="223" t="s">
        <v>78</v>
      </c>
      <c r="E144" s="224" t="s">
        <v>2774</v>
      </c>
      <c r="F144" s="224" t="s">
        <v>6083</v>
      </c>
      <c r="G144" s="222"/>
      <c r="H144" s="222"/>
      <c r="I144" s="225"/>
      <c r="J144" s="226">
        <f>BK144</f>
        <v>0</v>
      </c>
      <c r="K144" s="222"/>
      <c r="L144" s="227"/>
      <c r="M144" s="228"/>
      <c r="N144" s="229"/>
      <c r="O144" s="229"/>
      <c r="P144" s="230">
        <f>P145</f>
        <v>0</v>
      </c>
      <c r="Q144" s="229"/>
      <c r="R144" s="230">
        <f>R145</f>
        <v>0</v>
      </c>
      <c r="S144" s="229"/>
      <c r="T144" s="231">
        <f>T145</f>
        <v>0</v>
      </c>
      <c r="AR144" s="232" t="s">
        <v>101</v>
      </c>
      <c r="AT144" s="233" t="s">
        <v>78</v>
      </c>
      <c r="AU144" s="233" t="s">
        <v>79</v>
      </c>
      <c r="AY144" s="232" t="s">
        <v>228</v>
      </c>
      <c r="BK144" s="234">
        <f>BK145</f>
        <v>0</v>
      </c>
    </row>
    <row r="145" s="1" customFormat="1" ht="16.5" customHeight="1">
      <c r="B145" s="47"/>
      <c r="C145" s="237" t="s">
        <v>448</v>
      </c>
      <c r="D145" s="237" t="s">
        <v>230</v>
      </c>
      <c r="E145" s="238" t="s">
        <v>6084</v>
      </c>
      <c r="F145" s="239" t="s">
        <v>6085</v>
      </c>
      <c r="G145" s="240" t="s">
        <v>22</v>
      </c>
      <c r="H145" s="241">
        <v>38</v>
      </c>
      <c r="I145" s="242"/>
      <c r="J145" s="243">
        <f>ROUND(I145*H145,2)</f>
        <v>0</v>
      </c>
      <c r="K145" s="239" t="s">
        <v>3751</v>
      </c>
      <c r="L145" s="73"/>
      <c r="M145" s="244" t="s">
        <v>22</v>
      </c>
      <c r="N145" s="245" t="s">
        <v>50</v>
      </c>
      <c r="O145" s="48"/>
      <c r="P145" s="246">
        <f>O145*H145</f>
        <v>0</v>
      </c>
      <c r="Q145" s="246">
        <v>0</v>
      </c>
      <c r="R145" s="246">
        <f>Q145*H145</f>
        <v>0</v>
      </c>
      <c r="S145" s="246">
        <v>0</v>
      </c>
      <c r="T145" s="247">
        <f>S145*H145</f>
        <v>0</v>
      </c>
      <c r="AR145" s="25" t="s">
        <v>572</v>
      </c>
      <c r="AT145" s="25" t="s">
        <v>230</v>
      </c>
      <c r="AU145" s="25" t="s">
        <v>24</v>
      </c>
      <c r="AY145" s="25" t="s">
        <v>228</v>
      </c>
      <c r="BE145" s="248">
        <f>IF(N145="základní",J145,0)</f>
        <v>0</v>
      </c>
      <c r="BF145" s="248">
        <f>IF(N145="snížená",J145,0)</f>
        <v>0</v>
      </c>
      <c r="BG145" s="248">
        <f>IF(N145="zákl. přenesená",J145,0)</f>
        <v>0</v>
      </c>
      <c r="BH145" s="248">
        <f>IF(N145="sníž. přenesená",J145,0)</f>
        <v>0</v>
      </c>
      <c r="BI145" s="248">
        <f>IF(N145="nulová",J145,0)</f>
        <v>0</v>
      </c>
      <c r="BJ145" s="25" t="s">
        <v>24</v>
      </c>
      <c r="BK145" s="248">
        <f>ROUND(I145*H145,2)</f>
        <v>0</v>
      </c>
      <c r="BL145" s="25" t="s">
        <v>572</v>
      </c>
      <c r="BM145" s="25" t="s">
        <v>6086</v>
      </c>
    </row>
    <row r="146" s="11" customFormat="1" ht="37.44" customHeight="1">
      <c r="B146" s="221"/>
      <c r="C146" s="222"/>
      <c r="D146" s="223" t="s">
        <v>78</v>
      </c>
      <c r="E146" s="224" t="s">
        <v>2782</v>
      </c>
      <c r="F146" s="224" t="s">
        <v>6087</v>
      </c>
      <c r="G146" s="222"/>
      <c r="H146" s="222"/>
      <c r="I146" s="225"/>
      <c r="J146" s="226">
        <f>BK146</f>
        <v>0</v>
      </c>
      <c r="K146" s="222"/>
      <c r="L146" s="227"/>
      <c r="M146" s="228"/>
      <c r="N146" s="229"/>
      <c r="O146" s="229"/>
      <c r="P146" s="230">
        <f>SUM(P147:P162)</f>
        <v>0</v>
      </c>
      <c r="Q146" s="229"/>
      <c r="R146" s="230">
        <f>SUM(R147:R162)</f>
        <v>0</v>
      </c>
      <c r="S146" s="229"/>
      <c r="T146" s="231">
        <f>SUM(T147:T162)</f>
        <v>0</v>
      </c>
      <c r="AR146" s="232" t="s">
        <v>101</v>
      </c>
      <c r="AT146" s="233" t="s">
        <v>78</v>
      </c>
      <c r="AU146" s="233" t="s">
        <v>79</v>
      </c>
      <c r="AY146" s="232" t="s">
        <v>228</v>
      </c>
      <c r="BK146" s="234">
        <f>SUM(BK147:BK162)</f>
        <v>0</v>
      </c>
    </row>
    <row r="147" s="1" customFormat="1" ht="16.5" customHeight="1">
      <c r="B147" s="47"/>
      <c r="C147" s="237" t="s">
        <v>455</v>
      </c>
      <c r="D147" s="237" t="s">
        <v>230</v>
      </c>
      <c r="E147" s="238" t="s">
        <v>6088</v>
      </c>
      <c r="F147" s="239" t="s">
        <v>6089</v>
      </c>
      <c r="G147" s="240" t="s">
        <v>22</v>
      </c>
      <c r="H147" s="241">
        <v>2</v>
      </c>
      <c r="I147" s="242"/>
      <c r="J147" s="243">
        <f>ROUND(I147*H147,2)</f>
        <v>0</v>
      </c>
      <c r="K147" s="239" t="s">
        <v>3751</v>
      </c>
      <c r="L147" s="73"/>
      <c r="M147" s="244" t="s">
        <v>22</v>
      </c>
      <c r="N147" s="245" t="s">
        <v>50</v>
      </c>
      <c r="O147" s="48"/>
      <c r="P147" s="246">
        <f>O147*H147</f>
        <v>0</v>
      </c>
      <c r="Q147" s="246">
        <v>0</v>
      </c>
      <c r="R147" s="246">
        <f>Q147*H147</f>
        <v>0</v>
      </c>
      <c r="S147" s="246">
        <v>0</v>
      </c>
      <c r="T147" s="247">
        <f>S147*H147</f>
        <v>0</v>
      </c>
      <c r="AR147" s="25" t="s">
        <v>572</v>
      </c>
      <c r="AT147" s="25" t="s">
        <v>230</v>
      </c>
      <c r="AU147" s="25" t="s">
        <v>24</v>
      </c>
      <c r="AY147" s="25" t="s">
        <v>228</v>
      </c>
      <c r="BE147" s="248">
        <f>IF(N147="základní",J147,0)</f>
        <v>0</v>
      </c>
      <c r="BF147" s="248">
        <f>IF(N147="snížená",J147,0)</f>
        <v>0</v>
      </c>
      <c r="BG147" s="248">
        <f>IF(N147="zákl. přenesená",J147,0)</f>
        <v>0</v>
      </c>
      <c r="BH147" s="248">
        <f>IF(N147="sníž. přenesená",J147,0)</f>
        <v>0</v>
      </c>
      <c r="BI147" s="248">
        <f>IF(N147="nulová",J147,0)</f>
        <v>0</v>
      </c>
      <c r="BJ147" s="25" t="s">
        <v>24</v>
      </c>
      <c r="BK147" s="248">
        <f>ROUND(I147*H147,2)</f>
        <v>0</v>
      </c>
      <c r="BL147" s="25" t="s">
        <v>572</v>
      </c>
      <c r="BM147" s="25" t="s">
        <v>6090</v>
      </c>
    </row>
    <row r="148" s="1" customFormat="1" ht="16.5" customHeight="1">
      <c r="B148" s="47"/>
      <c r="C148" s="237" t="s">
        <v>475</v>
      </c>
      <c r="D148" s="237" t="s">
        <v>230</v>
      </c>
      <c r="E148" s="238" t="s">
        <v>6091</v>
      </c>
      <c r="F148" s="239" t="s">
        <v>6092</v>
      </c>
      <c r="G148" s="240" t="s">
        <v>22</v>
      </c>
      <c r="H148" s="241">
        <v>1</v>
      </c>
      <c r="I148" s="242"/>
      <c r="J148" s="243">
        <f>ROUND(I148*H148,2)</f>
        <v>0</v>
      </c>
      <c r="K148" s="239" t="s">
        <v>3751</v>
      </c>
      <c r="L148" s="73"/>
      <c r="M148" s="244" t="s">
        <v>22</v>
      </c>
      <c r="N148" s="245" t="s">
        <v>50</v>
      </c>
      <c r="O148" s="48"/>
      <c r="P148" s="246">
        <f>O148*H148</f>
        <v>0</v>
      </c>
      <c r="Q148" s="246">
        <v>0</v>
      </c>
      <c r="R148" s="246">
        <f>Q148*H148</f>
        <v>0</v>
      </c>
      <c r="S148" s="246">
        <v>0</v>
      </c>
      <c r="T148" s="247">
        <f>S148*H148</f>
        <v>0</v>
      </c>
      <c r="AR148" s="25" t="s">
        <v>572</v>
      </c>
      <c r="AT148" s="25" t="s">
        <v>230</v>
      </c>
      <c r="AU148" s="25" t="s">
        <v>24</v>
      </c>
      <c r="AY148" s="25" t="s">
        <v>228</v>
      </c>
      <c r="BE148" s="248">
        <f>IF(N148="základní",J148,0)</f>
        <v>0</v>
      </c>
      <c r="BF148" s="248">
        <f>IF(N148="snížená",J148,0)</f>
        <v>0</v>
      </c>
      <c r="BG148" s="248">
        <f>IF(N148="zákl. přenesená",J148,0)</f>
        <v>0</v>
      </c>
      <c r="BH148" s="248">
        <f>IF(N148="sníž. přenesená",J148,0)</f>
        <v>0</v>
      </c>
      <c r="BI148" s="248">
        <f>IF(N148="nulová",J148,0)</f>
        <v>0</v>
      </c>
      <c r="BJ148" s="25" t="s">
        <v>24</v>
      </c>
      <c r="BK148" s="248">
        <f>ROUND(I148*H148,2)</f>
        <v>0</v>
      </c>
      <c r="BL148" s="25" t="s">
        <v>572</v>
      </c>
      <c r="BM148" s="25" t="s">
        <v>6093</v>
      </c>
    </row>
    <row r="149" s="1" customFormat="1" ht="16.5" customHeight="1">
      <c r="B149" s="47"/>
      <c r="C149" s="237" t="s">
        <v>481</v>
      </c>
      <c r="D149" s="237" t="s">
        <v>230</v>
      </c>
      <c r="E149" s="238" t="s">
        <v>6094</v>
      </c>
      <c r="F149" s="239" t="s">
        <v>6095</v>
      </c>
      <c r="G149" s="240" t="s">
        <v>22</v>
      </c>
      <c r="H149" s="241">
        <v>2</v>
      </c>
      <c r="I149" s="242"/>
      <c r="J149" s="243">
        <f>ROUND(I149*H149,2)</f>
        <v>0</v>
      </c>
      <c r="K149" s="239" t="s">
        <v>3751</v>
      </c>
      <c r="L149" s="73"/>
      <c r="M149" s="244" t="s">
        <v>22</v>
      </c>
      <c r="N149" s="245" t="s">
        <v>50</v>
      </c>
      <c r="O149" s="48"/>
      <c r="P149" s="246">
        <f>O149*H149</f>
        <v>0</v>
      </c>
      <c r="Q149" s="246">
        <v>0</v>
      </c>
      <c r="R149" s="246">
        <f>Q149*H149</f>
        <v>0</v>
      </c>
      <c r="S149" s="246">
        <v>0</v>
      </c>
      <c r="T149" s="247">
        <f>S149*H149</f>
        <v>0</v>
      </c>
      <c r="AR149" s="25" t="s">
        <v>572</v>
      </c>
      <c r="AT149" s="25" t="s">
        <v>230</v>
      </c>
      <c r="AU149" s="25" t="s">
        <v>24</v>
      </c>
      <c r="AY149" s="25" t="s">
        <v>228</v>
      </c>
      <c r="BE149" s="248">
        <f>IF(N149="základní",J149,0)</f>
        <v>0</v>
      </c>
      <c r="BF149" s="248">
        <f>IF(N149="snížená",J149,0)</f>
        <v>0</v>
      </c>
      <c r="BG149" s="248">
        <f>IF(N149="zákl. přenesená",J149,0)</f>
        <v>0</v>
      </c>
      <c r="BH149" s="248">
        <f>IF(N149="sníž. přenesená",J149,0)</f>
        <v>0</v>
      </c>
      <c r="BI149" s="248">
        <f>IF(N149="nulová",J149,0)</f>
        <v>0</v>
      </c>
      <c r="BJ149" s="25" t="s">
        <v>24</v>
      </c>
      <c r="BK149" s="248">
        <f>ROUND(I149*H149,2)</f>
        <v>0</v>
      </c>
      <c r="BL149" s="25" t="s">
        <v>572</v>
      </c>
      <c r="BM149" s="25" t="s">
        <v>6096</v>
      </c>
    </row>
    <row r="150" s="1" customFormat="1" ht="16.5" customHeight="1">
      <c r="B150" s="47"/>
      <c r="C150" s="237" t="s">
        <v>485</v>
      </c>
      <c r="D150" s="237" t="s">
        <v>230</v>
      </c>
      <c r="E150" s="238" t="s">
        <v>6097</v>
      </c>
      <c r="F150" s="239" t="s">
        <v>6098</v>
      </c>
      <c r="G150" s="240" t="s">
        <v>22</v>
      </c>
      <c r="H150" s="241">
        <v>4</v>
      </c>
      <c r="I150" s="242"/>
      <c r="J150" s="243">
        <f>ROUND(I150*H150,2)</f>
        <v>0</v>
      </c>
      <c r="K150" s="239" t="s">
        <v>3751</v>
      </c>
      <c r="L150" s="73"/>
      <c r="M150" s="244" t="s">
        <v>22</v>
      </c>
      <c r="N150" s="245" t="s">
        <v>50</v>
      </c>
      <c r="O150" s="48"/>
      <c r="P150" s="246">
        <f>O150*H150</f>
        <v>0</v>
      </c>
      <c r="Q150" s="246">
        <v>0</v>
      </c>
      <c r="R150" s="246">
        <f>Q150*H150</f>
        <v>0</v>
      </c>
      <c r="S150" s="246">
        <v>0</v>
      </c>
      <c r="T150" s="247">
        <f>S150*H150</f>
        <v>0</v>
      </c>
      <c r="AR150" s="25" t="s">
        <v>572</v>
      </c>
      <c r="AT150" s="25" t="s">
        <v>230</v>
      </c>
      <c r="AU150" s="25" t="s">
        <v>24</v>
      </c>
      <c r="AY150" s="25" t="s">
        <v>228</v>
      </c>
      <c r="BE150" s="248">
        <f>IF(N150="základní",J150,0)</f>
        <v>0</v>
      </c>
      <c r="BF150" s="248">
        <f>IF(N150="snížená",J150,0)</f>
        <v>0</v>
      </c>
      <c r="BG150" s="248">
        <f>IF(N150="zákl. přenesená",J150,0)</f>
        <v>0</v>
      </c>
      <c r="BH150" s="248">
        <f>IF(N150="sníž. přenesená",J150,0)</f>
        <v>0</v>
      </c>
      <c r="BI150" s="248">
        <f>IF(N150="nulová",J150,0)</f>
        <v>0</v>
      </c>
      <c r="BJ150" s="25" t="s">
        <v>24</v>
      </c>
      <c r="BK150" s="248">
        <f>ROUND(I150*H150,2)</f>
        <v>0</v>
      </c>
      <c r="BL150" s="25" t="s">
        <v>572</v>
      </c>
      <c r="BM150" s="25" t="s">
        <v>6099</v>
      </c>
    </row>
    <row r="151" s="1" customFormat="1" ht="16.5" customHeight="1">
      <c r="B151" s="47"/>
      <c r="C151" s="237" t="s">
        <v>490</v>
      </c>
      <c r="D151" s="237" t="s">
        <v>230</v>
      </c>
      <c r="E151" s="238" t="s">
        <v>6100</v>
      </c>
      <c r="F151" s="239" t="s">
        <v>6101</v>
      </c>
      <c r="G151" s="240" t="s">
        <v>22</v>
      </c>
      <c r="H151" s="241">
        <v>55</v>
      </c>
      <c r="I151" s="242"/>
      <c r="J151" s="243">
        <f>ROUND(I151*H151,2)</f>
        <v>0</v>
      </c>
      <c r="K151" s="239" t="s">
        <v>3751</v>
      </c>
      <c r="L151" s="73"/>
      <c r="M151" s="244" t="s">
        <v>22</v>
      </c>
      <c r="N151" s="245" t="s">
        <v>50</v>
      </c>
      <c r="O151" s="48"/>
      <c r="P151" s="246">
        <f>O151*H151</f>
        <v>0</v>
      </c>
      <c r="Q151" s="246">
        <v>0</v>
      </c>
      <c r="R151" s="246">
        <f>Q151*H151</f>
        <v>0</v>
      </c>
      <c r="S151" s="246">
        <v>0</v>
      </c>
      <c r="T151" s="247">
        <f>S151*H151</f>
        <v>0</v>
      </c>
      <c r="AR151" s="25" t="s">
        <v>572</v>
      </c>
      <c r="AT151" s="25" t="s">
        <v>230</v>
      </c>
      <c r="AU151" s="25" t="s">
        <v>24</v>
      </c>
      <c r="AY151" s="25" t="s">
        <v>228</v>
      </c>
      <c r="BE151" s="248">
        <f>IF(N151="základní",J151,0)</f>
        <v>0</v>
      </c>
      <c r="BF151" s="248">
        <f>IF(N151="snížená",J151,0)</f>
        <v>0</v>
      </c>
      <c r="BG151" s="248">
        <f>IF(N151="zákl. přenesená",J151,0)</f>
        <v>0</v>
      </c>
      <c r="BH151" s="248">
        <f>IF(N151="sníž. přenesená",J151,0)</f>
        <v>0</v>
      </c>
      <c r="BI151" s="248">
        <f>IF(N151="nulová",J151,0)</f>
        <v>0</v>
      </c>
      <c r="BJ151" s="25" t="s">
        <v>24</v>
      </c>
      <c r="BK151" s="248">
        <f>ROUND(I151*H151,2)</f>
        <v>0</v>
      </c>
      <c r="BL151" s="25" t="s">
        <v>572</v>
      </c>
      <c r="BM151" s="25" t="s">
        <v>6102</v>
      </c>
    </row>
    <row r="152" s="1" customFormat="1" ht="16.5" customHeight="1">
      <c r="B152" s="47"/>
      <c r="C152" s="237" t="s">
        <v>496</v>
      </c>
      <c r="D152" s="237" t="s">
        <v>230</v>
      </c>
      <c r="E152" s="238" t="s">
        <v>6103</v>
      </c>
      <c r="F152" s="239" t="s">
        <v>6104</v>
      </c>
      <c r="G152" s="240" t="s">
        <v>22</v>
      </c>
      <c r="H152" s="241">
        <v>60</v>
      </c>
      <c r="I152" s="242"/>
      <c r="J152" s="243">
        <f>ROUND(I152*H152,2)</f>
        <v>0</v>
      </c>
      <c r="K152" s="239" t="s">
        <v>3751</v>
      </c>
      <c r="L152" s="73"/>
      <c r="M152" s="244" t="s">
        <v>22</v>
      </c>
      <c r="N152" s="245" t="s">
        <v>50</v>
      </c>
      <c r="O152" s="48"/>
      <c r="P152" s="246">
        <f>O152*H152</f>
        <v>0</v>
      </c>
      <c r="Q152" s="246">
        <v>0</v>
      </c>
      <c r="R152" s="246">
        <f>Q152*H152</f>
        <v>0</v>
      </c>
      <c r="S152" s="246">
        <v>0</v>
      </c>
      <c r="T152" s="247">
        <f>S152*H152</f>
        <v>0</v>
      </c>
      <c r="AR152" s="25" t="s">
        <v>572</v>
      </c>
      <c r="AT152" s="25" t="s">
        <v>230</v>
      </c>
      <c r="AU152" s="25" t="s">
        <v>24</v>
      </c>
      <c r="AY152" s="25" t="s">
        <v>228</v>
      </c>
      <c r="BE152" s="248">
        <f>IF(N152="základní",J152,0)</f>
        <v>0</v>
      </c>
      <c r="BF152" s="248">
        <f>IF(N152="snížená",J152,0)</f>
        <v>0</v>
      </c>
      <c r="BG152" s="248">
        <f>IF(N152="zákl. přenesená",J152,0)</f>
        <v>0</v>
      </c>
      <c r="BH152" s="248">
        <f>IF(N152="sníž. přenesená",J152,0)</f>
        <v>0</v>
      </c>
      <c r="BI152" s="248">
        <f>IF(N152="nulová",J152,0)</f>
        <v>0</v>
      </c>
      <c r="BJ152" s="25" t="s">
        <v>24</v>
      </c>
      <c r="BK152" s="248">
        <f>ROUND(I152*H152,2)</f>
        <v>0</v>
      </c>
      <c r="BL152" s="25" t="s">
        <v>572</v>
      </c>
      <c r="BM152" s="25" t="s">
        <v>6105</v>
      </c>
    </row>
    <row r="153" s="1" customFormat="1" ht="16.5" customHeight="1">
      <c r="B153" s="47"/>
      <c r="C153" s="237" t="s">
        <v>501</v>
      </c>
      <c r="D153" s="237" t="s">
        <v>230</v>
      </c>
      <c r="E153" s="238" t="s">
        <v>6106</v>
      </c>
      <c r="F153" s="239" t="s">
        <v>6107</v>
      </c>
      <c r="G153" s="240" t="s">
        <v>22</v>
      </c>
      <c r="H153" s="241">
        <v>20</v>
      </c>
      <c r="I153" s="242"/>
      <c r="J153" s="243">
        <f>ROUND(I153*H153,2)</f>
        <v>0</v>
      </c>
      <c r="K153" s="239" t="s">
        <v>3751</v>
      </c>
      <c r="L153" s="73"/>
      <c r="M153" s="244" t="s">
        <v>22</v>
      </c>
      <c r="N153" s="245" t="s">
        <v>50</v>
      </c>
      <c r="O153" s="48"/>
      <c r="P153" s="246">
        <f>O153*H153</f>
        <v>0</v>
      </c>
      <c r="Q153" s="246">
        <v>0</v>
      </c>
      <c r="R153" s="246">
        <f>Q153*H153</f>
        <v>0</v>
      </c>
      <c r="S153" s="246">
        <v>0</v>
      </c>
      <c r="T153" s="247">
        <f>S153*H153</f>
        <v>0</v>
      </c>
      <c r="AR153" s="25" t="s">
        <v>572</v>
      </c>
      <c r="AT153" s="25" t="s">
        <v>230</v>
      </c>
      <c r="AU153" s="25" t="s">
        <v>24</v>
      </c>
      <c r="AY153" s="25" t="s">
        <v>228</v>
      </c>
      <c r="BE153" s="248">
        <f>IF(N153="základní",J153,0)</f>
        <v>0</v>
      </c>
      <c r="BF153" s="248">
        <f>IF(N153="snížená",J153,0)</f>
        <v>0</v>
      </c>
      <c r="BG153" s="248">
        <f>IF(N153="zákl. přenesená",J153,0)</f>
        <v>0</v>
      </c>
      <c r="BH153" s="248">
        <f>IF(N153="sníž. přenesená",J153,0)</f>
        <v>0</v>
      </c>
      <c r="BI153" s="248">
        <f>IF(N153="nulová",J153,0)</f>
        <v>0</v>
      </c>
      <c r="BJ153" s="25" t="s">
        <v>24</v>
      </c>
      <c r="BK153" s="248">
        <f>ROUND(I153*H153,2)</f>
        <v>0</v>
      </c>
      <c r="BL153" s="25" t="s">
        <v>572</v>
      </c>
      <c r="BM153" s="25" t="s">
        <v>6108</v>
      </c>
    </row>
    <row r="154" s="1" customFormat="1" ht="16.5" customHeight="1">
      <c r="B154" s="47"/>
      <c r="C154" s="237" t="s">
        <v>506</v>
      </c>
      <c r="D154" s="237" t="s">
        <v>230</v>
      </c>
      <c r="E154" s="238" t="s">
        <v>6109</v>
      </c>
      <c r="F154" s="239" t="s">
        <v>6110</v>
      </c>
      <c r="G154" s="240" t="s">
        <v>22</v>
      </c>
      <c r="H154" s="241">
        <v>2</v>
      </c>
      <c r="I154" s="242"/>
      <c r="J154" s="243">
        <f>ROUND(I154*H154,2)</f>
        <v>0</v>
      </c>
      <c r="K154" s="239" t="s">
        <v>3751</v>
      </c>
      <c r="L154" s="73"/>
      <c r="M154" s="244" t="s">
        <v>22</v>
      </c>
      <c r="N154" s="245" t="s">
        <v>50</v>
      </c>
      <c r="O154" s="48"/>
      <c r="P154" s="246">
        <f>O154*H154</f>
        <v>0</v>
      </c>
      <c r="Q154" s="246">
        <v>0</v>
      </c>
      <c r="R154" s="246">
        <f>Q154*H154</f>
        <v>0</v>
      </c>
      <c r="S154" s="246">
        <v>0</v>
      </c>
      <c r="T154" s="247">
        <f>S154*H154</f>
        <v>0</v>
      </c>
      <c r="AR154" s="25" t="s">
        <v>572</v>
      </c>
      <c r="AT154" s="25" t="s">
        <v>230</v>
      </c>
      <c r="AU154" s="25" t="s">
        <v>24</v>
      </c>
      <c r="AY154" s="25" t="s">
        <v>228</v>
      </c>
      <c r="BE154" s="248">
        <f>IF(N154="základní",J154,0)</f>
        <v>0</v>
      </c>
      <c r="BF154" s="248">
        <f>IF(N154="snížená",J154,0)</f>
        <v>0</v>
      </c>
      <c r="BG154" s="248">
        <f>IF(N154="zákl. přenesená",J154,0)</f>
        <v>0</v>
      </c>
      <c r="BH154" s="248">
        <f>IF(N154="sníž. přenesená",J154,0)</f>
        <v>0</v>
      </c>
      <c r="BI154" s="248">
        <f>IF(N154="nulová",J154,0)</f>
        <v>0</v>
      </c>
      <c r="BJ154" s="25" t="s">
        <v>24</v>
      </c>
      <c r="BK154" s="248">
        <f>ROUND(I154*H154,2)</f>
        <v>0</v>
      </c>
      <c r="BL154" s="25" t="s">
        <v>572</v>
      </c>
      <c r="BM154" s="25" t="s">
        <v>6111</v>
      </c>
    </row>
    <row r="155" s="1" customFormat="1" ht="16.5" customHeight="1">
      <c r="B155" s="47"/>
      <c r="C155" s="237" t="s">
        <v>511</v>
      </c>
      <c r="D155" s="237" t="s">
        <v>230</v>
      </c>
      <c r="E155" s="238" t="s">
        <v>6112</v>
      </c>
      <c r="F155" s="239" t="s">
        <v>6113</v>
      </c>
      <c r="G155" s="240" t="s">
        <v>22</v>
      </c>
      <c r="H155" s="241">
        <v>50</v>
      </c>
      <c r="I155" s="242"/>
      <c r="J155" s="243">
        <f>ROUND(I155*H155,2)</f>
        <v>0</v>
      </c>
      <c r="K155" s="239" t="s">
        <v>3751</v>
      </c>
      <c r="L155" s="73"/>
      <c r="M155" s="244" t="s">
        <v>22</v>
      </c>
      <c r="N155" s="245" t="s">
        <v>50</v>
      </c>
      <c r="O155" s="48"/>
      <c r="P155" s="246">
        <f>O155*H155</f>
        <v>0</v>
      </c>
      <c r="Q155" s="246">
        <v>0</v>
      </c>
      <c r="R155" s="246">
        <f>Q155*H155</f>
        <v>0</v>
      </c>
      <c r="S155" s="246">
        <v>0</v>
      </c>
      <c r="T155" s="247">
        <f>S155*H155</f>
        <v>0</v>
      </c>
      <c r="AR155" s="25" t="s">
        <v>572</v>
      </c>
      <c r="AT155" s="25" t="s">
        <v>230</v>
      </c>
      <c r="AU155" s="25" t="s">
        <v>24</v>
      </c>
      <c r="AY155" s="25" t="s">
        <v>228</v>
      </c>
      <c r="BE155" s="248">
        <f>IF(N155="základní",J155,0)</f>
        <v>0</v>
      </c>
      <c r="BF155" s="248">
        <f>IF(N155="snížená",J155,0)</f>
        <v>0</v>
      </c>
      <c r="BG155" s="248">
        <f>IF(N155="zákl. přenesená",J155,0)</f>
        <v>0</v>
      </c>
      <c r="BH155" s="248">
        <f>IF(N155="sníž. přenesená",J155,0)</f>
        <v>0</v>
      </c>
      <c r="BI155" s="248">
        <f>IF(N155="nulová",J155,0)</f>
        <v>0</v>
      </c>
      <c r="BJ155" s="25" t="s">
        <v>24</v>
      </c>
      <c r="BK155" s="248">
        <f>ROUND(I155*H155,2)</f>
        <v>0</v>
      </c>
      <c r="BL155" s="25" t="s">
        <v>572</v>
      </c>
      <c r="BM155" s="25" t="s">
        <v>6114</v>
      </c>
    </row>
    <row r="156" s="1" customFormat="1" ht="16.5" customHeight="1">
      <c r="B156" s="47"/>
      <c r="C156" s="237" t="s">
        <v>521</v>
      </c>
      <c r="D156" s="237" t="s">
        <v>230</v>
      </c>
      <c r="E156" s="238" t="s">
        <v>6115</v>
      </c>
      <c r="F156" s="239" t="s">
        <v>6116</v>
      </c>
      <c r="G156" s="240" t="s">
        <v>22</v>
      </c>
      <c r="H156" s="241">
        <v>20</v>
      </c>
      <c r="I156" s="242"/>
      <c r="J156" s="243">
        <f>ROUND(I156*H156,2)</f>
        <v>0</v>
      </c>
      <c r="K156" s="239" t="s">
        <v>3751</v>
      </c>
      <c r="L156" s="73"/>
      <c r="M156" s="244" t="s">
        <v>22</v>
      </c>
      <c r="N156" s="245" t="s">
        <v>50</v>
      </c>
      <c r="O156" s="48"/>
      <c r="P156" s="246">
        <f>O156*H156</f>
        <v>0</v>
      </c>
      <c r="Q156" s="246">
        <v>0</v>
      </c>
      <c r="R156" s="246">
        <f>Q156*H156</f>
        <v>0</v>
      </c>
      <c r="S156" s="246">
        <v>0</v>
      </c>
      <c r="T156" s="247">
        <f>S156*H156</f>
        <v>0</v>
      </c>
      <c r="AR156" s="25" t="s">
        <v>572</v>
      </c>
      <c r="AT156" s="25" t="s">
        <v>230</v>
      </c>
      <c r="AU156" s="25" t="s">
        <v>24</v>
      </c>
      <c r="AY156" s="25" t="s">
        <v>228</v>
      </c>
      <c r="BE156" s="248">
        <f>IF(N156="základní",J156,0)</f>
        <v>0</v>
      </c>
      <c r="BF156" s="248">
        <f>IF(N156="snížená",J156,0)</f>
        <v>0</v>
      </c>
      <c r="BG156" s="248">
        <f>IF(N156="zákl. přenesená",J156,0)</f>
        <v>0</v>
      </c>
      <c r="BH156" s="248">
        <f>IF(N156="sníž. přenesená",J156,0)</f>
        <v>0</v>
      </c>
      <c r="BI156" s="248">
        <f>IF(N156="nulová",J156,0)</f>
        <v>0</v>
      </c>
      <c r="BJ156" s="25" t="s">
        <v>24</v>
      </c>
      <c r="BK156" s="248">
        <f>ROUND(I156*H156,2)</f>
        <v>0</v>
      </c>
      <c r="BL156" s="25" t="s">
        <v>572</v>
      </c>
      <c r="BM156" s="25" t="s">
        <v>6117</v>
      </c>
    </row>
    <row r="157" s="1" customFormat="1" ht="16.5" customHeight="1">
      <c r="B157" s="47"/>
      <c r="C157" s="237" t="s">
        <v>526</v>
      </c>
      <c r="D157" s="237" t="s">
        <v>230</v>
      </c>
      <c r="E157" s="238" t="s">
        <v>6118</v>
      </c>
      <c r="F157" s="239" t="s">
        <v>6119</v>
      </c>
      <c r="G157" s="240" t="s">
        <v>22</v>
      </c>
      <c r="H157" s="241">
        <v>64</v>
      </c>
      <c r="I157" s="242"/>
      <c r="J157" s="243">
        <f>ROUND(I157*H157,2)</f>
        <v>0</v>
      </c>
      <c r="K157" s="239" t="s">
        <v>3751</v>
      </c>
      <c r="L157" s="73"/>
      <c r="M157" s="244" t="s">
        <v>22</v>
      </c>
      <c r="N157" s="245" t="s">
        <v>50</v>
      </c>
      <c r="O157" s="48"/>
      <c r="P157" s="246">
        <f>O157*H157</f>
        <v>0</v>
      </c>
      <c r="Q157" s="246">
        <v>0</v>
      </c>
      <c r="R157" s="246">
        <f>Q157*H157</f>
        <v>0</v>
      </c>
      <c r="S157" s="246">
        <v>0</v>
      </c>
      <c r="T157" s="247">
        <f>S157*H157</f>
        <v>0</v>
      </c>
      <c r="AR157" s="25" t="s">
        <v>572</v>
      </c>
      <c r="AT157" s="25" t="s">
        <v>230</v>
      </c>
      <c r="AU157" s="25" t="s">
        <v>24</v>
      </c>
      <c r="AY157" s="25" t="s">
        <v>228</v>
      </c>
      <c r="BE157" s="248">
        <f>IF(N157="základní",J157,0)</f>
        <v>0</v>
      </c>
      <c r="BF157" s="248">
        <f>IF(N157="snížená",J157,0)</f>
        <v>0</v>
      </c>
      <c r="BG157" s="248">
        <f>IF(N157="zákl. přenesená",J157,0)</f>
        <v>0</v>
      </c>
      <c r="BH157" s="248">
        <f>IF(N157="sníž. přenesená",J157,0)</f>
        <v>0</v>
      </c>
      <c r="BI157" s="248">
        <f>IF(N157="nulová",J157,0)</f>
        <v>0</v>
      </c>
      <c r="BJ157" s="25" t="s">
        <v>24</v>
      </c>
      <c r="BK157" s="248">
        <f>ROUND(I157*H157,2)</f>
        <v>0</v>
      </c>
      <c r="BL157" s="25" t="s">
        <v>572</v>
      </c>
      <c r="BM157" s="25" t="s">
        <v>6120</v>
      </c>
    </row>
    <row r="158" s="1" customFormat="1" ht="16.5" customHeight="1">
      <c r="B158" s="47"/>
      <c r="C158" s="237" t="s">
        <v>530</v>
      </c>
      <c r="D158" s="237" t="s">
        <v>230</v>
      </c>
      <c r="E158" s="238" t="s">
        <v>6121</v>
      </c>
      <c r="F158" s="239" t="s">
        <v>6122</v>
      </c>
      <c r="G158" s="240" t="s">
        <v>22</v>
      </c>
      <c r="H158" s="241">
        <v>20</v>
      </c>
      <c r="I158" s="242"/>
      <c r="J158" s="243">
        <f>ROUND(I158*H158,2)</f>
        <v>0</v>
      </c>
      <c r="K158" s="239" t="s">
        <v>3751</v>
      </c>
      <c r="L158" s="73"/>
      <c r="M158" s="244" t="s">
        <v>22</v>
      </c>
      <c r="N158" s="245" t="s">
        <v>50</v>
      </c>
      <c r="O158" s="48"/>
      <c r="P158" s="246">
        <f>O158*H158</f>
        <v>0</v>
      </c>
      <c r="Q158" s="246">
        <v>0</v>
      </c>
      <c r="R158" s="246">
        <f>Q158*H158</f>
        <v>0</v>
      </c>
      <c r="S158" s="246">
        <v>0</v>
      </c>
      <c r="T158" s="247">
        <f>S158*H158</f>
        <v>0</v>
      </c>
      <c r="AR158" s="25" t="s">
        <v>572</v>
      </c>
      <c r="AT158" s="25" t="s">
        <v>230</v>
      </c>
      <c r="AU158" s="25" t="s">
        <v>24</v>
      </c>
      <c r="AY158" s="25" t="s">
        <v>228</v>
      </c>
      <c r="BE158" s="248">
        <f>IF(N158="základní",J158,0)</f>
        <v>0</v>
      </c>
      <c r="BF158" s="248">
        <f>IF(N158="snížená",J158,0)</f>
        <v>0</v>
      </c>
      <c r="BG158" s="248">
        <f>IF(N158="zákl. přenesená",J158,0)</f>
        <v>0</v>
      </c>
      <c r="BH158" s="248">
        <f>IF(N158="sníž. přenesená",J158,0)</f>
        <v>0</v>
      </c>
      <c r="BI158" s="248">
        <f>IF(N158="nulová",J158,0)</f>
        <v>0</v>
      </c>
      <c r="BJ158" s="25" t="s">
        <v>24</v>
      </c>
      <c r="BK158" s="248">
        <f>ROUND(I158*H158,2)</f>
        <v>0</v>
      </c>
      <c r="BL158" s="25" t="s">
        <v>572</v>
      </c>
      <c r="BM158" s="25" t="s">
        <v>6123</v>
      </c>
    </row>
    <row r="159" s="1" customFormat="1" ht="16.5" customHeight="1">
      <c r="B159" s="47"/>
      <c r="C159" s="237" t="s">
        <v>534</v>
      </c>
      <c r="D159" s="237" t="s">
        <v>230</v>
      </c>
      <c r="E159" s="238" t="s">
        <v>6124</v>
      </c>
      <c r="F159" s="239" t="s">
        <v>6125</v>
      </c>
      <c r="G159" s="240" t="s">
        <v>22</v>
      </c>
      <c r="H159" s="241">
        <v>4</v>
      </c>
      <c r="I159" s="242"/>
      <c r="J159" s="243">
        <f>ROUND(I159*H159,2)</f>
        <v>0</v>
      </c>
      <c r="K159" s="239" t="s">
        <v>3751</v>
      </c>
      <c r="L159" s="73"/>
      <c r="M159" s="244" t="s">
        <v>22</v>
      </c>
      <c r="N159" s="245" t="s">
        <v>50</v>
      </c>
      <c r="O159" s="48"/>
      <c r="P159" s="246">
        <f>O159*H159</f>
        <v>0</v>
      </c>
      <c r="Q159" s="246">
        <v>0</v>
      </c>
      <c r="R159" s="246">
        <f>Q159*H159</f>
        <v>0</v>
      </c>
      <c r="S159" s="246">
        <v>0</v>
      </c>
      <c r="T159" s="247">
        <f>S159*H159</f>
        <v>0</v>
      </c>
      <c r="AR159" s="25" t="s">
        <v>572</v>
      </c>
      <c r="AT159" s="25" t="s">
        <v>230</v>
      </c>
      <c r="AU159" s="25" t="s">
        <v>24</v>
      </c>
      <c r="AY159" s="25" t="s">
        <v>228</v>
      </c>
      <c r="BE159" s="248">
        <f>IF(N159="základní",J159,0)</f>
        <v>0</v>
      </c>
      <c r="BF159" s="248">
        <f>IF(N159="snížená",J159,0)</f>
        <v>0</v>
      </c>
      <c r="BG159" s="248">
        <f>IF(N159="zákl. přenesená",J159,0)</f>
        <v>0</v>
      </c>
      <c r="BH159" s="248">
        <f>IF(N159="sníž. přenesená",J159,0)</f>
        <v>0</v>
      </c>
      <c r="BI159" s="248">
        <f>IF(N159="nulová",J159,0)</f>
        <v>0</v>
      </c>
      <c r="BJ159" s="25" t="s">
        <v>24</v>
      </c>
      <c r="BK159" s="248">
        <f>ROUND(I159*H159,2)</f>
        <v>0</v>
      </c>
      <c r="BL159" s="25" t="s">
        <v>572</v>
      </c>
      <c r="BM159" s="25" t="s">
        <v>6126</v>
      </c>
    </row>
    <row r="160" s="1" customFormat="1" ht="16.5" customHeight="1">
      <c r="B160" s="47"/>
      <c r="C160" s="237" t="s">
        <v>538</v>
      </c>
      <c r="D160" s="237" t="s">
        <v>230</v>
      </c>
      <c r="E160" s="238" t="s">
        <v>6127</v>
      </c>
      <c r="F160" s="239" t="s">
        <v>6128</v>
      </c>
      <c r="G160" s="240" t="s">
        <v>22</v>
      </c>
      <c r="H160" s="241">
        <v>2</v>
      </c>
      <c r="I160" s="242"/>
      <c r="J160" s="243">
        <f>ROUND(I160*H160,2)</f>
        <v>0</v>
      </c>
      <c r="K160" s="239" t="s">
        <v>3751</v>
      </c>
      <c r="L160" s="73"/>
      <c r="M160" s="244" t="s">
        <v>22</v>
      </c>
      <c r="N160" s="245" t="s">
        <v>50</v>
      </c>
      <c r="O160" s="48"/>
      <c r="P160" s="246">
        <f>O160*H160</f>
        <v>0</v>
      </c>
      <c r="Q160" s="246">
        <v>0</v>
      </c>
      <c r="R160" s="246">
        <f>Q160*H160</f>
        <v>0</v>
      </c>
      <c r="S160" s="246">
        <v>0</v>
      </c>
      <c r="T160" s="247">
        <f>S160*H160</f>
        <v>0</v>
      </c>
      <c r="AR160" s="25" t="s">
        <v>572</v>
      </c>
      <c r="AT160" s="25" t="s">
        <v>230</v>
      </c>
      <c r="AU160" s="25" t="s">
        <v>24</v>
      </c>
      <c r="AY160" s="25" t="s">
        <v>228</v>
      </c>
      <c r="BE160" s="248">
        <f>IF(N160="základní",J160,0)</f>
        <v>0</v>
      </c>
      <c r="BF160" s="248">
        <f>IF(N160="snížená",J160,0)</f>
        <v>0</v>
      </c>
      <c r="BG160" s="248">
        <f>IF(N160="zákl. přenesená",J160,0)</f>
        <v>0</v>
      </c>
      <c r="BH160" s="248">
        <f>IF(N160="sníž. přenesená",J160,0)</f>
        <v>0</v>
      </c>
      <c r="BI160" s="248">
        <f>IF(N160="nulová",J160,0)</f>
        <v>0</v>
      </c>
      <c r="BJ160" s="25" t="s">
        <v>24</v>
      </c>
      <c r="BK160" s="248">
        <f>ROUND(I160*H160,2)</f>
        <v>0</v>
      </c>
      <c r="BL160" s="25" t="s">
        <v>572</v>
      </c>
      <c r="BM160" s="25" t="s">
        <v>6129</v>
      </c>
    </row>
    <row r="161" s="1" customFormat="1" ht="16.5" customHeight="1">
      <c r="B161" s="47"/>
      <c r="C161" s="237" t="s">
        <v>543</v>
      </c>
      <c r="D161" s="237" t="s">
        <v>230</v>
      </c>
      <c r="E161" s="238" t="s">
        <v>6130</v>
      </c>
      <c r="F161" s="239" t="s">
        <v>6131</v>
      </c>
      <c r="G161" s="240" t="s">
        <v>22</v>
      </c>
      <c r="H161" s="241">
        <v>2</v>
      </c>
      <c r="I161" s="242"/>
      <c r="J161" s="243">
        <f>ROUND(I161*H161,2)</f>
        <v>0</v>
      </c>
      <c r="K161" s="239" t="s">
        <v>3751</v>
      </c>
      <c r="L161" s="73"/>
      <c r="M161" s="244" t="s">
        <v>22</v>
      </c>
      <c r="N161" s="245" t="s">
        <v>50</v>
      </c>
      <c r="O161" s="48"/>
      <c r="P161" s="246">
        <f>O161*H161</f>
        <v>0</v>
      </c>
      <c r="Q161" s="246">
        <v>0</v>
      </c>
      <c r="R161" s="246">
        <f>Q161*H161</f>
        <v>0</v>
      </c>
      <c r="S161" s="246">
        <v>0</v>
      </c>
      <c r="T161" s="247">
        <f>S161*H161</f>
        <v>0</v>
      </c>
      <c r="AR161" s="25" t="s">
        <v>572</v>
      </c>
      <c r="AT161" s="25" t="s">
        <v>230</v>
      </c>
      <c r="AU161" s="25" t="s">
        <v>24</v>
      </c>
      <c r="AY161" s="25" t="s">
        <v>228</v>
      </c>
      <c r="BE161" s="248">
        <f>IF(N161="základní",J161,0)</f>
        <v>0</v>
      </c>
      <c r="BF161" s="248">
        <f>IF(N161="snížená",J161,0)</f>
        <v>0</v>
      </c>
      <c r="BG161" s="248">
        <f>IF(N161="zákl. přenesená",J161,0)</f>
        <v>0</v>
      </c>
      <c r="BH161" s="248">
        <f>IF(N161="sníž. přenesená",J161,0)</f>
        <v>0</v>
      </c>
      <c r="BI161" s="248">
        <f>IF(N161="nulová",J161,0)</f>
        <v>0</v>
      </c>
      <c r="BJ161" s="25" t="s">
        <v>24</v>
      </c>
      <c r="BK161" s="248">
        <f>ROUND(I161*H161,2)</f>
        <v>0</v>
      </c>
      <c r="BL161" s="25" t="s">
        <v>572</v>
      </c>
      <c r="BM161" s="25" t="s">
        <v>6132</v>
      </c>
    </row>
    <row r="162" s="1" customFormat="1" ht="16.5" customHeight="1">
      <c r="B162" s="47"/>
      <c r="C162" s="237" t="s">
        <v>549</v>
      </c>
      <c r="D162" s="237" t="s">
        <v>230</v>
      </c>
      <c r="E162" s="238" t="s">
        <v>6133</v>
      </c>
      <c r="F162" s="239" t="s">
        <v>6134</v>
      </c>
      <c r="G162" s="240" t="s">
        <v>22</v>
      </c>
      <c r="H162" s="241">
        <v>103</v>
      </c>
      <c r="I162" s="242"/>
      <c r="J162" s="243">
        <f>ROUND(I162*H162,2)</f>
        <v>0</v>
      </c>
      <c r="K162" s="239" t="s">
        <v>3751</v>
      </c>
      <c r="L162" s="73"/>
      <c r="M162" s="244" t="s">
        <v>22</v>
      </c>
      <c r="N162" s="245" t="s">
        <v>50</v>
      </c>
      <c r="O162" s="48"/>
      <c r="P162" s="246">
        <f>O162*H162</f>
        <v>0</v>
      </c>
      <c r="Q162" s="246">
        <v>0</v>
      </c>
      <c r="R162" s="246">
        <f>Q162*H162</f>
        <v>0</v>
      </c>
      <c r="S162" s="246">
        <v>0</v>
      </c>
      <c r="T162" s="247">
        <f>S162*H162</f>
        <v>0</v>
      </c>
      <c r="AR162" s="25" t="s">
        <v>572</v>
      </c>
      <c r="AT162" s="25" t="s">
        <v>230</v>
      </c>
      <c r="AU162" s="25" t="s">
        <v>24</v>
      </c>
      <c r="AY162" s="25" t="s">
        <v>228</v>
      </c>
      <c r="BE162" s="248">
        <f>IF(N162="základní",J162,0)</f>
        <v>0</v>
      </c>
      <c r="BF162" s="248">
        <f>IF(N162="snížená",J162,0)</f>
        <v>0</v>
      </c>
      <c r="BG162" s="248">
        <f>IF(N162="zákl. přenesená",J162,0)</f>
        <v>0</v>
      </c>
      <c r="BH162" s="248">
        <f>IF(N162="sníž. přenesená",J162,0)</f>
        <v>0</v>
      </c>
      <c r="BI162" s="248">
        <f>IF(N162="nulová",J162,0)</f>
        <v>0</v>
      </c>
      <c r="BJ162" s="25" t="s">
        <v>24</v>
      </c>
      <c r="BK162" s="248">
        <f>ROUND(I162*H162,2)</f>
        <v>0</v>
      </c>
      <c r="BL162" s="25" t="s">
        <v>572</v>
      </c>
      <c r="BM162" s="25" t="s">
        <v>6135</v>
      </c>
    </row>
    <row r="163" s="11" customFormat="1" ht="37.44" customHeight="1">
      <c r="B163" s="221"/>
      <c r="C163" s="222"/>
      <c r="D163" s="223" t="s">
        <v>78</v>
      </c>
      <c r="E163" s="224" t="s">
        <v>3624</v>
      </c>
      <c r="F163" s="224" t="s">
        <v>6136</v>
      </c>
      <c r="G163" s="222"/>
      <c r="H163" s="222"/>
      <c r="I163" s="225"/>
      <c r="J163" s="226">
        <f>BK163</f>
        <v>0</v>
      </c>
      <c r="K163" s="222"/>
      <c r="L163" s="227"/>
      <c r="M163" s="228"/>
      <c r="N163" s="229"/>
      <c r="O163" s="229"/>
      <c r="P163" s="230">
        <f>SUM(P164:P171)</f>
        <v>0</v>
      </c>
      <c r="Q163" s="229"/>
      <c r="R163" s="230">
        <f>SUM(R164:R171)</f>
        <v>0</v>
      </c>
      <c r="S163" s="229"/>
      <c r="T163" s="231">
        <f>SUM(T164:T171)</f>
        <v>0</v>
      </c>
      <c r="AR163" s="232" t="s">
        <v>101</v>
      </c>
      <c r="AT163" s="233" t="s">
        <v>78</v>
      </c>
      <c r="AU163" s="233" t="s">
        <v>79</v>
      </c>
      <c r="AY163" s="232" t="s">
        <v>228</v>
      </c>
      <c r="BK163" s="234">
        <f>SUM(BK164:BK171)</f>
        <v>0</v>
      </c>
    </row>
    <row r="164" s="1" customFormat="1" ht="16.5" customHeight="1">
      <c r="B164" s="47"/>
      <c r="C164" s="237" t="s">
        <v>555</v>
      </c>
      <c r="D164" s="237" t="s">
        <v>230</v>
      </c>
      <c r="E164" s="238" t="s">
        <v>6137</v>
      </c>
      <c r="F164" s="239" t="s">
        <v>6138</v>
      </c>
      <c r="G164" s="240" t="s">
        <v>929</v>
      </c>
      <c r="H164" s="241">
        <v>12</v>
      </c>
      <c r="I164" s="242"/>
      <c r="J164" s="243">
        <f>ROUND(I164*H164,2)</f>
        <v>0</v>
      </c>
      <c r="K164" s="239" t="s">
        <v>3751</v>
      </c>
      <c r="L164" s="73"/>
      <c r="M164" s="244" t="s">
        <v>22</v>
      </c>
      <c r="N164" s="245" t="s">
        <v>50</v>
      </c>
      <c r="O164" s="48"/>
      <c r="P164" s="246">
        <f>O164*H164</f>
        <v>0</v>
      </c>
      <c r="Q164" s="246">
        <v>0</v>
      </c>
      <c r="R164" s="246">
        <f>Q164*H164</f>
        <v>0</v>
      </c>
      <c r="S164" s="246">
        <v>0</v>
      </c>
      <c r="T164" s="247">
        <f>S164*H164</f>
        <v>0</v>
      </c>
      <c r="AR164" s="25" t="s">
        <v>572</v>
      </c>
      <c r="AT164" s="25" t="s">
        <v>230</v>
      </c>
      <c r="AU164" s="25" t="s">
        <v>24</v>
      </c>
      <c r="AY164" s="25" t="s">
        <v>228</v>
      </c>
      <c r="BE164" s="248">
        <f>IF(N164="základní",J164,0)</f>
        <v>0</v>
      </c>
      <c r="BF164" s="248">
        <f>IF(N164="snížená",J164,0)</f>
        <v>0</v>
      </c>
      <c r="BG164" s="248">
        <f>IF(N164="zákl. přenesená",J164,0)</f>
        <v>0</v>
      </c>
      <c r="BH164" s="248">
        <f>IF(N164="sníž. přenesená",J164,0)</f>
        <v>0</v>
      </c>
      <c r="BI164" s="248">
        <f>IF(N164="nulová",J164,0)</f>
        <v>0</v>
      </c>
      <c r="BJ164" s="25" t="s">
        <v>24</v>
      </c>
      <c r="BK164" s="248">
        <f>ROUND(I164*H164,2)</f>
        <v>0</v>
      </c>
      <c r="BL164" s="25" t="s">
        <v>572</v>
      </c>
      <c r="BM164" s="25" t="s">
        <v>6139</v>
      </c>
    </row>
    <row r="165" s="1" customFormat="1" ht="16.5" customHeight="1">
      <c r="B165" s="47"/>
      <c r="C165" s="237" t="s">
        <v>559</v>
      </c>
      <c r="D165" s="237" t="s">
        <v>230</v>
      </c>
      <c r="E165" s="238" t="s">
        <v>6140</v>
      </c>
      <c r="F165" s="239" t="s">
        <v>6141</v>
      </c>
      <c r="G165" s="240" t="s">
        <v>929</v>
      </c>
      <c r="H165" s="241">
        <v>1</v>
      </c>
      <c r="I165" s="242"/>
      <c r="J165" s="243">
        <f>ROUND(I165*H165,2)</f>
        <v>0</v>
      </c>
      <c r="K165" s="239" t="s">
        <v>3751</v>
      </c>
      <c r="L165" s="73"/>
      <c r="M165" s="244" t="s">
        <v>22</v>
      </c>
      <c r="N165" s="245" t="s">
        <v>50</v>
      </c>
      <c r="O165" s="48"/>
      <c r="P165" s="246">
        <f>O165*H165</f>
        <v>0</v>
      </c>
      <c r="Q165" s="246">
        <v>0</v>
      </c>
      <c r="R165" s="246">
        <f>Q165*H165</f>
        <v>0</v>
      </c>
      <c r="S165" s="246">
        <v>0</v>
      </c>
      <c r="T165" s="247">
        <f>S165*H165</f>
        <v>0</v>
      </c>
      <c r="AR165" s="25" t="s">
        <v>572</v>
      </c>
      <c r="AT165" s="25" t="s">
        <v>230</v>
      </c>
      <c r="AU165" s="25" t="s">
        <v>24</v>
      </c>
      <c r="AY165" s="25" t="s">
        <v>228</v>
      </c>
      <c r="BE165" s="248">
        <f>IF(N165="základní",J165,0)</f>
        <v>0</v>
      </c>
      <c r="BF165" s="248">
        <f>IF(N165="snížená",J165,0)</f>
        <v>0</v>
      </c>
      <c r="BG165" s="248">
        <f>IF(N165="zákl. přenesená",J165,0)</f>
        <v>0</v>
      </c>
      <c r="BH165" s="248">
        <f>IF(N165="sníž. přenesená",J165,0)</f>
        <v>0</v>
      </c>
      <c r="BI165" s="248">
        <f>IF(N165="nulová",J165,0)</f>
        <v>0</v>
      </c>
      <c r="BJ165" s="25" t="s">
        <v>24</v>
      </c>
      <c r="BK165" s="248">
        <f>ROUND(I165*H165,2)</f>
        <v>0</v>
      </c>
      <c r="BL165" s="25" t="s">
        <v>572</v>
      </c>
      <c r="BM165" s="25" t="s">
        <v>6142</v>
      </c>
    </row>
    <row r="166" s="1" customFormat="1" ht="25.5" customHeight="1">
      <c r="B166" s="47"/>
      <c r="C166" s="237" t="s">
        <v>563</v>
      </c>
      <c r="D166" s="237" t="s">
        <v>230</v>
      </c>
      <c r="E166" s="238" t="s">
        <v>6143</v>
      </c>
      <c r="F166" s="239" t="s">
        <v>6144</v>
      </c>
      <c r="G166" s="240" t="s">
        <v>929</v>
      </c>
      <c r="H166" s="241">
        <v>4</v>
      </c>
      <c r="I166" s="242"/>
      <c r="J166" s="243">
        <f>ROUND(I166*H166,2)</f>
        <v>0</v>
      </c>
      <c r="K166" s="239" t="s">
        <v>3751</v>
      </c>
      <c r="L166" s="73"/>
      <c r="M166" s="244" t="s">
        <v>22</v>
      </c>
      <c r="N166" s="245" t="s">
        <v>50</v>
      </c>
      <c r="O166" s="48"/>
      <c r="P166" s="246">
        <f>O166*H166</f>
        <v>0</v>
      </c>
      <c r="Q166" s="246">
        <v>0</v>
      </c>
      <c r="R166" s="246">
        <f>Q166*H166</f>
        <v>0</v>
      </c>
      <c r="S166" s="246">
        <v>0</v>
      </c>
      <c r="T166" s="247">
        <f>S166*H166</f>
        <v>0</v>
      </c>
      <c r="AR166" s="25" t="s">
        <v>572</v>
      </c>
      <c r="AT166" s="25" t="s">
        <v>230</v>
      </c>
      <c r="AU166" s="25" t="s">
        <v>24</v>
      </c>
      <c r="AY166" s="25" t="s">
        <v>228</v>
      </c>
      <c r="BE166" s="248">
        <f>IF(N166="základní",J166,0)</f>
        <v>0</v>
      </c>
      <c r="BF166" s="248">
        <f>IF(N166="snížená",J166,0)</f>
        <v>0</v>
      </c>
      <c r="BG166" s="248">
        <f>IF(N166="zákl. přenesená",J166,0)</f>
        <v>0</v>
      </c>
      <c r="BH166" s="248">
        <f>IF(N166="sníž. přenesená",J166,0)</f>
        <v>0</v>
      </c>
      <c r="BI166" s="248">
        <f>IF(N166="nulová",J166,0)</f>
        <v>0</v>
      </c>
      <c r="BJ166" s="25" t="s">
        <v>24</v>
      </c>
      <c r="BK166" s="248">
        <f>ROUND(I166*H166,2)</f>
        <v>0</v>
      </c>
      <c r="BL166" s="25" t="s">
        <v>572</v>
      </c>
      <c r="BM166" s="25" t="s">
        <v>6145</v>
      </c>
    </row>
    <row r="167" s="1" customFormat="1" ht="25.5" customHeight="1">
      <c r="B167" s="47"/>
      <c r="C167" s="237" t="s">
        <v>567</v>
      </c>
      <c r="D167" s="237" t="s">
        <v>230</v>
      </c>
      <c r="E167" s="238" t="s">
        <v>6146</v>
      </c>
      <c r="F167" s="239" t="s">
        <v>6147</v>
      </c>
      <c r="G167" s="240" t="s">
        <v>929</v>
      </c>
      <c r="H167" s="241">
        <v>38</v>
      </c>
      <c r="I167" s="242"/>
      <c r="J167" s="243">
        <f>ROUND(I167*H167,2)</f>
        <v>0</v>
      </c>
      <c r="K167" s="239" t="s">
        <v>3751</v>
      </c>
      <c r="L167" s="73"/>
      <c r="M167" s="244" t="s">
        <v>22</v>
      </c>
      <c r="N167" s="245" t="s">
        <v>50</v>
      </c>
      <c r="O167" s="48"/>
      <c r="P167" s="246">
        <f>O167*H167</f>
        <v>0</v>
      </c>
      <c r="Q167" s="246">
        <v>0</v>
      </c>
      <c r="R167" s="246">
        <f>Q167*H167</f>
        <v>0</v>
      </c>
      <c r="S167" s="246">
        <v>0</v>
      </c>
      <c r="T167" s="247">
        <f>S167*H167</f>
        <v>0</v>
      </c>
      <c r="AR167" s="25" t="s">
        <v>572</v>
      </c>
      <c r="AT167" s="25" t="s">
        <v>230</v>
      </c>
      <c r="AU167" s="25" t="s">
        <v>24</v>
      </c>
      <c r="AY167" s="25" t="s">
        <v>228</v>
      </c>
      <c r="BE167" s="248">
        <f>IF(N167="základní",J167,0)</f>
        <v>0</v>
      </c>
      <c r="BF167" s="248">
        <f>IF(N167="snížená",J167,0)</f>
        <v>0</v>
      </c>
      <c r="BG167" s="248">
        <f>IF(N167="zákl. přenesená",J167,0)</f>
        <v>0</v>
      </c>
      <c r="BH167" s="248">
        <f>IF(N167="sníž. přenesená",J167,0)</f>
        <v>0</v>
      </c>
      <c r="BI167" s="248">
        <f>IF(N167="nulová",J167,0)</f>
        <v>0</v>
      </c>
      <c r="BJ167" s="25" t="s">
        <v>24</v>
      </c>
      <c r="BK167" s="248">
        <f>ROUND(I167*H167,2)</f>
        <v>0</v>
      </c>
      <c r="BL167" s="25" t="s">
        <v>572</v>
      </c>
      <c r="BM167" s="25" t="s">
        <v>6148</v>
      </c>
    </row>
    <row r="168" s="1" customFormat="1" ht="25.5" customHeight="1">
      <c r="B168" s="47"/>
      <c r="C168" s="237" t="s">
        <v>572</v>
      </c>
      <c r="D168" s="237" t="s">
        <v>230</v>
      </c>
      <c r="E168" s="238" t="s">
        <v>6149</v>
      </c>
      <c r="F168" s="239" t="s">
        <v>6150</v>
      </c>
      <c r="G168" s="240" t="s">
        <v>929</v>
      </c>
      <c r="H168" s="241">
        <v>2</v>
      </c>
      <c r="I168" s="242"/>
      <c r="J168" s="243">
        <f>ROUND(I168*H168,2)</f>
        <v>0</v>
      </c>
      <c r="K168" s="239" t="s">
        <v>3751</v>
      </c>
      <c r="L168" s="73"/>
      <c r="M168" s="244" t="s">
        <v>22</v>
      </c>
      <c r="N168" s="245" t="s">
        <v>50</v>
      </c>
      <c r="O168" s="48"/>
      <c r="P168" s="246">
        <f>O168*H168</f>
        <v>0</v>
      </c>
      <c r="Q168" s="246">
        <v>0</v>
      </c>
      <c r="R168" s="246">
        <f>Q168*H168</f>
        <v>0</v>
      </c>
      <c r="S168" s="246">
        <v>0</v>
      </c>
      <c r="T168" s="247">
        <f>S168*H168</f>
        <v>0</v>
      </c>
      <c r="AR168" s="25" t="s">
        <v>572</v>
      </c>
      <c r="AT168" s="25" t="s">
        <v>230</v>
      </c>
      <c r="AU168" s="25" t="s">
        <v>24</v>
      </c>
      <c r="AY168" s="25" t="s">
        <v>228</v>
      </c>
      <c r="BE168" s="248">
        <f>IF(N168="základní",J168,0)</f>
        <v>0</v>
      </c>
      <c r="BF168" s="248">
        <f>IF(N168="snížená",J168,0)</f>
        <v>0</v>
      </c>
      <c r="BG168" s="248">
        <f>IF(N168="zákl. přenesená",J168,0)</f>
        <v>0</v>
      </c>
      <c r="BH168" s="248">
        <f>IF(N168="sníž. přenesená",J168,0)</f>
        <v>0</v>
      </c>
      <c r="BI168" s="248">
        <f>IF(N168="nulová",J168,0)</f>
        <v>0</v>
      </c>
      <c r="BJ168" s="25" t="s">
        <v>24</v>
      </c>
      <c r="BK168" s="248">
        <f>ROUND(I168*H168,2)</f>
        <v>0</v>
      </c>
      <c r="BL168" s="25" t="s">
        <v>572</v>
      </c>
      <c r="BM168" s="25" t="s">
        <v>6151</v>
      </c>
    </row>
    <row r="169" s="1" customFormat="1" ht="25.5" customHeight="1">
      <c r="B169" s="47"/>
      <c r="C169" s="237" t="s">
        <v>578</v>
      </c>
      <c r="D169" s="237" t="s">
        <v>230</v>
      </c>
      <c r="E169" s="238" t="s">
        <v>6152</v>
      </c>
      <c r="F169" s="239" t="s">
        <v>6153</v>
      </c>
      <c r="G169" s="240" t="s">
        <v>929</v>
      </c>
      <c r="H169" s="241">
        <v>1</v>
      </c>
      <c r="I169" s="242"/>
      <c r="J169" s="243">
        <f>ROUND(I169*H169,2)</f>
        <v>0</v>
      </c>
      <c r="K169" s="239" t="s">
        <v>3751</v>
      </c>
      <c r="L169" s="73"/>
      <c r="M169" s="244" t="s">
        <v>22</v>
      </c>
      <c r="N169" s="245" t="s">
        <v>50</v>
      </c>
      <c r="O169" s="48"/>
      <c r="P169" s="246">
        <f>O169*H169</f>
        <v>0</v>
      </c>
      <c r="Q169" s="246">
        <v>0</v>
      </c>
      <c r="R169" s="246">
        <f>Q169*H169</f>
        <v>0</v>
      </c>
      <c r="S169" s="246">
        <v>0</v>
      </c>
      <c r="T169" s="247">
        <f>S169*H169</f>
        <v>0</v>
      </c>
      <c r="AR169" s="25" t="s">
        <v>572</v>
      </c>
      <c r="AT169" s="25" t="s">
        <v>230</v>
      </c>
      <c r="AU169" s="25" t="s">
        <v>24</v>
      </c>
      <c r="AY169" s="25" t="s">
        <v>228</v>
      </c>
      <c r="BE169" s="248">
        <f>IF(N169="základní",J169,0)</f>
        <v>0</v>
      </c>
      <c r="BF169" s="248">
        <f>IF(N169="snížená",J169,0)</f>
        <v>0</v>
      </c>
      <c r="BG169" s="248">
        <f>IF(N169="zákl. přenesená",J169,0)</f>
        <v>0</v>
      </c>
      <c r="BH169" s="248">
        <f>IF(N169="sníž. přenesená",J169,0)</f>
        <v>0</v>
      </c>
      <c r="BI169" s="248">
        <f>IF(N169="nulová",J169,0)</f>
        <v>0</v>
      </c>
      <c r="BJ169" s="25" t="s">
        <v>24</v>
      </c>
      <c r="BK169" s="248">
        <f>ROUND(I169*H169,2)</f>
        <v>0</v>
      </c>
      <c r="BL169" s="25" t="s">
        <v>572</v>
      </c>
      <c r="BM169" s="25" t="s">
        <v>6154</v>
      </c>
    </row>
    <row r="170" s="1" customFormat="1" ht="16.5" customHeight="1">
      <c r="B170" s="47"/>
      <c r="C170" s="237" t="s">
        <v>583</v>
      </c>
      <c r="D170" s="237" t="s">
        <v>230</v>
      </c>
      <c r="E170" s="238" t="s">
        <v>6155</v>
      </c>
      <c r="F170" s="239" t="s">
        <v>6156</v>
      </c>
      <c r="G170" s="240" t="s">
        <v>929</v>
      </c>
      <c r="H170" s="241">
        <v>2</v>
      </c>
      <c r="I170" s="242"/>
      <c r="J170" s="243">
        <f>ROUND(I170*H170,2)</f>
        <v>0</v>
      </c>
      <c r="K170" s="239" t="s">
        <v>3751</v>
      </c>
      <c r="L170" s="73"/>
      <c r="M170" s="244" t="s">
        <v>22</v>
      </c>
      <c r="N170" s="245" t="s">
        <v>50</v>
      </c>
      <c r="O170" s="48"/>
      <c r="P170" s="246">
        <f>O170*H170</f>
        <v>0</v>
      </c>
      <c r="Q170" s="246">
        <v>0</v>
      </c>
      <c r="R170" s="246">
        <f>Q170*H170</f>
        <v>0</v>
      </c>
      <c r="S170" s="246">
        <v>0</v>
      </c>
      <c r="T170" s="247">
        <f>S170*H170</f>
        <v>0</v>
      </c>
      <c r="AR170" s="25" t="s">
        <v>572</v>
      </c>
      <c r="AT170" s="25" t="s">
        <v>230</v>
      </c>
      <c r="AU170" s="25" t="s">
        <v>24</v>
      </c>
      <c r="AY170" s="25" t="s">
        <v>228</v>
      </c>
      <c r="BE170" s="248">
        <f>IF(N170="základní",J170,0)</f>
        <v>0</v>
      </c>
      <c r="BF170" s="248">
        <f>IF(N170="snížená",J170,0)</f>
        <v>0</v>
      </c>
      <c r="BG170" s="248">
        <f>IF(N170="zákl. přenesená",J170,0)</f>
        <v>0</v>
      </c>
      <c r="BH170" s="248">
        <f>IF(N170="sníž. přenesená",J170,0)</f>
        <v>0</v>
      </c>
      <c r="BI170" s="248">
        <f>IF(N170="nulová",J170,0)</f>
        <v>0</v>
      </c>
      <c r="BJ170" s="25" t="s">
        <v>24</v>
      </c>
      <c r="BK170" s="248">
        <f>ROUND(I170*H170,2)</f>
        <v>0</v>
      </c>
      <c r="BL170" s="25" t="s">
        <v>572</v>
      </c>
      <c r="BM170" s="25" t="s">
        <v>6157</v>
      </c>
    </row>
    <row r="171" s="1" customFormat="1" ht="16.5" customHeight="1">
      <c r="B171" s="47"/>
      <c r="C171" s="237" t="s">
        <v>587</v>
      </c>
      <c r="D171" s="237" t="s">
        <v>230</v>
      </c>
      <c r="E171" s="238" t="s">
        <v>6158</v>
      </c>
      <c r="F171" s="239" t="s">
        <v>6159</v>
      </c>
      <c r="G171" s="240" t="s">
        <v>929</v>
      </c>
      <c r="H171" s="241">
        <v>3</v>
      </c>
      <c r="I171" s="242"/>
      <c r="J171" s="243">
        <f>ROUND(I171*H171,2)</f>
        <v>0</v>
      </c>
      <c r="K171" s="239" t="s">
        <v>3751</v>
      </c>
      <c r="L171" s="73"/>
      <c r="M171" s="244" t="s">
        <v>22</v>
      </c>
      <c r="N171" s="245" t="s">
        <v>50</v>
      </c>
      <c r="O171" s="48"/>
      <c r="P171" s="246">
        <f>O171*H171</f>
        <v>0</v>
      </c>
      <c r="Q171" s="246">
        <v>0</v>
      </c>
      <c r="R171" s="246">
        <f>Q171*H171</f>
        <v>0</v>
      </c>
      <c r="S171" s="246">
        <v>0</v>
      </c>
      <c r="T171" s="247">
        <f>S171*H171</f>
        <v>0</v>
      </c>
      <c r="AR171" s="25" t="s">
        <v>572</v>
      </c>
      <c r="AT171" s="25" t="s">
        <v>230</v>
      </c>
      <c r="AU171" s="25" t="s">
        <v>24</v>
      </c>
      <c r="AY171" s="25" t="s">
        <v>228</v>
      </c>
      <c r="BE171" s="248">
        <f>IF(N171="základní",J171,0)</f>
        <v>0</v>
      </c>
      <c r="BF171" s="248">
        <f>IF(N171="snížená",J171,0)</f>
        <v>0</v>
      </c>
      <c r="BG171" s="248">
        <f>IF(N171="zákl. přenesená",J171,0)</f>
        <v>0</v>
      </c>
      <c r="BH171" s="248">
        <f>IF(N171="sníž. přenesená",J171,0)</f>
        <v>0</v>
      </c>
      <c r="BI171" s="248">
        <f>IF(N171="nulová",J171,0)</f>
        <v>0</v>
      </c>
      <c r="BJ171" s="25" t="s">
        <v>24</v>
      </c>
      <c r="BK171" s="248">
        <f>ROUND(I171*H171,2)</f>
        <v>0</v>
      </c>
      <c r="BL171" s="25" t="s">
        <v>572</v>
      </c>
      <c r="BM171" s="25" t="s">
        <v>6160</v>
      </c>
    </row>
    <row r="172" s="11" customFormat="1" ht="37.44" customHeight="1">
      <c r="B172" s="221"/>
      <c r="C172" s="222"/>
      <c r="D172" s="223" t="s">
        <v>78</v>
      </c>
      <c r="E172" s="224" t="s">
        <v>2804</v>
      </c>
      <c r="F172" s="224" t="s">
        <v>6161</v>
      </c>
      <c r="G172" s="222"/>
      <c r="H172" s="222"/>
      <c r="I172" s="225"/>
      <c r="J172" s="226">
        <f>BK172</f>
        <v>0</v>
      </c>
      <c r="K172" s="222"/>
      <c r="L172" s="227"/>
      <c r="M172" s="228"/>
      <c r="N172" s="229"/>
      <c r="O172" s="229"/>
      <c r="P172" s="230">
        <f>SUM(P173:P181)</f>
        <v>0</v>
      </c>
      <c r="Q172" s="229"/>
      <c r="R172" s="230">
        <f>SUM(R173:R181)</f>
        <v>0</v>
      </c>
      <c r="S172" s="229"/>
      <c r="T172" s="231">
        <f>SUM(T173:T181)</f>
        <v>0</v>
      </c>
      <c r="AR172" s="232" t="s">
        <v>101</v>
      </c>
      <c r="AT172" s="233" t="s">
        <v>78</v>
      </c>
      <c r="AU172" s="233" t="s">
        <v>79</v>
      </c>
      <c r="AY172" s="232" t="s">
        <v>228</v>
      </c>
      <c r="BK172" s="234">
        <f>SUM(BK173:BK181)</f>
        <v>0</v>
      </c>
    </row>
    <row r="173" s="1" customFormat="1" ht="16.5" customHeight="1">
      <c r="B173" s="47"/>
      <c r="C173" s="237" t="s">
        <v>591</v>
      </c>
      <c r="D173" s="237" t="s">
        <v>230</v>
      </c>
      <c r="E173" s="238" t="s">
        <v>6162</v>
      </c>
      <c r="F173" s="239" t="s">
        <v>6163</v>
      </c>
      <c r="G173" s="240" t="s">
        <v>929</v>
      </c>
      <c r="H173" s="241">
        <v>106</v>
      </c>
      <c r="I173" s="242"/>
      <c r="J173" s="243">
        <f>ROUND(I173*H173,2)</f>
        <v>0</v>
      </c>
      <c r="K173" s="239" t="s">
        <v>3751</v>
      </c>
      <c r="L173" s="73"/>
      <c r="M173" s="244" t="s">
        <v>22</v>
      </c>
      <c r="N173" s="245" t="s">
        <v>50</v>
      </c>
      <c r="O173" s="48"/>
      <c r="P173" s="246">
        <f>O173*H173</f>
        <v>0</v>
      </c>
      <c r="Q173" s="246">
        <v>0</v>
      </c>
      <c r="R173" s="246">
        <f>Q173*H173</f>
        <v>0</v>
      </c>
      <c r="S173" s="246">
        <v>0</v>
      </c>
      <c r="T173" s="247">
        <f>S173*H173</f>
        <v>0</v>
      </c>
      <c r="AR173" s="25" t="s">
        <v>572</v>
      </c>
      <c r="AT173" s="25" t="s">
        <v>230</v>
      </c>
      <c r="AU173" s="25" t="s">
        <v>24</v>
      </c>
      <c r="AY173" s="25" t="s">
        <v>228</v>
      </c>
      <c r="BE173" s="248">
        <f>IF(N173="základní",J173,0)</f>
        <v>0</v>
      </c>
      <c r="BF173" s="248">
        <f>IF(N173="snížená",J173,0)</f>
        <v>0</v>
      </c>
      <c r="BG173" s="248">
        <f>IF(N173="zákl. přenesená",J173,0)</f>
        <v>0</v>
      </c>
      <c r="BH173" s="248">
        <f>IF(N173="sníž. přenesená",J173,0)</f>
        <v>0</v>
      </c>
      <c r="BI173" s="248">
        <f>IF(N173="nulová",J173,0)</f>
        <v>0</v>
      </c>
      <c r="BJ173" s="25" t="s">
        <v>24</v>
      </c>
      <c r="BK173" s="248">
        <f>ROUND(I173*H173,2)</f>
        <v>0</v>
      </c>
      <c r="BL173" s="25" t="s">
        <v>572</v>
      </c>
      <c r="BM173" s="25" t="s">
        <v>6164</v>
      </c>
    </row>
    <row r="174" s="1" customFormat="1" ht="16.5" customHeight="1">
      <c r="B174" s="47"/>
      <c r="C174" s="237" t="s">
        <v>596</v>
      </c>
      <c r="D174" s="237" t="s">
        <v>230</v>
      </c>
      <c r="E174" s="238" t="s">
        <v>6165</v>
      </c>
      <c r="F174" s="239" t="s">
        <v>6166</v>
      </c>
      <c r="G174" s="240" t="s">
        <v>328</v>
      </c>
      <c r="H174" s="241">
        <v>9270</v>
      </c>
      <c r="I174" s="242"/>
      <c r="J174" s="243">
        <f>ROUND(I174*H174,2)</f>
        <v>0</v>
      </c>
      <c r="K174" s="239" t="s">
        <v>3751</v>
      </c>
      <c r="L174" s="73"/>
      <c r="M174" s="244" t="s">
        <v>22</v>
      </c>
      <c r="N174" s="245" t="s">
        <v>50</v>
      </c>
      <c r="O174" s="48"/>
      <c r="P174" s="246">
        <f>O174*H174</f>
        <v>0</v>
      </c>
      <c r="Q174" s="246">
        <v>0</v>
      </c>
      <c r="R174" s="246">
        <f>Q174*H174</f>
        <v>0</v>
      </c>
      <c r="S174" s="246">
        <v>0</v>
      </c>
      <c r="T174" s="247">
        <f>S174*H174</f>
        <v>0</v>
      </c>
      <c r="AR174" s="25" t="s">
        <v>572</v>
      </c>
      <c r="AT174" s="25" t="s">
        <v>230</v>
      </c>
      <c r="AU174" s="25" t="s">
        <v>24</v>
      </c>
      <c r="AY174" s="25" t="s">
        <v>228</v>
      </c>
      <c r="BE174" s="248">
        <f>IF(N174="základní",J174,0)</f>
        <v>0</v>
      </c>
      <c r="BF174" s="248">
        <f>IF(N174="snížená",J174,0)</f>
        <v>0</v>
      </c>
      <c r="BG174" s="248">
        <f>IF(N174="zákl. přenesená",J174,0)</f>
        <v>0</v>
      </c>
      <c r="BH174" s="248">
        <f>IF(N174="sníž. přenesená",J174,0)</f>
        <v>0</v>
      </c>
      <c r="BI174" s="248">
        <f>IF(N174="nulová",J174,0)</f>
        <v>0</v>
      </c>
      <c r="BJ174" s="25" t="s">
        <v>24</v>
      </c>
      <c r="BK174" s="248">
        <f>ROUND(I174*H174,2)</f>
        <v>0</v>
      </c>
      <c r="BL174" s="25" t="s">
        <v>572</v>
      </c>
      <c r="BM174" s="25" t="s">
        <v>6167</v>
      </c>
    </row>
    <row r="175" s="1" customFormat="1" ht="16.5" customHeight="1">
      <c r="B175" s="47"/>
      <c r="C175" s="237" t="s">
        <v>601</v>
      </c>
      <c r="D175" s="237" t="s">
        <v>230</v>
      </c>
      <c r="E175" s="238" t="s">
        <v>6168</v>
      </c>
      <c r="F175" s="239" t="s">
        <v>6169</v>
      </c>
      <c r="G175" s="240" t="s">
        <v>328</v>
      </c>
      <c r="H175" s="241">
        <v>4860</v>
      </c>
      <c r="I175" s="242"/>
      <c r="J175" s="243">
        <f>ROUND(I175*H175,2)</f>
        <v>0</v>
      </c>
      <c r="K175" s="239" t="s">
        <v>3751</v>
      </c>
      <c r="L175" s="73"/>
      <c r="M175" s="244" t="s">
        <v>22</v>
      </c>
      <c r="N175" s="245" t="s">
        <v>50</v>
      </c>
      <c r="O175" s="48"/>
      <c r="P175" s="246">
        <f>O175*H175</f>
        <v>0</v>
      </c>
      <c r="Q175" s="246">
        <v>0</v>
      </c>
      <c r="R175" s="246">
        <f>Q175*H175</f>
        <v>0</v>
      </c>
      <c r="S175" s="246">
        <v>0</v>
      </c>
      <c r="T175" s="247">
        <f>S175*H175</f>
        <v>0</v>
      </c>
      <c r="AR175" s="25" t="s">
        <v>572</v>
      </c>
      <c r="AT175" s="25" t="s">
        <v>230</v>
      </c>
      <c r="AU175" s="25" t="s">
        <v>24</v>
      </c>
      <c r="AY175" s="25" t="s">
        <v>228</v>
      </c>
      <c r="BE175" s="248">
        <f>IF(N175="základní",J175,0)</f>
        <v>0</v>
      </c>
      <c r="BF175" s="248">
        <f>IF(N175="snížená",J175,0)</f>
        <v>0</v>
      </c>
      <c r="BG175" s="248">
        <f>IF(N175="zákl. přenesená",J175,0)</f>
        <v>0</v>
      </c>
      <c r="BH175" s="248">
        <f>IF(N175="sníž. přenesená",J175,0)</f>
        <v>0</v>
      </c>
      <c r="BI175" s="248">
        <f>IF(N175="nulová",J175,0)</f>
        <v>0</v>
      </c>
      <c r="BJ175" s="25" t="s">
        <v>24</v>
      </c>
      <c r="BK175" s="248">
        <f>ROUND(I175*H175,2)</f>
        <v>0</v>
      </c>
      <c r="BL175" s="25" t="s">
        <v>572</v>
      </c>
      <c r="BM175" s="25" t="s">
        <v>6170</v>
      </c>
    </row>
    <row r="176" s="1" customFormat="1" ht="16.5" customHeight="1">
      <c r="B176" s="47"/>
      <c r="C176" s="237" t="s">
        <v>606</v>
      </c>
      <c r="D176" s="237" t="s">
        <v>230</v>
      </c>
      <c r="E176" s="238" t="s">
        <v>6171</v>
      </c>
      <c r="F176" s="239" t="s">
        <v>6172</v>
      </c>
      <c r="G176" s="240" t="s">
        <v>929</v>
      </c>
      <c r="H176" s="241">
        <v>103</v>
      </c>
      <c r="I176" s="242"/>
      <c r="J176" s="243">
        <f>ROUND(I176*H176,2)</f>
        <v>0</v>
      </c>
      <c r="K176" s="239" t="s">
        <v>3751</v>
      </c>
      <c r="L176" s="73"/>
      <c r="M176" s="244" t="s">
        <v>22</v>
      </c>
      <c r="N176" s="245" t="s">
        <v>50</v>
      </c>
      <c r="O176" s="48"/>
      <c r="P176" s="246">
        <f>O176*H176</f>
        <v>0</v>
      </c>
      <c r="Q176" s="246">
        <v>0</v>
      </c>
      <c r="R176" s="246">
        <f>Q176*H176</f>
        <v>0</v>
      </c>
      <c r="S176" s="246">
        <v>0</v>
      </c>
      <c r="T176" s="247">
        <f>S176*H176</f>
        <v>0</v>
      </c>
      <c r="AR176" s="25" t="s">
        <v>572</v>
      </c>
      <c r="AT176" s="25" t="s">
        <v>230</v>
      </c>
      <c r="AU176" s="25" t="s">
        <v>24</v>
      </c>
      <c r="AY176" s="25" t="s">
        <v>228</v>
      </c>
      <c r="BE176" s="248">
        <f>IF(N176="základní",J176,0)</f>
        <v>0</v>
      </c>
      <c r="BF176" s="248">
        <f>IF(N176="snížená",J176,0)</f>
        <v>0</v>
      </c>
      <c r="BG176" s="248">
        <f>IF(N176="zákl. přenesená",J176,0)</f>
        <v>0</v>
      </c>
      <c r="BH176" s="248">
        <f>IF(N176="sníž. přenesená",J176,0)</f>
        <v>0</v>
      </c>
      <c r="BI176" s="248">
        <f>IF(N176="nulová",J176,0)</f>
        <v>0</v>
      </c>
      <c r="BJ176" s="25" t="s">
        <v>24</v>
      </c>
      <c r="BK176" s="248">
        <f>ROUND(I176*H176,2)</f>
        <v>0</v>
      </c>
      <c r="BL176" s="25" t="s">
        <v>572</v>
      </c>
      <c r="BM176" s="25" t="s">
        <v>6173</v>
      </c>
    </row>
    <row r="177" s="1" customFormat="1" ht="16.5" customHeight="1">
      <c r="B177" s="47"/>
      <c r="C177" s="237" t="s">
        <v>611</v>
      </c>
      <c r="D177" s="237" t="s">
        <v>230</v>
      </c>
      <c r="E177" s="238" t="s">
        <v>6174</v>
      </c>
      <c r="F177" s="239" t="s">
        <v>6175</v>
      </c>
      <c r="G177" s="240" t="s">
        <v>929</v>
      </c>
      <c r="H177" s="241">
        <v>3</v>
      </c>
      <c r="I177" s="242"/>
      <c r="J177" s="243">
        <f>ROUND(I177*H177,2)</f>
        <v>0</v>
      </c>
      <c r="K177" s="239" t="s">
        <v>3751</v>
      </c>
      <c r="L177" s="73"/>
      <c r="M177" s="244" t="s">
        <v>22</v>
      </c>
      <c r="N177" s="245" t="s">
        <v>50</v>
      </c>
      <c r="O177" s="48"/>
      <c r="P177" s="246">
        <f>O177*H177</f>
        <v>0</v>
      </c>
      <c r="Q177" s="246">
        <v>0</v>
      </c>
      <c r="R177" s="246">
        <f>Q177*H177</f>
        <v>0</v>
      </c>
      <c r="S177" s="246">
        <v>0</v>
      </c>
      <c r="T177" s="247">
        <f>S177*H177</f>
        <v>0</v>
      </c>
      <c r="AR177" s="25" t="s">
        <v>572</v>
      </c>
      <c r="AT177" s="25" t="s">
        <v>230</v>
      </c>
      <c r="AU177" s="25" t="s">
        <v>24</v>
      </c>
      <c r="AY177" s="25" t="s">
        <v>228</v>
      </c>
      <c r="BE177" s="248">
        <f>IF(N177="základní",J177,0)</f>
        <v>0</v>
      </c>
      <c r="BF177" s="248">
        <f>IF(N177="snížená",J177,0)</f>
        <v>0</v>
      </c>
      <c r="BG177" s="248">
        <f>IF(N177="zákl. přenesená",J177,0)</f>
        <v>0</v>
      </c>
      <c r="BH177" s="248">
        <f>IF(N177="sníž. přenesená",J177,0)</f>
        <v>0</v>
      </c>
      <c r="BI177" s="248">
        <f>IF(N177="nulová",J177,0)</f>
        <v>0</v>
      </c>
      <c r="BJ177" s="25" t="s">
        <v>24</v>
      </c>
      <c r="BK177" s="248">
        <f>ROUND(I177*H177,2)</f>
        <v>0</v>
      </c>
      <c r="BL177" s="25" t="s">
        <v>572</v>
      </c>
      <c r="BM177" s="25" t="s">
        <v>6176</v>
      </c>
    </row>
    <row r="178" s="1" customFormat="1" ht="16.5" customHeight="1">
      <c r="B178" s="47"/>
      <c r="C178" s="237" t="s">
        <v>615</v>
      </c>
      <c r="D178" s="237" t="s">
        <v>230</v>
      </c>
      <c r="E178" s="238" t="s">
        <v>6177</v>
      </c>
      <c r="F178" s="239" t="s">
        <v>6178</v>
      </c>
      <c r="G178" s="240" t="s">
        <v>929</v>
      </c>
      <c r="H178" s="241">
        <v>6</v>
      </c>
      <c r="I178" s="242"/>
      <c r="J178" s="243">
        <f>ROUND(I178*H178,2)</f>
        <v>0</v>
      </c>
      <c r="K178" s="239" t="s">
        <v>3751</v>
      </c>
      <c r="L178" s="73"/>
      <c r="M178" s="244" t="s">
        <v>22</v>
      </c>
      <c r="N178" s="245" t="s">
        <v>50</v>
      </c>
      <c r="O178" s="48"/>
      <c r="P178" s="246">
        <f>O178*H178</f>
        <v>0</v>
      </c>
      <c r="Q178" s="246">
        <v>0</v>
      </c>
      <c r="R178" s="246">
        <f>Q178*H178</f>
        <v>0</v>
      </c>
      <c r="S178" s="246">
        <v>0</v>
      </c>
      <c r="T178" s="247">
        <f>S178*H178</f>
        <v>0</v>
      </c>
      <c r="AR178" s="25" t="s">
        <v>572</v>
      </c>
      <c r="AT178" s="25" t="s">
        <v>230</v>
      </c>
      <c r="AU178" s="25" t="s">
        <v>24</v>
      </c>
      <c r="AY178" s="25" t="s">
        <v>228</v>
      </c>
      <c r="BE178" s="248">
        <f>IF(N178="základní",J178,0)</f>
        <v>0</v>
      </c>
      <c r="BF178" s="248">
        <f>IF(N178="snížená",J178,0)</f>
        <v>0</v>
      </c>
      <c r="BG178" s="248">
        <f>IF(N178="zákl. přenesená",J178,0)</f>
        <v>0</v>
      </c>
      <c r="BH178" s="248">
        <f>IF(N178="sníž. přenesená",J178,0)</f>
        <v>0</v>
      </c>
      <c r="BI178" s="248">
        <f>IF(N178="nulová",J178,0)</f>
        <v>0</v>
      </c>
      <c r="BJ178" s="25" t="s">
        <v>24</v>
      </c>
      <c r="BK178" s="248">
        <f>ROUND(I178*H178,2)</f>
        <v>0</v>
      </c>
      <c r="BL178" s="25" t="s">
        <v>572</v>
      </c>
      <c r="BM178" s="25" t="s">
        <v>6179</v>
      </c>
    </row>
    <row r="179" s="1" customFormat="1" ht="16.5" customHeight="1">
      <c r="B179" s="47"/>
      <c r="C179" s="237" t="s">
        <v>620</v>
      </c>
      <c r="D179" s="237" t="s">
        <v>230</v>
      </c>
      <c r="E179" s="238" t="s">
        <v>6180</v>
      </c>
      <c r="F179" s="239" t="s">
        <v>6181</v>
      </c>
      <c r="G179" s="240" t="s">
        <v>929</v>
      </c>
      <c r="H179" s="241">
        <v>3</v>
      </c>
      <c r="I179" s="242"/>
      <c r="J179" s="243">
        <f>ROUND(I179*H179,2)</f>
        <v>0</v>
      </c>
      <c r="K179" s="239" t="s">
        <v>3751</v>
      </c>
      <c r="L179" s="73"/>
      <c r="M179" s="244" t="s">
        <v>22</v>
      </c>
      <c r="N179" s="245" t="s">
        <v>50</v>
      </c>
      <c r="O179" s="48"/>
      <c r="P179" s="246">
        <f>O179*H179</f>
        <v>0</v>
      </c>
      <c r="Q179" s="246">
        <v>0</v>
      </c>
      <c r="R179" s="246">
        <f>Q179*H179</f>
        <v>0</v>
      </c>
      <c r="S179" s="246">
        <v>0</v>
      </c>
      <c r="T179" s="247">
        <f>S179*H179</f>
        <v>0</v>
      </c>
      <c r="AR179" s="25" t="s">
        <v>572</v>
      </c>
      <c r="AT179" s="25" t="s">
        <v>230</v>
      </c>
      <c r="AU179" s="25" t="s">
        <v>24</v>
      </c>
      <c r="AY179" s="25" t="s">
        <v>228</v>
      </c>
      <c r="BE179" s="248">
        <f>IF(N179="základní",J179,0)</f>
        <v>0</v>
      </c>
      <c r="BF179" s="248">
        <f>IF(N179="snížená",J179,0)</f>
        <v>0</v>
      </c>
      <c r="BG179" s="248">
        <f>IF(N179="zákl. přenesená",J179,0)</f>
        <v>0</v>
      </c>
      <c r="BH179" s="248">
        <f>IF(N179="sníž. přenesená",J179,0)</f>
        <v>0</v>
      </c>
      <c r="BI179" s="248">
        <f>IF(N179="nulová",J179,0)</f>
        <v>0</v>
      </c>
      <c r="BJ179" s="25" t="s">
        <v>24</v>
      </c>
      <c r="BK179" s="248">
        <f>ROUND(I179*H179,2)</f>
        <v>0</v>
      </c>
      <c r="BL179" s="25" t="s">
        <v>572</v>
      </c>
      <c r="BM179" s="25" t="s">
        <v>6182</v>
      </c>
    </row>
    <row r="180" s="1" customFormat="1" ht="16.5" customHeight="1">
      <c r="B180" s="47"/>
      <c r="C180" s="237" t="s">
        <v>628</v>
      </c>
      <c r="D180" s="237" t="s">
        <v>230</v>
      </c>
      <c r="E180" s="238" t="s">
        <v>6183</v>
      </c>
      <c r="F180" s="239" t="s">
        <v>6184</v>
      </c>
      <c r="G180" s="240" t="s">
        <v>929</v>
      </c>
      <c r="H180" s="241">
        <v>618</v>
      </c>
      <c r="I180" s="242"/>
      <c r="J180" s="243">
        <f>ROUND(I180*H180,2)</f>
        <v>0</v>
      </c>
      <c r="K180" s="239" t="s">
        <v>3751</v>
      </c>
      <c r="L180" s="73"/>
      <c r="M180" s="244" t="s">
        <v>22</v>
      </c>
      <c r="N180" s="245" t="s">
        <v>50</v>
      </c>
      <c r="O180" s="48"/>
      <c r="P180" s="246">
        <f>O180*H180</f>
        <v>0</v>
      </c>
      <c r="Q180" s="246">
        <v>0</v>
      </c>
      <c r="R180" s="246">
        <f>Q180*H180</f>
        <v>0</v>
      </c>
      <c r="S180" s="246">
        <v>0</v>
      </c>
      <c r="T180" s="247">
        <f>S180*H180</f>
        <v>0</v>
      </c>
      <c r="AR180" s="25" t="s">
        <v>572</v>
      </c>
      <c r="AT180" s="25" t="s">
        <v>230</v>
      </c>
      <c r="AU180" s="25" t="s">
        <v>24</v>
      </c>
      <c r="AY180" s="25" t="s">
        <v>228</v>
      </c>
      <c r="BE180" s="248">
        <f>IF(N180="základní",J180,0)</f>
        <v>0</v>
      </c>
      <c r="BF180" s="248">
        <f>IF(N180="snížená",J180,0)</f>
        <v>0</v>
      </c>
      <c r="BG180" s="248">
        <f>IF(N180="zákl. přenesená",J180,0)</f>
        <v>0</v>
      </c>
      <c r="BH180" s="248">
        <f>IF(N180="sníž. přenesená",J180,0)</f>
        <v>0</v>
      </c>
      <c r="BI180" s="248">
        <f>IF(N180="nulová",J180,0)</f>
        <v>0</v>
      </c>
      <c r="BJ180" s="25" t="s">
        <v>24</v>
      </c>
      <c r="BK180" s="248">
        <f>ROUND(I180*H180,2)</f>
        <v>0</v>
      </c>
      <c r="BL180" s="25" t="s">
        <v>572</v>
      </c>
      <c r="BM180" s="25" t="s">
        <v>6185</v>
      </c>
    </row>
    <row r="181" s="1" customFormat="1" ht="16.5" customHeight="1">
      <c r="B181" s="47"/>
      <c r="C181" s="237" t="s">
        <v>637</v>
      </c>
      <c r="D181" s="237" t="s">
        <v>230</v>
      </c>
      <c r="E181" s="238" t="s">
        <v>6186</v>
      </c>
      <c r="F181" s="239" t="s">
        <v>6187</v>
      </c>
      <c r="G181" s="240" t="s">
        <v>929</v>
      </c>
      <c r="H181" s="241">
        <v>4</v>
      </c>
      <c r="I181" s="242"/>
      <c r="J181" s="243">
        <f>ROUND(I181*H181,2)</f>
        <v>0</v>
      </c>
      <c r="K181" s="239" t="s">
        <v>3751</v>
      </c>
      <c r="L181" s="73"/>
      <c r="M181" s="244" t="s">
        <v>22</v>
      </c>
      <c r="N181" s="245" t="s">
        <v>50</v>
      </c>
      <c r="O181" s="48"/>
      <c r="P181" s="246">
        <f>O181*H181</f>
        <v>0</v>
      </c>
      <c r="Q181" s="246">
        <v>0</v>
      </c>
      <c r="R181" s="246">
        <f>Q181*H181</f>
        <v>0</v>
      </c>
      <c r="S181" s="246">
        <v>0</v>
      </c>
      <c r="T181" s="247">
        <f>S181*H181</f>
        <v>0</v>
      </c>
      <c r="AR181" s="25" t="s">
        <v>572</v>
      </c>
      <c r="AT181" s="25" t="s">
        <v>230</v>
      </c>
      <c r="AU181" s="25" t="s">
        <v>24</v>
      </c>
      <c r="AY181" s="25" t="s">
        <v>228</v>
      </c>
      <c r="BE181" s="248">
        <f>IF(N181="základní",J181,0)</f>
        <v>0</v>
      </c>
      <c r="BF181" s="248">
        <f>IF(N181="snížená",J181,0)</f>
        <v>0</v>
      </c>
      <c r="BG181" s="248">
        <f>IF(N181="zákl. přenesená",J181,0)</f>
        <v>0</v>
      </c>
      <c r="BH181" s="248">
        <f>IF(N181="sníž. přenesená",J181,0)</f>
        <v>0</v>
      </c>
      <c r="BI181" s="248">
        <f>IF(N181="nulová",J181,0)</f>
        <v>0</v>
      </c>
      <c r="BJ181" s="25" t="s">
        <v>24</v>
      </c>
      <c r="BK181" s="248">
        <f>ROUND(I181*H181,2)</f>
        <v>0</v>
      </c>
      <c r="BL181" s="25" t="s">
        <v>572</v>
      </c>
      <c r="BM181" s="25" t="s">
        <v>6188</v>
      </c>
    </row>
    <row r="182" s="11" customFormat="1" ht="37.44" customHeight="1">
      <c r="B182" s="221"/>
      <c r="C182" s="222"/>
      <c r="D182" s="223" t="s">
        <v>78</v>
      </c>
      <c r="E182" s="224" t="s">
        <v>2754</v>
      </c>
      <c r="F182" s="224" t="s">
        <v>6189</v>
      </c>
      <c r="G182" s="222"/>
      <c r="H182" s="222"/>
      <c r="I182" s="225"/>
      <c r="J182" s="226">
        <f>BK182</f>
        <v>0</v>
      </c>
      <c r="K182" s="222"/>
      <c r="L182" s="227"/>
      <c r="M182" s="228"/>
      <c r="N182" s="229"/>
      <c r="O182" s="229"/>
      <c r="P182" s="230">
        <f>SUM(P183:P234)</f>
        <v>0</v>
      </c>
      <c r="Q182" s="229"/>
      <c r="R182" s="230">
        <f>SUM(R183:R234)</f>
        <v>0</v>
      </c>
      <c r="S182" s="229"/>
      <c r="T182" s="231">
        <f>SUM(T183:T234)</f>
        <v>0</v>
      </c>
      <c r="AR182" s="232" t="s">
        <v>101</v>
      </c>
      <c r="AT182" s="233" t="s">
        <v>78</v>
      </c>
      <c r="AU182" s="233" t="s">
        <v>79</v>
      </c>
      <c r="AY182" s="232" t="s">
        <v>228</v>
      </c>
      <c r="BK182" s="234">
        <f>SUM(BK183:BK234)</f>
        <v>0</v>
      </c>
    </row>
    <row r="183" s="1" customFormat="1" ht="25.5" customHeight="1">
      <c r="B183" s="47"/>
      <c r="C183" s="237" t="s">
        <v>642</v>
      </c>
      <c r="D183" s="237" t="s">
        <v>230</v>
      </c>
      <c r="E183" s="238" t="s">
        <v>6190</v>
      </c>
      <c r="F183" s="239" t="s">
        <v>6191</v>
      </c>
      <c r="G183" s="240" t="s">
        <v>328</v>
      </c>
      <c r="H183" s="241">
        <v>2660</v>
      </c>
      <c r="I183" s="242"/>
      <c r="J183" s="243">
        <f>ROUND(I183*H183,2)</f>
        <v>0</v>
      </c>
      <c r="K183" s="239" t="s">
        <v>3751</v>
      </c>
      <c r="L183" s="73"/>
      <c r="M183" s="244" t="s">
        <v>22</v>
      </c>
      <c r="N183" s="245" t="s">
        <v>50</v>
      </c>
      <c r="O183" s="48"/>
      <c r="P183" s="246">
        <f>O183*H183</f>
        <v>0</v>
      </c>
      <c r="Q183" s="246">
        <v>0</v>
      </c>
      <c r="R183" s="246">
        <f>Q183*H183</f>
        <v>0</v>
      </c>
      <c r="S183" s="246">
        <v>0</v>
      </c>
      <c r="T183" s="247">
        <f>S183*H183</f>
        <v>0</v>
      </c>
      <c r="AR183" s="25" t="s">
        <v>572</v>
      </c>
      <c r="AT183" s="25" t="s">
        <v>230</v>
      </c>
      <c r="AU183" s="25" t="s">
        <v>24</v>
      </c>
      <c r="AY183" s="25" t="s">
        <v>228</v>
      </c>
      <c r="BE183" s="248">
        <f>IF(N183="základní",J183,0)</f>
        <v>0</v>
      </c>
      <c r="BF183" s="248">
        <f>IF(N183="snížená",J183,0)</f>
        <v>0</v>
      </c>
      <c r="BG183" s="248">
        <f>IF(N183="zákl. přenesená",J183,0)</f>
        <v>0</v>
      </c>
      <c r="BH183" s="248">
        <f>IF(N183="sníž. přenesená",J183,0)</f>
        <v>0</v>
      </c>
      <c r="BI183" s="248">
        <f>IF(N183="nulová",J183,0)</f>
        <v>0</v>
      </c>
      <c r="BJ183" s="25" t="s">
        <v>24</v>
      </c>
      <c r="BK183" s="248">
        <f>ROUND(I183*H183,2)</f>
        <v>0</v>
      </c>
      <c r="BL183" s="25" t="s">
        <v>572</v>
      </c>
      <c r="BM183" s="25" t="s">
        <v>6192</v>
      </c>
    </row>
    <row r="184" s="1" customFormat="1" ht="25.5" customHeight="1">
      <c r="B184" s="47"/>
      <c r="C184" s="237" t="s">
        <v>646</v>
      </c>
      <c r="D184" s="237" t="s">
        <v>230</v>
      </c>
      <c r="E184" s="238" t="s">
        <v>6193</v>
      </c>
      <c r="F184" s="239" t="s">
        <v>6194</v>
      </c>
      <c r="G184" s="240" t="s">
        <v>328</v>
      </c>
      <c r="H184" s="241">
        <v>2540</v>
      </c>
      <c r="I184" s="242"/>
      <c r="J184" s="243">
        <f>ROUND(I184*H184,2)</f>
        <v>0</v>
      </c>
      <c r="K184" s="239" t="s">
        <v>3751</v>
      </c>
      <c r="L184" s="73"/>
      <c r="M184" s="244" t="s">
        <v>22</v>
      </c>
      <c r="N184" s="245" t="s">
        <v>50</v>
      </c>
      <c r="O184" s="48"/>
      <c r="P184" s="246">
        <f>O184*H184</f>
        <v>0</v>
      </c>
      <c r="Q184" s="246">
        <v>0</v>
      </c>
      <c r="R184" s="246">
        <f>Q184*H184</f>
        <v>0</v>
      </c>
      <c r="S184" s="246">
        <v>0</v>
      </c>
      <c r="T184" s="247">
        <f>S184*H184</f>
        <v>0</v>
      </c>
      <c r="AR184" s="25" t="s">
        <v>572</v>
      </c>
      <c r="AT184" s="25" t="s">
        <v>230</v>
      </c>
      <c r="AU184" s="25" t="s">
        <v>24</v>
      </c>
      <c r="AY184" s="25" t="s">
        <v>228</v>
      </c>
      <c r="BE184" s="248">
        <f>IF(N184="základní",J184,0)</f>
        <v>0</v>
      </c>
      <c r="BF184" s="248">
        <f>IF(N184="snížená",J184,0)</f>
        <v>0</v>
      </c>
      <c r="BG184" s="248">
        <f>IF(N184="zákl. přenesená",J184,0)</f>
        <v>0</v>
      </c>
      <c r="BH184" s="248">
        <f>IF(N184="sníž. přenesená",J184,0)</f>
        <v>0</v>
      </c>
      <c r="BI184" s="248">
        <f>IF(N184="nulová",J184,0)</f>
        <v>0</v>
      </c>
      <c r="BJ184" s="25" t="s">
        <v>24</v>
      </c>
      <c r="BK184" s="248">
        <f>ROUND(I184*H184,2)</f>
        <v>0</v>
      </c>
      <c r="BL184" s="25" t="s">
        <v>572</v>
      </c>
      <c r="BM184" s="25" t="s">
        <v>6195</v>
      </c>
    </row>
    <row r="185" s="1" customFormat="1" ht="25.5" customHeight="1">
      <c r="B185" s="47"/>
      <c r="C185" s="237" t="s">
        <v>651</v>
      </c>
      <c r="D185" s="237" t="s">
        <v>230</v>
      </c>
      <c r="E185" s="238" t="s">
        <v>6196</v>
      </c>
      <c r="F185" s="239" t="s">
        <v>6197</v>
      </c>
      <c r="G185" s="240" t="s">
        <v>328</v>
      </c>
      <c r="H185" s="241">
        <v>350</v>
      </c>
      <c r="I185" s="242"/>
      <c r="J185" s="243">
        <f>ROUND(I185*H185,2)</f>
        <v>0</v>
      </c>
      <c r="K185" s="239" t="s">
        <v>3751</v>
      </c>
      <c r="L185" s="73"/>
      <c r="M185" s="244" t="s">
        <v>22</v>
      </c>
      <c r="N185" s="245" t="s">
        <v>50</v>
      </c>
      <c r="O185" s="48"/>
      <c r="P185" s="246">
        <f>O185*H185</f>
        <v>0</v>
      </c>
      <c r="Q185" s="246">
        <v>0</v>
      </c>
      <c r="R185" s="246">
        <f>Q185*H185</f>
        <v>0</v>
      </c>
      <c r="S185" s="246">
        <v>0</v>
      </c>
      <c r="T185" s="247">
        <f>S185*H185</f>
        <v>0</v>
      </c>
      <c r="AR185" s="25" t="s">
        <v>572</v>
      </c>
      <c r="AT185" s="25" t="s">
        <v>230</v>
      </c>
      <c r="AU185" s="25" t="s">
        <v>24</v>
      </c>
      <c r="AY185" s="25" t="s">
        <v>228</v>
      </c>
      <c r="BE185" s="248">
        <f>IF(N185="základní",J185,0)</f>
        <v>0</v>
      </c>
      <c r="BF185" s="248">
        <f>IF(N185="snížená",J185,0)</f>
        <v>0</v>
      </c>
      <c r="BG185" s="248">
        <f>IF(N185="zákl. přenesená",J185,0)</f>
        <v>0</v>
      </c>
      <c r="BH185" s="248">
        <f>IF(N185="sníž. přenesená",J185,0)</f>
        <v>0</v>
      </c>
      <c r="BI185" s="248">
        <f>IF(N185="nulová",J185,0)</f>
        <v>0</v>
      </c>
      <c r="BJ185" s="25" t="s">
        <v>24</v>
      </c>
      <c r="BK185" s="248">
        <f>ROUND(I185*H185,2)</f>
        <v>0</v>
      </c>
      <c r="BL185" s="25" t="s">
        <v>572</v>
      </c>
      <c r="BM185" s="25" t="s">
        <v>6198</v>
      </c>
    </row>
    <row r="186" s="1" customFormat="1" ht="25.5" customHeight="1">
      <c r="B186" s="47"/>
      <c r="C186" s="237" t="s">
        <v>655</v>
      </c>
      <c r="D186" s="237" t="s">
        <v>230</v>
      </c>
      <c r="E186" s="238" t="s">
        <v>6199</v>
      </c>
      <c r="F186" s="239" t="s">
        <v>6200</v>
      </c>
      <c r="G186" s="240" t="s">
        <v>328</v>
      </c>
      <c r="H186" s="241">
        <v>145</v>
      </c>
      <c r="I186" s="242"/>
      <c r="J186" s="243">
        <f>ROUND(I186*H186,2)</f>
        <v>0</v>
      </c>
      <c r="K186" s="239" t="s">
        <v>3751</v>
      </c>
      <c r="L186" s="73"/>
      <c r="M186" s="244" t="s">
        <v>22</v>
      </c>
      <c r="N186" s="245" t="s">
        <v>50</v>
      </c>
      <c r="O186" s="48"/>
      <c r="P186" s="246">
        <f>O186*H186</f>
        <v>0</v>
      </c>
      <c r="Q186" s="246">
        <v>0</v>
      </c>
      <c r="R186" s="246">
        <f>Q186*H186</f>
        <v>0</v>
      </c>
      <c r="S186" s="246">
        <v>0</v>
      </c>
      <c r="T186" s="247">
        <f>S186*H186</f>
        <v>0</v>
      </c>
      <c r="AR186" s="25" t="s">
        <v>572</v>
      </c>
      <c r="AT186" s="25" t="s">
        <v>230</v>
      </c>
      <c r="AU186" s="25" t="s">
        <v>24</v>
      </c>
      <c r="AY186" s="25" t="s">
        <v>228</v>
      </c>
      <c r="BE186" s="248">
        <f>IF(N186="základní",J186,0)</f>
        <v>0</v>
      </c>
      <c r="BF186" s="248">
        <f>IF(N186="snížená",J186,0)</f>
        <v>0</v>
      </c>
      <c r="BG186" s="248">
        <f>IF(N186="zákl. přenesená",J186,0)</f>
        <v>0</v>
      </c>
      <c r="BH186" s="248">
        <f>IF(N186="sníž. přenesená",J186,0)</f>
        <v>0</v>
      </c>
      <c r="BI186" s="248">
        <f>IF(N186="nulová",J186,0)</f>
        <v>0</v>
      </c>
      <c r="BJ186" s="25" t="s">
        <v>24</v>
      </c>
      <c r="BK186" s="248">
        <f>ROUND(I186*H186,2)</f>
        <v>0</v>
      </c>
      <c r="BL186" s="25" t="s">
        <v>572</v>
      </c>
      <c r="BM186" s="25" t="s">
        <v>6201</v>
      </c>
    </row>
    <row r="187" s="1" customFormat="1" ht="16.5" customHeight="1">
      <c r="B187" s="47"/>
      <c r="C187" s="237" t="s">
        <v>659</v>
      </c>
      <c r="D187" s="237" t="s">
        <v>230</v>
      </c>
      <c r="E187" s="238" t="s">
        <v>6202</v>
      </c>
      <c r="F187" s="239" t="s">
        <v>6203</v>
      </c>
      <c r="G187" s="240" t="s">
        <v>328</v>
      </c>
      <c r="H187" s="241">
        <v>20</v>
      </c>
      <c r="I187" s="242"/>
      <c r="J187" s="243">
        <f>ROUND(I187*H187,2)</f>
        <v>0</v>
      </c>
      <c r="K187" s="239" t="s">
        <v>3751</v>
      </c>
      <c r="L187" s="73"/>
      <c r="M187" s="244" t="s">
        <v>22</v>
      </c>
      <c r="N187" s="245" t="s">
        <v>50</v>
      </c>
      <c r="O187" s="48"/>
      <c r="P187" s="246">
        <f>O187*H187</f>
        <v>0</v>
      </c>
      <c r="Q187" s="246">
        <v>0</v>
      </c>
      <c r="R187" s="246">
        <f>Q187*H187</f>
        <v>0</v>
      </c>
      <c r="S187" s="246">
        <v>0</v>
      </c>
      <c r="T187" s="247">
        <f>S187*H187</f>
        <v>0</v>
      </c>
      <c r="AR187" s="25" t="s">
        <v>572</v>
      </c>
      <c r="AT187" s="25" t="s">
        <v>230</v>
      </c>
      <c r="AU187" s="25" t="s">
        <v>24</v>
      </c>
      <c r="AY187" s="25" t="s">
        <v>228</v>
      </c>
      <c r="BE187" s="248">
        <f>IF(N187="základní",J187,0)</f>
        <v>0</v>
      </c>
      <c r="BF187" s="248">
        <f>IF(N187="snížená",J187,0)</f>
        <v>0</v>
      </c>
      <c r="BG187" s="248">
        <f>IF(N187="zákl. přenesená",J187,0)</f>
        <v>0</v>
      </c>
      <c r="BH187" s="248">
        <f>IF(N187="sníž. přenesená",J187,0)</f>
        <v>0</v>
      </c>
      <c r="BI187" s="248">
        <f>IF(N187="nulová",J187,0)</f>
        <v>0</v>
      </c>
      <c r="BJ187" s="25" t="s">
        <v>24</v>
      </c>
      <c r="BK187" s="248">
        <f>ROUND(I187*H187,2)</f>
        <v>0</v>
      </c>
      <c r="BL187" s="25" t="s">
        <v>572</v>
      </c>
      <c r="BM187" s="25" t="s">
        <v>6204</v>
      </c>
    </row>
    <row r="188" s="1" customFormat="1" ht="25.5" customHeight="1">
      <c r="B188" s="47"/>
      <c r="C188" s="237" t="s">
        <v>671</v>
      </c>
      <c r="D188" s="237" t="s">
        <v>230</v>
      </c>
      <c r="E188" s="238" t="s">
        <v>6205</v>
      </c>
      <c r="F188" s="239" t="s">
        <v>6206</v>
      </c>
      <c r="G188" s="240" t="s">
        <v>328</v>
      </c>
      <c r="H188" s="241">
        <v>30</v>
      </c>
      <c r="I188" s="242"/>
      <c r="J188" s="243">
        <f>ROUND(I188*H188,2)</f>
        <v>0</v>
      </c>
      <c r="K188" s="239" t="s">
        <v>3751</v>
      </c>
      <c r="L188" s="73"/>
      <c r="M188" s="244" t="s">
        <v>22</v>
      </c>
      <c r="N188" s="245" t="s">
        <v>50</v>
      </c>
      <c r="O188" s="48"/>
      <c r="P188" s="246">
        <f>O188*H188</f>
        <v>0</v>
      </c>
      <c r="Q188" s="246">
        <v>0</v>
      </c>
      <c r="R188" s="246">
        <f>Q188*H188</f>
        <v>0</v>
      </c>
      <c r="S188" s="246">
        <v>0</v>
      </c>
      <c r="T188" s="247">
        <f>S188*H188</f>
        <v>0</v>
      </c>
      <c r="AR188" s="25" t="s">
        <v>572</v>
      </c>
      <c r="AT188" s="25" t="s">
        <v>230</v>
      </c>
      <c r="AU188" s="25" t="s">
        <v>24</v>
      </c>
      <c r="AY188" s="25" t="s">
        <v>228</v>
      </c>
      <c r="BE188" s="248">
        <f>IF(N188="základní",J188,0)</f>
        <v>0</v>
      </c>
      <c r="BF188" s="248">
        <f>IF(N188="snížená",J188,0)</f>
        <v>0</v>
      </c>
      <c r="BG188" s="248">
        <f>IF(N188="zákl. přenesená",J188,0)</f>
        <v>0</v>
      </c>
      <c r="BH188" s="248">
        <f>IF(N188="sníž. přenesená",J188,0)</f>
        <v>0</v>
      </c>
      <c r="BI188" s="248">
        <f>IF(N188="nulová",J188,0)</f>
        <v>0</v>
      </c>
      <c r="BJ188" s="25" t="s">
        <v>24</v>
      </c>
      <c r="BK188" s="248">
        <f>ROUND(I188*H188,2)</f>
        <v>0</v>
      </c>
      <c r="BL188" s="25" t="s">
        <v>572</v>
      </c>
      <c r="BM188" s="25" t="s">
        <v>6207</v>
      </c>
    </row>
    <row r="189" s="1" customFormat="1" ht="16.5" customHeight="1">
      <c r="B189" s="47"/>
      <c r="C189" s="237" t="s">
        <v>676</v>
      </c>
      <c r="D189" s="237" t="s">
        <v>230</v>
      </c>
      <c r="E189" s="238" t="s">
        <v>6208</v>
      </c>
      <c r="F189" s="239" t="s">
        <v>6209</v>
      </c>
      <c r="G189" s="240" t="s">
        <v>929</v>
      </c>
      <c r="H189" s="241">
        <v>150</v>
      </c>
      <c r="I189" s="242"/>
      <c r="J189" s="243">
        <f>ROUND(I189*H189,2)</f>
        <v>0</v>
      </c>
      <c r="K189" s="239" t="s">
        <v>3751</v>
      </c>
      <c r="L189" s="73"/>
      <c r="M189" s="244" t="s">
        <v>22</v>
      </c>
      <c r="N189" s="245" t="s">
        <v>50</v>
      </c>
      <c r="O189" s="48"/>
      <c r="P189" s="246">
        <f>O189*H189</f>
        <v>0</v>
      </c>
      <c r="Q189" s="246">
        <v>0</v>
      </c>
      <c r="R189" s="246">
        <f>Q189*H189</f>
        <v>0</v>
      </c>
      <c r="S189" s="246">
        <v>0</v>
      </c>
      <c r="T189" s="247">
        <f>S189*H189</f>
        <v>0</v>
      </c>
      <c r="AR189" s="25" t="s">
        <v>572</v>
      </c>
      <c r="AT189" s="25" t="s">
        <v>230</v>
      </c>
      <c r="AU189" s="25" t="s">
        <v>24</v>
      </c>
      <c r="AY189" s="25" t="s">
        <v>228</v>
      </c>
      <c r="BE189" s="248">
        <f>IF(N189="základní",J189,0)</f>
        <v>0</v>
      </c>
      <c r="BF189" s="248">
        <f>IF(N189="snížená",J189,0)</f>
        <v>0</v>
      </c>
      <c r="BG189" s="248">
        <f>IF(N189="zákl. přenesená",J189,0)</f>
        <v>0</v>
      </c>
      <c r="BH189" s="248">
        <f>IF(N189="sníž. přenesená",J189,0)</f>
        <v>0</v>
      </c>
      <c r="BI189" s="248">
        <f>IF(N189="nulová",J189,0)</f>
        <v>0</v>
      </c>
      <c r="BJ189" s="25" t="s">
        <v>24</v>
      </c>
      <c r="BK189" s="248">
        <f>ROUND(I189*H189,2)</f>
        <v>0</v>
      </c>
      <c r="BL189" s="25" t="s">
        <v>572</v>
      </c>
      <c r="BM189" s="25" t="s">
        <v>6210</v>
      </c>
    </row>
    <row r="190" s="1" customFormat="1" ht="16.5" customHeight="1">
      <c r="B190" s="47"/>
      <c r="C190" s="237" t="s">
        <v>680</v>
      </c>
      <c r="D190" s="237" t="s">
        <v>230</v>
      </c>
      <c r="E190" s="238" t="s">
        <v>6211</v>
      </c>
      <c r="F190" s="239" t="s">
        <v>6212</v>
      </c>
      <c r="G190" s="240" t="s">
        <v>929</v>
      </c>
      <c r="H190" s="241">
        <v>50</v>
      </c>
      <c r="I190" s="242"/>
      <c r="J190" s="243">
        <f>ROUND(I190*H190,2)</f>
        <v>0</v>
      </c>
      <c r="K190" s="239" t="s">
        <v>3751</v>
      </c>
      <c r="L190" s="73"/>
      <c r="M190" s="244" t="s">
        <v>22</v>
      </c>
      <c r="N190" s="245" t="s">
        <v>50</v>
      </c>
      <c r="O190" s="48"/>
      <c r="P190" s="246">
        <f>O190*H190</f>
        <v>0</v>
      </c>
      <c r="Q190" s="246">
        <v>0</v>
      </c>
      <c r="R190" s="246">
        <f>Q190*H190</f>
        <v>0</v>
      </c>
      <c r="S190" s="246">
        <v>0</v>
      </c>
      <c r="T190" s="247">
        <f>S190*H190</f>
        <v>0</v>
      </c>
      <c r="AR190" s="25" t="s">
        <v>572</v>
      </c>
      <c r="AT190" s="25" t="s">
        <v>230</v>
      </c>
      <c r="AU190" s="25" t="s">
        <v>24</v>
      </c>
      <c r="AY190" s="25" t="s">
        <v>228</v>
      </c>
      <c r="BE190" s="248">
        <f>IF(N190="základní",J190,0)</f>
        <v>0</v>
      </c>
      <c r="BF190" s="248">
        <f>IF(N190="snížená",J190,0)</f>
        <v>0</v>
      </c>
      <c r="BG190" s="248">
        <f>IF(N190="zákl. přenesená",J190,0)</f>
        <v>0</v>
      </c>
      <c r="BH190" s="248">
        <f>IF(N190="sníž. přenesená",J190,0)</f>
        <v>0</v>
      </c>
      <c r="BI190" s="248">
        <f>IF(N190="nulová",J190,0)</f>
        <v>0</v>
      </c>
      <c r="BJ190" s="25" t="s">
        <v>24</v>
      </c>
      <c r="BK190" s="248">
        <f>ROUND(I190*H190,2)</f>
        <v>0</v>
      </c>
      <c r="BL190" s="25" t="s">
        <v>572</v>
      </c>
      <c r="BM190" s="25" t="s">
        <v>6213</v>
      </c>
    </row>
    <row r="191" s="1" customFormat="1" ht="16.5" customHeight="1">
      <c r="B191" s="47"/>
      <c r="C191" s="237" t="s">
        <v>684</v>
      </c>
      <c r="D191" s="237" t="s">
        <v>230</v>
      </c>
      <c r="E191" s="238" t="s">
        <v>6214</v>
      </c>
      <c r="F191" s="239" t="s">
        <v>6215</v>
      </c>
      <c r="G191" s="240" t="s">
        <v>929</v>
      </c>
      <c r="H191" s="241">
        <v>10</v>
      </c>
      <c r="I191" s="242"/>
      <c r="J191" s="243">
        <f>ROUND(I191*H191,2)</f>
        <v>0</v>
      </c>
      <c r="K191" s="239" t="s">
        <v>3751</v>
      </c>
      <c r="L191" s="73"/>
      <c r="M191" s="244" t="s">
        <v>22</v>
      </c>
      <c r="N191" s="245" t="s">
        <v>50</v>
      </c>
      <c r="O191" s="48"/>
      <c r="P191" s="246">
        <f>O191*H191</f>
        <v>0</v>
      </c>
      <c r="Q191" s="246">
        <v>0</v>
      </c>
      <c r="R191" s="246">
        <f>Q191*H191</f>
        <v>0</v>
      </c>
      <c r="S191" s="246">
        <v>0</v>
      </c>
      <c r="T191" s="247">
        <f>S191*H191</f>
        <v>0</v>
      </c>
      <c r="AR191" s="25" t="s">
        <v>572</v>
      </c>
      <c r="AT191" s="25" t="s">
        <v>230</v>
      </c>
      <c r="AU191" s="25" t="s">
        <v>24</v>
      </c>
      <c r="AY191" s="25" t="s">
        <v>228</v>
      </c>
      <c r="BE191" s="248">
        <f>IF(N191="základní",J191,0)</f>
        <v>0</v>
      </c>
      <c r="BF191" s="248">
        <f>IF(N191="snížená",J191,0)</f>
        <v>0</v>
      </c>
      <c r="BG191" s="248">
        <f>IF(N191="zákl. přenesená",J191,0)</f>
        <v>0</v>
      </c>
      <c r="BH191" s="248">
        <f>IF(N191="sníž. přenesená",J191,0)</f>
        <v>0</v>
      </c>
      <c r="BI191" s="248">
        <f>IF(N191="nulová",J191,0)</f>
        <v>0</v>
      </c>
      <c r="BJ191" s="25" t="s">
        <v>24</v>
      </c>
      <c r="BK191" s="248">
        <f>ROUND(I191*H191,2)</f>
        <v>0</v>
      </c>
      <c r="BL191" s="25" t="s">
        <v>572</v>
      </c>
      <c r="BM191" s="25" t="s">
        <v>6216</v>
      </c>
    </row>
    <row r="192" s="1" customFormat="1" ht="16.5" customHeight="1">
      <c r="B192" s="47"/>
      <c r="C192" s="237" t="s">
        <v>688</v>
      </c>
      <c r="D192" s="237" t="s">
        <v>230</v>
      </c>
      <c r="E192" s="238" t="s">
        <v>6217</v>
      </c>
      <c r="F192" s="239" t="s">
        <v>6218</v>
      </c>
      <c r="G192" s="240" t="s">
        <v>6219</v>
      </c>
      <c r="H192" s="241">
        <v>10</v>
      </c>
      <c r="I192" s="242"/>
      <c r="J192" s="243">
        <f>ROUND(I192*H192,2)</f>
        <v>0</v>
      </c>
      <c r="K192" s="239" t="s">
        <v>3751</v>
      </c>
      <c r="L192" s="73"/>
      <c r="M192" s="244" t="s">
        <v>22</v>
      </c>
      <c r="N192" s="245" t="s">
        <v>50</v>
      </c>
      <c r="O192" s="48"/>
      <c r="P192" s="246">
        <f>O192*H192</f>
        <v>0</v>
      </c>
      <c r="Q192" s="246">
        <v>0</v>
      </c>
      <c r="R192" s="246">
        <f>Q192*H192</f>
        <v>0</v>
      </c>
      <c r="S192" s="246">
        <v>0</v>
      </c>
      <c r="T192" s="247">
        <f>S192*H192</f>
        <v>0</v>
      </c>
      <c r="AR192" s="25" t="s">
        <v>572</v>
      </c>
      <c r="AT192" s="25" t="s">
        <v>230</v>
      </c>
      <c r="AU192" s="25" t="s">
        <v>24</v>
      </c>
      <c r="AY192" s="25" t="s">
        <v>228</v>
      </c>
      <c r="BE192" s="248">
        <f>IF(N192="základní",J192,0)</f>
        <v>0</v>
      </c>
      <c r="BF192" s="248">
        <f>IF(N192="snížená",J192,0)</f>
        <v>0</v>
      </c>
      <c r="BG192" s="248">
        <f>IF(N192="zákl. přenesená",J192,0)</f>
        <v>0</v>
      </c>
      <c r="BH192" s="248">
        <f>IF(N192="sníž. přenesená",J192,0)</f>
        <v>0</v>
      </c>
      <c r="BI192" s="248">
        <f>IF(N192="nulová",J192,0)</f>
        <v>0</v>
      </c>
      <c r="BJ192" s="25" t="s">
        <v>24</v>
      </c>
      <c r="BK192" s="248">
        <f>ROUND(I192*H192,2)</f>
        <v>0</v>
      </c>
      <c r="BL192" s="25" t="s">
        <v>572</v>
      </c>
      <c r="BM192" s="25" t="s">
        <v>6220</v>
      </c>
    </row>
    <row r="193" s="1" customFormat="1" ht="16.5" customHeight="1">
      <c r="B193" s="47"/>
      <c r="C193" s="237" t="s">
        <v>693</v>
      </c>
      <c r="D193" s="237" t="s">
        <v>230</v>
      </c>
      <c r="E193" s="238" t="s">
        <v>6221</v>
      </c>
      <c r="F193" s="239" t="s">
        <v>6222</v>
      </c>
      <c r="G193" s="240" t="s">
        <v>929</v>
      </c>
      <c r="H193" s="241">
        <v>2150</v>
      </c>
      <c r="I193" s="242"/>
      <c r="J193" s="243">
        <f>ROUND(I193*H193,2)</f>
        <v>0</v>
      </c>
      <c r="K193" s="239" t="s">
        <v>3751</v>
      </c>
      <c r="L193" s="73"/>
      <c r="M193" s="244" t="s">
        <v>22</v>
      </c>
      <c r="N193" s="245" t="s">
        <v>50</v>
      </c>
      <c r="O193" s="48"/>
      <c r="P193" s="246">
        <f>O193*H193</f>
        <v>0</v>
      </c>
      <c r="Q193" s="246">
        <v>0</v>
      </c>
      <c r="R193" s="246">
        <f>Q193*H193</f>
        <v>0</v>
      </c>
      <c r="S193" s="246">
        <v>0</v>
      </c>
      <c r="T193" s="247">
        <f>S193*H193</f>
        <v>0</v>
      </c>
      <c r="AR193" s="25" t="s">
        <v>572</v>
      </c>
      <c r="AT193" s="25" t="s">
        <v>230</v>
      </c>
      <c r="AU193" s="25" t="s">
        <v>24</v>
      </c>
      <c r="AY193" s="25" t="s">
        <v>228</v>
      </c>
      <c r="BE193" s="248">
        <f>IF(N193="základní",J193,0)</f>
        <v>0</v>
      </c>
      <c r="BF193" s="248">
        <f>IF(N193="snížená",J193,0)</f>
        <v>0</v>
      </c>
      <c r="BG193" s="248">
        <f>IF(N193="zákl. přenesená",J193,0)</f>
        <v>0</v>
      </c>
      <c r="BH193" s="248">
        <f>IF(N193="sníž. přenesená",J193,0)</f>
        <v>0</v>
      </c>
      <c r="BI193" s="248">
        <f>IF(N193="nulová",J193,0)</f>
        <v>0</v>
      </c>
      <c r="BJ193" s="25" t="s">
        <v>24</v>
      </c>
      <c r="BK193" s="248">
        <f>ROUND(I193*H193,2)</f>
        <v>0</v>
      </c>
      <c r="BL193" s="25" t="s">
        <v>572</v>
      </c>
      <c r="BM193" s="25" t="s">
        <v>6223</v>
      </c>
    </row>
    <row r="194" s="1" customFormat="1" ht="16.5" customHeight="1">
      <c r="B194" s="47"/>
      <c r="C194" s="237" t="s">
        <v>699</v>
      </c>
      <c r="D194" s="237" t="s">
        <v>230</v>
      </c>
      <c r="E194" s="238" t="s">
        <v>6224</v>
      </c>
      <c r="F194" s="239" t="s">
        <v>6225</v>
      </c>
      <c r="G194" s="240" t="s">
        <v>328</v>
      </c>
      <c r="H194" s="241">
        <v>50</v>
      </c>
      <c r="I194" s="242"/>
      <c r="J194" s="243">
        <f>ROUND(I194*H194,2)</f>
        <v>0</v>
      </c>
      <c r="K194" s="239" t="s">
        <v>3751</v>
      </c>
      <c r="L194" s="73"/>
      <c r="M194" s="244" t="s">
        <v>22</v>
      </c>
      <c r="N194" s="245" t="s">
        <v>50</v>
      </c>
      <c r="O194" s="48"/>
      <c r="P194" s="246">
        <f>O194*H194</f>
        <v>0</v>
      </c>
      <c r="Q194" s="246">
        <v>0</v>
      </c>
      <c r="R194" s="246">
        <f>Q194*H194</f>
        <v>0</v>
      </c>
      <c r="S194" s="246">
        <v>0</v>
      </c>
      <c r="T194" s="247">
        <f>S194*H194</f>
        <v>0</v>
      </c>
      <c r="AR194" s="25" t="s">
        <v>572</v>
      </c>
      <c r="AT194" s="25" t="s">
        <v>230</v>
      </c>
      <c r="AU194" s="25" t="s">
        <v>24</v>
      </c>
      <c r="AY194" s="25" t="s">
        <v>228</v>
      </c>
      <c r="BE194" s="248">
        <f>IF(N194="základní",J194,0)</f>
        <v>0</v>
      </c>
      <c r="BF194" s="248">
        <f>IF(N194="snížená",J194,0)</f>
        <v>0</v>
      </c>
      <c r="BG194" s="248">
        <f>IF(N194="zákl. přenesená",J194,0)</f>
        <v>0</v>
      </c>
      <c r="BH194" s="248">
        <f>IF(N194="sníž. přenesená",J194,0)</f>
        <v>0</v>
      </c>
      <c r="BI194" s="248">
        <f>IF(N194="nulová",J194,0)</f>
        <v>0</v>
      </c>
      <c r="BJ194" s="25" t="s">
        <v>24</v>
      </c>
      <c r="BK194" s="248">
        <f>ROUND(I194*H194,2)</f>
        <v>0</v>
      </c>
      <c r="BL194" s="25" t="s">
        <v>572</v>
      </c>
      <c r="BM194" s="25" t="s">
        <v>6226</v>
      </c>
    </row>
    <row r="195" s="1" customFormat="1" ht="16.5" customHeight="1">
      <c r="B195" s="47"/>
      <c r="C195" s="237" t="s">
        <v>704</v>
      </c>
      <c r="D195" s="237" t="s">
        <v>230</v>
      </c>
      <c r="E195" s="238" t="s">
        <v>6227</v>
      </c>
      <c r="F195" s="239" t="s">
        <v>6228</v>
      </c>
      <c r="G195" s="240" t="s">
        <v>929</v>
      </c>
      <c r="H195" s="241">
        <v>5</v>
      </c>
      <c r="I195" s="242"/>
      <c r="J195" s="243">
        <f>ROUND(I195*H195,2)</f>
        <v>0</v>
      </c>
      <c r="K195" s="239" t="s">
        <v>3751</v>
      </c>
      <c r="L195" s="73"/>
      <c r="M195" s="244" t="s">
        <v>22</v>
      </c>
      <c r="N195" s="245" t="s">
        <v>50</v>
      </c>
      <c r="O195" s="48"/>
      <c r="P195" s="246">
        <f>O195*H195</f>
        <v>0</v>
      </c>
      <c r="Q195" s="246">
        <v>0</v>
      </c>
      <c r="R195" s="246">
        <f>Q195*H195</f>
        <v>0</v>
      </c>
      <c r="S195" s="246">
        <v>0</v>
      </c>
      <c r="T195" s="247">
        <f>S195*H195</f>
        <v>0</v>
      </c>
      <c r="AR195" s="25" t="s">
        <v>572</v>
      </c>
      <c r="AT195" s="25" t="s">
        <v>230</v>
      </c>
      <c r="AU195" s="25" t="s">
        <v>24</v>
      </c>
      <c r="AY195" s="25" t="s">
        <v>228</v>
      </c>
      <c r="BE195" s="248">
        <f>IF(N195="základní",J195,0)</f>
        <v>0</v>
      </c>
      <c r="BF195" s="248">
        <f>IF(N195="snížená",J195,0)</f>
        <v>0</v>
      </c>
      <c r="BG195" s="248">
        <f>IF(N195="zákl. přenesená",J195,0)</f>
        <v>0</v>
      </c>
      <c r="BH195" s="248">
        <f>IF(N195="sníž. přenesená",J195,0)</f>
        <v>0</v>
      </c>
      <c r="BI195" s="248">
        <f>IF(N195="nulová",J195,0)</f>
        <v>0</v>
      </c>
      <c r="BJ195" s="25" t="s">
        <v>24</v>
      </c>
      <c r="BK195" s="248">
        <f>ROUND(I195*H195,2)</f>
        <v>0</v>
      </c>
      <c r="BL195" s="25" t="s">
        <v>572</v>
      </c>
      <c r="BM195" s="25" t="s">
        <v>6229</v>
      </c>
    </row>
    <row r="196" s="1" customFormat="1" ht="16.5" customHeight="1">
      <c r="B196" s="47"/>
      <c r="C196" s="237" t="s">
        <v>708</v>
      </c>
      <c r="D196" s="237" t="s">
        <v>230</v>
      </c>
      <c r="E196" s="238" t="s">
        <v>6230</v>
      </c>
      <c r="F196" s="239" t="s">
        <v>6231</v>
      </c>
      <c r="G196" s="240" t="s">
        <v>328</v>
      </c>
      <c r="H196" s="241">
        <v>20</v>
      </c>
      <c r="I196" s="242"/>
      <c r="J196" s="243">
        <f>ROUND(I196*H196,2)</f>
        <v>0</v>
      </c>
      <c r="K196" s="239" t="s">
        <v>3751</v>
      </c>
      <c r="L196" s="73"/>
      <c r="M196" s="244" t="s">
        <v>22</v>
      </c>
      <c r="N196" s="245" t="s">
        <v>50</v>
      </c>
      <c r="O196" s="48"/>
      <c r="P196" s="246">
        <f>O196*H196</f>
        <v>0</v>
      </c>
      <c r="Q196" s="246">
        <v>0</v>
      </c>
      <c r="R196" s="246">
        <f>Q196*H196</f>
        <v>0</v>
      </c>
      <c r="S196" s="246">
        <v>0</v>
      </c>
      <c r="T196" s="247">
        <f>S196*H196</f>
        <v>0</v>
      </c>
      <c r="AR196" s="25" t="s">
        <v>572</v>
      </c>
      <c r="AT196" s="25" t="s">
        <v>230</v>
      </c>
      <c r="AU196" s="25" t="s">
        <v>24</v>
      </c>
      <c r="AY196" s="25" t="s">
        <v>228</v>
      </c>
      <c r="BE196" s="248">
        <f>IF(N196="základní",J196,0)</f>
        <v>0</v>
      </c>
      <c r="BF196" s="248">
        <f>IF(N196="snížená",J196,0)</f>
        <v>0</v>
      </c>
      <c r="BG196" s="248">
        <f>IF(N196="zákl. přenesená",J196,0)</f>
        <v>0</v>
      </c>
      <c r="BH196" s="248">
        <f>IF(N196="sníž. přenesená",J196,0)</f>
        <v>0</v>
      </c>
      <c r="BI196" s="248">
        <f>IF(N196="nulová",J196,0)</f>
        <v>0</v>
      </c>
      <c r="BJ196" s="25" t="s">
        <v>24</v>
      </c>
      <c r="BK196" s="248">
        <f>ROUND(I196*H196,2)</f>
        <v>0</v>
      </c>
      <c r="BL196" s="25" t="s">
        <v>572</v>
      </c>
      <c r="BM196" s="25" t="s">
        <v>6232</v>
      </c>
    </row>
    <row r="197" s="1" customFormat="1" ht="16.5" customHeight="1">
      <c r="B197" s="47"/>
      <c r="C197" s="237" t="s">
        <v>712</v>
      </c>
      <c r="D197" s="237" t="s">
        <v>230</v>
      </c>
      <c r="E197" s="238" t="s">
        <v>6233</v>
      </c>
      <c r="F197" s="239" t="s">
        <v>6234</v>
      </c>
      <c r="G197" s="240" t="s">
        <v>328</v>
      </c>
      <c r="H197" s="241">
        <v>560</v>
      </c>
      <c r="I197" s="242"/>
      <c r="J197" s="243">
        <f>ROUND(I197*H197,2)</f>
        <v>0</v>
      </c>
      <c r="K197" s="239" t="s">
        <v>3751</v>
      </c>
      <c r="L197" s="73"/>
      <c r="M197" s="244" t="s">
        <v>22</v>
      </c>
      <c r="N197" s="245" t="s">
        <v>50</v>
      </c>
      <c r="O197" s="48"/>
      <c r="P197" s="246">
        <f>O197*H197</f>
        <v>0</v>
      </c>
      <c r="Q197" s="246">
        <v>0</v>
      </c>
      <c r="R197" s="246">
        <f>Q197*H197</f>
        <v>0</v>
      </c>
      <c r="S197" s="246">
        <v>0</v>
      </c>
      <c r="T197" s="247">
        <f>S197*H197</f>
        <v>0</v>
      </c>
      <c r="AR197" s="25" t="s">
        <v>572</v>
      </c>
      <c r="AT197" s="25" t="s">
        <v>230</v>
      </c>
      <c r="AU197" s="25" t="s">
        <v>24</v>
      </c>
      <c r="AY197" s="25" t="s">
        <v>228</v>
      </c>
      <c r="BE197" s="248">
        <f>IF(N197="základní",J197,0)</f>
        <v>0</v>
      </c>
      <c r="BF197" s="248">
        <f>IF(N197="snížená",J197,0)</f>
        <v>0</v>
      </c>
      <c r="BG197" s="248">
        <f>IF(N197="zákl. přenesená",J197,0)</f>
        <v>0</v>
      </c>
      <c r="BH197" s="248">
        <f>IF(N197="sníž. přenesená",J197,0)</f>
        <v>0</v>
      </c>
      <c r="BI197" s="248">
        <f>IF(N197="nulová",J197,0)</f>
        <v>0</v>
      </c>
      <c r="BJ197" s="25" t="s">
        <v>24</v>
      </c>
      <c r="BK197" s="248">
        <f>ROUND(I197*H197,2)</f>
        <v>0</v>
      </c>
      <c r="BL197" s="25" t="s">
        <v>572</v>
      </c>
      <c r="BM197" s="25" t="s">
        <v>6235</v>
      </c>
    </row>
    <row r="198" s="1" customFormat="1" ht="16.5" customHeight="1">
      <c r="B198" s="47"/>
      <c r="C198" s="237" t="s">
        <v>717</v>
      </c>
      <c r="D198" s="237" t="s">
        <v>230</v>
      </c>
      <c r="E198" s="238" t="s">
        <v>6236</v>
      </c>
      <c r="F198" s="239" t="s">
        <v>6237</v>
      </c>
      <c r="G198" s="240" t="s">
        <v>328</v>
      </c>
      <c r="H198" s="241">
        <v>640</v>
      </c>
      <c r="I198" s="242"/>
      <c r="J198" s="243">
        <f>ROUND(I198*H198,2)</f>
        <v>0</v>
      </c>
      <c r="K198" s="239" t="s">
        <v>3751</v>
      </c>
      <c r="L198" s="73"/>
      <c r="M198" s="244" t="s">
        <v>22</v>
      </c>
      <c r="N198" s="245" t="s">
        <v>50</v>
      </c>
      <c r="O198" s="48"/>
      <c r="P198" s="246">
        <f>O198*H198</f>
        <v>0</v>
      </c>
      <c r="Q198" s="246">
        <v>0</v>
      </c>
      <c r="R198" s="246">
        <f>Q198*H198</f>
        <v>0</v>
      </c>
      <c r="S198" s="246">
        <v>0</v>
      </c>
      <c r="T198" s="247">
        <f>S198*H198</f>
        <v>0</v>
      </c>
      <c r="AR198" s="25" t="s">
        <v>572</v>
      </c>
      <c r="AT198" s="25" t="s">
        <v>230</v>
      </c>
      <c r="AU198" s="25" t="s">
        <v>24</v>
      </c>
      <c r="AY198" s="25" t="s">
        <v>228</v>
      </c>
      <c r="BE198" s="248">
        <f>IF(N198="základní",J198,0)</f>
        <v>0</v>
      </c>
      <c r="BF198" s="248">
        <f>IF(N198="snížená",J198,0)</f>
        <v>0</v>
      </c>
      <c r="BG198" s="248">
        <f>IF(N198="zákl. přenesená",J198,0)</f>
        <v>0</v>
      </c>
      <c r="BH198" s="248">
        <f>IF(N198="sníž. přenesená",J198,0)</f>
        <v>0</v>
      </c>
      <c r="BI198" s="248">
        <f>IF(N198="nulová",J198,0)</f>
        <v>0</v>
      </c>
      <c r="BJ198" s="25" t="s">
        <v>24</v>
      </c>
      <c r="BK198" s="248">
        <f>ROUND(I198*H198,2)</f>
        <v>0</v>
      </c>
      <c r="BL198" s="25" t="s">
        <v>572</v>
      </c>
      <c r="BM198" s="25" t="s">
        <v>6238</v>
      </c>
    </row>
    <row r="199" s="1" customFormat="1" ht="16.5" customHeight="1">
      <c r="B199" s="47"/>
      <c r="C199" s="237" t="s">
        <v>727</v>
      </c>
      <c r="D199" s="237" t="s">
        <v>230</v>
      </c>
      <c r="E199" s="238" t="s">
        <v>6239</v>
      </c>
      <c r="F199" s="239" t="s">
        <v>6240</v>
      </c>
      <c r="G199" s="240" t="s">
        <v>328</v>
      </c>
      <c r="H199" s="241">
        <v>910</v>
      </c>
      <c r="I199" s="242"/>
      <c r="J199" s="243">
        <f>ROUND(I199*H199,2)</f>
        <v>0</v>
      </c>
      <c r="K199" s="239" t="s">
        <v>3751</v>
      </c>
      <c r="L199" s="73"/>
      <c r="M199" s="244" t="s">
        <v>22</v>
      </c>
      <c r="N199" s="245" t="s">
        <v>50</v>
      </c>
      <c r="O199" s="48"/>
      <c r="P199" s="246">
        <f>O199*H199</f>
        <v>0</v>
      </c>
      <c r="Q199" s="246">
        <v>0</v>
      </c>
      <c r="R199" s="246">
        <f>Q199*H199</f>
        <v>0</v>
      </c>
      <c r="S199" s="246">
        <v>0</v>
      </c>
      <c r="T199" s="247">
        <f>S199*H199</f>
        <v>0</v>
      </c>
      <c r="AR199" s="25" t="s">
        <v>572</v>
      </c>
      <c r="AT199" s="25" t="s">
        <v>230</v>
      </c>
      <c r="AU199" s="25" t="s">
        <v>24</v>
      </c>
      <c r="AY199" s="25" t="s">
        <v>228</v>
      </c>
      <c r="BE199" s="248">
        <f>IF(N199="základní",J199,0)</f>
        <v>0</v>
      </c>
      <c r="BF199" s="248">
        <f>IF(N199="snížená",J199,0)</f>
        <v>0</v>
      </c>
      <c r="BG199" s="248">
        <f>IF(N199="zákl. přenesená",J199,0)</f>
        <v>0</v>
      </c>
      <c r="BH199" s="248">
        <f>IF(N199="sníž. přenesená",J199,0)</f>
        <v>0</v>
      </c>
      <c r="BI199" s="248">
        <f>IF(N199="nulová",J199,0)</f>
        <v>0</v>
      </c>
      <c r="BJ199" s="25" t="s">
        <v>24</v>
      </c>
      <c r="BK199" s="248">
        <f>ROUND(I199*H199,2)</f>
        <v>0</v>
      </c>
      <c r="BL199" s="25" t="s">
        <v>572</v>
      </c>
      <c r="BM199" s="25" t="s">
        <v>6241</v>
      </c>
    </row>
    <row r="200" s="1" customFormat="1" ht="16.5" customHeight="1">
      <c r="B200" s="47"/>
      <c r="C200" s="237" t="s">
        <v>732</v>
      </c>
      <c r="D200" s="237" t="s">
        <v>230</v>
      </c>
      <c r="E200" s="238" t="s">
        <v>6242</v>
      </c>
      <c r="F200" s="239" t="s">
        <v>6243</v>
      </c>
      <c r="G200" s="240" t="s">
        <v>328</v>
      </c>
      <c r="H200" s="241">
        <v>50</v>
      </c>
      <c r="I200" s="242"/>
      <c r="J200" s="243">
        <f>ROUND(I200*H200,2)</f>
        <v>0</v>
      </c>
      <c r="K200" s="239" t="s">
        <v>3751</v>
      </c>
      <c r="L200" s="73"/>
      <c r="M200" s="244" t="s">
        <v>22</v>
      </c>
      <c r="N200" s="245" t="s">
        <v>50</v>
      </c>
      <c r="O200" s="48"/>
      <c r="P200" s="246">
        <f>O200*H200</f>
        <v>0</v>
      </c>
      <c r="Q200" s="246">
        <v>0</v>
      </c>
      <c r="R200" s="246">
        <f>Q200*H200</f>
        <v>0</v>
      </c>
      <c r="S200" s="246">
        <v>0</v>
      </c>
      <c r="T200" s="247">
        <f>S200*H200</f>
        <v>0</v>
      </c>
      <c r="AR200" s="25" t="s">
        <v>572</v>
      </c>
      <c r="AT200" s="25" t="s">
        <v>230</v>
      </c>
      <c r="AU200" s="25" t="s">
        <v>24</v>
      </c>
      <c r="AY200" s="25" t="s">
        <v>228</v>
      </c>
      <c r="BE200" s="248">
        <f>IF(N200="základní",J200,0)</f>
        <v>0</v>
      </c>
      <c r="BF200" s="248">
        <f>IF(N200="snížená",J200,0)</f>
        <v>0</v>
      </c>
      <c r="BG200" s="248">
        <f>IF(N200="zákl. přenesená",J200,0)</f>
        <v>0</v>
      </c>
      <c r="BH200" s="248">
        <f>IF(N200="sníž. přenesená",J200,0)</f>
        <v>0</v>
      </c>
      <c r="BI200" s="248">
        <f>IF(N200="nulová",J200,0)</f>
        <v>0</v>
      </c>
      <c r="BJ200" s="25" t="s">
        <v>24</v>
      </c>
      <c r="BK200" s="248">
        <f>ROUND(I200*H200,2)</f>
        <v>0</v>
      </c>
      <c r="BL200" s="25" t="s">
        <v>572</v>
      </c>
      <c r="BM200" s="25" t="s">
        <v>6244</v>
      </c>
    </row>
    <row r="201" s="1" customFormat="1" ht="16.5" customHeight="1">
      <c r="B201" s="47"/>
      <c r="C201" s="237" t="s">
        <v>739</v>
      </c>
      <c r="D201" s="237" t="s">
        <v>230</v>
      </c>
      <c r="E201" s="238" t="s">
        <v>6242</v>
      </c>
      <c r="F201" s="239" t="s">
        <v>6243</v>
      </c>
      <c r="G201" s="240" t="s">
        <v>328</v>
      </c>
      <c r="H201" s="241">
        <v>2490</v>
      </c>
      <c r="I201" s="242"/>
      <c r="J201" s="243">
        <f>ROUND(I201*H201,2)</f>
        <v>0</v>
      </c>
      <c r="K201" s="239" t="s">
        <v>3751</v>
      </c>
      <c r="L201" s="73"/>
      <c r="M201" s="244" t="s">
        <v>22</v>
      </c>
      <c r="N201" s="245" t="s">
        <v>50</v>
      </c>
      <c r="O201" s="48"/>
      <c r="P201" s="246">
        <f>O201*H201</f>
        <v>0</v>
      </c>
      <c r="Q201" s="246">
        <v>0</v>
      </c>
      <c r="R201" s="246">
        <f>Q201*H201</f>
        <v>0</v>
      </c>
      <c r="S201" s="246">
        <v>0</v>
      </c>
      <c r="T201" s="247">
        <f>S201*H201</f>
        <v>0</v>
      </c>
      <c r="AR201" s="25" t="s">
        <v>572</v>
      </c>
      <c r="AT201" s="25" t="s">
        <v>230</v>
      </c>
      <c r="AU201" s="25" t="s">
        <v>24</v>
      </c>
      <c r="AY201" s="25" t="s">
        <v>228</v>
      </c>
      <c r="BE201" s="248">
        <f>IF(N201="základní",J201,0)</f>
        <v>0</v>
      </c>
      <c r="BF201" s="248">
        <f>IF(N201="snížená",J201,0)</f>
        <v>0</v>
      </c>
      <c r="BG201" s="248">
        <f>IF(N201="zákl. přenesená",J201,0)</f>
        <v>0</v>
      </c>
      <c r="BH201" s="248">
        <f>IF(N201="sníž. přenesená",J201,0)</f>
        <v>0</v>
      </c>
      <c r="BI201" s="248">
        <f>IF(N201="nulová",J201,0)</f>
        <v>0</v>
      </c>
      <c r="BJ201" s="25" t="s">
        <v>24</v>
      </c>
      <c r="BK201" s="248">
        <f>ROUND(I201*H201,2)</f>
        <v>0</v>
      </c>
      <c r="BL201" s="25" t="s">
        <v>572</v>
      </c>
      <c r="BM201" s="25" t="s">
        <v>6245</v>
      </c>
    </row>
    <row r="202" s="1" customFormat="1" ht="16.5" customHeight="1">
      <c r="B202" s="47"/>
      <c r="C202" s="237" t="s">
        <v>744</v>
      </c>
      <c r="D202" s="237" t="s">
        <v>230</v>
      </c>
      <c r="E202" s="238" t="s">
        <v>6246</v>
      </c>
      <c r="F202" s="239" t="s">
        <v>6247</v>
      </c>
      <c r="G202" s="240" t="s">
        <v>328</v>
      </c>
      <c r="H202" s="241">
        <v>60</v>
      </c>
      <c r="I202" s="242"/>
      <c r="J202" s="243">
        <f>ROUND(I202*H202,2)</f>
        <v>0</v>
      </c>
      <c r="K202" s="239" t="s">
        <v>3751</v>
      </c>
      <c r="L202" s="73"/>
      <c r="M202" s="244" t="s">
        <v>22</v>
      </c>
      <c r="N202" s="245" t="s">
        <v>50</v>
      </c>
      <c r="O202" s="48"/>
      <c r="P202" s="246">
        <f>O202*H202</f>
        <v>0</v>
      </c>
      <c r="Q202" s="246">
        <v>0</v>
      </c>
      <c r="R202" s="246">
        <f>Q202*H202</f>
        <v>0</v>
      </c>
      <c r="S202" s="246">
        <v>0</v>
      </c>
      <c r="T202" s="247">
        <f>S202*H202</f>
        <v>0</v>
      </c>
      <c r="AR202" s="25" t="s">
        <v>572</v>
      </c>
      <c r="AT202" s="25" t="s">
        <v>230</v>
      </c>
      <c r="AU202" s="25" t="s">
        <v>24</v>
      </c>
      <c r="AY202" s="25" t="s">
        <v>228</v>
      </c>
      <c r="BE202" s="248">
        <f>IF(N202="základní",J202,0)</f>
        <v>0</v>
      </c>
      <c r="BF202" s="248">
        <f>IF(N202="snížená",J202,0)</f>
        <v>0</v>
      </c>
      <c r="BG202" s="248">
        <f>IF(N202="zákl. přenesená",J202,0)</f>
        <v>0</v>
      </c>
      <c r="BH202" s="248">
        <f>IF(N202="sníž. přenesená",J202,0)</f>
        <v>0</v>
      </c>
      <c r="BI202" s="248">
        <f>IF(N202="nulová",J202,0)</f>
        <v>0</v>
      </c>
      <c r="BJ202" s="25" t="s">
        <v>24</v>
      </c>
      <c r="BK202" s="248">
        <f>ROUND(I202*H202,2)</f>
        <v>0</v>
      </c>
      <c r="BL202" s="25" t="s">
        <v>572</v>
      </c>
      <c r="BM202" s="25" t="s">
        <v>6248</v>
      </c>
    </row>
    <row r="203" s="1" customFormat="1" ht="16.5" customHeight="1">
      <c r="B203" s="47"/>
      <c r="C203" s="237" t="s">
        <v>749</v>
      </c>
      <c r="D203" s="237" t="s">
        <v>230</v>
      </c>
      <c r="E203" s="238" t="s">
        <v>6249</v>
      </c>
      <c r="F203" s="239" t="s">
        <v>6250</v>
      </c>
      <c r="G203" s="240" t="s">
        <v>328</v>
      </c>
      <c r="H203" s="241">
        <v>600</v>
      </c>
      <c r="I203" s="242"/>
      <c r="J203" s="243">
        <f>ROUND(I203*H203,2)</f>
        <v>0</v>
      </c>
      <c r="K203" s="239" t="s">
        <v>3751</v>
      </c>
      <c r="L203" s="73"/>
      <c r="M203" s="244" t="s">
        <v>22</v>
      </c>
      <c r="N203" s="245" t="s">
        <v>50</v>
      </c>
      <c r="O203" s="48"/>
      <c r="P203" s="246">
        <f>O203*H203</f>
        <v>0</v>
      </c>
      <c r="Q203" s="246">
        <v>0</v>
      </c>
      <c r="R203" s="246">
        <f>Q203*H203</f>
        <v>0</v>
      </c>
      <c r="S203" s="246">
        <v>0</v>
      </c>
      <c r="T203" s="247">
        <f>S203*H203</f>
        <v>0</v>
      </c>
      <c r="AR203" s="25" t="s">
        <v>572</v>
      </c>
      <c r="AT203" s="25" t="s">
        <v>230</v>
      </c>
      <c r="AU203" s="25" t="s">
        <v>24</v>
      </c>
      <c r="AY203" s="25" t="s">
        <v>228</v>
      </c>
      <c r="BE203" s="248">
        <f>IF(N203="základní",J203,0)</f>
        <v>0</v>
      </c>
      <c r="BF203" s="248">
        <f>IF(N203="snížená",J203,0)</f>
        <v>0</v>
      </c>
      <c r="BG203" s="248">
        <f>IF(N203="zákl. přenesená",J203,0)</f>
        <v>0</v>
      </c>
      <c r="BH203" s="248">
        <f>IF(N203="sníž. přenesená",J203,0)</f>
        <v>0</v>
      </c>
      <c r="BI203" s="248">
        <f>IF(N203="nulová",J203,0)</f>
        <v>0</v>
      </c>
      <c r="BJ203" s="25" t="s">
        <v>24</v>
      </c>
      <c r="BK203" s="248">
        <f>ROUND(I203*H203,2)</f>
        <v>0</v>
      </c>
      <c r="BL203" s="25" t="s">
        <v>572</v>
      </c>
      <c r="BM203" s="25" t="s">
        <v>6251</v>
      </c>
    </row>
    <row r="204" s="1" customFormat="1" ht="16.5" customHeight="1">
      <c r="B204" s="47"/>
      <c r="C204" s="237" t="s">
        <v>755</v>
      </c>
      <c r="D204" s="237" t="s">
        <v>230</v>
      </c>
      <c r="E204" s="238" t="s">
        <v>6252</v>
      </c>
      <c r="F204" s="239" t="s">
        <v>6253</v>
      </c>
      <c r="G204" s="240" t="s">
        <v>929</v>
      </c>
      <c r="H204" s="241">
        <v>400</v>
      </c>
      <c r="I204" s="242"/>
      <c r="J204" s="243">
        <f>ROUND(I204*H204,2)</f>
        <v>0</v>
      </c>
      <c r="K204" s="239" t="s">
        <v>3751</v>
      </c>
      <c r="L204" s="73"/>
      <c r="M204" s="244" t="s">
        <v>22</v>
      </c>
      <c r="N204" s="245" t="s">
        <v>50</v>
      </c>
      <c r="O204" s="48"/>
      <c r="P204" s="246">
        <f>O204*H204</f>
        <v>0</v>
      </c>
      <c r="Q204" s="246">
        <v>0</v>
      </c>
      <c r="R204" s="246">
        <f>Q204*H204</f>
        <v>0</v>
      </c>
      <c r="S204" s="246">
        <v>0</v>
      </c>
      <c r="T204" s="247">
        <f>S204*H204</f>
        <v>0</v>
      </c>
      <c r="AR204" s="25" t="s">
        <v>572</v>
      </c>
      <c r="AT204" s="25" t="s">
        <v>230</v>
      </c>
      <c r="AU204" s="25" t="s">
        <v>24</v>
      </c>
      <c r="AY204" s="25" t="s">
        <v>228</v>
      </c>
      <c r="BE204" s="248">
        <f>IF(N204="základní",J204,0)</f>
        <v>0</v>
      </c>
      <c r="BF204" s="248">
        <f>IF(N204="snížená",J204,0)</f>
        <v>0</v>
      </c>
      <c r="BG204" s="248">
        <f>IF(N204="zákl. přenesená",J204,0)</f>
        <v>0</v>
      </c>
      <c r="BH204" s="248">
        <f>IF(N204="sníž. přenesená",J204,0)</f>
        <v>0</v>
      </c>
      <c r="BI204" s="248">
        <f>IF(N204="nulová",J204,0)</f>
        <v>0</v>
      </c>
      <c r="BJ204" s="25" t="s">
        <v>24</v>
      </c>
      <c r="BK204" s="248">
        <f>ROUND(I204*H204,2)</f>
        <v>0</v>
      </c>
      <c r="BL204" s="25" t="s">
        <v>572</v>
      </c>
      <c r="BM204" s="25" t="s">
        <v>6254</v>
      </c>
    </row>
    <row r="205" s="1" customFormat="1" ht="16.5" customHeight="1">
      <c r="B205" s="47"/>
      <c r="C205" s="237" t="s">
        <v>761</v>
      </c>
      <c r="D205" s="237" t="s">
        <v>230</v>
      </c>
      <c r="E205" s="238" t="s">
        <v>6255</v>
      </c>
      <c r="F205" s="239" t="s">
        <v>6256</v>
      </c>
      <c r="G205" s="240" t="s">
        <v>929</v>
      </c>
      <c r="H205" s="241">
        <v>1</v>
      </c>
      <c r="I205" s="242"/>
      <c r="J205" s="243">
        <f>ROUND(I205*H205,2)</f>
        <v>0</v>
      </c>
      <c r="K205" s="239" t="s">
        <v>3751</v>
      </c>
      <c r="L205" s="73"/>
      <c r="M205" s="244" t="s">
        <v>22</v>
      </c>
      <c r="N205" s="245" t="s">
        <v>50</v>
      </c>
      <c r="O205" s="48"/>
      <c r="P205" s="246">
        <f>O205*H205</f>
        <v>0</v>
      </c>
      <c r="Q205" s="246">
        <v>0</v>
      </c>
      <c r="R205" s="246">
        <f>Q205*H205</f>
        <v>0</v>
      </c>
      <c r="S205" s="246">
        <v>0</v>
      </c>
      <c r="T205" s="247">
        <f>S205*H205</f>
        <v>0</v>
      </c>
      <c r="AR205" s="25" t="s">
        <v>572</v>
      </c>
      <c r="AT205" s="25" t="s">
        <v>230</v>
      </c>
      <c r="AU205" s="25" t="s">
        <v>24</v>
      </c>
      <c r="AY205" s="25" t="s">
        <v>228</v>
      </c>
      <c r="BE205" s="248">
        <f>IF(N205="základní",J205,0)</f>
        <v>0</v>
      </c>
      <c r="BF205" s="248">
        <f>IF(N205="snížená",J205,0)</f>
        <v>0</v>
      </c>
      <c r="BG205" s="248">
        <f>IF(N205="zákl. přenesená",J205,0)</f>
        <v>0</v>
      </c>
      <c r="BH205" s="248">
        <f>IF(N205="sníž. přenesená",J205,0)</f>
        <v>0</v>
      </c>
      <c r="BI205" s="248">
        <f>IF(N205="nulová",J205,0)</f>
        <v>0</v>
      </c>
      <c r="BJ205" s="25" t="s">
        <v>24</v>
      </c>
      <c r="BK205" s="248">
        <f>ROUND(I205*H205,2)</f>
        <v>0</v>
      </c>
      <c r="BL205" s="25" t="s">
        <v>572</v>
      </c>
      <c r="BM205" s="25" t="s">
        <v>6257</v>
      </c>
    </row>
    <row r="206" s="1" customFormat="1" ht="25.5" customHeight="1">
      <c r="B206" s="47"/>
      <c r="C206" s="237" t="s">
        <v>30</v>
      </c>
      <c r="D206" s="237" t="s">
        <v>230</v>
      </c>
      <c r="E206" s="238" t="s">
        <v>6205</v>
      </c>
      <c r="F206" s="239" t="s">
        <v>6206</v>
      </c>
      <c r="G206" s="240" t="s">
        <v>328</v>
      </c>
      <c r="H206" s="241">
        <v>35</v>
      </c>
      <c r="I206" s="242"/>
      <c r="J206" s="243">
        <f>ROUND(I206*H206,2)</f>
        <v>0</v>
      </c>
      <c r="K206" s="239" t="s">
        <v>3751</v>
      </c>
      <c r="L206" s="73"/>
      <c r="M206" s="244" t="s">
        <v>22</v>
      </c>
      <c r="N206" s="245" t="s">
        <v>50</v>
      </c>
      <c r="O206" s="48"/>
      <c r="P206" s="246">
        <f>O206*H206</f>
        <v>0</v>
      </c>
      <c r="Q206" s="246">
        <v>0</v>
      </c>
      <c r="R206" s="246">
        <f>Q206*H206</f>
        <v>0</v>
      </c>
      <c r="S206" s="246">
        <v>0</v>
      </c>
      <c r="T206" s="247">
        <f>S206*H206</f>
        <v>0</v>
      </c>
      <c r="AR206" s="25" t="s">
        <v>572</v>
      </c>
      <c r="AT206" s="25" t="s">
        <v>230</v>
      </c>
      <c r="AU206" s="25" t="s">
        <v>24</v>
      </c>
      <c r="AY206" s="25" t="s">
        <v>228</v>
      </c>
      <c r="BE206" s="248">
        <f>IF(N206="základní",J206,0)</f>
        <v>0</v>
      </c>
      <c r="BF206" s="248">
        <f>IF(N206="snížená",J206,0)</f>
        <v>0</v>
      </c>
      <c r="BG206" s="248">
        <f>IF(N206="zákl. přenesená",J206,0)</f>
        <v>0</v>
      </c>
      <c r="BH206" s="248">
        <f>IF(N206="sníž. přenesená",J206,0)</f>
        <v>0</v>
      </c>
      <c r="BI206" s="248">
        <f>IF(N206="nulová",J206,0)</f>
        <v>0</v>
      </c>
      <c r="BJ206" s="25" t="s">
        <v>24</v>
      </c>
      <c r="BK206" s="248">
        <f>ROUND(I206*H206,2)</f>
        <v>0</v>
      </c>
      <c r="BL206" s="25" t="s">
        <v>572</v>
      </c>
      <c r="BM206" s="25" t="s">
        <v>6258</v>
      </c>
    </row>
    <row r="207" s="1" customFormat="1" ht="16.5" customHeight="1">
      <c r="B207" s="47"/>
      <c r="C207" s="237" t="s">
        <v>770</v>
      </c>
      <c r="D207" s="237" t="s">
        <v>230</v>
      </c>
      <c r="E207" s="238" t="s">
        <v>6259</v>
      </c>
      <c r="F207" s="239" t="s">
        <v>6260</v>
      </c>
      <c r="G207" s="240" t="s">
        <v>328</v>
      </c>
      <c r="H207" s="241">
        <v>460</v>
      </c>
      <c r="I207" s="242"/>
      <c r="J207" s="243">
        <f>ROUND(I207*H207,2)</f>
        <v>0</v>
      </c>
      <c r="K207" s="239" t="s">
        <v>3751</v>
      </c>
      <c r="L207" s="73"/>
      <c r="M207" s="244" t="s">
        <v>22</v>
      </c>
      <c r="N207" s="245" t="s">
        <v>50</v>
      </c>
      <c r="O207" s="48"/>
      <c r="P207" s="246">
        <f>O207*H207</f>
        <v>0</v>
      </c>
      <c r="Q207" s="246">
        <v>0</v>
      </c>
      <c r="R207" s="246">
        <f>Q207*H207</f>
        <v>0</v>
      </c>
      <c r="S207" s="246">
        <v>0</v>
      </c>
      <c r="T207" s="247">
        <f>S207*H207</f>
        <v>0</v>
      </c>
      <c r="AR207" s="25" t="s">
        <v>572</v>
      </c>
      <c r="AT207" s="25" t="s">
        <v>230</v>
      </c>
      <c r="AU207" s="25" t="s">
        <v>24</v>
      </c>
      <c r="AY207" s="25" t="s">
        <v>228</v>
      </c>
      <c r="BE207" s="248">
        <f>IF(N207="základní",J207,0)</f>
        <v>0</v>
      </c>
      <c r="BF207" s="248">
        <f>IF(N207="snížená",J207,0)</f>
        <v>0</v>
      </c>
      <c r="BG207" s="248">
        <f>IF(N207="zákl. přenesená",J207,0)</f>
        <v>0</v>
      </c>
      <c r="BH207" s="248">
        <f>IF(N207="sníž. přenesená",J207,0)</f>
        <v>0</v>
      </c>
      <c r="BI207" s="248">
        <f>IF(N207="nulová",J207,0)</f>
        <v>0</v>
      </c>
      <c r="BJ207" s="25" t="s">
        <v>24</v>
      </c>
      <c r="BK207" s="248">
        <f>ROUND(I207*H207,2)</f>
        <v>0</v>
      </c>
      <c r="BL207" s="25" t="s">
        <v>572</v>
      </c>
      <c r="BM207" s="25" t="s">
        <v>6261</v>
      </c>
    </row>
    <row r="208" s="1" customFormat="1" ht="16.5" customHeight="1">
      <c r="B208" s="47"/>
      <c r="C208" s="237" t="s">
        <v>774</v>
      </c>
      <c r="D208" s="237" t="s">
        <v>230</v>
      </c>
      <c r="E208" s="238" t="s">
        <v>6262</v>
      </c>
      <c r="F208" s="239" t="s">
        <v>6263</v>
      </c>
      <c r="G208" s="240" t="s">
        <v>328</v>
      </c>
      <c r="H208" s="241">
        <v>150</v>
      </c>
      <c r="I208" s="242"/>
      <c r="J208" s="243">
        <f>ROUND(I208*H208,2)</f>
        <v>0</v>
      </c>
      <c r="K208" s="239" t="s">
        <v>3751</v>
      </c>
      <c r="L208" s="73"/>
      <c r="M208" s="244" t="s">
        <v>22</v>
      </c>
      <c r="N208" s="245" t="s">
        <v>50</v>
      </c>
      <c r="O208" s="48"/>
      <c r="P208" s="246">
        <f>O208*H208</f>
        <v>0</v>
      </c>
      <c r="Q208" s="246">
        <v>0</v>
      </c>
      <c r="R208" s="246">
        <f>Q208*H208</f>
        <v>0</v>
      </c>
      <c r="S208" s="246">
        <v>0</v>
      </c>
      <c r="T208" s="247">
        <f>S208*H208</f>
        <v>0</v>
      </c>
      <c r="AR208" s="25" t="s">
        <v>572</v>
      </c>
      <c r="AT208" s="25" t="s">
        <v>230</v>
      </c>
      <c r="AU208" s="25" t="s">
        <v>24</v>
      </c>
      <c r="AY208" s="25" t="s">
        <v>228</v>
      </c>
      <c r="BE208" s="248">
        <f>IF(N208="základní",J208,0)</f>
        <v>0</v>
      </c>
      <c r="BF208" s="248">
        <f>IF(N208="snížená",J208,0)</f>
        <v>0</v>
      </c>
      <c r="BG208" s="248">
        <f>IF(N208="zákl. přenesená",J208,0)</f>
        <v>0</v>
      </c>
      <c r="BH208" s="248">
        <f>IF(N208="sníž. přenesená",J208,0)</f>
        <v>0</v>
      </c>
      <c r="BI208" s="248">
        <f>IF(N208="nulová",J208,0)</f>
        <v>0</v>
      </c>
      <c r="BJ208" s="25" t="s">
        <v>24</v>
      </c>
      <c r="BK208" s="248">
        <f>ROUND(I208*H208,2)</f>
        <v>0</v>
      </c>
      <c r="BL208" s="25" t="s">
        <v>572</v>
      </c>
      <c r="BM208" s="25" t="s">
        <v>6264</v>
      </c>
    </row>
    <row r="209" s="1" customFormat="1" ht="16.5" customHeight="1">
      <c r="B209" s="47"/>
      <c r="C209" s="237" t="s">
        <v>778</v>
      </c>
      <c r="D209" s="237" t="s">
        <v>230</v>
      </c>
      <c r="E209" s="238" t="s">
        <v>6265</v>
      </c>
      <c r="F209" s="239" t="s">
        <v>6266</v>
      </c>
      <c r="G209" s="240" t="s">
        <v>929</v>
      </c>
      <c r="H209" s="241">
        <v>6</v>
      </c>
      <c r="I209" s="242"/>
      <c r="J209" s="243">
        <f>ROUND(I209*H209,2)</f>
        <v>0</v>
      </c>
      <c r="K209" s="239" t="s">
        <v>3751</v>
      </c>
      <c r="L209" s="73"/>
      <c r="M209" s="244" t="s">
        <v>22</v>
      </c>
      <c r="N209" s="245" t="s">
        <v>50</v>
      </c>
      <c r="O209" s="48"/>
      <c r="P209" s="246">
        <f>O209*H209</f>
        <v>0</v>
      </c>
      <c r="Q209" s="246">
        <v>0</v>
      </c>
      <c r="R209" s="246">
        <f>Q209*H209</f>
        <v>0</v>
      </c>
      <c r="S209" s="246">
        <v>0</v>
      </c>
      <c r="T209" s="247">
        <f>S209*H209</f>
        <v>0</v>
      </c>
      <c r="AR209" s="25" t="s">
        <v>572</v>
      </c>
      <c r="AT209" s="25" t="s">
        <v>230</v>
      </c>
      <c r="AU209" s="25" t="s">
        <v>24</v>
      </c>
      <c r="AY209" s="25" t="s">
        <v>228</v>
      </c>
      <c r="BE209" s="248">
        <f>IF(N209="základní",J209,0)</f>
        <v>0</v>
      </c>
      <c r="BF209" s="248">
        <f>IF(N209="snížená",J209,0)</f>
        <v>0</v>
      </c>
      <c r="BG209" s="248">
        <f>IF(N209="zákl. přenesená",J209,0)</f>
        <v>0</v>
      </c>
      <c r="BH209" s="248">
        <f>IF(N209="sníž. přenesená",J209,0)</f>
        <v>0</v>
      </c>
      <c r="BI209" s="248">
        <f>IF(N209="nulová",J209,0)</f>
        <v>0</v>
      </c>
      <c r="BJ209" s="25" t="s">
        <v>24</v>
      </c>
      <c r="BK209" s="248">
        <f>ROUND(I209*H209,2)</f>
        <v>0</v>
      </c>
      <c r="BL209" s="25" t="s">
        <v>572</v>
      </c>
      <c r="BM209" s="25" t="s">
        <v>6267</v>
      </c>
    </row>
    <row r="210" s="1" customFormat="1" ht="16.5" customHeight="1">
      <c r="B210" s="47"/>
      <c r="C210" s="237" t="s">
        <v>782</v>
      </c>
      <c r="D210" s="237" t="s">
        <v>230</v>
      </c>
      <c r="E210" s="238" t="s">
        <v>6268</v>
      </c>
      <c r="F210" s="239" t="s">
        <v>6269</v>
      </c>
      <c r="G210" s="240" t="s">
        <v>929</v>
      </c>
      <c r="H210" s="241">
        <v>12</v>
      </c>
      <c r="I210" s="242"/>
      <c r="J210" s="243">
        <f>ROUND(I210*H210,2)</f>
        <v>0</v>
      </c>
      <c r="K210" s="239" t="s">
        <v>3751</v>
      </c>
      <c r="L210" s="73"/>
      <c r="M210" s="244" t="s">
        <v>22</v>
      </c>
      <c r="N210" s="245" t="s">
        <v>50</v>
      </c>
      <c r="O210" s="48"/>
      <c r="P210" s="246">
        <f>O210*H210</f>
        <v>0</v>
      </c>
      <c r="Q210" s="246">
        <v>0</v>
      </c>
      <c r="R210" s="246">
        <f>Q210*H210</f>
        <v>0</v>
      </c>
      <c r="S210" s="246">
        <v>0</v>
      </c>
      <c r="T210" s="247">
        <f>S210*H210</f>
        <v>0</v>
      </c>
      <c r="AR210" s="25" t="s">
        <v>572</v>
      </c>
      <c r="AT210" s="25" t="s">
        <v>230</v>
      </c>
      <c r="AU210" s="25" t="s">
        <v>24</v>
      </c>
      <c r="AY210" s="25" t="s">
        <v>228</v>
      </c>
      <c r="BE210" s="248">
        <f>IF(N210="základní",J210,0)</f>
        <v>0</v>
      </c>
      <c r="BF210" s="248">
        <f>IF(N210="snížená",J210,0)</f>
        <v>0</v>
      </c>
      <c r="BG210" s="248">
        <f>IF(N210="zákl. přenesená",J210,0)</f>
        <v>0</v>
      </c>
      <c r="BH210" s="248">
        <f>IF(N210="sníž. přenesená",J210,0)</f>
        <v>0</v>
      </c>
      <c r="BI210" s="248">
        <f>IF(N210="nulová",J210,0)</f>
        <v>0</v>
      </c>
      <c r="BJ210" s="25" t="s">
        <v>24</v>
      </c>
      <c r="BK210" s="248">
        <f>ROUND(I210*H210,2)</f>
        <v>0</v>
      </c>
      <c r="BL210" s="25" t="s">
        <v>572</v>
      </c>
      <c r="BM210" s="25" t="s">
        <v>6270</v>
      </c>
    </row>
    <row r="211" s="1" customFormat="1" ht="16.5" customHeight="1">
      <c r="B211" s="47"/>
      <c r="C211" s="237" t="s">
        <v>786</v>
      </c>
      <c r="D211" s="237" t="s">
        <v>230</v>
      </c>
      <c r="E211" s="238" t="s">
        <v>6271</v>
      </c>
      <c r="F211" s="239" t="s">
        <v>6272</v>
      </c>
      <c r="G211" s="240" t="s">
        <v>929</v>
      </c>
      <c r="H211" s="241">
        <v>12</v>
      </c>
      <c r="I211" s="242"/>
      <c r="J211" s="243">
        <f>ROUND(I211*H211,2)</f>
        <v>0</v>
      </c>
      <c r="K211" s="239" t="s">
        <v>3751</v>
      </c>
      <c r="L211" s="73"/>
      <c r="M211" s="244" t="s">
        <v>22</v>
      </c>
      <c r="N211" s="245" t="s">
        <v>50</v>
      </c>
      <c r="O211" s="48"/>
      <c r="P211" s="246">
        <f>O211*H211</f>
        <v>0</v>
      </c>
      <c r="Q211" s="246">
        <v>0</v>
      </c>
      <c r="R211" s="246">
        <f>Q211*H211</f>
        <v>0</v>
      </c>
      <c r="S211" s="246">
        <v>0</v>
      </c>
      <c r="T211" s="247">
        <f>S211*H211</f>
        <v>0</v>
      </c>
      <c r="AR211" s="25" t="s">
        <v>572</v>
      </c>
      <c r="AT211" s="25" t="s">
        <v>230</v>
      </c>
      <c r="AU211" s="25" t="s">
        <v>24</v>
      </c>
      <c r="AY211" s="25" t="s">
        <v>228</v>
      </c>
      <c r="BE211" s="248">
        <f>IF(N211="základní",J211,0)</f>
        <v>0</v>
      </c>
      <c r="BF211" s="248">
        <f>IF(N211="snížená",J211,0)</f>
        <v>0</v>
      </c>
      <c r="BG211" s="248">
        <f>IF(N211="zákl. přenesená",J211,0)</f>
        <v>0</v>
      </c>
      <c r="BH211" s="248">
        <f>IF(N211="sníž. přenesená",J211,0)</f>
        <v>0</v>
      </c>
      <c r="BI211" s="248">
        <f>IF(N211="nulová",J211,0)</f>
        <v>0</v>
      </c>
      <c r="BJ211" s="25" t="s">
        <v>24</v>
      </c>
      <c r="BK211" s="248">
        <f>ROUND(I211*H211,2)</f>
        <v>0</v>
      </c>
      <c r="BL211" s="25" t="s">
        <v>572</v>
      </c>
      <c r="BM211" s="25" t="s">
        <v>6273</v>
      </c>
    </row>
    <row r="212" s="1" customFormat="1" ht="16.5" customHeight="1">
      <c r="B212" s="47"/>
      <c r="C212" s="237" t="s">
        <v>791</v>
      </c>
      <c r="D212" s="237" t="s">
        <v>230</v>
      </c>
      <c r="E212" s="238" t="s">
        <v>6274</v>
      </c>
      <c r="F212" s="239" t="s">
        <v>6275</v>
      </c>
      <c r="G212" s="240" t="s">
        <v>328</v>
      </c>
      <c r="H212" s="241">
        <v>1400</v>
      </c>
      <c r="I212" s="242"/>
      <c r="J212" s="243">
        <f>ROUND(I212*H212,2)</f>
        <v>0</v>
      </c>
      <c r="K212" s="239" t="s">
        <v>3751</v>
      </c>
      <c r="L212" s="73"/>
      <c r="M212" s="244" t="s">
        <v>22</v>
      </c>
      <c r="N212" s="245" t="s">
        <v>50</v>
      </c>
      <c r="O212" s="48"/>
      <c r="P212" s="246">
        <f>O212*H212</f>
        <v>0</v>
      </c>
      <c r="Q212" s="246">
        <v>0</v>
      </c>
      <c r="R212" s="246">
        <f>Q212*H212</f>
        <v>0</v>
      </c>
      <c r="S212" s="246">
        <v>0</v>
      </c>
      <c r="T212" s="247">
        <f>S212*H212</f>
        <v>0</v>
      </c>
      <c r="AR212" s="25" t="s">
        <v>572</v>
      </c>
      <c r="AT212" s="25" t="s">
        <v>230</v>
      </c>
      <c r="AU212" s="25" t="s">
        <v>24</v>
      </c>
      <c r="AY212" s="25" t="s">
        <v>228</v>
      </c>
      <c r="BE212" s="248">
        <f>IF(N212="základní",J212,0)</f>
        <v>0</v>
      </c>
      <c r="BF212" s="248">
        <f>IF(N212="snížená",J212,0)</f>
        <v>0</v>
      </c>
      <c r="BG212" s="248">
        <f>IF(N212="zákl. přenesená",J212,0)</f>
        <v>0</v>
      </c>
      <c r="BH212" s="248">
        <f>IF(N212="sníž. přenesená",J212,0)</f>
        <v>0</v>
      </c>
      <c r="BI212" s="248">
        <f>IF(N212="nulová",J212,0)</f>
        <v>0</v>
      </c>
      <c r="BJ212" s="25" t="s">
        <v>24</v>
      </c>
      <c r="BK212" s="248">
        <f>ROUND(I212*H212,2)</f>
        <v>0</v>
      </c>
      <c r="BL212" s="25" t="s">
        <v>572</v>
      </c>
      <c r="BM212" s="25" t="s">
        <v>6276</v>
      </c>
    </row>
    <row r="213" s="1" customFormat="1" ht="16.5" customHeight="1">
      <c r="B213" s="47"/>
      <c r="C213" s="237" t="s">
        <v>796</v>
      </c>
      <c r="D213" s="237" t="s">
        <v>230</v>
      </c>
      <c r="E213" s="238" t="s">
        <v>6224</v>
      </c>
      <c r="F213" s="239" t="s">
        <v>6225</v>
      </c>
      <c r="G213" s="240" t="s">
        <v>328</v>
      </c>
      <c r="H213" s="241">
        <v>25</v>
      </c>
      <c r="I213" s="242"/>
      <c r="J213" s="243">
        <f>ROUND(I213*H213,2)</f>
        <v>0</v>
      </c>
      <c r="K213" s="239" t="s">
        <v>3751</v>
      </c>
      <c r="L213" s="73"/>
      <c r="M213" s="244" t="s">
        <v>22</v>
      </c>
      <c r="N213" s="245" t="s">
        <v>50</v>
      </c>
      <c r="O213" s="48"/>
      <c r="P213" s="246">
        <f>O213*H213</f>
        <v>0</v>
      </c>
      <c r="Q213" s="246">
        <v>0</v>
      </c>
      <c r="R213" s="246">
        <f>Q213*H213</f>
        <v>0</v>
      </c>
      <c r="S213" s="246">
        <v>0</v>
      </c>
      <c r="T213" s="247">
        <f>S213*H213</f>
        <v>0</v>
      </c>
      <c r="AR213" s="25" t="s">
        <v>572</v>
      </c>
      <c r="AT213" s="25" t="s">
        <v>230</v>
      </c>
      <c r="AU213" s="25" t="s">
        <v>24</v>
      </c>
      <c r="AY213" s="25" t="s">
        <v>228</v>
      </c>
      <c r="BE213" s="248">
        <f>IF(N213="základní",J213,0)</f>
        <v>0</v>
      </c>
      <c r="BF213" s="248">
        <f>IF(N213="snížená",J213,0)</f>
        <v>0</v>
      </c>
      <c r="BG213" s="248">
        <f>IF(N213="zákl. přenesená",J213,0)</f>
        <v>0</v>
      </c>
      <c r="BH213" s="248">
        <f>IF(N213="sníž. přenesená",J213,0)</f>
        <v>0</v>
      </c>
      <c r="BI213" s="248">
        <f>IF(N213="nulová",J213,0)</f>
        <v>0</v>
      </c>
      <c r="BJ213" s="25" t="s">
        <v>24</v>
      </c>
      <c r="BK213" s="248">
        <f>ROUND(I213*H213,2)</f>
        <v>0</v>
      </c>
      <c r="BL213" s="25" t="s">
        <v>572</v>
      </c>
      <c r="BM213" s="25" t="s">
        <v>6277</v>
      </c>
    </row>
    <row r="214" s="1" customFormat="1" ht="16.5" customHeight="1">
      <c r="B214" s="47"/>
      <c r="C214" s="237" t="s">
        <v>800</v>
      </c>
      <c r="D214" s="237" t="s">
        <v>230</v>
      </c>
      <c r="E214" s="238" t="s">
        <v>6227</v>
      </c>
      <c r="F214" s="239" t="s">
        <v>6228</v>
      </c>
      <c r="G214" s="240" t="s">
        <v>929</v>
      </c>
      <c r="H214" s="241">
        <v>1</v>
      </c>
      <c r="I214" s="242"/>
      <c r="J214" s="243">
        <f>ROUND(I214*H214,2)</f>
        <v>0</v>
      </c>
      <c r="K214" s="239" t="s">
        <v>3751</v>
      </c>
      <c r="L214" s="73"/>
      <c r="M214" s="244" t="s">
        <v>22</v>
      </c>
      <c r="N214" s="245" t="s">
        <v>50</v>
      </c>
      <c r="O214" s="48"/>
      <c r="P214" s="246">
        <f>O214*H214</f>
        <v>0</v>
      </c>
      <c r="Q214" s="246">
        <v>0</v>
      </c>
      <c r="R214" s="246">
        <f>Q214*H214</f>
        <v>0</v>
      </c>
      <c r="S214" s="246">
        <v>0</v>
      </c>
      <c r="T214" s="247">
        <f>S214*H214</f>
        <v>0</v>
      </c>
      <c r="AR214" s="25" t="s">
        <v>572</v>
      </c>
      <c r="AT214" s="25" t="s">
        <v>230</v>
      </c>
      <c r="AU214" s="25" t="s">
        <v>24</v>
      </c>
      <c r="AY214" s="25" t="s">
        <v>228</v>
      </c>
      <c r="BE214" s="248">
        <f>IF(N214="základní",J214,0)</f>
        <v>0</v>
      </c>
      <c r="BF214" s="248">
        <f>IF(N214="snížená",J214,0)</f>
        <v>0</v>
      </c>
      <c r="BG214" s="248">
        <f>IF(N214="zákl. přenesená",J214,0)</f>
        <v>0</v>
      </c>
      <c r="BH214" s="248">
        <f>IF(N214="sníž. přenesená",J214,0)</f>
        <v>0</v>
      </c>
      <c r="BI214" s="248">
        <f>IF(N214="nulová",J214,0)</f>
        <v>0</v>
      </c>
      <c r="BJ214" s="25" t="s">
        <v>24</v>
      </c>
      <c r="BK214" s="248">
        <f>ROUND(I214*H214,2)</f>
        <v>0</v>
      </c>
      <c r="BL214" s="25" t="s">
        <v>572</v>
      </c>
      <c r="BM214" s="25" t="s">
        <v>6278</v>
      </c>
    </row>
    <row r="215" s="1" customFormat="1" ht="16.5" customHeight="1">
      <c r="B215" s="47"/>
      <c r="C215" s="237" t="s">
        <v>804</v>
      </c>
      <c r="D215" s="237" t="s">
        <v>230</v>
      </c>
      <c r="E215" s="238" t="s">
        <v>6230</v>
      </c>
      <c r="F215" s="239" t="s">
        <v>6231</v>
      </c>
      <c r="G215" s="240" t="s">
        <v>328</v>
      </c>
      <c r="H215" s="241">
        <v>20</v>
      </c>
      <c r="I215" s="242"/>
      <c r="J215" s="243">
        <f>ROUND(I215*H215,2)</f>
        <v>0</v>
      </c>
      <c r="K215" s="239" t="s">
        <v>3751</v>
      </c>
      <c r="L215" s="73"/>
      <c r="M215" s="244" t="s">
        <v>22</v>
      </c>
      <c r="N215" s="245" t="s">
        <v>50</v>
      </c>
      <c r="O215" s="48"/>
      <c r="P215" s="246">
        <f>O215*H215</f>
        <v>0</v>
      </c>
      <c r="Q215" s="246">
        <v>0</v>
      </c>
      <c r="R215" s="246">
        <f>Q215*H215</f>
        <v>0</v>
      </c>
      <c r="S215" s="246">
        <v>0</v>
      </c>
      <c r="T215" s="247">
        <f>S215*H215</f>
        <v>0</v>
      </c>
      <c r="AR215" s="25" t="s">
        <v>572</v>
      </c>
      <c r="AT215" s="25" t="s">
        <v>230</v>
      </c>
      <c r="AU215" s="25" t="s">
        <v>24</v>
      </c>
      <c r="AY215" s="25" t="s">
        <v>228</v>
      </c>
      <c r="BE215" s="248">
        <f>IF(N215="základní",J215,0)</f>
        <v>0</v>
      </c>
      <c r="BF215" s="248">
        <f>IF(N215="snížená",J215,0)</f>
        <v>0</v>
      </c>
      <c r="BG215" s="248">
        <f>IF(N215="zákl. přenesená",J215,0)</f>
        <v>0</v>
      </c>
      <c r="BH215" s="248">
        <f>IF(N215="sníž. přenesená",J215,0)</f>
        <v>0</v>
      </c>
      <c r="BI215" s="248">
        <f>IF(N215="nulová",J215,0)</f>
        <v>0</v>
      </c>
      <c r="BJ215" s="25" t="s">
        <v>24</v>
      </c>
      <c r="BK215" s="248">
        <f>ROUND(I215*H215,2)</f>
        <v>0</v>
      </c>
      <c r="BL215" s="25" t="s">
        <v>572</v>
      </c>
      <c r="BM215" s="25" t="s">
        <v>6279</v>
      </c>
    </row>
    <row r="216" s="1" customFormat="1" ht="16.5" customHeight="1">
      <c r="B216" s="47"/>
      <c r="C216" s="237" t="s">
        <v>808</v>
      </c>
      <c r="D216" s="237" t="s">
        <v>230</v>
      </c>
      <c r="E216" s="238" t="s">
        <v>6280</v>
      </c>
      <c r="F216" s="239" t="s">
        <v>6281</v>
      </c>
      <c r="G216" s="240" t="s">
        <v>929</v>
      </c>
      <c r="H216" s="241">
        <v>1</v>
      </c>
      <c r="I216" s="242"/>
      <c r="J216" s="243">
        <f>ROUND(I216*H216,2)</f>
        <v>0</v>
      </c>
      <c r="K216" s="239" t="s">
        <v>3751</v>
      </c>
      <c r="L216" s="73"/>
      <c r="M216" s="244" t="s">
        <v>22</v>
      </c>
      <c r="N216" s="245" t="s">
        <v>50</v>
      </c>
      <c r="O216" s="48"/>
      <c r="P216" s="246">
        <f>O216*H216</f>
        <v>0</v>
      </c>
      <c r="Q216" s="246">
        <v>0</v>
      </c>
      <c r="R216" s="246">
        <f>Q216*H216</f>
        <v>0</v>
      </c>
      <c r="S216" s="246">
        <v>0</v>
      </c>
      <c r="T216" s="247">
        <f>S216*H216</f>
        <v>0</v>
      </c>
      <c r="AR216" s="25" t="s">
        <v>572</v>
      </c>
      <c r="AT216" s="25" t="s">
        <v>230</v>
      </c>
      <c r="AU216" s="25" t="s">
        <v>24</v>
      </c>
      <c r="AY216" s="25" t="s">
        <v>228</v>
      </c>
      <c r="BE216" s="248">
        <f>IF(N216="základní",J216,0)</f>
        <v>0</v>
      </c>
      <c r="BF216" s="248">
        <f>IF(N216="snížená",J216,0)</f>
        <v>0</v>
      </c>
      <c r="BG216" s="248">
        <f>IF(N216="zákl. přenesená",J216,0)</f>
        <v>0</v>
      </c>
      <c r="BH216" s="248">
        <f>IF(N216="sníž. přenesená",J216,0)</f>
        <v>0</v>
      </c>
      <c r="BI216" s="248">
        <f>IF(N216="nulová",J216,0)</f>
        <v>0</v>
      </c>
      <c r="BJ216" s="25" t="s">
        <v>24</v>
      </c>
      <c r="BK216" s="248">
        <f>ROUND(I216*H216,2)</f>
        <v>0</v>
      </c>
      <c r="BL216" s="25" t="s">
        <v>572</v>
      </c>
      <c r="BM216" s="25" t="s">
        <v>6282</v>
      </c>
    </row>
    <row r="217" s="1" customFormat="1" ht="16.5" customHeight="1">
      <c r="B217" s="47"/>
      <c r="C217" s="237" t="s">
        <v>812</v>
      </c>
      <c r="D217" s="237" t="s">
        <v>230</v>
      </c>
      <c r="E217" s="238" t="s">
        <v>6233</v>
      </c>
      <c r="F217" s="239" t="s">
        <v>6234</v>
      </c>
      <c r="G217" s="240" t="s">
        <v>328</v>
      </c>
      <c r="H217" s="241">
        <v>20</v>
      </c>
      <c r="I217" s="242"/>
      <c r="J217" s="243">
        <f>ROUND(I217*H217,2)</f>
        <v>0</v>
      </c>
      <c r="K217" s="239" t="s">
        <v>3751</v>
      </c>
      <c r="L217" s="73"/>
      <c r="M217" s="244" t="s">
        <v>22</v>
      </c>
      <c r="N217" s="245" t="s">
        <v>50</v>
      </c>
      <c r="O217" s="48"/>
      <c r="P217" s="246">
        <f>O217*H217</f>
        <v>0</v>
      </c>
      <c r="Q217" s="246">
        <v>0</v>
      </c>
      <c r="R217" s="246">
        <f>Q217*H217</f>
        <v>0</v>
      </c>
      <c r="S217" s="246">
        <v>0</v>
      </c>
      <c r="T217" s="247">
        <f>S217*H217</f>
        <v>0</v>
      </c>
      <c r="AR217" s="25" t="s">
        <v>572</v>
      </c>
      <c r="AT217" s="25" t="s">
        <v>230</v>
      </c>
      <c r="AU217" s="25" t="s">
        <v>24</v>
      </c>
      <c r="AY217" s="25" t="s">
        <v>228</v>
      </c>
      <c r="BE217" s="248">
        <f>IF(N217="základní",J217,0)</f>
        <v>0</v>
      </c>
      <c r="BF217" s="248">
        <f>IF(N217="snížená",J217,0)</f>
        <v>0</v>
      </c>
      <c r="BG217" s="248">
        <f>IF(N217="zákl. přenesená",J217,0)</f>
        <v>0</v>
      </c>
      <c r="BH217" s="248">
        <f>IF(N217="sníž. přenesená",J217,0)</f>
        <v>0</v>
      </c>
      <c r="BI217" s="248">
        <f>IF(N217="nulová",J217,0)</f>
        <v>0</v>
      </c>
      <c r="BJ217" s="25" t="s">
        <v>24</v>
      </c>
      <c r="BK217" s="248">
        <f>ROUND(I217*H217,2)</f>
        <v>0</v>
      </c>
      <c r="BL217" s="25" t="s">
        <v>572</v>
      </c>
      <c r="BM217" s="25" t="s">
        <v>6283</v>
      </c>
    </row>
    <row r="218" s="1" customFormat="1" ht="16.5" customHeight="1">
      <c r="B218" s="47"/>
      <c r="C218" s="237" t="s">
        <v>819</v>
      </c>
      <c r="D218" s="237" t="s">
        <v>230</v>
      </c>
      <c r="E218" s="238" t="s">
        <v>6284</v>
      </c>
      <c r="F218" s="239" t="s">
        <v>6285</v>
      </c>
      <c r="G218" s="240" t="s">
        <v>929</v>
      </c>
      <c r="H218" s="241">
        <v>1</v>
      </c>
      <c r="I218" s="242"/>
      <c r="J218" s="243">
        <f>ROUND(I218*H218,2)</f>
        <v>0</v>
      </c>
      <c r="K218" s="239" t="s">
        <v>3751</v>
      </c>
      <c r="L218" s="73"/>
      <c r="M218" s="244" t="s">
        <v>22</v>
      </c>
      <c r="N218" s="245" t="s">
        <v>50</v>
      </c>
      <c r="O218" s="48"/>
      <c r="P218" s="246">
        <f>O218*H218</f>
        <v>0</v>
      </c>
      <c r="Q218" s="246">
        <v>0</v>
      </c>
      <c r="R218" s="246">
        <f>Q218*H218</f>
        <v>0</v>
      </c>
      <c r="S218" s="246">
        <v>0</v>
      </c>
      <c r="T218" s="247">
        <f>S218*H218</f>
        <v>0</v>
      </c>
      <c r="AR218" s="25" t="s">
        <v>572</v>
      </c>
      <c r="AT218" s="25" t="s">
        <v>230</v>
      </c>
      <c r="AU218" s="25" t="s">
        <v>24</v>
      </c>
      <c r="AY218" s="25" t="s">
        <v>228</v>
      </c>
      <c r="BE218" s="248">
        <f>IF(N218="základní",J218,0)</f>
        <v>0</v>
      </c>
      <c r="BF218" s="248">
        <f>IF(N218="snížená",J218,0)</f>
        <v>0</v>
      </c>
      <c r="BG218" s="248">
        <f>IF(N218="zákl. přenesená",J218,0)</f>
        <v>0</v>
      </c>
      <c r="BH218" s="248">
        <f>IF(N218="sníž. přenesená",J218,0)</f>
        <v>0</v>
      </c>
      <c r="BI218" s="248">
        <f>IF(N218="nulová",J218,0)</f>
        <v>0</v>
      </c>
      <c r="BJ218" s="25" t="s">
        <v>24</v>
      </c>
      <c r="BK218" s="248">
        <f>ROUND(I218*H218,2)</f>
        <v>0</v>
      </c>
      <c r="BL218" s="25" t="s">
        <v>572</v>
      </c>
      <c r="BM218" s="25" t="s">
        <v>6286</v>
      </c>
    </row>
    <row r="219" s="1" customFormat="1" ht="16.5" customHeight="1">
      <c r="B219" s="47"/>
      <c r="C219" s="237" t="s">
        <v>823</v>
      </c>
      <c r="D219" s="237" t="s">
        <v>230</v>
      </c>
      <c r="E219" s="238" t="s">
        <v>6287</v>
      </c>
      <c r="F219" s="239" t="s">
        <v>6288</v>
      </c>
      <c r="G219" s="240" t="s">
        <v>5972</v>
      </c>
      <c r="H219" s="241">
        <v>1</v>
      </c>
      <c r="I219" s="242"/>
      <c r="J219" s="243">
        <f>ROUND(I219*H219,2)</f>
        <v>0</v>
      </c>
      <c r="K219" s="239" t="s">
        <v>3751</v>
      </c>
      <c r="L219" s="73"/>
      <c r="M219" s="244" t="s">
        <v>22</v>
      </c>
      <c r="N219" s="245" t="s">
        <v>50</v>
      </c>
      <c r="O219" s="48"/>
      <c r="P219" s="246">
        <f>O219*H219</f>
        <v>0</v>
      </c>
      <c r="Q219" s="246">
        <v>0</v>
      </c>
      <c r="R219" s="246">
        <f>Q219*H219</f>
        <v>0</v>
      </c>
      <c r="S219" s="246">
        <v>0</v>
      </c>
      <c r="T219" s="247">
        <f>S219*H219</f>
        <v>0</v>
      </c>
      <c r="AR219" s="25" t="s">
        <v>572</v>
      </c>
      <c r="AT219" s="25" t="s">
        <v>230</v>
      </c>
      <c r="AU219" s="25" t="s">
        <v>24</v>
      </c>
      <c r="AY219" s="25" t="s">
        <v>228</v>
      </c>
      <c r="BE219" s="248">
        <f>IF(N219="základní",J219,0)</f>
        <v>0</v>
      </c>
      <c r="BF219" s="248">
        <f>IF(N219="snížená",J219,0)</f>
        <v>0</v>
      </c>
      <c r="BG219" s="248">
        <f>IF(N219="zákl. přenesená",J219,0)</f>
        <v>0</v>
      </c>
      <c r="BH219" s="248">
        <f>IF(N219="sníž. přenesená",J219,0)</f>
        <v>0</v>
      </c>
      <c r="BI219" s="248">
        <f>IF(N219="nulová",J219,0)</f>
        <v>0</v>
      </c>
      <c r="BJ219" s="25" t="s">
        <v>24</v>
      </c>
      <c r="BK219" s="248">
        <f>ROUND(I219*H219,2)</f>
        <v>0</v>
      </c>
      <c r="BL219" s="25" t="s">
        <v>572</v>
      </c>
      <c r="BM219" s="25" t="s">
        <v>6289</v>
      </c>
    </row>
    <row r="220" s="1" customFormat="1" ht="16.5" customHeight="1">
      <c r="B220" s="47"/>
      <c r="C220" s="237" t="s">
        <v>827</v>
      </c>
      <c r="D220" s="237" t="s">
        <v>230</v>
      </c>
      <c r="E220" s="238" t="s">
        <v>6290</v>
      </c>
      <c r="F220" s="239" t="s">
        <v>6291</v>
      </c>
      <c r="G220" s="240" t="s">
        <v>328</v>
      </c>
      <c r="H220" s="241">
        <v>300</v>
      </c>
      <c r="I220" s="242"/>
      <c r="J220" s="243">
        <f>ROUND(I220*H220,2)</f>
        <v>0</v>
      </c>
      <c r="K220" s="239" t="s">
        <v>3751</v>
      </c>
      <c r="L220" s="73"/>
      <c r="M220" s="244" t="s">
        <v>22</v>
      </c>
      <c r="N220" s="245" t="s">
        <v>50</v>
      </c>
      <c r="O220" s="48"/>
      <c r="P220" s="246">
        <f>O220*H220</f>
        <v>0</v>
      </c>
      <c r="Q220" s="246">
        <v>0</v>
      </c>
      <c r="R220" s="246">
        <f>Q220*H220</f>
        <v>0</v>
      </c>
      <c r="S220" s="246">
        <v>0</v>
      </c>
      <c r="T220" s="247">
        <f>S220*H220</f>
        <v>0</v>
      </c>
      <c r="AR220" s="25" t="s">
        <v>572</v>
      </c>
      <c r="AT220" s="25" t="s">
        <v>230</v>
      </c>
      <c r="AU220" s="25" t="s">
        <v>24</v>
      </c>
      <c r="AY220" s="25" t="s">
        <v>228</v>
      </c>
      <c r="BE220" s="248">
        <f>IF(N220="základní",J220,0)</f>
        <v>0</v>
      </c>
      <c r="BF220" s="248">
        <f>IF(N220="snížená",J220,0)</f>
        <v>0</v>
      </c>
      <c r="BG220" s="248">
        <f>IF(N220="zákl. přenesená",J220,0)</f>
        <v>0</v>
      </c>
      <c r="BH220" s="248">
        <f>IF(N220="sníž. přenesená",J220,0)</f>
        <v>0</v>
      </c>
      <c r="BI220" s="248">
        <f>IF(N220="nulová",J220,0)</f>
        <v>0</v>
      </c>
      <c r="BJ220" s="25" t="s">
        <v>24</v>
      </c>
      <c r="BK220" s="248">
        <f>ROUND(I220*H220,2)</f>
        <v>0</v>
      </c>
      <c r="BL220" s="25" t="s">
        <v>572</v>
      </c>
      <c r="BM220" s="25" t="s">
        <v>6292</v>
      </c>
    </row>
    <row r="221" s="1" customFormat="1" ht="16.5" customHeight="1">
      <c r="B221" s="47"/>
      <c r="C221" s="237" t="s">
        <v>832</v>
      </c>
      <c r="D221" s="237" t="s">
        <v>230</v>
      </c>
      <c r="E221" s="238" t="s">
        <v>6293</v>
      </c>
      <c r="F221" s="239" t="s">
        <v>6294</v>
      </c>
      <c r="G221" s="240" t="s">
        <v>328</v>
      </c>
      <c r="H221" s="241">
        <v>200</v>
      </c>
      <c r="I221" s="242"/>
      <c r="J221" s="243">
        <f>ROUND(I221*H221,2)</f>
        <v>0</v>
      </c>
      <c r="K221" s="239" t="s">
        <v>3751</v>
      </c>
      <c r="L221" s="73"/>
      <c r="M221" s="244" t="s">
        <v>22</v>
      </c>
      <c r="N221" s="245" t="s">
        <v>50</v>
      </c>
      <c r="O221" s="48"/>
      <c r="P221" s="246">
        <f>O221*H221</f>
        <v>0</v>
      </c>
      <c r="Q221" s="246">
        <v>0</v>
      </c>
      <c r="R221" s="246">
        <f>Q221*H221</f>
        <v>0</v>
      </c>
      <c r="S221" s="246">
        <v>0</v>
      </c>
      <c r="T221" s="247">
        <f>S221*H221</f>
        <v>0</v>
      </c>
      <c r="AR221" s="25" t="s">
        <v>572</v>
      </c>
      <c r="AT221" s="25" t="s">
        <v>230</v>
      </c>
      <c r="AU221" s="25" t="s">
        <v>24</v>
      </c>
      <c r="AY221" s="25" t="s">
        <v>228</v>
      </c>
      <c r="BE221" s="248">
        <f>IF(N221="základní",J221,0)</f>
        <v>0</v>
      </c>
      <c r="BF221" s="248">
        <f>IF(N221="snížená",J221,0)</f>
        <v>0</v>
      </c>
      <c r="BG221" s="248">
        <f>IF(N221="zákl. přenesená",J221,0)</f>
        <v>0</v>
      </c>
      <c r="BH221" s="248">
        <f>IF(N221="sníž. přenesená",J221,0)</f>
        <v>0</v>
      </c>
      <c r="BI221" s="248">
        <f>IF(N221="nulová",J221,0)</f>
        <v>0</v>
      </c>
      <c r="BJ221" s="25" t="s">
        <v>24</v>
      </c>
      <c r="BK221" s="248">
        <f>ROUND(I221*H221,2)</f>
        <v>0</v>
      </c>
      <c r="BL221" s="25" t="s">
        <v>572</v>
      </c>
      <c r="BM221" s="25" t="s">
        <v>6295</v>
      </c>
    </row>
    <row r="222" s="1" customFormat="1" ht="16.5" customHeight="1">
      <c r="B222" s="47"/>
      <c r="C222" s="237" t="s">
        <v>838</v>
      </c>
      <c r="D222" s="237" t="s">
        <v>230</v>
      </c>
      <c r="E222" s="238" t="s">
        <v>6296</v>
      </c>
      <c r="F222" s="239" t="s">
        <v>6297</v>
      </c>
      <c r="G222" s="240" t="s">
        <v>328</v>
      </c>
      <c r="H222" s="241">
        <v>300</v>
      </c>
      <c r="I222" s="242"/>
      <c r="J222" s="243">
        <f>ROUND(I222*H222,2)</f>
        <v>0</v>
      </c>
      <c r="K222" s="239" t="s">
        <v>3751</v>
      </c>
      <c r="L222" s="73"/>
      <c r="M222" s="244" t="s">
        <v>22</v>
      </c>
      <c r="N222" s="245" t="s">
        <v>50</v>
      </c>
      <c r="O222" s="48"/>
      <c r="P222" s="246">
        <f>O222*H222</f>
        <v>0</v>
      </c>
      <c r="Q222" s="246">
        <v>0</v>
      </c>
      <c r="R222" s="246">
        <f>Q222*H222</f>
        <v>0</v>
      </c>
      <c r="S222" s="246">
        <v>0</v>
      </c>
      <c r="T222" s="247">
        <f>S222*H222</f>
        <v>0</v>
      </c>
      <c r="AR222" s="25" t="s">
        <v>572</v>
      </c>
      <c r="AT222" s="25" t="s">
        <v>230</v>
      </c>
      <c r="AU222" s="25" t="s">
        <v>24</v>
      </c>
      <c r="AY222" s="25" t="s">
        <v>228</v>
      </c>
      <c r="BE222" s="248">
        <f>IF(N222="základní",J222,0)</f>
        <v>0</v>
      </c>
      <c r="BF222" s="248">
        <f>IF(N222="snížená",J222,0)</f>
        <v>0</v>
      </c>
      <c r="BG222" s="248">
        <f>IF(N222="zákl. přenesená",J222,0)</f>
        <v>0</v>
      </c>
      <c r="BH222" s="248">
        <f>IF(N222="sníž. přenesená",J222,0)</f>
        <v>0</v>
      </c>
      <c r="BI222" s="248">
        <f>IF(N222="nulová",J222,0)</f>
        <v>0</v>
      </c>
      <c r="BJ222" s="25" t="s">
        <v>24</v>
      </c>
      <c r="BK222" s="248">
        <f>ROUND(I222*H222,2)</f>
        <v>0</v>
      </c>
      <c r="BL222" s="25" t="s">
        <v>572</v>
      </c>
      <c r="BM222" s="25" t="s">
        <v>6298</v>
      </c>
    </row>
    <row r="223" s="1" customFormat="1" ht="16.5" customHeight="1">
      <c r="B223" s="47"/>
      <c r="C223" s="237" t="s">
        <v>846</v>
      </c>
      <c r="D223" s="237" t="s">
        <v>230</v>
      </c>
      <c r="E223" s="238" t="s">
        <v>6299</v>
      </c>
      <c r="F223" s="239" t="s">
        <v>6300</v>
      </c>
      <c r="G223" s="240" t="s">
        <v>328</v>
      </c>
      <c r="H223" s="241">
        <v>300</v>
      </c>
      <c r="I223" s="242"/>
      <c r="J223" s="243">
        <f>ROUND(I223*H223,2)</f>
        <v>0</v>
      </c>
      <c r="K223" s="239" t="s">
        <v>3751</v>
      </c>
      <c r="L223" s="73"/>
      <c r="M223" s="244" t="s">
        <v>22</v>
      </c>
      <c r="N223" s="245" t="s">
        <v>50</v>
      </c>
      <c r="O223" s="48"/>
      <c r="P223" s="246">
        <f>O223*H223</f>
        <v>0</v>
      </c>
      <c r="Q223" s="246">
        <v>0</v>
      </c>
      <c r="R223" s="246">
        <f>Q223*H223</f>
        <v>0</v>
      </c>
      <c r="S223" s="246">
        <v>0</v>
      </c>
      <c r="T223" s="247">
        <f>S223*H223</f>
        <v>0</v>
      </c>
      <c r="AR223" s="25" t="s">
        <v>572</v>
      </c>
      <c r="AT223" s="25" t="s">
        <v>230</v>
      </c>
      <c r="AU223" s="25" t="s">
        <v>24</v>
      </c>
      <c r="AY223" s="25" t="s">
        <v>228</v>
      </c>
      <c r="BE223" s="248">
        <f>IF(N223="základní",J223,0)</f>
        <v>0</v>
      </c>
      <c r="BF223" s="248">
        <f>IF(N223="snížená",J223,0)</f>
        <v>0</v>
      </c>
      <c r="BG223" s="248">
        <f>IF(N223="zákl. přenesená",J223,0)</f>
        <v>0</v>
      </c>
      <c r="BH223" s="248">
        <f>IF(N223="sníž. přenesená",J223,0)</f>
        <v>0</v>
      </c>
      <c r="BI223" s="248">
        <f>IF(N223="nulová",J223,0)</f>
        <v>0</v>
      </c>
      <c r="BJ223" s="25" t="s">
        <v>24</v>
      </c>
      <c r="BK223" s="248">
        <f>ROUND(I223*H223,2)</f>
        <v>0</v>
      </c>
      <c r="BL223" s="25" t="s">
        <v>572</v>
      </c>
      <c r="BM223" s="25" t="s">
        <v>6301</v>
      </c>
    </row>
    <row r="224" s="1" customFormat="1" ht="16.5" customHeight="1">
      <c r="B224" s="47"/>
      <c r="C224" s="237" t="s">
        <v>851</v>
      </c>
      <c r="D224" s="237" t="s">
        <v>230</v>
      </c>
      <c r="E224" s="238" t="s">
        <v>6302</v>
      </c>
      <c r="F224" s="239" t="s">
        <v>6303</v>
      </c>
      <c r="G224" s="240" t="s">
        <v>929</v>
      </c>
      <c r="H224" s="241">
        <v>500</v>
      </c>
      <c r="I224" s="242"/>
      <c r="J224" s="243">
        <f>ROUND(I224*H224,2)</f>
        <v>0</v>
      </c>
      <c r="K224" s="239" t="s">
        <v>3751</v>
      </c>
      <c r="L224" s="73"/>
      <c r="M224" s="244" t="s">
        <v>22</v>
      </c>
      <c r="N224" s="245" t="s">
        <v>50</v>
      </c>
      <c r="O224" s="48"/>
      <c r="P224" s="246">
        <f>O224*H224</f>
        <v>0</v>
      </c>
      <c r="Q224" s="246">
        <v>0</v>
      </c>
      <c r="R224" s="246">
        <f>Q224*H224</f>
        <v>0</v>
      </c>
      <c r="S224" s="246">
        <v>0</v>
      </c>
      <c r="T224" s="247">
        <f>S224*H224</f>
        <v>0</v>
      </c>
      <c r="AR224" s="25" t="s">
        <v>572</v>
      </c>
      <c r="AT224" s="25" t="s">
        <v>230</v>
      </c>
      <c r="AU224" s="25" t="s">
        <v>24</v>
      </c>
      <c r="AY224" s="25" t="s">
        <v>228</v>
      </c>
      <c r="BE224" s="248">
        <f>IF(N224="základní",J224,0)</f>
        <v>0</v>
      </c>
      <c r="BF224" s="248">
        <f>IF(N224="snížená",J224,0)</f>
        <v>0</v>
      </c>
      <c r="BG224" s="248">
        <f>IF(N224="zákl. přenesená",J224,0)</f>
        <v>0</v>
      </c>
      <c r="BH224" s="248">
        <f>IF(N224="sníž. přenesená",J224,0)</f>
        <v>0</v>
      </c>
      <c r="BI224" s="248">
        <f>IF(N224="nulová",J224,0)</f>
        <v>0</v>
      </c>
      <c r="BJ224" s="25" t="s">
        <v>24</v>
      </c>
      <c r="BK224" s="248">
        <f>ROUND(I224*H224,2)</f>
        <v>0</v>
      </c>
      <c r="BL224" s="25" t="s">
        <v>572</v>
      </c>
      <c r="BM224" s="25" t="s">
        <v>6304</v>
      </c>
    </row>
    <row r="225" s="1" customFormat="1" ht="16.5" customHeight="1">
      <c r="B225" s="47"/>
      <c r="C225" s="237" t="s">
        <v>856</v>
      </c>
      <c r="D225" s="237" t="s">
        <v>230</v>
      </c>
      <c r="E225" s="238" t="s">
        <v>6305</v>
      </c>
      <c r="F225" s="239" t="s">
        <v>6306</v>
      </c>
      <c r="G225" s="240" t="s">
        <v>929</v>
      </c>
      <c r="H225" s="241">
        <v>300</v>
      </c>
      <c r="I225" s="242"/>
      <c r="J225" s="243">
        <f>ROUND(I225*H225,2)</f>
        <v>0</v>
      </c>
      <c r="K225" s="239" t="s">
        <v>3751</v>
      </c>
      <c r="L225" s="73"/>
      <c r="M225" s="244" t="s">
        <v>22</v>
      </c>
      <c r="N225" s="245" t="s">
        <v>50</v>
      </c>
      <c r="O225" s="48"/>
      <c r="P225" s="246">
        <f>O225*H225</f>
        <v>0</v>
      </c>
      <c r="Q225" s="246">
        <v>0</v>
      </c>
      <c r="R225" s="246">
        <f>Q225*H225</f>
        <v>0</v>
      </c>
      <c r="S225" s="246">
        <v>0</v>
      </c>
      <c r="T225" s="247">
        <f>S225*H225</f>
        <v>0</v>
      </c>
      <c r="AR225" s="25" t="s">
        <v>572</v>
      </c>
      <c r="AT225" s="25" t="s">
        <v>230</v>
      </c>
      <c r="AU225" s="25" t="s">
        <v>24</v>
      </c>
      <c r="AY225" s="25" t="s">
        <v>228</v>
      </c>
      <c r="BE225" s="248">
        <f>IF(N225="základní",J225,0)</f>
        <v>0</v>
      </c>
      <c r="BF225" s="248">
        <f>IF(N225="snížená",J225,0)</f>
        <v>0</v>
      </c>
      <c r="BG225" s="248">
        <f>IF(N225="zákl. přenesená",J225,0)</f>
        <v>0</v>
      </c>
      <c r="BH225" s="248">
        <f>IF(N225="sníž. přenesená",J225,0)</f>
        <v>0</v>
      </c>
      <c r="BI225" s="248">
        <f>IF(N225="nulová",J225,0)</f>
        <v>0</v>
      </c>
      <c r="BJ225" s="25" t="s">
        <v>24</v>
      </c>
      <c r="BK225" s="248">
        <f>ROUND(I225*H225,2)</f>
        <v>0</v>
      </c>
      <c r="BL225" s="25" t="s">
        <v>572</v>
      </c>
      <c r="BM225" s="25" t="s">
        <v>6307</v>
      </c>
    </row>
    <row r="226" s="1" customFormat="1" ht="16.5" customHeight="1">
      <c r="B226" s="47"/>
      <c r="C226" s="237" t="s">
        <v>860</v>
      </c>
      <c r="D226" s="237" t="s">
        <v>230</v>
      </c>
      <c r="E226" s="238" t="s">
        <v>6308</v>
      </c>
      <c r="F226" s="239" t="s">
        <v>6309</v>
      </c>
      <c r="G226" s="240" t="s">
        <v>929</v>
      </c>
      <c r="H226" s="241">
        <v>600</v>
      </c>
      <c r="I226" s="242"/>
      <c r="J226" s="243">
        <f>ROUND(I226*H226,2)</f>
        <v>0</v>
      </c>
      <c r="K226" s="239" t="s">
        <v>3751</v>
      </c>
      <c r="L226" s="73"/>
      <c r="M226" s="244" t="s">
        <v>22</v>
      </c>
      <c r="N226" s="245" t="s">
        <v>50</v>
      </c>
      <c r="O226" s="48"/>
      <c r="P226" s="246">
        <f>O226*H226</f>
        <v>0</v>
      </c>
      <c r="Q226" s="246">
        <v>0</v>
      </c>
      <c r="R226" s="246">
        <f>Q226*H226</f>
        <v>0</v>
      </c>
      <c r="S226" s="246">
        <v>0</v>
      </c>
      <c r="T226" s="247">
        <f>S226*H226</f>
        <v>0</v>
      </c>
      <c r="AR226" s="25" t="s">
        <v>572</v>
      </c>
      <c r="AT226" s="25" t="s">
        <v>230</v>
      </c>
      <c r="AU226" s="25" t="s">
        <v>24</v>
      </c>
      <c r="AY226" s="25" t="s">
        <v>228</v>
      </c>
      <c r="BE226" s="248">
        <f>IF(N226="základní",J226,0)</f>
        <v>0</v>
      </c>
      <c r="BF226" s="248">
        <f>IF(N226="snížená",J226,0)</f>
        <v>0</v>
      </c>
      <c r="BG226" s="248">
        <f>IF(N226="zákl. přenesená",J226,0)</f>
        <v>0</v>
      </c>
      <c r="BH226" s="248">
        <f>IF(N226="sníž. přenesená",J226,0)</f>
        <v>0</v>
      </c>
      <c r="BI226" s="248">
        <f>IF(N226="nulová",J226,0)</f>
        <v>0</v>
      </c>
      <c r="BJ226" s="25" t="s">
        <v>24</v>
      </c>
      <c r="BK226" s="248">
        <f>ROUND(I226*H226,2)</f>
        <v>0</v>
      </c>
      <c r="BL226" s="25" t="s">
        <v>572</v>
      </c>
      <c r="BM226" s="25" t="s">
        <v>6310</v>
      </c>
    </row>
    <row r="227" s="1" customFormat="1" ht="25.5" customHeight="1">
      <c r="B227" s="47"/>
      <c r="C227" s="237" t="s">
        <v>865</v>
      </c>
      <c r="D227" s="237" t="s">
        <v>230</v>
      </c>
      <c r="E227" s="238" t="s">
        <v>6311</v>
      </c>
      <c r="F227" s="239" t="s">
        <v>6312</v>
      </c>
      <c r="G227" s="240" t="s">
        <v>929</v>
      </c>
      <c r="H227" s="241">
        <v>600</v>
      </c>
      <c r="I227" s="242"/>
      <c r="J227" s="243">
        <f>ROUND(I227*H227,2)</f>
        <v>0</v>
      </c>
      <c r="K227" s="239" t="s">
        <v>3751</v>
      </c>
      <c r="L227" s="73"/>
      <c r="M227" s="244" t="s">
        <v>22</v>
      </c>
      <c r="N227" s="245" t="s">
        <v>50</v>
      </c>
      <c r="O227" s="48"/>
      <c r="P227" s="246">
        <f>O227*H227</f>
        <v>0</v>
      </c>
      <c r="Q227" s="246">
        <v>0</v>
      </c>
      <c r="R227" s="246">
        <f>Q227*H227</f>
        <v>0</v>
      </c>
      <c r="S227" s="246">
        <v>0</v>
      </c>
      <c r="T227" s="247">
        <f>S227*H227</f>
        <v>0</v>
      </c>
      <c r="AR227" s="25" t="s">
        <v>572</v>
      </c>
      <c r="AT227" s="25" t="s">
        <v>230</v>
      </c>
      <c r="AU227" s="25" t="s">
        <v>24</v>
      </c>
      <c r="AY227" s="25" t="s">
        <v>228</v>
      </c>
      <c r="BE227" s="248">
        <f>IF(N227="základní",J227,0)</f>
        <v>0</v>
      </c>
      <c r="BF227" s="248">
        <f>IF(N227="snížená",J227,0)</f>
        <v>0</v>
      </c>
      <c r="BG227" s="248">
        <f>IF(N227="zákl. přenesená",J227,0)</f>
        <v>0</v>
      </c>
      <c r="BH227" s="248">
        <f>IF(N227="sníž. přenesená",J227,0)</f>
        <v>0</v>
      </c>
      <c r="BI227" s="248">
        <f>IF(N227="nulová",J227,0)</f>
        <v>0</v>
      </c>
      <c r="BJ227" s="25" t="s">
        <v>24</v>
      </c>
      <c r="BK227" s="248">
        <f>ROUND(I227*H227,2)</f>
        <v>0</v>
      </c>
      <c r="BL227" s="25" t="s">
        <v>572</v>
      </c>
      <c r="BM227" s="25" t="s">
        <v>6313</v>
      </c>
    </row>
    <row r="228" s="1" customFormat="1" ht="16.5" customHeight="1">
      <c r="B228" s="47"/>
      <c r="C228" s="237" t="s">
        <v>881</v>
      </c>
      <c r="D228" s="237" t="s">
        <v>230</v>
      </c>
      <c r="E228" s="238" t="s">
        <v>6314</v>
      </c>
      <c r="F228" s="239" t="s">
        <v>6315</v>
      </c>
      <c r="G228" s="240" t="s">
        <v>929</v>
      </c>
      <c r="H228" s="241">
        <v>3</v>
      </c>
      <c r="I228" s="242"/>
      <c r="J228" s="243">
        <f>ROUND(I228*H228,2)</f>
        <v>0</v>
      </c>
      <c r="K228" s="239" t="s">
        <v>3751</v>
      </c>
      <c r="L228" s="73"/>
      <c r="M228" s="244" t="s">
        <v>22</v>
      </c>
      <c r="N228" s="245" t="s">
        <v>50</v>
      </c>
      <c r="O228" s="48"/>
      <c r="P228" s="246">
        <f>O228*H228</f>
        <v>0</v>
      </c>
      <c r="Q228" s="246">
        <v>0</v>
      </c>
      <c r="R228" s="246">
        <f>Q228*H228</f>
        <v>0</v>
      </c>
      <c r="S228" s="246">
        <v>0</v>
      </c>
      <c r="T228" s="247">
        <f>S228*H228</f>
        <v>0</v>
      </c>
      <c r="AR228" s="25" t="s">
        <v>572</v>
      </c>
      <c r="AT228" s="25" t="s">
        <v>230</v>
      </c>
      <c r="AU228" s="25" t="s">
        <v>24</v>
      </c>
      <c r="AY228" s="25" t="s">
        <v>228</v>
      </c>
      <c r="BE228" s="248">
        <f>IF(N228="základní",J228,0)</f>
        <v>0</v>
      </c>
      <c r="BF228" s="248">
        <f>IF(N228="snížená",J228,0)</f>
        <v>0</v>
      </c>
      <c r="BG228" s="248">
        <f>IF(N228="zákl. přenesená",J228,0)</f>
        <v>0</v>
      </c>
      <c r="BH228" s="248">
        <f>IF(N228="sníž. přenesená",J228,0)</f>
        <v>0</v>
      </c>
      <c r="BI228" s="248">
        <f>IF(N228="nulová",J228,0)</f>
        <v>0</v>
      </c>
      <c r="BJ228" s="25" t="s">
        <v>24</v>
      </c>
      <c r="BK228" s="248">
        <f>ROUND(I228*H228,2)</f>
        <v>0</v>
      </c>
      <c r="BL228" s="25" t="s">
        <v>572</v>
      </c>
      <c r="BM228" s="25" t="s">
        <v>6316</v>
      </c>
    </row>
    <row r="229" s="1" customFormat="1" ht="16.5" customHeight="1">
      <c r="B229" s="47"/>
      <c r="C229" s="237" t="s">
        <v>910</v>
      </c>
      <c r="D229" s="237" t="s">
        <v>230</v>
      </c>
      <c r="E229" s="238" t="s">
        <v>6317</v>
      </c>
      <c r="F229" s="239" t="s">
        <v>6318</v>
      </c>
      <c r="G229" s="240" t="s">
        <v>929</v>
      </c>
      <c r="H229" s="241">
        <v>3</v>
      </c>
      <c r="I229" s="242"/>
      <c r="J229" s="243">
        <f>ROUND(I229*H229,2)</f>
        <v>0</v>
      </c>
      <c r="K229" s="239" t="s">
        <v>3751</v>
      </c>
      <c r="L229" s="73"/>
      <c r="M229" s="244" t="s">
        <v>22</v>
      </c>
      <c r="N229" s="245" t="s">
        <v>50</v>
      </c>
      <c r="O229" s="48"/>
      <c r="P229" s="246">
        <f>O229*H229</f>
        <v>0</v>
      </c>
      <c r="Q229" s="246">
        <v>0</v>
      </c>
      <c r="R229" s="246">
        <f>Q229*H229</f>
        <v>0</v>
      </c>
      <c r="S229" s="246">
        <v>0</v>
      </c>
      <c r="T229" s="247">
        <f>S229*H229</f>
        <v>0</v>
      </c>
      <c r="AR229" s="25" t="s">
        <v>572</v>
      </c>
      <c r="AT229" s="25" t="s">
        <v>230</v>
      </c>
      <c r="AU229" s="25" t="s">
        <v>24</v>
      </c>
      <c r="AY229" s="25" t="s">
        <v>228</v>
      </c>
      <c r="BE229" s="248">
        <f>IF(N229="základní",J229,0)</f>
        <v>0</v>
      </c>
      <c r="BF229" s="248">
        <f>IF(N229="snížená",J229,0)</f>
        <v>0</v>
      </c>
      <c r="BG229" s="248">
        <f>IF(N229="zákl. přenesená",J229,0)</f>
        <v>0</v>
      </c>
      <c r="BH229" s="248">
        <f>IF(N229="sníž. přenesená",J229,0)</f>
        <v>0</v>
      </c>
      <c r="BI229" s="248">
        <f>IF(N229="nulová",J229,0)</f>
        <v>0</v>
      </c>
      <c r="BJ229" s="25" t="s">
        <v>24</v>
      </c>
      <c r="BK229" s="248">
        <f>ROUND(I229*H229,2)</f>
        <v>0</v>
      </c>
      <c r="BL229" s="25" t="s">
        <v>572</v>
      </c>
      <c r="BM229" s="25" t="s">
        <v>6319</v>
      </c>
    </row>
    <row r="230" s="1" customFormat="1" ht="16.5" customHeight="1">
      <c r="B230" s="47"/>
      <c r="C230" s="237" t="s">
        <v>917</v>
      </c>
      <c r="D230" s="237" t="s">
        <v>230</v>
      </c>
      <c r="E230" s="238" t="s">
        <v>6320</v>
      </c>
      <c r="F230" s="239" t="s">
        <v>6321</v>
      </c>
      <c r="G230" s="240" t="s">
        <v>929</v>
      </c>
      <c r="H230" s="241">
        <v>97</v>
      </c>
      <c r="I230" s="242"/>
      <c r="J230" s="243">
        <f>ROUND(I230*H230,2)</f>
        <v>0</v>
      </c>
      <c r="K230" s="239" t="s">
        <v>3751</v>
      </c>
      <c r="L230" s="73"/>
      <c r="M230" s="244" t="s">
        <v>22</v>
      </c>
      <c r="N230" s="245" t="s">
        <v>50</v>
      </c>
      <c r="O230" s="48"/>
      <c r="P230" s="246">
        <f>O230*H230</f>
        <v>0</v>
      </c>
      <c r="Q230" s="246">
        <v>0</v>
      </c>
      <c r="R230" s="246">
        <f>Q230*H230</f>
        <v>0</v>
      </c>
      <c r="S230" s="246">
        <v>0</v>
      </c>
      <c r="T230" s="247">
        <f>S230*H230</f>
        <v>0</v>
      </c>
      <c r="AR230" s="25" t="s">
        <v>572</v>
      </c>
      <c r="AT230" s="25" t="s">
        <v>230</v>
      </c>
      <c r="AU230" s="25" t="s">
        <v>24</v>
      </c>
      <c r="AY230" s="25" t="s">
        <v>228</v>
      </c>
      <c r="BE230" s="248">
        <f>IF(N230="základní",J230,0)</f>
        <v>0</v>
      </c>
      <c r="BF230" s="248">
        <f>IF(N230="snížená",J230,0)</f>
        <v>0</v>
      </c>
      <c r="BG230" s="248">
        <f>IF(N230="zákl. přenesená",J230,0)</f>
        <v>0</v>
      </c>
      <c r="BH230" s="248">
        <f>IF(N230="sníž. přenesená",J230,0)</f>
        <v>0</v>
      </c>
      <c r="BI230" s="248">
        <f>IF(N230="nulová",J230,0)</f>
        <v>0</v>
      </c>
      <c r="BJ230" s="25" t="s">
        <v>24</v>
      </c>
      <c r="BK230" s="248">
        <f>ROUND(I230*H230,2)</f>
        <v>0</v>
      </c>
      <c r="BL230" s="25" t="s">
        <v>572</v>
      </c>
      <c r="BM230" s="25" t="s">
        <v>6322</v>
      </c>
    </row>
    <row r="231" s="1" customFormat="1" ht="16.5" customHeight="1">
      <c r="B231" s="47"/>
      <c r="C231" s="237" t="s">
        <v>921</v>
      </c>
      <c r="D231" s="237" t="s">
        <v>230</v>
      </c>
      <c r="E231" s="238" t="s">
        <v>6323</v>
      </c>
      <c r="F231" s="239" t="s">
        <v>6324</v>
      </c>
      <c r="G231" s="240" t="s">
        <v>929</v>
      </c>
      <c r="H231" s="241">
        <v>97</v>
      </c>
      <c r="I231" s="242"/>
      <c r="J231" s="243">
        <f>ROUND(I231*H231,2)</f>
        <v>0</v>
      </c>
      <c r="K231" s="239" t="s">
        <v>3751</v>
      </c>
      <c r="L231" s="73"/>
      <c r="M231" s="244" t="s">
        <v>22</v>
      </c>
      <c r="N231" s="245" t="s">
        <v>50</v>
      </c>
      <c r="O231" s="48"/>
      <c r="P231" s="246">
        <f>O231*H231</f>
        <v>0</v>
      </c>
      <c r="Q231" s="246">
        <v>0</v>
      </c>
      <c r="R231" s="246">
        <f>Q231*H231</f>
        <v>0</v>
      </c>
      <c r="S231" s="246">
        <v>0</v>
      </c>
      <c r="T231" s="247">
        <f>S231*H231</f>
        <v>0</v>
      </c>
      <c r="AR231" s="25" t="s">
        <v>572</v>
      </c>
      <c r="AT231" s="25" t="s">
        <v>230</v>
      </c>
      <c r="AU231" s="25" t="s">
        <v>24</v>
      </c>
      <c r="AY231" s="25" t="s">
        <v>228</v>
      </c>
      <c r="BE231" s="248">
        <f>IF(N231="základní",J231,0)</f>
        <v>0</v>
      </c>
      <c r="BF231" s="248">
        <f>IF(N231="snížená",J231,0)</f>
        <v>0</v>
      </c>
      <c r="BG231" s="248">
        <f>IF(N231="zákl. přenesená",J231,0)</f>
        <v>0</v>
      </c>
      <c r="BH231" s="248">
        <f>IF(N231="sníž. přenesená",J231,0)</f>
        <v>0</v>
      </c>
      <c r="BI231" s="248">
        <f>IF(N231="nulová",J231,0)</f>
        <v>0</v>
      </c>
      <c r="BJ231" s="25" t="s">
        <v>24</v>
      </c>
      <c r="BK231" s="248">
        <f>ROUND(I231*H231,2)</f>
        <v>0</v>
      </c>
      <c r="BL231" s="25" t="s">
        <v>572</v>
      </c>
      <c r="BM231" s="25" t="s">
        <v>6325</v>
      </c>
    </row>
    <row r="232" s="1" customFormat="1" ht="16.5" customHeight="1">
      <c r="B232" s="47"/>
      <c r="C232" s="237" t="s">
        <v>943</v>
      </c>
      <c r="D232" s="237" t="s">
        <v>230</v>
      </c>
      <c r="E232" s="238" t="s">
        <v>6326</v>
      </c>
      <c r="F232" s="239" t="s">
        <v>6324</v>
      </c>
      <c r="G232" s="240" t="s">
        <v>929</v>
      </c>
      <c r="H232" s="241">
        <v>9</v>
      </c>
      <c r="I232" s="242"/>
      <c r="J232" s="243">
        <f>ROUND(I232*H232,2)</f>
        <v>0</v>
      </c>
      <c r="K232" s="239" t="s">
        <v>3751</v>
      </c>
      <c r="L232" s="73"/>
      <c r="M232" s="244" t="s">
        <v>22</v>
      </c>
      <c r="N232" s="245" t="s">
        <v>50</v>
      </c>
      <c r="O232" s="48"/>
      <c r="P232" s="246">
        <f>O232*H232</f>
        <v>0</v>
      </c>
      <c r="Q232" s="246">
        <v>0</v>
      </c>
      <c r="R232" s="246">
        <f>Q232*H232</f>
        <v>0</v>
      </c>
      <c r="S232" s="246">
        <v>0</v>
      </c>
      <c r="T232" s="247">
        <f>S232*H232</f>
        <v>0</v>
      </c>
      <c r="AR232" s="25" t="s">
        <v>572</v>
      </c>
      <c r="AT232" s="25" t="s">
        <v>230</v>
      </c>
      <c r="AU232" s="25" t="s">
        <v>24</v>
      </c>
      <c r="AY232" s="25" t="s">
        <v>228</v>
      </c>
      <c r="BE232" s="248">
        <f>IF(N232="základní",J232,0)</f>
        <v>0</v>
      </c>
      <c r="BF232" s="248">
        <f>IF(N232="snížená",J232,0)</f>
        <v>0</v>
      </c>
      <c r="BG232" s="248">
        <f>IF(N232="zákl. přenesená",J232,0)</f>
        <v>0</v>
      </c>
      <c r="BH232" s="248">
        <f>IF(N232="sníž. přenesená",J232,0)</f>
        <v>0</v>
      </c>
      <c r="BI232" s="248">
        <f>IF(N232="nulová",J232,0)</f>
        <v>0</v>
      </c>
      <c r="BJ232" s="25" t="s">
        <v>24</v>
      </c>
      <c r="BK232" s="248">
        <f>ROUND(I232*H232,2)</f>
        <v>0</v>
      </c>
      <c r="BL232" s="25" t="s">
        <v>572</v>
      </c>
      <c r="BM232" s="25" t="s">
        <v>6327</v>
      </c>
    </row>
    <row r="233" s="1" customFormat="1" ht="16.5" customHeight="1">
      <c r="B233" s="47"/>
      <c r="C233" s="237" t="s">
        <v>947</v>
      </c>
      <c r="D233" s="237" t="s">
        <v>230</v>
      </c>
      <c r="E233" s="238" t="s">
        <v>6328</v>
      </c>
      <c r="F233" s="239" t="s">
        <v>6329</v>
      </c>
      <c r="G233" s="240" t="s">
        <v>328</v>
      </c>
      <c r="H233" s="241">
        <v>110</v>
      </c>
      <c r="I233" s="242"/>
      <c r="J233" s="243">
        <f>ROUND(I233*H233,2)</f>
        <v>0</v>
      </c>
      <c r="K233" s="239" t="s">
        <v>3751</v>
      </c>
      <c r="L233" s="73"/>
      <c r="M233" s="244" t="s">
        <v>22</v>
      </c>
      <c r="N233" s="245" t="s">
        <v>50</v>
      </c>
      <c r="O233" s="48"/>
      <c r="P233" s="246">
        <f>O233*H233</f>
        <v>0</v>
      </c>
      <c r="Q233" s="246">
        <v>0</v>
      </c>
      <c r="R233" s="246">
        <f>Q233*H233</f>
        <v>0</v>
      </c>
      <c r="S233" s="246">
        <v>0</v>
      </c>
      <c r="T233" s="247">
        <f>S233*H233</f>
        <v>0</v>
      </c>
      <c r="AR233" s="25" t="s">
        <v>572</v>
      </c>
      <c r="AT233" s="25" t="s">
        <v>230</v>
      </c>
      <c r="AU233" s="25" t="s">
        <v>24</v>
      </c>
      <c r="AY233" s="25" t="s">
        <v>228</v>
      </c>
      <c r="BE233" s="248">
        <f>IF(N233="základní",J233,0)</f>
        <v>0</v>
      </c>
      <c r="BF233" s="248">
        <f>IF(N233="snížená",J233,0)</f>
        <v>0</v>
      </c>
      <c r="BG233" s="248">
        <f>IF(N233="zákl. přenesená",J233,0)</f>
        <v>0</v>
      </c>
      <c r="BH233" s="248">
        <f>IF(N233="sníž. přenesená",J233,0)</f>
        <v>0</v>
      </c>
      <c r="BI233" s="248">
        <f>IF(N233="nulová",J233,0)</f>
        <v>0</v>
      </c>
      <c r="BJ233" s="25" t="s">
        <v>24</v>
      </c>
      <c r="BK233" s="248">
        <f>ROUND(I233*H233,2)</f>
        <v>0</v>
      </c>
      <c r="BL233" s="25" t="s">
        <v>572</v>
      </c>
      <c r="BM233" s="25" t="s">
        <v>6330</v>
      </c>
    </row>
    <row r="234" s="1" customFormat="1" ht="16.5" customHeight="1">
      <c r="B234" s="47"/>
      <c r="C234" s="237" t="s">
        <v>950</v>
      </c>
      <c r="D234" s="237" t="s">
        <v>230</v>
      </c>
      <c r="E234" s="238" t="s">
        <v>6331</v>
      </c>
      <c r="F234" s="239" t="s">
        <v>6332</v>
      </c>
      <c r="G234" s="240" t="s">
        <v>328</v>
      </c>
      <c r="H234" s="241">
        <v>40</v>
      </c>
      <c r="I234" s="242"/>
      <c r="J234" s="243">
        <f>ROUND(I234*H234,2)</f>
        <v>0</v>
      </c>
      <c r="K234" s="239" t="s">
        <v>3751</v>
      </c>
      <c r="L234" s="73"/>
      <c r="M234" s="244" t="s">
        <v>22</v>
      </c>
      <c r="N234" s="245" t="s">
        <v>50</v>
      </c>
      <c r="O234" s="48"/>
      <c r="P234" s="246">
        <f>O234*H234</f>
        <v>0</v>
      </c>
      <c r="Q234" s="246">
        <v>0</v>
      </c>
      <c r="R234" s="246">
        <f>Q234*H234</f>
        <v>0</v>
      </c>
      <c r="S234" s="246">
        <v>0</v>
      </c>
      <c r="T234" s="247">
        <f>S234*H234</f>
        <v>0</v>
      </c>
      <c r="AR234" s="25" t="s">
        <v>572</v>
      </c>
      <c r="AT234" s="25" t="s">
        <v>230</v>
      </c>
      <c r="AU234" s="25" t="s">
        <v>24</v>
      </c>
      <c r="AY234" s="25" t="s">
        <v>228</v>
      </c>
      <c r="BE234" s="248">
        <f>IF(N234="základní",J234,0)</f>
        <v>0</v>
      </c>
      <c r="BF234" s="248">
        <f>IF(N234="snížená",J234,0)</f>
        <v>0</v>
      </c>
      <c r="BG234" s="248">
        <f>IF(N234="zákl. přenesená",J234,0)</f>
        <v>0</v>
      </c>
      <c r="BH234" s="248">
        <f>IF(N234="sníž. přenesená",J234,0)</f>
        <v>0</v>
      </c>
      <c r="BI234" s="248">
        <f>IF(N234="nulová",J234,0)</f>
        <v>0</v>
      </c>
      <c r="BJ234" s="25" t="s">
        <v>24</v>
      </c>
      <c r="BK234" s="248">
        <f>ROUND(I234*H234,2)</f>
        <v>0</v>
      </c>
      <c r="BL234" s="25" t="s">
        <v>572</v>
      </c>
      <c r="BM234" s="25" t="s">
        <v>6333</v>
      </c>
    </row>
    <row r="235" s="11" customFormat="1" ht="37.44" customHeight="1">
      <c r="B235" s="221"/>
      <c r="C235" s="222"/>
      <c r="D235" s="223" t="s">
        <v>78</v>
      </c>
      <c r="E235" s="224" t="s">
        <v>2820</v>
      </c>
      <c r="F235" s="224" t="s">
        <v>6334</v>
      </c>
      <c r="G235" s="222"/>
      <c r="H235" s="222"/>
      <c r="I235" s="225"/>
      <c r="J235" s="226">
        <f>BK235</f>
        <v>0</v>
      </c>
      <c r="K235" s="222"/>
      <c r="L235" s="227"/>
      <c r="M235" s="228"/>
      <c r="N235" s="229"/>
      <c r="O235" s="229"/>
      <c r="P235" s="230">
        <f>SUM(P236:P262)</f>
        <v>0</v>
      </c>
      <c r="Q235" s="229"/>
      <c r="R235" s="230">
        <f>SUM(R236:R262)</f>
        <v>0</v>
      </c>
      <c r="S235" s="229"/>
      <c r="T235" s="231">
        <f>SUM(T236:T262)</f>
        <v>0</v>
      </c>
      <c r="AR235" s="232" t="s">
        <v>101</v>
      </c>
      <c r="AT235" s="233" t="s">
        <v>78</v>
      </c>
      <c r="AU235" s="233" t="s">
        <v>79</v>
      </c>
      <c r="AY235" s="232" t="s">
        <v>228</v>
      </c>
      <c r="BK235" s="234">
        <f>SUM(BK236:BK262)</f>
        <v>0</v>
      </c>
    </row>
    <row r="236" s="1" customFormat="1" ht="16.5" customHeight="1">
      <c r="B236" s="47"/>
      <c r="C236" s="237" t="s">
        <v>954</v>
      </c>
      <c r="D236" s="237" t="s">
        <v>230</v>
      </c>
      <c r="E236" s="238" t="s">
        <v>6335</v>
      </c>
      <c r="F236" s="239" t="s">
        <v>6336</v>
      </c>
      <c r="G236" s="240" t="s">
        <v>328</v>
      </c>
      <c r="H236" s="241">
        <v>2660</v>
      </c>
      <c r="I236" s="242"/>
      <c r="J236" s="243">
        <f>ROUND(I236*H236,2)</f>
        <v>0</v>
      </c>
      <c r="K236" s="239" t="s">
        <v>3751</v>
      </c>
      <c r="L236" s="73"/>
      <c r="M236" s="244" t="s">
        <v>22</v>
      </c>
      <c r="N236" s="245" t="s">
        <v>50</v>
      </c>
      <c r="O236" s="48"/>
      <c r="P236" s="246">
        <f>O236*H236</f>
        <v>0</v>
      </c>
      <c r="Q236" s="246">
        <v>0</v>
      </c>
      <c r="R236" s="246">
        <f>Q236*H236</f>
        <v>0</v>
      </c>
      <c r="S236" s="246">
        <v>0</v>
      </c>
      <c r="T236" s="247">
        <f>S236*H236</f>
        <v>0</v>
      </c>
      <c r="AR236" s="25" t="s">
        <v>572</v>
      </c>
      <c r="AT236" s="25" t="s">
        <v>230</v>
      </c>
      <c r="AU236" s="25" t="s">
        <v>24</v>
      </c>
      <c r="AY236" s="25" t="s">
        <v>228</v>
      </c>
      <c r="BE236" s="248">
        <f>IF(N236="základní",J236,0)</f>
        <v>0</v>
      </c>
      <c r="BF236" s="248">
        <f>IF(N236="snížená",J236,0)</f>
        <v>0</v>
      </c>
      <c r="BG236" s="248">
        <f>IF(N236="zákl. přenesená",J236,0)</f>
        <v>0</v>
      </c>
      <c r="BH236" s="248">
        <f>IF(N236="sníž. přenesená",J236,0)</f>
        <v>0</v>
      </c>
      <c r="BI236" s="248">
        <f>IF(N236="nulová",J236,0)</f>
        <v>0</v>
      </c>
      <c r="BJ236" s="25" t="s">
        <v>24</v>
      </c>
      <c r="BK236" s="248">
        <f>ROUND(I236*H236,2)</f>
        <v>0</v>
      </c>
      <c r="BL236" s="25" t="s">
        <v>572</v>
      </c>
      <c r="BM236" s="25" t="s">
        <v>6337</v>
      </c>
    </row>
    <row r="237" s="1" customFormat="1" ht="16.5" customHeight="1">
      <c r="B237" s="47"/>
      <c r="C237" s="237" t="s">
        <v>957</v>
      </c>
      <c r="D237" s="237" t="s">
        <v>230</v>
      </c>
      <c r="E237" s="238" t="s">
        <v>6338</v>
      </c>
      <c r="F237" s="239" t="s">
        <v>6339</v>
      </c>
      <c r="G237" s="240" t="s">
        <v>328</v>
      </c>
      <c r="H237" s="241">
        <v>2540</v>
      </c>
      <c r="I237" s="242"/>
      <c r="J237" s="243">
        <f>ROUND(I237*H237,2)</f>
        <v>0</v>
      </c>
      <c r="K237" s="239" t="s">
        <v>3751</v>
      </c>
      <c r="L237" s="73"/>
      <c r="M237" s="244" t="s">
        <v>22</v>
      </c>
      <c r="N237" s="245" t="s">
        <v>50</v>
      </c>
      <c r="O237" s="48"/>
      <c r="P237" s="246">
        <f>O237*H237</f>
        <v>0</v>
      </c>
      <c r="Q237" s="246">
        <v>0</v>
      </c>
      <c r="R237" s="246">
        <f>Q237*H237</f>
        <v>0</v>
      </c>
      <c r="S237" s="246">
        <v>0</v>
      </c>
      <c r="T237" s="247">
        <f>S237*H237</f>
        <v>0</v>
      </c>
      <c r="AR237" s="25" t="s">
        <v>572</v>
      </c>
      <c r="AT237" s="25" t="s">
        <v>230</v>
      </c>
      <c r="AU237" s="25" t="s">
        <v>24</v>
      </c>
      <c r="AY237" s="25" t="s">
        <v>228</v>
      </c>
      <c r="BE237" s="248">
        <f>IF(N237="základní",J237,0)</f>
        <v>0</v>
      </c>
      <c r="BF237" s="248">
        <f>IF(N237="snížená",J237,0)</f>
        <v>0</v>
      </c>
      <c r="BG237" s="248">
        <f>IF(N237="zákl. přenesená",J237,0)</f>
        <v>0</v>
      </c>
      <c r="BH237" s="248">
        <f>IF(N237="sníž. přenesená",J237,0)</f>
        <v>0</v>
      </c>
      <c r="BI237" s="248">
        <f>IF(N237="nulová",J237,0)</f>
        <v>0</v>
      </c>
      <c r="BJ237" s="25" t="s">
        <v>24</v>
      </c>
      <c r="BK237" s="248">
        <f>ROUND(I237*H237,2)</f>
        <v>0</v>
      </c>
      <c r="BL237" s="25" t="s">
        <v>572</v>
      </c>
      <c r="BM237" s="25" t="s">
        <v>6340</v>
      </c>
    </row>
    <row r="238" s="1" customFormat="1" ht="16.5" customHeight="1">
      <c r="B238" s="47"/>
      <c r="C238" s="237" t="s">
        <v>961</v>
      </c>
      <c r="D238" s="237" t="s">
        <v>230</v>
      </c>
      <c r="E238" s="238" t="s">
        <v>6341</v>
      </c>
      <c r="F238" s="239" t="s">
        <v>6342</v>
      </c>
      <c r="G238" s="240" t="s">
        <v>328</v>
      </c>
      <c r="H238" s="241">
        <v>350</v>
      </c>
      <c r="I238" s="242"/>
      <c r="J238" s="243">
        <f>ROUND(I238*H238,2)</f>
        <v>0</v>
      </c>
      <c r="K238" s="239" t="s">
        <v>3751</v>
      </c>
      <c r="L238" s="73"/>
      <c r="M238" s="244" t="s">
        <v>22</v>
      </c>
      <c r="N238" s="245" t="s">
        <v>50</v>
      </c>
      <c r="O238" s="48"/>
      <c r="P238" s="246">
        <f>O238*H238</f>
        <v>0</v>
      </c>
      <c r="Q238" s="246">
        <v>0</v>
      </c>
      <c r="R238" s="246">
        <f>Q238*H238</f>
        <v>0</v>
      </c>
      <c r="S238" s="246">
        <v>0</v>
      </c>
      <c r="T238" s="247">
        <f>S238*H238</f>
        <v>0</v>
      </c>
      <c r="AR238" s="25" t="s">
        <v>572</v>
      </c>
      <c r="AT238" s="25" t="s">
        <v>230</v>
      </c>
      <c r="AU238" s="25" t="s">
        <v>24</v>
      </c>
      <c r="AY238" s="25" t="s">
        <v>228</v>
      </c>
      <c r="BE238" s="248">
        <f>IF(N238="základní",J238,0)</f>
        <v>0</v>
      </c>
      <c r="BF238" s="248">
        <f>IF(N238="snížená",J238,0)</f>
        <v>0</v>
      </c>
      <c r="BG238" s="248">
        <f>IF(N238="zákl. přenesená",J238,0)</f>
        <v>0</v>
      </c>
      <c r="BH238" s="248">
        <f>IF(N238="sníž. přenesená",J238,0)</f>
        <v>0</v>
      </c>
      <c r="BI238" s="248">
        <f>IF(N238="nulová",J238,0)</f>
        <v>0</v>
      </c>
      <c r="BJ238" s="25" t="s">
        <v>24</v>
      </c>
      <c r="BK238" s="248">
        <f>ROUND(I238*H238,2)</f>
        <v>0</v>
      </c>
      <c r="BL238" s="25" t="s">
        <v>572</v>
      </c>
      <c r="BM238" s="25" t="s">
        <v>6343</v>
      </c>
    </row>
    <row r="239" s="1" customFormat="1" ht="16.5" customHeight="1">
      <c r="B239" s="47"/>
      <c r="C239" s="237" t="s">
        <v>966</v>
      </c>
      <c r="D239" s="237" t="s">
        <v>230</v>
      </c>
      <c r="E239" s="238" t="s">
        <v>6344</v>
      </c>
      <c r="F239" s="239" t="s">
        <v>6345</v>
      </c>
      <c r="G239" s="240" t="s">
        <v>328</v>
      </c>
      <c r="H239" s="241">
        <v>145</v>
      </c>
      <c r="I239" s="242"/>
      <c r="J239" s="243">
        <f>ROUND(I239*H239,2)</f>
        <v>0</v>
      </c>
      <c r="K239" s="239" t="s">
        <v>3751</v>
      </c>
      <c r="L239" s="73"/>
      <c r="M239" s="244" t="s">
        <v>22</v>
      </c>
      <c r="N239" s="245" t="s">
        <v>50</v>
      </c>
      <c r="O239" s="48"/>
      <c r="P239" s="246">
        <f>O239*H239</f>
        <v>0</v>
      </c>
      <c r="Q239" s="246">
        <v>0</v>
      </c>
      <c r="R239" s="246">
        <f>Q239*H239</f>
        <v>0</v>
      </c>
      <c r="S239" s="246">
        <v>0</v>
      </c>
      <c r="T239" s="247">
        <f>S239*H239</f>
        <v>0</v>
      </c>
      <c r="AR239" s="25" t="s">
        <v>572</v>
      </c>
      <c r="AT239" s="25" t="s">
        <v>230</v>
      </c>
      <c r="AU239" s="25" t="s">
        <v>24</v>
      </c>
      <c r="AY239" s="25" t="s">
        <v>228</v>
      </c>
      <c r="BE239" s="248">
        <f>IF(N239="základní",J239,0)</f>
        <v>0</v>
      </c>
      <c r="BF239" s="248">
        <f>IF(N239="snížená",J239,0)</f>
        <v>0</v>
      </c>
      <c r="BG239" s="248">
        <f>IF(N239="zákl. přenesená",J239,0)</f>
        <v>0</v>
      </c>
      <c r="BH239" s="248">
        <f>IF(N239="sníž. přenesená",J239,0)</f>
        <v>0</v>
      </c>
      <c r="BI239" s="248">
        <f>IF(N239="nulová",J239,0)</f>
        <v>0</v>
      </c>
      <c r="BJ239" s="25" t="s">
        <v>24</v>
      </c>
      <c r="BK239" s="248">
        <f>ROUND(I239*H239,2)</f>
        <v>0</v>
      </c>
      <c r="BL239" s="25" t="s">
        <v>572</v>
      </c>
      <c r="BM239" s="25" t="s">
        <v>6346</v>
      </c>
    </row>
    <row r="240" s="1" customFormat="1" ht="16.5" customHeight="1">
      <c r="B240" s="47"/>
      <c r="C240" s="237" t="s">
        <v>975</v>
      </c>
      <c r="D240" s="237" t="s">
        <v>230</v>
      </c>
      <c r="E240" s="238" t="s">
        <v>6347</v>
      </c>
      <c r="F240" s="239" t="s">
        <v>6203</v>
      </c>
      <c r="G240" s="240" t="s">
        <v>328</v>
      </c>
      <c r="H240" s="241">
        <v>20</v>
      </c>
      <c r="I240" s="242"/>
      <c r="J240" s="243">
        <f>ROUND(I240*H240,2)</f>
        <v>0</v>
      </c>
      <c r="K240" s="239" t="s">
        <v>3751</v>
      </c>
      <c r="L240" s="73"/>
      <c r="M240" s="244" t="s">
        <v>22</v>
      </c>
      <c r="N240" s="245" t="s">
        <v>50</v>
      </c>
      <c r="O240" s="48"/>
      <c r="P240" s="246">
        <f>O240*H240</f>
        <v>0</v>
      </c>
      <c r="Q240" s="246">
        <v>0</v>
      </c>
      <c r="R240" s="246">
        <f>Q240*H240</f>
        <v>0</v>
      </c>
      <c r="S240" s="246">
        <v>0</v>
      </c>
      <c r="T240" s="247">
        <f>S240*H240</f>
        <v>0</v>
      </c>
      <c r="AR240" s="25" t="s">
        <v>572</v>
      </c>
      <c r="AT240" s="25" t="s">
        <v>230</v>
      </c>
      <c r="AU240" s="25" t="s">
        <v>24</v>
      </c>
      <c r="AY240" s="25" t="s">
        <v>228</v>
      </c>
      <c r="BE240" s="248">
        <f>IF(N240="základní",J240,0)</f>
        <v>0</v>
      </c>
      <c r="BF240" s="248">
        <f>IF(N240="snížená",J240,0)</f>
        <v>0</v>
      </c>
      <c r="BG240" s="248">
        <f>IF(N240="zákl. přenesená",J240,0)</f>
        <v>0</v>
      </c>
      <c r="BH240" s="248">
        <f>IF(N240="sníž. přenesená",J240,0)</f>
        <v>0</v>
      </c>
      <c r="BI240" s="248">
        <f>IF(N240="nulová",J240,0)</f>
        <v>0</v>
      </c>
      <c r="BJ240" s="25" t="s">
        <v>24</v>
      </c>
      <c r="BK240" s="248">
        <f>ROUND(I240*H240,2)</f>
        <v>0</v>
      </c>
      <c r="BL240" s="25" t="s">
        <v>572</v>
      </c>
      <c r="BM240" s="25" t="s">
        <v>6348</v>
      </c>
    </row>
    <row r="241" s="1" customFormat="1" ht="16.5" customHeight="1">
      <c r="B241" s="47"/>
      <c r="C241" s="237" t="s">
        <v>980</v>
      </c>
      <c r="D241" s="237" t="s">
        <v>230</v>
      </c>
      <c r="E241" s="238" t="s">
        <v>6349</v>
      </c>
      <c r="F241" s="239" t="s">
        <v>6350</v>
      </c>
      <c r="G241" s="240" t="s">
        <v>929</v>
      </c>
      <c r="H241" s="241">
        <v>5</v>
      </c>
      <c r="I241" s="242"/>
      <c r="J241" s="243">
        <f>ROUND(I241*H241,2)</f>
        <v>0</v>
      </c>
      <c r="K241" s="239" t="s">
        <v>3751</v>
      </c>
      <c r="L241" s="73"/>
      <c r="M241" s="244" t="s">
        <v>22</v>
      </c>
      <c r="N241" s="245" t="s">
        <v>50</v>
      </c>
      <c r="O241" s="48"/>
      <c r="P241" s="246">
        <f>O241*H241</f>
        <v>0</v>
      </c>
      <c r="Q241" s="246">
        <v>0</v>
      </c>
      <c r="R241" s="246">
        <f>Q241*H241</f>
        <v>0</v>
      </c>
      <c r="S241" s="246">
        <v>0</v>
      </c>
      <c r="T241" s="247">
        <f>S241*H241</f>
        <v>0</v>
      </c>
      <c r="AR241" s="25" t="s">
        <v>572</v>
      </c>
      <c r="AT241" s="25" t="s">
        <v>230</v>
      </c>
      <c r="AU241" s="25" t="s">
        <v>24</v>
      </c>
      <c r="AY241" s="25" t="s">
        <v>228</v>
      </c>
      <c r="BE241" s="248">
        <f>IF(N241="základní",J241,0)</f>
        <v>0</v>
      </c>
      <c r="BF241" s="248">
        <f>IF(N241="snížená",J241,0)</f>
        <v>0</v>
      </c>
      <c r="BG241" s="248">
        <f>IF(N241="zákl. přenesená",J241,0)</f>
        <v>0</v>
      </c>
      <c r="BH241" s="248">
        <f>IF(N241="sníž. přenesená",J241,0)</f>
        <v>0</v>
      </c>
      <c r="BI241" s="248">
        <f>IF(N241="nulová",J241,0)</f>
        <v>0</v>
      </c>
      <c r="BJ241" s="25" t="s">
        <v>24</v>
      </c>
      <c r="BK241" s="248">
        <f>ROUND(I241*H241,2)</f>
        <v>0</v>
      </c>
      <c r="BL241" s="25" t="s">
        <v>572</v>
      </c>
      <c r="BM241" s="25" t="s">
        <v>6351</v>
      </c>
    </row>
    <row r="242" s="1" customFormat="1" ht="16.5" customHeight="1">
      <c r="B242" s="47"/>
      <c r="C242" s="237" t="s">
        <v>984</v>
      </c>
      <c r="D242" s="237" t="s">
        <v>230</v>
      </c>
      <c r="E242" s="238" t="s">
        <v>6352</v>
      </c>
      <c r="F242" s="239" t="s">
        <v>6353</v>
      </c>
      <c r="G242" s="240" t="s">
        <v>929</v>
      </c>
      <c r="H242" s="241">
        <v>2150</v>
      </c>
      <c r="I242" s="242"/>
      <c r="J242" s="243">
        <f>ROUND(I242*H242,2)</f>
        <v>0</v>
      </c>
      <c r="K242" s="239" t="s">
        <v>3751</v>
      </c>
      <c r="L242" s="73"/>
      <c r="M242" s="244" t="s">
        <v>22</v>
      </c>
      <c r="N242" s="245" t="s">
        <v>50</v>
      </c>
      <c r="O242" s="48"/>
      <c r="P242" s="246">
        <f>O242*H242</f>
        <v>0</v>
      </c>
      <c r="Q242" s="246">
        <v>0</v>
      </c>
      <c r="R242" s="246">
        <f>Q242*H242</f>
        <v>0</v>
      </c>
      <c r="S242" s="246">
        <v>0</v>
      </c>
      <c r="T242" s="247">
        <f>S242*H242</f>
        <v>0</v>
      </c>
      <c r="AR242" s="25" t="s">
        <v>572</v>
      </c>
      <c r="AT242" s="25" t="s">
        <v>230</v>
      </c>
      <c r="AU242" s="25" t="s">
        <v>24</v>
      </c>
      <c r="AY242" s="25" t="s">
        <v>228</v>
      </c>
      <c r="BE242" s="248">
        <f>IF(N242="základní",J242,0)</f>
        <v>0</v>
      </c>
      <c r="BF242" s="248">
        <f>IF(N242="snížená",J242,0)</f>
        <v>0</v>
      </c>
      <c r="BG242" s="248">
        <f>IF(N242="zákl. přenesená",J242,0)</f>
        <v>0</v>
      </c>
      <c r="BH242" s="248">
        <f>IF(N242="sníž. přenesená",J242,0)</f>
        <v>0</v>
      </c>
      <c r="BI242" s="248">
        <f>IF(N242="nulová",J242,0)</f>
        <v>0</v>
      </c>
      <c r="BJ242" s="25" t="s">
        <v>24</v>
      </c>
      <c r="BK242" s="248">
        <f>ROUND(I242*H242,2)</f>
        <v>0</v>
      </c>
      <c r="BL242" s="25" t="s">
        <v>572</v>
      </c>
      <c r="BM242" s="25" t="s">
        <v>6354</v>
      </c>
    </row>
    <row r="243" s="1" customFormat="1" ht="16.5" customHeight="1">
      <c r="B243" s="47"/>
      <c r="C243" s="237" t="s">
        <v>989</v>
      </c>
      <c r="D243" s="237" t="s">
        <v>230</v>
      </c>
      <c r="E243" s="238" t="s">
        <v>6355</v>
      </c>
      <c r="F243" s="239" t="s">
        <v>6356</v>
      </c>
      <c r="G243" s="240" t="s">
        <v>929</v>
      </c>
      <c r="H243" s="241">
        <v>120</v>
      </c>
      <c r="I243" s="242"/>
      <c r="J243" s="243">
        <f>ROUND(I243*H243,2)</f>
        <v>0</v>
      </c>
      <c r="K243" s="239" t="s">
        <v>3751</v>
      </c>
      <c r="L243" s="73"/>
      <c r="M243" s="244" t="s">
        <v>22</v>
      </c>
      <c r="N243" s="245" t="s">
        <v>50</v>
      </c>
      <c r="O243" s="48"/>
      <c r="P243" s="246">
        <f>O243*H243</f>
        <v>0</v>
      </c>
      <c r="Q243" s="246">
        <v>0</v>
      </c>
      <c r="R243" s="246">
        <f>Q243*H243</f>
        <v>0</v>
      </c>
      <c r="S243" s="246">
        <v>0</v>
      </c>
      <c r="T243" s="247">
        <f>S243*H243</f>
        <v>0</v>
      </c>
      <c r="AR243" s="25" t="s">
        <v>572</v>
      </c>
      <c r="AT243" s="25" t="s">
        <v>230</v>
      </c>
      <c r="AU243" s="25" t="s">
        <v>24</v>
      </c>
      <c r="AY243" s="25" t="s">
        <v>228</v>
      </c>
      <c r="BE243" s="248">
        <f>IF(N243="základní",J243,0)</f>
        <v>0</v>
      </c>
      <c r="BF243" s="248">
        <f>IF(N243="snížená",J243,0)</f>
        <v>0</v>
      </c>
      <c r="BG243" s="248">
        <f>IF(N243="zákl. přenesená",J243,0)</f>
        <v>0</v>
      </c>
      <c r="BH243" s="248">
        <f>IF(N243="sníž. přenesená",J243,0)</f>
        <v>0</v>
      </c>
      <c r="BI243" s="248">
        <f>IF(N243="nulová",J243,0)</f>
        <v>0</v>
      </c>
      <c r="BJ243" s="25" t="s">
        <v>24</v>
      </c>
      <c r="BK243" s="248">
        <f>ROUND(I243*H243,2)</f>
        <v>0</v>
      </c>
      <c r="BL243" s="25" t="s">
        <v>572</v>
      </c>
      <c r="BM243" s="25" t="s">
        <v>6357</v>
      </c>
    </row>
    <row r="244" s="1" customFormat="1" ht="16.5" customHeight="1">
      <c r="B244" s="47"/>
      <c r="C244" s="237" t="s">
        <v>993</v>
      </c>
      <c r="D244" s="237" t="s">
        <v>230</v>
      </c>
      <c r="E244" s="238" t="s">
        <v>6358</v>
      </c>
      <c r="F244" s="239" t="s">
        <v>6359</v>
      </c>
      <c r="G244" s="240" t="s">
        <v>328</v>
      </c>
      <c r="H244" s="241">
        <v>120</v>
      </c>
      <c r="I244" s="242"/>
      <c r="J244" s="243">
        <f>ROUND(I244*H244,2)</f>
        <v>0</v>
      </c>
      <c r="K244" s="239" t="s">
        <v>3751</v>
      </c>
      <c r="L244" s="73"/>
      <c r="M244" s="244" t="s">
        <v>22</v>
      </c>
      <c r="N244" s="245" t="s">
        <v>50</v>
      </c>
      <c r="O244" s="48"/>
      <c r="P244" s="246">
        <f>O244*H244</f>
        <v>0</v>
      </c>
      <c r="Q244" s="246">
        <v>0</v>
      </c>
      <c r="R244" s="246">
        <f>Q244*H244</f>
        <v>0</v>
      </c>
      <c r="S244" s="246">
        <v>0</v>
      </c>
      <c r="T244" s="247">
        <f>S244*H244</f>
        <v>0</v>
      </c>
      <c r="AR244" s="25" t="s">
        <v>572</v>
      </c>
      <c r="AT244" s="25" t="s">
        <v>230</v>
      </c>
      <c r="AU244" s="25" t="s">
        <v>24</v>
      </c>
      <c r="AY244" s="25" t="s">
        <v>228</v>
      </c>
      <c r="BE244" s="248">
        <f>IF(N244="základní",J244,0)</f>
        <v>0</v>
      </c>
      <c r="BF244" s="248">
        <f>IF(N244="snížená",J244,0)</f>
        <v>0</v>
      </c>
      <c r="BG244" s="248">
        <f>IF(N244="zákl. přenesená",J244,0)</f>
        <v>0</v>
      </c>
      <c r="BH244" s="248">
        <f>IF(N244="sníž. přenesená",J244,0)</f>
        <v>0</v>
      </c>
      <c r="BI244" s="248">
        <f>IF(N244="nulová",J244,0)</f>
        <v>0</v>
      </c>
      <c r="BJ244" s="25" t="s">
        <v>24</v>
      </c>
      <c r="BK244" s="248">
        <f>ROUND(I244*H244,2)</f>
        <v>0</v>
      </c>
      <c r="BL244" s="25" t="s">
        <v>572</v>
      </c>
      <c r="BM244" s="25" t="s">
        <v>6360</v>
      </c>
    </row>
    <row r="245" s="1" customFormat="1" ht="16.5" customHeight="1">
      <c r="B245" s="47"/>
      <c r="C245" s="237" t="s">
        <v>998</v>
      </c>
      <c r="D245" s="237" t="s">
        <v>230</v>
      </c>
      <c r="E245" s="238" t="s">
        <v>6361</v>
      </c>
      <c r="F245" s="239" t="s">
        <v>6362</v>
      </c>
      <c r="G245" s="240" t="s">
        <v>328</v>
      </c>
      <c r="H245" s="241">
        <v>910</v>
      </c>
      <c r="I245" s="242"/>
      <c r="J245" s="243">
        <f>ROUND(I245*H245,2)</f>
        <v>0</v>
      </c>
      <c r="K245" s="239" t="s">
        <v>3751</v>
      </c>
      <c r="L245" s="73"/>
      <c r="M245" s="244" t="s">
        <v>22</v>
      </c>
      <c r="N245" s="245" t="s">
        <v>50</v>
      </c>
      <c r="O245" s="48"/>
      <c r="P245" s="246">
        <f>O245*H245</f>
        <v>0</v>
      </c>
      <c r="Q245" s="246">
        <v>0</v>
      </c>
      <c r="R245" s="246">
        <f>Q245*H245</f>
        <v>0</v>
      </c>
      <c r="S245" s="246">
        <v>0</v>
      </c>
      <c r="T245" s="247">
        <f>S245*H245</f>
        <v>0</v>
      </c>
      <c r="AR245" s="25" t="s">
        <v>572</v>
      </c>
      <c r="AT245" s="25" t="s">
        <v>230</v>
      </c>
      <c r="AU245" s="25" t="s">
        <v>24</v>
      </c>
      <c r="AY245" s="25" t="s">
        <v>228</v>
      </c>
      <c r="BE245" s="248">
        <f>IF(N245="základní",J245,0)</f>
        <v>0</v>
      </c>
      <c r="BF245" s="248">
        <f>IF(N245="snížená",J245,0)</f>
        <v>0</v>
      </c>
      <c r="BG245" s="248">
        <f>IF(N245="zákl. přenesená",J245,0)</f>
        <v>0</v>
      </c>
      <c r="BH245" s="248">
        <f>IF(N245="sníž. přenesená",J245,0)</f>
        <v>0</v>
      </c>
      <c r="BI245" s="248">
        <f>IF(N245="nulová",J245,0)</f>
        <v>0</v>
      </c>
      <c r="BJ245" s="25" t="s">
        <v>24</v>
      </c>
      <c r="BK245" s="248">
        <f>ROUND(I245*H245,2)</f>
        <v>0</v>
      </c>
      <c r="BL245" s="25" t="s">
        <v>572</v>
      </c>
      <c r="BM245" s="25" t="s">
        <v>6363</v>
      </c>
    </row>
    <row r="246" s="1" customFormat="1" ht="16.5" customHeight="1">
      <c r="B246" s="47"/>
      <c r="C246" s="237" t="s">
        <v>1002</v>
      </c>
      <c r="D246" s="237" t="s">
        <v>230</v>
      </c>
      <c r="E246" s="238" t="s">
        <v>6364</v>
      </c>
      <c r="F246" s="239" t="s">
        <v>6365</v>
      </c>
      <c r="G246" s="240" t="s">
        <v>929</v>
      </c>
      <c r="H246" s="241">
        <v>1</v>
      </c>
      <c r="I246" s="242"/>
      <c r="J246" s="243">
        <f>ROUND(I246*H246,2)</f>
        <v>0</v>
      </c>
      <c r="K246" s="239" t="s">
        <v>3751</v>
      </c>
      <c r="L246" s="73"/>
      <c r="M246" s="244" t="s">
        <v>22</v>
      </c>
      <c r="N246" s="245" t="s">
        <v>50</v>
      </c>
      <c r="O246" s="48"/>
      <c r="P246" s="246">
        <f>O246*H246</f>
        <v>0</v>
      </c>
      <c r="Q246" s="246">
        <v>0</v>
      </c>
      <c r="R246" s="246">
        <f>Q246*H246</f>
        <v>0</v>
      </c>
      <c r="S246" s="246">
        <v>0</v>
      </c>
      <c r="T246" s="247">
        <f>S246*H246</f>
        <v>0</v>
      </c>
      <c r="AR246" s="25" t="s">
        <v>572</v>
      </c>
      <c r="AT246" s="25" t="s">
        <v>230</v>
      </c>
      <c r="AU246" s="25" t="s">
        <v>24</v>
      </c>
      <c r="AY246" s="25" t="s">
        <v>228</v>
      </c>
      <c r="BE246" s="248">
        <f>IF(N246="základní",J246,0)</f>
        <v>0</v>
      </c>
      <c r="BF246" s="248">
        <f>IF(N246="snížená",J246,0)</f>
        <v>0</v>
      </c>
      <c r="BG246" s="248">
        <f>IF(N246="zákl. přenesená",J246,0)</f>
        <v>0</v>
      </c>
      <c r="BH246" s="248">
        <f>IF(N246="sníž. přenesená",J246,0)</f>
        <v>0</v>
      </c>
      <c r="BI246" s="248">
        <f>IF(N246="nulová",J246,0)</f>
        <v>0</v>
      </c>
      <c r="BJ246" s="25" t="s">
        <v>24</v>
      </c>
      <c r="BK246" s="248">
        <f>ROUND(I246*H246,2)</f>
        <v>0</v>
      </c>
      <c r="BL246" s="25" t="s">
        <v>572</v>
      </c>
      <c r="BM246" s="25" t="s">
        <v>6366</v>
      </c>
    </row>
    <row r="247" s="1" customFormat="1" ht="16.5" customHeight="1">
      <c r="B247" s="47"/>
      <c r="C247" s="237" t="s">
        <v>1005</v>
      </c>
      <c r="D247" s="237" t="s">
        <v>230</v>
      </c>
      <c r="E247" s="238" t="s">
        <v>6367</v>
      </c>
      <c r="F247" s="239" t="s">
        <v>6368</v>
      </c>
      <c r="G247" s="240" t="s">
        <v>929</v>
      </c>
      <c r="H247" s="241">
        <v>1</v>
      </c>
      <c r="I247" s="242"/>
      <c r="J247" s="243">
        <f>ROUND(I247*H247,2)</f>
        <v>0</v>
      </c>
      <c r="K247" s="239" t="s">
        <v>3751</v>
      </c>
      <c r="L247" s="73"/>
      <c r="M247" s="244" t="s">
        <v>22</v>
      </c>
      <c r="N247" s="245" t="s">
        <v>50</v>
      </c>
      <c r="O247" s="48"/>
      <c r="P247" s="246">
        <f>O247*H247</f>
        <v>0</v>
      </c>
      <c r="Q247" s="246">
        <v>0</v>
      </c>
      <c r="R247" s="246">
        <f>Q247*H247</f>
        <v>0</v>
      </c>
      <c r="S247" s="246">
        <v>0</v>
      </c>
      <c r="T247" s="247">
        <f>S247*H247</f>
        <v>0</v>
      </c>
      <c r="AR247" s="25" t="s">
        <v>572</v>
      </c>
      <c r="AT247" s="25" t="s">
        <v>230</v>
      </c>
      <c r="AU247" s="25" t="s">
        <v>24</v>
      </c>
      <c r="AY247" s="25" t="s">
        <v>228</v>
      </c>
      <c r="BE247" s="248">
        <f>IF(N247="základní",J247,0)</f>
        <v>0</v>
      </c>
      <c r="BF247" s="248">
        <f>IF(N247="snížená",J247,0)</f>
        <v>0</v>
      </c>
      <c r="BG247" s="248">
        <f>IF(N247="zákl. přenesená",J247,0)</f>
        <v>0</v>
      </c>
      <c r="BH247" s="248">
        <f>IF(N247="sníž. přenesená",J247,0)</f>
        <v>0</v>
      </c>
      <c r="BI247" s="248">
        <f>IF(N247="nulová",J247,0)</f>
        <v>0</v>
      </c>
      <c r="BJ247" s="25" t="s">
        <v>24</v>
      </c>
      <c r="BK247" s="248">
        <f>ROUND(I247*H247,2)</f>
        <v>0</v>
      </c>
      <c r="BL247" s="25" t="s">
        <v>572</v>
      </c>
      <c r="BM247" s="25" t="s">
        <v>6369</v>
      </c>
    </row>
    <row r="248" s="1" customFormat="1" ht="16.5" customHeight="1">
      <c r="B248" s="47"/>
      <c r="C248" s="237" t="s">
        <v>1011</v>
      </c>
      <c r="D248" s="237" t="s">
        <v>230</v>
      </c>
      <c r="E248" s="238" t="s">
        <v>6370</v>
      </c>
      <c r="F248" s="239" t="s">
        <v>6371</v>
      </c>
      <c r="G248" s="240" t="s">
        <v>929</v>
      </c>
      <c r="H248" s="241">
        <v>1</v>
      </c>
      <c r="I248" s="242"/>
      <c r="J248" s="243">
        <f>ROUND(I248*H248,2)</f>
        <v>0</v>
      </c>
      <c r="K248" s="239" t="s">
        <v>3751</v>
      </c>
      <c r="L248" s="73"/>
      <c r="M248" s="244" t="s">
        <v>22</v>
      </c>
      <c r="N248" s="245" t="s">
        <v>50</v>
      </c>
      <c r="O248" s="48"/>
      <c r="P248" s="246">
        <f>O248*H248</f>
        <v>0</v>
      </c>
      <c r="Q248" s="246">
        <v>0</v>
      </c>
      <c r="R248" s="246">
        <f>Q248*H248</f>
        <v>0</v>
      </c>
      <c r="S248" s="246">
        <v>0</v>
      </c>
      <c r="T248" s="247">
        <f>S248*H248</f>
        <v>0</v>
      </c>
      <c r="AR248" s="25" t="s">
        <v>572</v>
      </c>
      <c r="AT248" s="25" t="s">
        <v>230</v>
      </c>
      <c r="AU248" s="25" t="s">
        <v>24</v>
      </c>
      <c r="AY248" s="25" t="s">
        <v>228</v>
      </c>
      <c r="BE248" s="248">
        <f>IF(N248="základní",J248,0)</f>
        <v>0</v>
      </c>
      <c r="BF248" s="248">
        <f>IF(N248="snížená",J248,0)</f>
        <v>0</v>
      </c>
      <c r="BG248" s="248">
        <f>IF(N248="zákl. přenesená",J248,0)</f>
        <v>0</v>
      </c>
      <c r="BH248" s="248">
        <f>IF(N248="sníž. přenesená",J248,0)</f>
        <v>0</v>
      </c>
      <c r="BI248" s="248">
        <f>IF(N248="nulová",J248,0)</f>
        <v>0</v>
      </c>
      <c r="BJ248" s="25" t="s">
        <v>24</v>
      </c>
      <c r="BK248" s="248">
        <f>ROUND(I248*H248,2)</f>
        <v>0</v>
      </c>
      <c r="BL248" s="25" t="s">
        <v>572</v>
      </c>
      <c r="BM248" s="25" t="s">
        <v>6372</v>
      </c>
    </row>
    <row r="249" s="1" customFormat="1" ht="16.5" customHeight="1">
      <c r="B249" s="47"/>
      <c r="C249" s="237" t="s">
        <v>1015</v>
      </c>
      <c r="D249" s="237" t="s">
        <v>230</v>
      </c>
      <c r="E249" s="238" t="s">
        <v>6373</v>
      </c>
      <c r="F249" s="239" t="s">
        <v>6374</v>
      </c>
      <c r="G249" s="240" t="s">
        <v>929</v>
      </c>
      <c r="H249" s="241">
        <v>1</v>
      </c>
      <c r="I249" s="242"/>
      <c r="J249" s="243">
        <f>ROUND(I249*H249,2)</f>
        <v>0</v>
      </c>
      <c r="K249" s="239" t="s">
        <v>3751</v>
      </c>
      <c r="L249" s="73"/>
      <c r="M249" s="244" t="s">
        <v>22</v>
      </c>
      <c r="N249" s="245" t="s">
        <v>50</v>
      </c>
      <c r="O249" s="48"/>
      <c r="P249" s="246">
        <f>O249*H249</f>
        <v>0</v>
      </c>
      <c r="Q249" s="246">
        <v>0</v>
      </c>
      <c r="R249" s="246">
        <f>Q249*H249</f>
        <v>0</v>
      </c>
      <c r="S249" s="246">
        <v>0</v>
      </c>
      <c r="T249" s="247">
        <f>S249*H249</f>
        <v>0</v>
      </c>
      <c r="AR249" s="25" t="s">
        <v>572</v>
      </c>
      <c r="AT249" s="25" t="s">
        <v>230</v>
      </c>
      <c r="AU249" s="25" t="s">
        <v>24</v>
      </c>
      <c r="AY249" s="25" t="s">
        <v>228</v>
      </c>
      <c r="BE249" s="248">
        <f>IF(N249="základní",J249,0)</f>
        <v>0</v>
      </c>
      <c r="BF249" s="248">
        <f>IF(N249="snížená",J249,0)</f>
        <v>0</v>
      </c>
      <c r="BG249" s="248">
        <f>IF(N249="zákl. přenesená",J249,0)</f>
        <v>0</v>
      </c>
      <c r="BH249" s="248">
        <f>IF(N249="sníž. přenesená",J249,0)</f>
        <v>0</v>
      </c>
      <c r="BI249" s="248">
        <f>IF(N249="nulová",J249,0)</f>
        <v>0</v>
      </c>
      <c r="BJ249" s="25" t="s">
        <v>24</v>
      </c>
      <c r="BK249" s="248">
        <f>ROUND(I249*H249,2)</f>
        <v>0</v>
      </c>
      <c r="BL249" s="25" t="s">
        <v>572</v>
      </c>
      <c r="BM249" s="25" t="s">
        <v>6375</v>
      </c>
    </row>
    <row r="250" s="1" customFormat="1" ht="16.5" customHeight="1">
      <c r="B250" s="47"/>
      <c r="C250" s="237" t="s">
        <v>1020</v>
      </c>
      <c r="D250" s="237" t="s">
        <v>230</v>
      </c>
      <c r="E250" s="238" t="s">
        <v>6376</v>
      </c>
      <c r="F250" s="239" t="s">
        <v>6377</v>
      </c>
      <c r="G250" s="240" t="s">
        <v>929</v>
      </c>
      <c r="H250" s="241">
        <v>1</v>
      </c>
      <c r="I250" s="242"/>
      <c r="J250" s="243">
        <f>ROUND(I250*H250,2)</f>
        <v>0</v>
      </c>
      <c r="K250" s="239" t="s">
        <v>3751</v>
      </c>
      <c r="L250" s="73"/>
      <c r="M250" s="244" t="s">
        <v>22</v>
      </c>
      <c r="N250" s="245" t="s">
        <v>50</v>
      </c>
      <c r="O250" s="48"/>
      <c r="P250" s="246">
        <f>O250*H250</f>
        <v>0</v>
      </c>
      <c r="Q250" s="246">
        <v>0</v>
      </c>
      <c r="R250" s="246">
        <f>Q250*H250</f>
        <v>0</v>
      </c>
      <c r="S250" s="246">
        <v>0</v>
      </c>
      <c r="T250" s="247">
        <f>S250*H250</f>
        <v>0</v>
      </c>
      <c r="AR250" s="25" t="s">
        <v>572</v>
      </c>
      <c r="AT250" s="25" t="s">
        <v>230</v>
      </c>
      <c r="AU250" s="25" t="s">
        <v>24</v>
      </c>
      <c r="AY250" s="25" t="s">
        <v>228</v>
      </c>
      <c r="BE250" s="248">
        <f>IF(N250="základní",J250,0)</f>
        <v>0</v>
      </c>
      <c r="BF250" s="248">
        <f>IF(N250="snížená",J250,0)</f>
        <v>0</v>
      </c>
      <c r="BG250" s="248">
        <f>IF(N250="zákl. přenesená",J250,0)</f>
        <v>0</v>
      </c>
      <c r="BH250" s="248">
        <f>IF(N250="sníž. přenesená",J250,0)</f>
        <v>0</v>
      </c>
      <c r="BI250" s="248">
        <f>IF(N250="nulová",J250,0)</f>
        <v>0</v>
      </c>
      <c r="BJ250" s="25" t="s">
        <v>24</v>
      </c>
      <c r="BK250" s="248">
        <f>ROUND(I250*H250,2)</f>
        <v>0</v>
      </c>
      <c r="BL250" s="25" t="s">
        <v>572</v>
      </c>
      <c r="BM250" s="25" t="s">
        <v>6378</v>
      </c>
    </row>
    <row r="251" s="1" customFormat="1" ht="16.5" customHeight="1">
      <c r="B251" s="47"/>
      <c r="C251" s="237" t="s">
        <v>1024</v>
      </c>
      <c r="D251" s="237" t="s">
        <v>230</v>
      </c>
      <c r="E251" s="238" t="s">
        <v>6379</v>
      </c>
      <c r="F251" s="239" t="s">
        <v>6371</v>
      </c>
      <c r="G251" s="240" t="s">
        <v>929</v>
      </c>
      <c r="H251" s="241">
        <v>3</v>
      </c>
      <c r="I251" s="242"/>
      <c r="J251" s="243">
        <f>ROUND(I251*H251,2)</f>
        <v>0</v>
      </c>
      <c r="K251" s="239" t="s">
        <v>3751</v>
      </c>
      <c r="L251" s="73"/>
      <c r="M251" s="244" t="s">
        <v>22</v>
      </c>
      <c r="N251" s="245" t="s">
        <v>50</v>
      </c>
      <c r="O251" s="48"/>
      <c r="P251" s="246">
        <f>O251*H251</f>
        <v>0</v>
      </c>
      <c r="Q251" s="246">
        <v>0</v>
      </c>
      <c r="R251" s="246">
        <f>Q251*H251</f>
        <v>0</v>
      </c>
      <c r="S251" s="246">
        <v>0</v>
      </c>
      <c r="T251" s="247">
        <f>S251*H251</f>
        <v>0</v>
      </c>
      <c r="AR251" s="25" t="s">
        <v>572</v>
      </c>
      <c r="AT251" s="25" t="s">
        <v>230</v>
      </c>
      <c r="AU251" s="25" t="s">
        <v>24</v>
      </c>
      <c r="AY251" s="25" t="s">
        <v>228</v>
      </c>
      <c r="BE251" s="248">
        <f>IF(N251="základní",J251,0)</f>
        <v>0</v>
      </c>
      <c r="BF251" s="248">
        <f>IF(N251="snížená",J251,0)</f>
        <v>0</v>
      </c>
      <c r="BG251" s="248">
        <f>IF(N251="zákl. přenesená",J251,0)</f>
        <v>0</v>
      </c>
      <c r="BH251" s="248">
        <f>IF(N251="sníž. přenesená",J251,0)</f>
        <v>0</v>
      </c>
      <c r="BI251" s="248">
        <f>IF(N251="nulová",J251,0)</f>
        <v>0</v>
      </c>
      <c r="BJ251" s="25" t="s">
        <v>24</v>
      </c>
      <c r="BK251" s="248">
        <f>ROUND(I251*H251,2)</f>
        <v>0</v>
      </c>
      <c r="BL251" s="25" t="s">
        <v>572</v>
      </c>
      <c r="BM251" s="25" t="s">
        <v>6380</v>
      </c>
    </row>
    <row r="252" s="1" customFormat="1" ht="16.5" customHeight="1">
      <c r="B252" s="47"/>
      <c r="C252" s="237" t="s">
        <v>1047</v>
      </c>
      <c r="D252" s="237" t="s">
        <v>230</v>
      </c>
      <c r="E252" s="238" t="s">
        <v>6381</v>
      </c>
      <c r="F252" s="239" t="s">
        <v>6382</v>
      </c>
      <c r="G252" s="240" t="s">
        <v>929</v>
      </c>
      <c r="H252" s="241">
        <v>3</v>
      </c>
      <c r="I252" s="242"/>
      <c r="J252" s="243">
        <f>ROUND(I252*H252,2)</f>
        <v>0</v>
      </c>
      <c r="K252" s="239" t="s">
        <v>3751</v>
      </c>
      <c r="L252" s="73"/>
      <c r="M252" s="244" t="s">
        <v>22</v>
      </c>
      <c r="N252" s="245" t="s">
        <v>50</v>
      </c>
      <c r="O252" s="48"/>
      <c r="P252" s="246">
        <f>O252*H252</f>
        <v>0</v>
      </c>
      <c r="Q252" s="246">
        <v>0</v>
      </c>
      <c r="R252" s="246">
        <f>Q252*H252</f>
        <v>0</v>
      </c>
      <c r="S252" s="246">
        <v>0</v>
      </c>
      <c r="T252" s="247">
        <f>S252*H252</f>
        <v>0</v>
      </c>
      <c r="AR252" s="25" t="s">
        <v>572</v>
      </c>
      <c r="AT252" s="25" t="s">
        <v>230</v>
      </c>
      <c r="AU252" s="25" t="s">
        <v>24</v>
      </c>
      <c r="AY252" s="25" t="s">
        <v>228</v>
      </c>
      <c r="BE252" s="248">
        <f>IF(N252="základní",J252,0)</f>
        <v>0</v>
      </c>
      <c r="BF252" s="248">
        <f>IF(N252="snížená",J252,0)</f>
        <v>0</v>
      </c>
      <c r="BG252" s="248">
        <f>IF(N252="zákl. přenesená",J252,0)</f>
        <v>0</v>
      </c>
      <c r="BH252" s="248">
        <f>IF(N252="sníž. přenesená",J252,0)</f>
        <v>0</v>
      </c>
      <c r="BI252" s="248">
        <f>IF(N252="nulová",J252,0)</f>
        <v>0</v>
      </c>
      <c r="BJ252" s="25" t="s">
        <v>24</v>
      </c>
      <c r="BK252" s="248">
        <f>ROUND(I252*H252,2)</f>
        <v>0</v>
      </c>
      <c r="BL252" s="25" t="s">
        <v>572</v>
      </c>
      <c r="BM252" s="25" t="s">
        <v>6383</v>
      </c>
    </row>
    <row r="253" s="1" customFormat="1" ht="16.5" customHeight="1">
      <c r="B253" s="47"/>
      <c r="C253" s="237" t="s">
        <v>1049</v>
      </c>
      <c r="D253" s="237" t="s">
        <v>230</v>
      </c>
      <c r="E253" s="238" t="s">
        <v>6384</v>
      </c>
      <c r="F253" s="239" t="s">
        <v>6385</v>
      </c>
      <c r="G253" s="240" t="s">
        <v>328</v>
      </c>
      <c r="H253" s="241">
        <v>4110</v>
      </c>
      <c r="I253" s="242"/>
      <c r="J253" s="243">
        <f>ROUND(I253*H253,2)</f>
        <v>0</v>
      </c>
      <c r="K253" s="239" t="s">
        <v>3751</v>
      </c>
      <c r="L253" s="73"/>
      <c r="M253" s="244" t="s">
        <v>22</v>
      </c>
      <c r="N253" s="245" t="s">
        <v>50</v>
      </c>
      <c r="O253" s="48"/>
      <c r="P253" s="246">
        <f>O253*H253</f>
        <v>0</v>
      </c>
      <c r="Q253" s="246">
        <v>0</v>
      </c>
      <c r="R253" s="246">
        <f>Q253*H253</f>
        <v>0</v>
      </c>
      <c r="S253" s="246">
        <v>0</v>
      </c>
      <c r="T253" s="247">
        <f>S253*H253</f>
        <v>0</v>
      </c>
      <c r="AR253" s="25" t="s">
        <v>572</v>
      </c>
      <c r="AT253" s="25" t="s">
        <v>230</v>
      </c>
      <c r="AU253" s="25" t="s">
        <v>24</v>
      </c>
      <c r="AY253" s="25" t="s">
        <v>228</v>
      </c>
      <c r="BE253" s="248">
        <f>IF(N253="základní",J253,0)</f>
        <v>0</v>
      </c>
      <c r="BF253" s="248">
        <f>IF(N253="snížená",J253,0)</f>
        <v>0</v>
      </c>
      <c r="BG253" s="248">
        <f>IF(N253="zákl. přenesená",J253,0)</f>
        <v>0</v>
      </c>
      <c r="BH253" s="248">
        <f>IF(N253="sníž. přenesená",J253,0)</f>
        <v>0</v>
      </c>
      <c r="BI253" s="248">
        <f>IF(N253="nulová",J253,0)</f>
        <v>0</v>
      </c>
      <c r="BJ253" s="25" t="s">
        <v>24</v>
      </c>
      <c r="BK253" s="248">
        <f>ROUND(I253*H253,2)</f>
        <v>0</v>
      </c>
      <c r="BL253" s="25" t="s">
        <v>572</v>
      </c>
      <c r="BM253" s="25" t="s">
        <v>6386</v>
      </c>
    </row>
    <row r="254" s="1" customFormat="1" ht="16.5" customHeight="1">
      <c r="B254" s="47"/>
      <c r="C254" s="237" t="s">
        <v>1055</v>
      </c>
      <c r="D254" s="237" t="s">
        <v>230</v>
      </c>
      <c r="E254" s="238" t="s">
        <v>6387</v>
      </c>
      <c r="F254" s="239" t="s">
        <v>6388</v>
      </c>
      <c r="G254" s="240" t="s">
        <v>929</v>
      </c>
      <c r="H254" s="241">
        <v>4</v>
      </c>
      <c r="I254" s="242"/>
      <c r="J254" s="243">
        <f>ROUND(I254*H254,2)</f>
        <v>0</v>
      </c>
      <c r="K254" s="239" t="s">
        <v>3751</v>
      </c>
      <c r="L254" s="73"/>
      <c r="M254" s="244" t="s">
        <v>22</v>
      </c>
      <c r="N254" s="245" t="s">
        <v>50</v>
      </c>
      <c r="O254" s="48"/>
      <c r="P254" s="246">
        <f>O254*H254</f>
        <v>0</v>
      </c>
      <c r="Q254" s="246">
        <v>0</v>
      </c>
      <c r="R254" s="246">
        <f>Q254*H254</f>
        <v>0</v>
      </c>
      <c r="S254" s="246">
        <v>0</v>
      </c>
      <c r="T254" s="247">
        <f>S254*H254</f>
        <v>0</v>
      </c>
      <c r="AR254" s="25" t="s">
        <v>572</v>
      </c>
      <c r="AT254" s="25" t="s">
        <v>230</v>
      </c>
      <c r="AU254" s="25" t="s">
        <v>24</v>
      </c>
      <c r="AY254" s="25" t="s">
        <v>228</v>
      </c>
      <c r="BE254" s="248">
        <f>IF(N254="základní",J254,0)</f>
        <v>0</v>
      </c>
      <c r="BF254" s="248">
        <f>IF(N254="snížená",J254,0)</f>
        <v>0</v>
      </c>
      <c r="BG254" s="248">
        <f>IF(N254="zákl. přenesená",J254,0)</f>
        <v>0</v>
      </c>
      <c r="BH254" s="248">
        <f>IF(N254="sníž. přenesená",J254,0)</f>
        <v>0</v>
      </c>
      <c r="BI254" s="248">
        <f>IF(N254="nulová",J254,0)</f>
        <v>0</v>
      </c>
      <c r="BJ254" s="25" t="s">
        <v>24</v>
      </c>
      <c r="BK254" s="248">
        <f>ROUND(I254*H254,2)</f>
        <v>0</v>
      </c>
      <c r="BL254" s="25" t="s">
        <v>572</v>
      </c>
      <c r="BM254" s="25" t="s">
        <v>6389</v>
      </c>
    </row>
    <row r="255" s="1" customFormat="1" ht="16.5" customHeight="1">
      <c r="B255" s="47"/>
      <c r="C255" s="237" t="s">
        <v>1060</v>
      </c>
      <c r="D255" s="237" t="s">
        <v>230</v>
      </c>
      <c r="E255" s="238" t="s">
        <v>6390</v>
      </c>
      <c r="F255" s="239" t="s">
        <v>6391</v>
      </c>
      <c r="G255" s="240" t="s">
        <v>929</v>
      </c>
      <c r="H255" s="241">
        <v>2</v>
      </c>
      <c r="I255" s="242"/>
      <c r="J255" s="243">
        <f>ROUND(I255*H255,2)</f>
        <v>0</v>
      </c>
      <c r="K255" s="239" t="s">
        <v>3751</v>
      </c>
      <c r="L255" s="73"/>
      <c r="M255" s="244" t="s">
        <v>22</v>
      </c>
      <c r="N255" s="245" t="s">
        <v>50</v>
      </c>
      <c r="O255" s="48"/>
      <c r="P255" s="246">
        <f>O255*H255</f>
        <v>0</v>
      </c>
      <c r="Q255" s="246">
        <v>0</v>
      </c>
      <c r="R255" s="246">
        <f>Q255*H255</f>
        <v>0</v>
      </c>
      <c r="S255" s="246">
        <v>0</v>
      </c>
      <c r="T255" s="247">
        <f>S255*H255</f>
        <v>0</v>
      </c>
      <c r="AR255" s="25" t="s">
        <v>572</v>
      </c>
      <c r="AT255" s="25" t="s">
        <v>230</v>
      </c>
      <c r="AU255" s="25" t="s">
        <v>24</v>
      </c>
      <c r="AY255" s="25" t="s">
        <v>228</v>
      </c>
      <c r="BE255" s="248">
        <f>IF(N255="základní",J255,0)</f>
        <v>0</v>
      </c>
      <c r="BF255" s="248">
        <f>IF(N255="snížená",J255,0)</f>
        <v>0</v>
      </c>
      <c r="BG255" s="248">
        <f>IF(N255="zákl. přenesená",J255,0)</f>
        <v>0</v>
      </c>
      <c r="BH255" s="248">
        <f>IF(N255="sníž. přenesená",J255,0)</f>
        <v>0</v>
      </c>
      <c r="BI255" s="248">
        <f>IF(N255="nulová",J255,0)</f>
        <v>0</v>
      </c>
      <c r="BJ255" s="25" t="s">
        <v>24</v>
      </c>
      <c r="BK255" s="248">
        <f>ROUND(I255*H255,2)</f>
        <v>0</v>
      </c>
      <c r="BL255" s="25" t="s">
        <v>572</v>
      </c>
      <c r="BM255" s="25" t="s">
        <v>6392</v>
      </c>
    </row>
    <row r="256" s="1" customFormat="1" ht="16.5" customHeight="1">
      <c r="B256" s="47"/>
      <c r="C256" s="237" t="s">
        <v>1065</v>
      </c>
      <c r="D256" s="237" t="s">
        <v>230</v>
      </c>
      <c r="E256" s="238" t="s">
        <v>6393</v>
      </c>
      <c r="F256" s="239" t="s">
        <v>6394</v>
      </c>
      <c r="G256" s="240" t="s">
        <v>929</v>
      </c>
      <c r="H256" s="241">
        <v>3</v>
      </c>
      <c r="I256" s="242"/>
      <c r="J256" s="243">
        <f>ROUND(I256*H256,2)</f>
        <v>0</v>
      </c>
      <c r="K256" s="239" t="s">
        <v>3751</v>
      </c>
      <c r="L256" s="73"/>
      <c r="M256" s="244" t="s">
        <v>22</v>
      </c>
      <c r="N256" s="245" t="s">
        <v>50</v>
      </c>
      <c r="O256" s="48"/>
      <c r="P256" s="246">
        <f>O256*H256</f>
        <v>0</v>
      </c>
      <c r="Q256" s="246">
        <v>0</v>
      </c>
      <c r="R256" s="246">
        <f>Q256*H256</f>
        <v>0</v>
      </c>
      <c r="S256" s="246">
        <v>0</v>
      </c>
      <c r="T256" s="247">
        <f>S256*H256</f>
        <v>0</v>
      </c>
      <c r="AR256" s="25" t="s">
        <v>572</v>
      </c>
      <c r="AT256" s="25" t="s">
        <v>230</v>
      </c>
      <c r="AU256" s="25" t="s">
        <v>24</v>
      </c>
      <c r="AY256" s="25" t="s">
        <v>228</v>
      </c>
      <c r="BE256" s="248">
        <f>IF(N256="základní",J256,0)</f>
        <v>0</v>
      </c>
      <c r="BF256" s="248">
        <f>IF(N256="snížená",J256,0)</f>
        <v>0</v>
      </c>
      <c r="BG256" s="248">
        <f>IF(N256="zákl. přenesená",J256,0)</f>
        <v>0</v>
      </c>
      <c r="BH256" s="248">
        <f>IF(N256="sníž. přenesená",J256,0)</f>
        <v>0</v>
      </c>
      <c r="BI256" s="248">
        <f>IF(N256="nulová",J256,0)</f>
        <v>0</v>
      </c>
      <c r="BJ256" s="25" t="s">
        <v>24</v>
      </c>
      <c r="BK256" s="248">
        <f>ROUND(I256*H256,2)</f>
        <v>0</v>
      </c>
      <c r="BL256" s="25" t="s">
        <v>572</v>
      </c>
      <c r="BM256" s="25" t="s">
        <v>6395</v>
      </c>
    </row>
    <row r="257" s="1" customFormat="1" ht="16.5" customHeight="1">
      <c r="B257" s="47"/>
      <c r="C257" s="237" t="s">
        <v>1070</v>
      </c>
      <c r="D257" s="237" t="s">
        <v>230</v>
      </c>
      <c r="E257" s="238" t="s">
        <v>6396</v>
      </c>
      <c r="F257" s="239" t="s">
        <v>6397</v>
      </c>
      <c r="G257" s="240" t="s">
        <v>929</v>
      </c>
      <c r="H257" s="241">
        <v>6</v>
      </c>
      <c r="I257" s="242"/>
      <c r="J257" s="243">
        <f>ROUND(I257*H257,2)</f>
        <v>0</v>
      </c>
      <c r="K257" s="239" t="s">
        <v>3751</v>
      </c>
      <c r="L257" s="73"/>
      <c r="M257" s="244" t="s">
        <v>22</v>
      </c>
      <c r="N257" s="245" t="s">
        <v>50</v>
      </c>
      <c r="O257" s="48"/>
      <c r="P257" s="246">
        <f>O257*H257</f>
        <v>0</v>
      </c>
      <c r="Q257" s="246">
        <v>0</v>
      </c>
      <c r="R257" s="246">
        <f>Q257*H257</f>
        <v>0</v>
      </c>
      <c r="S257" s="246">
        <v>0</v>
      </c>
      <c r="T257" s="247">
        <f>S257*H257</f>
        <v>0</v>
      </c>
      <c r="AR257" s="25" t="s">
        <v>572</v>
      </c>
      <c r="AT257" s="25" t="s">
        <v>230</v>
      </c>
      <c r="AU257" s="25" t="s">
        <v>24</v>
      </c>
      <c r="AY257" s="25" t="s">
        <v>228</v>
      </c>
      <c r="BE257" s="248">
        <f>IF(N257="základní",J257,0)</f>
        <v>0</v>
      </c>
      <c r="BF257" s="248">
        <f>IF(N257="snížená",J257,0)</f>
        <v>0</v>
      </c>
      <c r="BG257" s="248">
        <f>IF(N257="zákl. přenesená",J257,0)</f>
        <v>0</v>
      </c>
      <c r="BH257" s="248">
        <f>IF(N257="sníž. přenesená",J257,0)</f>
        <v>0</v>
      </c>
      <c r="BI257" s="248">
        <f>IF(N257="nulová",J257,0)</f>
        <v>0</v>
      </c>
      <c r="BJ257" s="25" t="s">
        <v>24</v>
      </c>
      <c r="BK257" s="248">
        <f>ROUND(I257*H257,2)</f>
        <v>0</v>
      </c>
      <c r="BL257" s="25" t="s">
        <v>572</v>
      </c>
      <c r="BM257" s="25" t="s">
        <v>6398</v>
      </c>
    </row>
    <row r="258" s="1" customFormat="1" ht="16.5" customHeight="1">
      <c r="B258" s="47"/>
      <c r="C258" s="237" t="s">
        <v>1073</v>
      </c>
      <c r="D258" s="237" t="s">
        <v>230</v>
      </c>
      <c r="E258" s="238" t="s">
        <v>6399</v>
      </c>
      <c r="F258" s="239" t="s">
        <v>6400</v>
      </c>
      <c r="G258" s="240" t="s">
        <v>929</v>
      </c>
      <c r="H258" s="241">
        <v>38</v>
      </c>
      <c r="I258" s="242"/>
      <c r="J258" s="243">
        <f>ROUND(I258*H258,2)</f>
        <v>0</v>
      </c>
      <c r="K258" s="239" t="s">
        <v>3751</v>
      </c>
      <c r="L258" s="73"/>
      <c r="M258" s="244" t="s">
        <v>22</v>
      </c>
      <c r="N258" s="245" t="s">
        <v>50</v>
      </c>
      <c r="O258" s="48"/>
      <c r="P258" s="246">
        <f>O258*H258</f>
        <v>0</v>
      </c>
      <c r="Q258" s="246">
        <v>0</v>
      </c>
      <c r="R258" s="246">
        <f>Q258*H258</f>
        <v>0</v>
      </c>
      <c r="S258" s="246">
        <v>0</v>
      </c>
      <c r="T258" s="247">
        <f>S258*H258</f>
        <v>0</v>
      </c>
      <c r="AR258" s="25" t="s">
        <v>572</v>
      </c>
      <c r="AT258" s="25" t="s">
        <v>230</v>
      </c>
      <c r="AU258" s="25" t="s">
        <v>24</v>
      </c>
      <c r="AY258" s="25" t="s">
        <v>228</v>
      </c>
      <c r="BE258" s="248">
        <f>IF(N258="základní",J258,0)</f>
        <v>0</v>
      </c>
      <c r="BF258" s="248">
        <f>IF(N258="snížená",J258,0)</f>
        <v>0</v>
      </c>
      <c r="BG258" s="248">
        <f>IF(N258="zákl. přenesená",J258,0)</f>
        <v>0</v>
      </c>
      <c r="BH258" s="248">
        <f>IF(N258="sníž. přenesená",J258,0)</f>
        <v>0</v>
      </c>
      <c r="BI258" s="248">
        <f>IF(N258="nulová",J258,0)</f>
        <v>0</v>
      </c>
      <c r="BJ258" s="25" t="s">
        <v>24</v>
      </c>
      <c r="BK258" s="248">
        <f>ROUND(I258*H258,2)</f>
        <v>0</v>
      </c>
      <c r="BL258" s="25" t="s">
        <v>572</v>
      </c>
      <c r="BM258" s="25" t="s">
        <v>6401</v>
      </c>
    </row>
    <row r="259" s="1" customFormat="1" ht="16.5" customHeight="1">
      <c r="B259" s="47"/>
      <c r="C259" s="237" t="s">
        <v>1078</v>
      </c>
      <c r="D259" s="237" t="s">
        <v>230</v>
      </c>
      <c r="E259" s="238" t="s">
        <v>6402</v>
      </c>
      <c r="F259" s="239" t="s">
        <v>6403</v>
      </c>
      <c r="G259" s="240" t="s">
        <v>929</v>
      </c>
      <c r="H259" s="241">
        <v>6</v>
      </c>
      <c r="I259" s="242"/>
      <c r="J259" s="243">
        <f>ROUND(I259*H259,2)</f>
        <v>0</v>
      </c>
      <c r="K259" s="239" t="s">
        <v>3751</v>
      </c>
      <c r="L259" s="73"/>
      <c r="M259" s="244" t="s">
        <v>22</v>
      </c>
      <c r="N259" s="245" t="s">
        <v>50</v>
      </c>
      <c r="O259" s="48"/>
      <c r="P259" s="246">
        <f>O259*H259</f>
        <v>0</v>
      </c>
      <c r="Q259" s="246">
        <v>0</v>
      </c>
      <c r="R259" s="246">
        <f>Q259*H259</f>
        <v>0</v>
      </c>
      <c r="S259" s="246">
        <v>0</v>
      </c>
      <c r="T259" s="247">
        <f>S259*H259</f>
        <v>0</v>
      </c>
      <c r="AR259" s="25" t="s">
        <v>572</v>
      </c>
      <c r="AT259" s="25" t="s">
        <v>230</v>
      </c>
      <c r="AU259" s="25" t="s">
        <v>24</v>
      </c>
      <c r="AY259" s="25" t="s">
        <v>228</v>
      </c>
      <c r="BE259" s="248">
        <f>IF(N259="základní",J259,0)</f>
        <v>0</v>
      </c>
      <c r="BF259" s="248">
        <f>IF(N259="snížená",J259,0)</f>
        <v>0</v>
      </c>
      <c r="BG259" s="248">
        <f>IF(N259="zákl. přenesená",J259,0)</f>
        <v>0</v>
      </c>
      <c r="BH259" s="248">
        <f>IF(N259="sníž. přenesená",J259,0)</f>
        <v>0</v>
      </c>
      <c r="BI259" s="248">
        <f>IF(N259="nulová",J259,0)</f>
        <v>0</v>
      </c>
      <c r="BJ259" s="25" t="s">
        <v>24</v>
      </c>
      <c r="BK259" s="248">
        <f>ROUND(I259*H259,2)</f>
        <v>0</v>
      </c>
      <c r="BL259" s="25" t="s">
        <v>572</v>
      </c>
      <c r="BM259" s="25" t="s">
        <v>6404</v>
      </c>
    </row>
    <row r="260" s="1" customFormat="1" ht="16.5" customHeight="1">
      <c r="B260" s="47"/>
      <c r="C260" s="237" t="s">
        <v>1082</v>
      </c>
      <c r="D260" s="237" t="s">
        <v>230</v>
      </c>
      <c r="E260" s="238" t="s">
        <v>6405</v>
      </c>
      <c r="F260" s="239" t="s">
        <v>6406</v>
      </c>
      <c r="G260" s="240" t="s">
        <v>929</v>
      </c>
      <c r="H260" s="241">
        <v>2</v>
      </c>
      <c r="I260" s="242"/>
      <c r="J260" s="243">
        <f>ROUND(I260*H260,2)</f>
        <v>0</v>
      </c>
      <c r="K260" s="239" t="s">
        <v>3751</v>
      </c>
      <c r="L260" s="73"/>
      <c r="M260" s="244" t="s">
        <v>22</v>
      </c>
      <c r="N260" s="245" t="s">
        <v>50</v>
      </c>
      <c r="O260" s="48"/>
      <c r="P260" s="246">
        <f>O260*H260</f>
        <v>0</v>
      </c>
      <c r="Q260" s="246">
        <v>0</v>
      </c>
      <c r="R260" s="246">
        <f>Q260*H260</f>
        <v>0</v>
      </c>
      <c r="S260" s="246">
        <v>0</v>
      </c>
      <c r="T260" s="247">
        <f>S260*H260</f>
        <v>0</v>
      </c>
      <c r="AR260" s="25" t="s">
        <v>572</v>
      </c>
      <c r="AT260" s="25" t="s">
        <v>230</v>
      </c>
      <c r="AU260" s="25" t="s">
        <v>24</v>
      </c>
      <c r="AY260" s="25" t="s">
        <v>228</v>
      </c>
      <c r="BE260" s="248">
        <f>IF(N260="základní",J260,0)</f>
        <v>0</v>
      </c>
      <c r="BF260" s="248">
        <f>IF(N260="snížená",J260,0)</f>
        <v>0</v>
      </c>
      <c r="BG260" s="248">
        <f>IF(N260="zákl. přenesená",J260,0)</f>
        <v>0</v>
      </c>
      <c r="BH260" s="248">
        <f>IF(N260="sníž. přenesená",J260,0)</f>
        <v>0</v>
      </c>
      <c r="BI260" s="248">
        <f>IF(N260="nulová",J260,0)</f>
        <v>0</v>
      </c>
      <c r="BJ260" s="25" t="s">
        <v>24</v>
      </c>
      <c r="BK260" s="248">
        <f>ROUND(I260*H260,2)</f>
        <v>0</v>
      </c>
      <c r="BL260" s="25" t="s">
        <v>572</v>
      </c>
      <c r="BM260" s="25" t="s">
        <v>6407</v>
      </c>
    </row>
    <row r="261" s="1" customFormat="1" ht="16.5" customHeight="1">
      <c r="B261" s="47"/>
      <c r="C261" s="237" t="s">
        <v>1086</v>
      </c>
      <c r="D261" s="237" t="s">
        <v>230</v>
      </c>
      <c r="E261" s="238" t="s">
        <v>6408</v>
      </c>
      <c r="F261" s="239" t="s">
        <v>6409</v>
      </c>
      <c r="G261" s="240" t="s">
        <v>328</v>
      </c>
      <c r="H261" s="241">
        <v>55</v>
      </c>
      <c r="I261" s="242"/>
      <c r="J261" s="243">
        <f>ROUND(I261*H261,2)</f>
        <v>0</v>
      </c>
      <c r="K261" s="239" t="s">
        <v>3751</v>
      </c>
      <c r="L261" s="73"/>
      <c r="M261" s="244" t="s">
        <v>22</v>
      </c>
      <c r="N261" s="245" t="s">
        <v>50</v>
      </c>
      <c r="O261" s="48"/>
      <c r="P261" s="246">
        <f>O261*H261</f>
        <v>0</v>
      </c>
      <c r="Q261" s="246">
        <v>0</v>
      </c>
      <c r="R261" s="246">
        <f>Q261*H261</f>
        <v>0</v>
      </c>
      <c r="S261" s="246">
        <v>0</v>
      </c>
      <c r="T261" s="247">
        <f>S261*H261</f>
        <v>0</v>
      </c>
      <c r="AR261" s="25" t="s">
        <v>572</v>
      </c>
      <c r="AT261" s="25" t="s">
        <v>230</v>
      </c>
      <c r="AU261" s="25" t="s">
        <v>24</v>
      </c>
      <c r="AY261" s="25" t="s">
        <v>228</v>
      </c>
      <c r="BE261" s="248">
        <f>IF(N261="základní",J261,0)</f>
        <v>0</v>
      </c>
      <c r="BF261" s="248">
        <f>IF(N261="snížená",J261,0)</f>
        <v>0</v>
      </c>
      <c r="BG261" s="248">
        <f>IF(N261="zákl. přenesená",J261,0)</f>
        <v>0</v>
      </c>
      <c r="BH261" s="248">
        <f>IF(N261="sníž. přenesená",J261,0)</f>
        <v>0</v>
      </c>
      <c r="BI261" s="248">
        <f>IF(N261="nulová",J261,0)</f>
        <v>0</v>
      </c>
      <c r="BJ261" s="25" t="s">
        <v>24</v>
      </c>
      <c r="BK261" s="248">
        <f>ROUND(I261*H261,2)</f>
        <v>0</v>
      </c>
      <c r="BL261" s="25" t="s">
        <v>572</v>
      </c>
      <c r="BM261" s="25" t="s">
        <v>6410</v>
      </c>
    </row>
    <row r="262" s="1" customFormat="1" ht="16.5" customHeight="1">
      <c r="B262" s="47"/>
      <c r="C262" s="237" t="s">
        <v>1092</v>
      </c>
      <c r="D262" s="237" t="s">
        <v>230</v>
      </c>
      <c r="E262" s="238" t="s">
        <v>6411</v>
      </c>
      <c r="F262" s="239" t="s">
        <v>6412</v>
      </c>
      <c r="G262" s="240" t="s">
        <v>328</v>
      </c>
      <c r="H262" s="241">
        <v>160</v>
      </c>
      <c r="I262" s="242"/>
      <c r="J262" s="243">
        <f>ROUND(I262*H262,2)</f>
        <v>0</v>
      </c>
      <c r="K262" s="239" t="s">
        <v>3751</v>
      </c>
      <c r="L262" s="73"/>
      <c r="M262" s="244" t="s">
        <v>22</v>
      </c>
      <c r="N262" s="245" t="s">
        <v>50</v>
      </c>
      <c r="O262" s="48"/>
      <c r="P262" s="246">
        <f>O262*H262</f>
        <v>0</v>
      </c>
      <c r="Q262" s="246">
        <v>0</v>
      </c>
      <c r="R262" s="246">
        <f>Q262*H262</f>
        <v>0</v>
      </c>
      <c r="S262" s="246">
        <v>0</v>
      </c>
      <c r="T262" s="247">
        <f>S262*H262</f>
        <v>0</v>
      </c>
      <c r="AR262" s="25" t="s">
        <v>572</v>
      </c>
      <c r="AT262" s="25" t="s">
        <v>230</v>
      </c>
      <c r="AU262" s="25" t="s">
        <v>24</v>
      </c>
      <c r="AY262" s="25" t="s">
        <v>228</v>
      </c>
      <c r="BE262" s="248">
        <f>IF(N262="základní",J262,0)</f>
        <v>0</v>
      </c>
      <c r="BF262" s="248">
        <f>IF(N262="snížená",J262,0)</f>
        <v>0</v>
      </c>
      <c r="BG262" s="248">
        <f>IF(N262="zákl. přenesená",J262,0)</f>
        <v>0</v>
      </c>
      <c r="BH262" s="248">
        <f>IF(N262="sníž. přenesená",J262,0)</f>
        <v>0</v>
      </c>
      <c r="BI262" s="248">
        <f>IF(N262="nulová",J262,0)</f>
        <v>0</v>
      </c>
      <c r="BJ262" s="25" t="s">
        <v>24</v>
      </c>
      <c r="BK262" s="248">
        <f>ROUND(I262*H262,2)</f>
        <v>0</v>
      </c>
      <c r="BL262" s="25" t="s">
        <v>572</v>
      </c>
      <c r="BM262" s="25" t="s">
        <v>6413</v>
      </c>
    </row>
    <row r="263" s="11" customFormat="1" ht="37.44" customHeight="1">
      <c r="B263" s="221"/>
      <c r="C263" s="222"/>
      <c r="D263" s="223" t="s">
        <v>78</v>
      </c>
      <c r="E263" s="224" t="s">
        <v>2822</v>
      </c>
      <c r="F263" s="224" t="s">
        <v>6414</v>
      </c>
      <c r="G263" s="222"/>
      <c r="H263" s="222"/>
      <c r="I263" s="225"/>
      <c r="J263" s="226">
        <f>BK263</f>
        <v>0</v>
      </c>
      <c r="K263" s="222"/>
      <c r="L263" s="227"/>
      <c r="M263" s="228"/>
      <c r="N263" s="229"/>
      <c r="O263" s="229"/>
      <c r="P263" s="230">
        <f>SUM(P264:P296)</f>
        <v>0</v>
      </c>
      <c r="Q263" s="229"/>
      <c r="R263" s="230">
        <f>SUM(R264:R296)</f>
        <v>0</v>
      </c>
      <c r="S263" s="229"/>
      <c r="T263" s="231">
        <f>SUM(T264:T296)</f>
        <v>0</v>
      </c>
      <c r="AR263" s="232" t="s">
        <v>101</v>
      </c>
      <c r="AT263" s="233" t="s">
        <v>78</v>
      </c>
      <c r="AU263" s="233" t="s">
        <v>79</v>
      </c>
      <c r="AY263" s="232" t="s">
        <v>228</v>
      </c>
      <c r="BK263" s="234">
        <f>SUM(BK264:BK296)</f>
        <v>0</v>
      </c>
    </row>
    <row r="264" s="1" customFormat="1" ht="16.5" customHeight="1">
      <c r="B264" s="47"/>
      <c r="C264" s="237" t="s">
        <v>1099</v>
      </c>
      <c r="D264" s="237" t="s">
        <v>230</v>
      </c>
      <c r="E264" s="238" t="s">
        <v>6415</v>
      </c>
      <c r="F264" s="239" t="s">
        <v>6416</v>
      </c>
      <c r="G264" s="240" t="s">
        <v>929</v>
      </c>
      <c r="H264" s="241">
        <v>13</v>
      </c>
      <c r="I264" s="242"/>
      <c r="J264" s="243">
        <f>ROUND(I264*H264,2)</f>
        <v>0</v>
      </c>
      <c r="K264" s="239" t="s">
        <v>3751</v>
      </c>
      <c r="L264" s="73"/>
      <c r="M264" s="244" t="s">
        <v>22</v>
      </c>
      <c r="N264" s="245" t="s">
        <v>50</v>
      </c>
      <c r="O264" s="48"/>
      <c r="P264" s="246">
        <f>O264*H264</f>
        <v>0</v>
      </c>
      <c r="Q264" s="246">
        <v>0</v>
      </c>
      <c r="R264" s="246">
        <f>Q264*H264</f>
        <v>0</v>
      </c>
      <c r="S264" s="246">
        <v>0</v>
      </c>
      <c r="T264" s="247">
        <f>S264*H264</f>
        <v>0</v>
      </c>
      <c r="AR264" s="25" t="s">
        <v>572</v>
      </c>
      <c r="AT264" s="25" t="s">
        <v>230</v>
      </c>
      <c r="AU264" s="25" t="s">
        <v>24</v>
      </c>
      <c r="AY264" s="25" t="s">
        <v>228</v>
      </c>
      <c r="BE264" s="248">
        <f>IF(N264="základní",J264,0)</f>
        <v>0</v>
      </c>
      <c r="BF264" s="248">
        <f>IF(N264="snížená",J264,0)</f>
        <v>0</v>
      </c>
      <c r="BG264" s="248">
        <f>IF(N264="zákl. přenesená",J264,0)</f>
        <v>0</v>
      </c>
      <c r="BH264" s="248">
        <f>IF(N264="sníž. přenesená",J264,0)</f>
        <v>0</v>
      </c>
      <c r="BI264" s="248">
        <f>IF(N264="nulová",J264,0)</f>
        <v>0</v>
      </c>
      <c r="BJ264" s="25" t="s">
        <v>24</v>
      </c>
      <c r="BK264" s="248">
        <f>ROUND(I264*H264,2)</f>
        <v>0</v>
      </c>
      <c r="BL264" s="25" t="s">
        <v>572</v>
      </c>
      <c r="BM264" s="25" t="s">
        <v>6417</v>
      </c>
    </row>
    <row r="265" s="1" customFormat="1" ht="16.5" customHeight="1">
      <c r="B265" s="47"/>
      <c r="C265" s="237" t="s">
        <v>1105</v>
      </c>
      <c r="D265" s="237" t="s">
        <v>230</v>
      </c>
      <c r="E265" s="238" t="s">
        <v>6418</v>
      </c>
      <c r="F265" s="239" t="s">
        <v>6419</v>
      </c>
      <c r="G265" s="240" t="s">
        <v>929</v>
      </c>
      <c r="H265" s="241">
        <v>618</v>
      </c>
      <c r="I265" s="242"/>
      <c r="J265" s="243">
        <f>ROUND(I265*H265,2)</f>
        <v>0</v>
      </c>
      <c r="K265" s="239" t="s">
        <v>3751</v>
      </c>
      <c r="L265" s="73"/>
      <c r="M265" s="244" t="s">
        <v>22</v>
      </c>
      <c r="N265" s="245" t="s">
        <v>50</v>
      </c>
      <c r="O265" s="48"/>
      <c r="P265" s="246">
        <f>O265*H265</f>
        <v>0</v>
      </c>
      <c r="Q265" s="246">
        <v>0</v>
      </c>
      <c r="R265" s="246">
        <f>Q265*H265</f>
        <v>0</v>
      </c>
      <c r="S265" s="246">
        <v>0</v>
      </c>
      <c r="T265" s="247">
        <f>S265*H265</f>
        <v>0</v>
      </c>
      <c r="AR265" s="25" t="s">
        <v>572</v>
      </c>
      <c r="AT265" s="25" t="s">
        <v>230</v>
      </c>
      <c r="AU265" s="25" t="s">
        <v>24</v>
      </c>
      <c r="AY265" s="25" t="s">
        <v>228</v>
      </c>
      <c r="BE265" s="248">
        <f>IF(N265="základní",J265,0)</f>
        <v>0</v>
      </c>
      <c r="BF265" s="248">
        <f>IF(N265="snížená",J265,0)</f>
        <v>0</v>
      </c>
      <c r="BG265" s="248">
        <f>IF(N265="zákl. přenesená",J265,0)</f>
        <v>0</v>
      </c>
      <c r="BH265" s="248">
        <f>IF(N265="sníž. přenesená",J265,0)</f>
        <v>0</v>
      </c>
      <c r="BI265" s="248">
        <f>IF(N265="nulová",J265,0)</f>
        <v>0</v>
      </c>
      <c r="BJ265" s="25" t="s">
        <v>24</v>
      </c>
      <c r="BK265" s="248">
        <f>ROUND(I265*H265,2)</f>
        <v>0</v>
      </c>
      <c r="BL265" s="25" t="s">
        <v>572</v>
      </c>
      <c r="BM265" s="25" t="s">
        <v>6420</v>
      </c>
    </row>
    <row r="266" s="1" customFormat="1" ht="16.5" customHeight="1">
      <c r="B266" s="47"/>
      <c r="C266" s="237" t="s">
        <v>1112</v>
      </c>
      <c r="D266" s="237" t="s">
        <v>230</v>
      </c>
      <c r="E266" s="238" t="s">
        <v>6421</v>
      </c>
      <c r="F266" s="239" t="s">
        <v>6422</v>
      </c>
      <c r="G266" s="240" t="s">
        <v>929</v>
      </c>
      <c r="H266" s="241">
        <v>309</v>
      </c>
      <c r="I266" s="242"/>
      <c r="J266" s="243">
        <f>ROUND(I266*H266,2)</f>
        <v>0</v>
      </c>
      <c r="K266" s="239" t="s">
        <v>3751</v>
      </c>
      <c r="L266" s="73"/>
      <c r="M266" s="244" t="s">
        <v>22</v>
      </c>
      <c r="N266" s="245" t="s">
        <v>50</v>
      </c>
      <c r="O266" s="48"/>
      <c r="P266" s="246">
        <f>O266*H266</f>
        <v>0</v>
      </c>
      <c r="Q266" s="246">
        <v>0</v>
      </c>
      <c r="R266" s="246">
        <f>Q266*H266</f>
        <v>0</v>
      </c>
      <c r="S266" s="246">
        <v>0</v>
      </c>
      <c r="T266" s="247">
        <f>S266*H266</f>
        <v>0</v>
      </c>
      <c r="AR266" s="25" t="s">
        <v>572</v>
      </c>
      <c r="AT266" s="25" t="s">
        <v>230</v>
      </c>
      <c r="AU266" s="25" t="s">
        <v>24</v>
      </c>
      <c r="AY266" s="25" t="s">
        <v>228</v>
      </c>
      <c r="BE266" s="248">
        <f>IF(N266="základní",J266,0)</f>
        <v>0</v>
      </c>
      <c r="BF266" s="248">
        <f>IF(N266="snížená",J266,0)</f>
        <v>0</v>
      </c>
      <c r="BG266" s="248">
        <f>IF(N266="zákl. přenesená",J266,0)</f>
        <v>0</v>
      </c>
      <c r="BH266" s="248">
        <f>IF(N266="sníž. přenesená",J266,0)</f>
        <v>0</v>
      </c>
      <c r="BI266" s="248">
        <f>IF(N266="nulová",J266,0)</f>
        <v>0</v>
      </c>
      <c r="BJ266" s="25" t="s">
        <v>24</v>
      </c>
      <c r="BK266" s="248">
        <f>ROUND(I266*H266,2)</f>
        <v>0</v>
      </c>
      <c r="BL266" s="25" t="s">
        <v>572</v>
      </c>
      <c r="BM266" s="25" t="s">
        <v>6423</v>
      </c>
    </row>
    <row r="267" s="1" customFormat="1" ht="16.5" customHeight="1">
      <c r="B267" s="47"/>
      <c r="C267" s="237" t="s">
        <v>1118</v>
      </c>
      <c r="D267" s="237" t="s">
        <v>230</v>
      </c>
      <c r="E267" s="238" t="s">
        <v>6424</v>
      </c>
      <c r="F267" s="239" t="s">
        <v>6425</v>
      </c>
      <c r="G267" s="240" t="s">
        <v>328</v>
      </c>
      <c r="H267" s="241">
        <v>13905</v>
      </c>
      <c r="I267" s="242"/>
      <c r="J267" s="243">
        <f>ROUND(I267*H267,2)</f>
        <v>0</v>
      </c>
      <c r="K267" s="239" t="s">
        <v>3751</v>
      </c>
      <c r="L267" s="73"/>
      <c r="M267" s="244" t="s">
        <v>22</v>
      </c>
      <c r="N267" s="245" t="s">
        <v>50</v>
      </c>
      <c r="O267" s="48"/>
      <c r="P267" s="246">
        <f>O267*H267</f>
        <v>0</v>
      </c>
      <c r="Q267" s="246">
        <v>0</v>
      </c>
      <c r="R267" s="246">
        <f>Q267*H267</f>
        <v>0</v>
      </c>
      <c r="S267" s="246">
        <v>0</v>
      </c>
      <c r="T267" s="247">
        <f>S267*H267</f>
        <v>0</v>
      </c>
      <c r="AR267" s="25" t="s">
        <v>572</v>
      </c>
      <c r="AT267" s="25" t="s">
        <v>230</v>
      </c>
      <c r="AU267" s="25" t="s">
        <v>24</v>
      </c>
      <c r="AY267" s="25" t="s">
        <v>228</v>
      </c>
      <c r="BE267" s="248">
        <f>IF(N267="základní",J267,0)</f>
        <v>0</v>
      </c>
      <c r="BF267" s="248">
        <f>IF(N267="snížená",J267,0)</f>
        <v>0</v>
      </c>
      <c r="BG267" s="248">
        <f>IF(N267="zákl. přenesená",J267,0)</f>
        <v>0</v>
      </c>
      <c r="BH267" s="248">
        <f>IF(N267="sníž. přenesená",J267,0)</f>
        <v>0</v>
      </c>
      <c r="BI267" s="248">
        <f>IF(N267="nulová",J267,0)</f>
        <v>0</v>
      </c>
      <c r="BJ267" s="25" t="s">
        <v>24</v>
      </c>
      <c r="BK267" s="248">
        <f>ROUND(I267*H267,2)</f>
        <v>0</v>
      </c>
      <c r="BL267" s="25" t="s">
        <v>572</v>
      </c>
      <c r="BM267" s="25" t="s">
        <v>6426</v>
      </c>
    </row>
    <row r="268" s="1" customFormat="1" ht="16.5" customHeight="1">
      <c r="B268" s="47"/>
      <c r="C268" s="237" t="s">
        <v>1126</v>
      </c>
      <c r="D268" s="237" t="s">
        <v>230</v>
      </c>
      <c r="E268" s="238" t="s">
        <v>6427</v>
      </c>
      <c r="F268" s="239" t="s">
        <v>6428</v>
      </c>
      <c r="G268" s="240" t="s">
        <v>929</v>
      </c>
      <c r="H268" s="241">
        <v>1</v>
      </c>
      <c r="I268" s="242"/>
      <c r="J268" s="243">
        <f>ROUND(I268*H268,2)</f>
        <v>0</v>
      </c>
      <c r="K268" s="239" t="s">
        <v>3751</v>
      </c>
      <c r="L268" s="73"/>
      <c r="M268" s="244" t="s">
        <v>22</v>
      </c>
      <c r="N268" s="245" t="s">
        <v>50</v>
      </c>
      <c r="O268" s="48"/>
      <c r="P268" s="246">
        <f>O268*H268</f>
        <v>0</v>
      </c>
      <c r="Q268" s="246">
        <v>0</v>
      </c>
      <c r="R268" s="246">
        <f>Q268*H268</f>
        <v>0</v>
      </c>
      <c r="S268" s="246">
        <v>0</v>
      </c>
      <c r="T268" s="247">
        <f>S268*H268</f>
        <v>0</v>
      </c>
      <c r="AR268" s="25" t="s">
        <v>572</v>
      </c>
      <c r="AT268" s="25" t="s">
        <v>230</v>
      </c>
      <c r="AU268" s="25" t="s">
        <v>24</v>
      </c>
      <c r="AY268" s="25" t="s">
        <v>228</v>
      </c>
      <c r="BE268" s="248">
        <f>IF(N268="základní",J268,0)</f>
        <v>0</v>
      </c>
      <c r="BF268" s="248">
        <f>IF(N268="snížená",J268,0)</f>
        <v>0</v>
      </c>
      <c r="BG268" s="248">
        <f>IF(N268="zákl. přenesená",J268,0)</f>
        <v>0</v>
      </c>
      <c r="BH268" s="248">
        <f>IF(N268="sníž. přenesená",J268,0)</f>
        <v>0</v>
      </c>
      <c r="BI268" s="248">
        <f>IF(N268="nulová",J268,0)</f>
        <v>0</v>
      </c>
      <c r="BJ268" s="25" t="s">
        <v>24</v>
      </c>
      <c r="BK268" s="248">
        <f>ROUND(I268*H268,2)</f>
        <v>0</v>
      </c>
      <c r="BL268" s="25" t="s">
        <v>572</v>
      </c>
      <c r="BM268" s="25" t="s">
        <v>6429</v>
      </c>
    </row>
    <row r="269" s="1" customFormat="1" ht="16.5" customHeight="1">
      <c r="B269" s="47"/>
      <c r="C269" s="237" t="s">
        <v>1132</v>
      </c>
      <c r="D269" s="237" t="s">
        <v>230</v>
      </c>
      <c r="E269" s="238" t="s">
        <v>6430</v>
      </c>
      <c r="F269" s="239" t="s">
        <v>6431</v>
      </c>
      <c r="G269" s="240" t="s">
        <v>328</v>
      </c>
      <c r="H269" s="241">
        <v>35</v>
      </c>
      <c r="I269" s="242"/>
      <c r="J269" s="243">
        <f>ROUND(I269*H269,2)</f>
        <v>0</v>
      </c>
      <c r="K269" s="239" t="s">
        <v>3751</v>
      </c>
      <c r="L269" s="73"/>
      <c r="M269" s="244" t="s">
        <v>22</v>
      </c>
      <c r="N269" s="245" t="s">
        <v>50</v>
      </c>
      <c r="O269" s="48"/>
      <c r="P269" s="246">
        <f>O269*H269</f>
        <v>0</v>
      </c>
      <c r="Q269" s="246">
        <v>0</v>
      </c>
      <c r="R269" s="246">
        <f>Q269*H269</f>
        <v>0</v>
      </c>
      <c r="S269" s="246">
        <v>0</v>
      </c>
      <c r="T269" s="247">
        <f>S269*H269</f>
        <v>0</v>
      </c>
      <c r="AR269" s="25" t="s">
        <v>572</v>
      </c>
      <c r="AT269" s="25" t="s">
        <v>230</v>
      </c>
      <c r="AU269" s="25" t="s">
        <v>24</v>
      </c>
      <c r="AY269" s="25" t="s">
        <v>228</v>
      </c>
      <c r="BE269" s="248">
        <f>IF(N269="základní",J269,0)</f>
        <v>0</v>
      </c>
      <c r="BF269" s="248">
        <f>IF(N269="snížená",J269,0)</f>
        <v>0</v>
      </c>
      <c r="BG269" s="248">
        <f>IF(N269="zákl. přenesená",J269,0)</f>
        <v>0</v>
      </c>
      <c r="BH269" s="248">
        <f>IF(N269="sníž. přenesená",J269,0)</f>
        <v>0</v>
      </c>
      <c r="BI269" s="248">
        <f>IF(N269="nulová",J269,0)</f>
        <v>0</v>
      </c>
      <c r="BJ269" s="25" t="s">
        <v>24</v>
      </c>
      <c r="BK269" s="248">
        <f>ROUND(I269*H269,2)</f>
        <v>0</v>
      </c>
      <c r="BL269" s="25" t="s">
        <v>572</v>
      </c>
      <c r="BM269" s="25" t="s">
        <v>6432</v>
      </c>
    </row>
    <row r="270" s="1" customFormat="1" ht="16.5" customHeight="1">
      <c r="B270" s="47"/>
      <c r="C270" s="237" t="s">
        <v>1138</v>
      </c>
      <c r="D270" s="237" t="s">
        <v>230</v>
      </c>
      <c r="E270" s="238" t="s">
        <v>6433</v>
      </c>
      <c r="F270" s="239" t="s">
        <v>6434</v>
      </c>
      <c r="G270" s="240" t="s">
        <v>929</v>
      </c>
      <c r="H270" s="241">
        <v>1</v>
      </c>
      <c r="I270" s="242"/>
      <c r="J270" s="243">
        <f>ROUND(I270*H270,2)</f>
        <v>0</v>
      </c>
      <c r="K270" s="239" t="s">
        <v>3751</v>
      </c>
      <c r="L270" s="73"/>
      <c r="M270" s="244" t="s">
        <v>22</v>
      </c>
      <c r="N270" s="245" t="s">
        <v>50</v>
      </c>
      <c r="O270" s="48"/>
      <c r="P270" s="246">
        <f>O270*H270</f>
        <v>0</v>
      </c>
      <c r="Q270" s="246">
        <v>0</v>
      </c>
      <c r="R270" s="246">
        <f>Q270*H270</f>
        <v>0</v>
      </c>
      <c r="S270" s="246">
        <v>0</v>
      </c>
      <c r="T270" s="247">
        <f>S270*H270</f>
        <v>0</v>
      </c>
      <c r="AR270" s="25" t="s">
        <v>572</v>
      </c>
      <c r="AT270" s="25" t="s">
        <v>230</v>
      </c>
      <c r="AU270" s="25" t="s">
        <v>24</v>
      </c>
      <c r="AY270" s="25" t="s">
        <v>228</v>
      </c>
      <c r="BE270" s="248">
        <f>IF(N270="základní",J270,0)</f>
        <v>0</v>
      </c>
      <c r="BF270" s="248">
        <f>IF(N270="snížená",J270,0)</f>
        <v>0</v>
      </c>
      <c r="BG270" s="248">
        <f>IF(N270="zákl. přenesená",J270,0)</f>
        <v>0</v>
      </c>
      <c r="BH270" s="248">
        <f>IF(N270="sníž. přenesená",J270,0)</f>
        <v>0</v>
      </c>
      <c r="BI270" s="248">
        <f>IF(N270="nulová",J270,0)</f>
        <v>0</v>
      </c>
      <c r="BJ270" s="25" t="s">
        <v>24</v>
      </c>
      <c r="BK270" s="248">
        <f>ROUND(I270*H270,2)</f>
        <v>0</v>
      </c>
      <c r="BL270" s="25" t="s">
        <v>572</v>
      </c>
      <c r="BM270" s="25" t="s">
        <v>6435</v>
      </c>
    </row>
    <row r="271" s="1" customFormat="1" ht="16.5" customHeight="1">
      <c r="B271" s="47"/>
      <c r="C271" s="237" t="s">
        <v>1143</v>
      </c>
      <c r="D271" s="237" t="s">
        <v>230</v>
      </c>
      <c r="E271" s="238" t="s">
        <v>6436</v>
      </c>
      <c r="F271" s="239" t="s">
        <v>6437</v>
      </c>
      <c r="G271" s="240" t="s">
        <v>328</v>
      </c>
      <c r="H271" s="241">
        <v>600</v>
      </c>
      <c r="I271" s="242"/>
      <c r="J271" s="243">
        <f>ROUND(I271*H271,2)</f>
        <v>0</v>
      </c>
      <c r="K271" s="239" t="s">
        <v>3751</v>
      </c>
      <c r="L271" s="73"/>
      <c r="M271" s="244" t="s">
        <v>22</v>
      </c>
      <c r="N271" s="245" t="s">
        <v>50</v>
      </c>
      <c r="O271" s="48"/>
      <c r="P271" s="246">
        <f>O271*H271</f>
        <v>0</v>
      </c>
      <c r="Q271" s="246">
        <v>0</v>
      </c>
      <c r="R271" s="246">
        <f>Q271*H271</f>
        <v>0</v>
      </c>
      <c r="S271" s="246">
        <v>0</v>
      </c>
      <c r="T271" s="247">
        <f>S271*H271</f>
        <v>0</v>
      </c>
      <c r="AR271" s="25" t="s">
        <v>572</v>
      </c>
      <c r="AT271" s="25" t="s">
        <v>230</v>
      </c>
      <c r="AU271" s="25" t="s">
        <v>24</v>
      </c>
      <c r="AY271" s="25" t="s">
        <v>228</v>
      </c>
      <c r="BE271" s="248">
        <f>IF(N271="základní",J271,0)</f>
        <v>0</v>
      </c>
      <c r="BF271" s="248">
        <f>IF(N271="snížená",J271,0)</f>
        <v>0</v>
      </c>
      <c r="BG271" s="248">
        <f>IF(N271="zákl. přenesená",J271,0)</f>
        <v>0</v>
      </c>
      <c r="BH271" s="248">
        <f>IF(N271="sníž. přenesená",J271,0)</f>
        <v>0</v>
      </c>
      <c r="BI271" s="248">
        <f>IF(N271="nulová",J271,0)</f>
        <v>0</v>
      </c>
      <c r="BJ271" s="25" t="s">
        <v>24</v>
      </c>
      <c r="BK271" s="248">
        <f>ROUND(I271*H271,2)</f>
        <v>0</v>
      </c>
      <c r="BL271" s="25" t="s">
        <v>572</v>
      </c>
      <c r="BM271" s="25" t="s">
        <v>6438</v>
      </c>
    </row>
    <row r="272" s="1" customFormat="1" ht="16.5" customHeight="1">
      <c r="B272" s="47"/>
      <c r="C272" s="237" t="s">
        <v>1147</v>
      </c>
      <c r="D272" s="237" t="s">
        <v>230</v>
      </c>
      <c r="E272" s="238" t="s">
        <v>6439</v>
      </c>
      <c r="F272" s="239" t="s">
        <v>6440</v>
      </c>
      <c r="G272" s="240" t="s">
        <v>929</v>
      </c>
      <c r="H272" s="241">
        <v>7</v>
      </c>
      <c r="I272" s="242"/>
      <c r="J272" s="243">
        <f>ROUND(I272*H272,2)</f>
        <v>0</v>
      </c>
      <c r="K272" s="239" t="s">
        <v>3751</v>
      </c>
      <c r="L272" s="73"/>
      <c r="M272" s="244" t="s">
        <v>22</v>
      </c>
      <c r="N272" s="245" t="s">
        <v>50</v>
      </c>
      <c r="O272" s="48"/>
      <c r="P272" s="246">
        <f>O272*H272</f>
        <v>0</v>
      </c>
      <c r="Q272" s="246">
        <v>0</v>
      </c>
      <c r="R272" s="246">
        <f>Q272*H272</f>
        <v>0</v>
      </c>
      <c r="S272" s="246">
        <v>0</v>
      </c>
      <c r="T272" s="247">
        <f>S272*H272</f>
        <v>0</v>
      </c>
      <c r="AR272" s="25" t="s">
        <v>572</v>
      </c>
      <c r="AT272" s="25" t="s">
        <v>230</v>
      </c>
      <c r="AU272" s="25" t="s">
        <v>24</v>
      </c>
      <c r="AY272" s="25" t="s">
        <v>228</v>
      </c>
      <c r="BE272" s="248">
        <f>IF(N272="základní",J272,0)</f>
        <v>0</v>
      </c>
      <c r="BF272" s="248">
        <f>IF(N272="snížená",J272,0)</f>
        <v>0</v>
      </c>
      <c r="BG272" s="248">
        <f>IF(N272="zákl. přenesená",J272,0)</f>
        <v>0</v>
      </c>
      <c r="BH272" s="248">
        <f>IF(N272="sníž. přenesená",J272,0)</f>
        <v>0</v>
      </c>
      <c r="BI272" s="248">
        <f>IF(N272="nulová",J272,0)</f>
        <v>0</v>
      </c>
      <c r="BJ272" s="25" t="s">
        <v>24</v>
      </c>
      <c r="BK272" s="248">
        <f>ROUND(I272*H272,2)</f>
        <v>0</v>
      </c>
      <c r="BL272" s="25" t="s">
        <v>572</v>
      </c>
      <c r="BM272" s="25" t="s">
        <v>6441</v>
      </c>
    </row>
    <row r="273" s="1" customFormat="1" ht="16.5" customHeight="1">
      <c r="B273" s="47"/>
      <c r="C273" s="237" t="s">
        <v>1153</v>
      </c>
      <c r="D273" s="237" t="s">
        <v>230</v>
      </c>
      <c r="E273" s="238" t="s">
        <v>6442</v>
      </c>
      <c r="F273" s="239" t="s">
        <v>6443</v>
      </c>
      <c r="G273" s="240" t="s">
        <v>929</v>
      </c>
      <c r="H273" s="241">
        <v>1</v>
      </c>
      <c r="I273" s="242"/>
      <c r="J273" s="243">
        <f>ROUND(I273*H273,2)</f>
        <v>0</v>
      </c>
      <c r="K273" s="239" t="s">
        <v>3751</v>
      </c>
      <c r="L273" s="73"/>
      <c r="M273" s="244" t="s">
        <v>22</v>
      </c>
      <c r="N273" s="245" t="s">
        <v>50</v>
      </c>
      <c r="O273" s="48"/>
      <c r="P273" s="246">
        <f>O273*H273</f>
        <v>0</v>
      </c>
      <c r="Q273" s="246">
        <v>0</v>
      </c>
      <c r="R273" s="246">
        <f>Q273*H273</f>
        <v>0</v>
      </c>
      <c r="S273" s="246">
        <v>0</v>
      </c>
      <c r="T273" s="247">
        <f>S273*H273</f>
        <v>0</v>
      </c>
      <c r="AR273" s="25" t="s">
        <v>572</v>
      </c>
      <c r="AT273" s="25" t="s">
        <v>230</v>
      </c>
      <c r="AU273" s="25" t="s">
        <v>24</v>
      </c>
      <c r="AY273" s="25" t="s">
        <v>228</v>
      </c>
      <c r="BE273" s="248">
        <f>IF(N273="základní",J273,0)</f>
        <v>0</v>
      </c>
      <c r="BF273" s="248">
        <f>IF(N273="snížená",J273,0)</f>
        <v>0</v>
      </c>
      <c r="BG273" s="248">
        <f>IF(N273="zákl. přenesená",J273,0)</f>
        <v>0</v>
      </c>
      <c r="BH273" s="248">
        <f>IF(N273="sníž. přenesená",J273,0)</f>
        <v>0</v>
      </c>
      <c r="BI273" s="248">
        <f>IF(N273="nulová",J273,0)</f>
        <v>0</v>
      </c>
      <c r="BJ273" s="25" t="s">
        <v>24</v>
      </c>
      <c r="BK273" s="248">
        <f>ROUND(I273*H273,2)</f>
        <v>0</v>
      </c>
      <c r="BL273" s="25" t="s">
        <v>572</v>
      </c>
      <c r="BM273" s="25" t="s">
        <v>6444</v>
      </c>
    </row>
    <row r="274" s="1" customFormat="1" ht="16.5" customHeight="1">
      <c r="B274" s="47"/>
      <c r="C274" s="237" t="s">
        <v>1163</v>
      </c>
      <c r="D274" s="237" t="s">
        <v>230</v>
      </c>
      <c r="E274" s="238" t="s">
        <v>6445</v>
      </c>
      <c r="F274" s="239" t="s">
        <v>6446</v>
      </c>
      <c r="G274" s="240" t="s">
        <v>929</v>
      </c>
      <c r="H274" s="241">
        <v>29</v>
      </c>
      <c r="I274" s="242"/>
      <c r="J274" s="243">
        <f>ROUND(I274*H274,2)</f>
        <v>0</v>
      </c>
      <c r="K274" s="239" t="s">
        <v>3751</v>
      </c>
      <c r="L274" s="73"/>
      <c r="M274" s="244" t="s">
        <v>22</v>
      </c>
      <c r="N274" s="245" t="s">
        <v>50</v>
      </c>
      <c r="O274" s="48"/>
      <c r="P274" s="246">
        <f>O274*H274</f>
        <v>0</v>
      </c>
      <c r="Q274" s="246">
        <v>0</v>
      </c>
      <c r="R274" s="246">
        <f>Q274*H274</f>
        <v>0</v>
      </c>
      <c r="S274" s="246">
        <v>0</v>
      </c>
      <c r="T274" s="247">
        <f>S274*H274</f>
        <v>0</v>
      </c>
      <c r="AR274" s="25" t="s">
        <v>572</v>
      </c>
      <c r="AT274" s="25" t="s">
        <v>230</v>
      </c>
      <c r="AU274" s="25" t="s">
        <v>24</v>
      </c>
      <c r="AY274" s="25" t="s">
        <v>228</v>
      </c>
      <c r="BE274" s="248">
        <f>IF(N274="základní",J274,0)</f>
        <v>0</v>
      </c>
      <c r="BF274" s="248">
        <f>IF(N274="snížená",J274,0)</f>
        <v>0</v>
      </c>
      <c r="BG274" s="248">
        <f>IF(N274="zákl. přenesená",J274,0)</f>
        <v>0</v>
      </c>
      <c r="BH274" s="248">
        <f>IF(N274="sníž. přenesená",J274,0)</f>
        <v>0</v>
      </c>
      <c r="BI274" s="248">
        <f>IF(N274="nulová",J274,0)</f>
        <v>0</v>
      </c>
      <c r="BJ274" s="25" t="s">
        <v>24</v>
      </c>
      <c r="BK274" s="248">
        <f>ROUND(I274*H274,2)</f>
        <v>0</v>
      </c>
      <c r="BL274" s="25" t="s">
        <v>572</v>
      </c>
      <c r="BM274" s="25" t="s">
        <v>6447</v>
      </c>
    </row>
    <row r="275" s="1" customFormat="1" ht="16.5" customHeight="1">
      <c r="B275" s="47"/>
      <c r="C275" s="237" t="s">
        <v>1172</v>
      </c>
      <c r="D275" s="237" t="s">
        <v>230</v>
      </c>
      <c r="E275" s="238" t="s">
        <v>6448</v>
      </c>
      <c r="F275" s="239" t="s">
        <v>6449</v>
      </c>
      <c r="G275" s="240" t="s">
        <v>929</v>
      </c>
      <c r="H275" s="241">
        <v>2</v>
      </c>
      <c r="I275" s="242"/>
      <c r="J275" s="243">
        <f>ROUND(I275*H275,2)</f>
        <v>0</v>
      </c>
      <c r="K275" s="239" t="s">
        <v>3751</v>
      </c>
      <c r="L275" s="73"/>
      <c r="M275" s="244" t="s">
        <v>22</v>
      </c>
      <c r="N275" s="245" t="s">
        <v>50</v>
      </c>
      <c r="O275" s="48"/>
      <c r="P275" s="246">
        <f>O275*H275</f>
        <v>0</v>
      </c>
      <c r="Q275" s="246">
        <v>0</v>
      </c>
      <c r="R275" s="246">
        <f>Q275*H275</f>
        <v>0</v>
      </c>
      <c r="S275" s="246">
        <v>0</v>
      </c>
      <c r="T275" s="247">
        <f>S275*H275</f>
        <v>0</v>
      </c>
      <c r="AR275" s="25" t="s">
        <v>572</v>
      </c>
      <c r="AT275" s="25" t="s">
        <v>230</v>
      </c>
      <c r="AU275" s="25" t="s">
        <v>24</v>
      </c>
      <c r="AY275" s="25" t="s">
        <v>228</v>
      </c>
      <c r="BE275" s="248">
        <f>IF(N275="základní",J275,0)</f>
        <v>0</v>
      </c>
      <c r="BF275" s="248">
        <f>IF(N275="snížená",J275,0)</f>
        <v>0</v>
      </c>
      <c r="BG275" s="248">
        <f>IF(N275="zákl. přenesená",J275,0)</f>
        <v>0</v>
      </c>
      <c r="BH275" s="248">
        <f>IF(N275="sníž. přenesená",J275,0)</f>
        <v>0</v>
      </c>
      <c r="BI275" s="248">
        <f>IF(N275="nulová",J275,0)</f>
        <v>0</v>
      </c>
      <c r="BJ275" s="25" t="s">
        <v>24</v>
      </c>
      <c r="BK275" s="248">
        <f>ROUND(I275*H275,2)</f>
        <v>0</v>
      </c>
      <c r="BL275" s="25" t="s">
        <v>572</v>
      </c>
      <c r="BM275" s="25" t="s">
        <v>6450</v>
      </c>
    </row>
    <row r="276" s="1" customFormat="1" ht="16.5" customHeight="1">
      <c r="B276" s="47"/>
      <c r="C276" s="237" t="s">
        <v>1188</v>
      </c>
      <c r="D276" s="237" t="s">
        <v>230</v>
      </c>
      <c r="E276" s="238" t="s">
        <v>6451</v>
      </c>
      <c r="F276" s="239" t="s">
        <v>6452</v>
      </c>
      <c r="G276" s="240" t="s">
        <v>929</v>
      </c>
      <c r="H276" s="241">
        <v>1</v>
      </c>
      <c r="I276" s="242"/>
      <c r="J276" s="243">
        <f>ROUND(I276*H276,2)</f>
        <v>0</v>
      </c>
      <c r="K276" s="239" t="s">
        <v>3751</v>
      </c>
      <c r="L276" s="73"/>
      <c r="M276" s="244" t="s">
        <v>22</v>
      </c>
      <c r="N276" s="245" t="s">
        <v>50</v>
      </c>
      <c r="O276" s="48"/>
      <c r="P276" s="246">
        <f>O276*H276</f>
        <v>0</v>
      </c>
      <c r="Q276" s="246">
        <v>0</v>
      </c>
      <c r="R276" s="246">
        <f>Q276*H276</f>
        <v>0</v>
      </c>
      <c r="S276" s="246">
        <v>0</v>
      </c>
      <c r="T276" s="247">
        <f>S276*H276</f>
        <v>0</v>
      </c>
      <c r="AR276" s="25" t="s">
        <v>572</v>
      </c>
      <c r="AT276" s="25" t="s">
        <v>230</v>
      </c>
      <c r="AU276" s="25" t="s">
        <v>24</v>
      </c>
      <c r="AY276" s="25" t="s">
        <v>228</v>
      </c>
      <c r="BE276" s="248">
        <f>IF(N276="základní",J276,0)</f>
        <v>0</v>
      </c>
      <c r="BF276" s="248">
        <f>IF(N276="snížená",J276,0)</f>
        <v>0</v>
      </c>
      <c r="BG276" s="248">
        <f>IF(N276="zákl. přenesená",J276,0)</f>
        <v>0</v>
      </c>
      <c r="BH276" s="248">
        <f>IF(N276="sníž. přenesená",J276,0)</f>
        <v>0</v>
      </c>
      <c r="BI276" s="248">
        <f>IF(N276="nulová",J276,0)</f>
        <v>0</v>
      </c>
      <c r="BJ276" s="25" t="s">
        <v>24</v>
      </c>
      <c r="BK276" s="248">
        <f>ROUND(I276*H276,2)</f>
        <v>0</v>
      </c>
      <c r="BL276" s="25" t="s">
        <v>572</v>
      </c>
      <c r="BM276" s="25" t="s">
        <v>6453</v>
      </c>
    </row>
    <row r="277" s="1" customFormat="1" ht="16.5" customHeight="1">
      <c r="B277" s="47"/>
      <c r="C277" s="237" t="s">
        <v>1195</v>
      </c>
      <c r="D277" s="237" t="s">
        <v>230</v>
      </c>
      <c r="E277" s="238" t="s">
        <v>6454</v>
      </c>
      <c r="F277" s="239" t="s">
        <v>6455</v>
      </c>
      <c r="G277" s="240" t="s">
        <v>328</v>
      </c>
      <c r="H277" s="241">
        <v>2600</v>
      </c>
      <c r="I277" s="242"/>
      <c r="J277" s="243">
        <f>ROUND(I277*H277,2)</f>
        <v>0</v>
      </c>
      <c r="K277" s="239" t="s">
        <v>3751</v>
      </c>
      <c r="L277" s="73"/>
      <c r="M277" s="244" t="s">
        <v>22</v>
      </c>
      <c r="N277" s="245" t="s">
        <v>50</v>
      </c>
      <c r="O277" s="48"/>
      <c r="P277" s="246">
        <f>O277*H277</f>
        <v>0</v>
      </c>
      <c r="Q277" s="246">
        <v>0</v>
      </c>
      <c r="R277" s="246">
        <f>Q277*H277</f>
        <v>0</v>
      </c>
      <c r="S277" s="246">
        <v>0</v>
      </c>
      <c r="T277" s="247">
        <f>S277*H277</f>
        <v>0</v>
      </c>
      <c r="AR277" s="25" t="s">
        <v>572</v>
      </c>
      <c r="AT277" s="25" t="s">
        <v>230</v>
      </c>
      <c r="AU277" s="25" t="s">
        <v>24</v>
      </c>
      <c r="AY277" s="25" t="s">
        <v>228</v>
      </c>
      <c r="BE277" s="248">
        <f>IF(N277="základní",J277,0)</f>
        <v>0</v>
      </c>
      <c r="BF277" s="248">
        <f>IF(N277="snížená",J277,0)</f>
        <v>0</v>
      </c>
      <c r="BG277" s="248">
        <f>IF(N277="zákl. přenesená",J277,0)</f>
        <v>0</v>
      </c>
      <c r="BH277" s="248">
        <f>IF(N277="sníž. přenesená",J277,0)</f>
        <v>0</v>
      </c>
      <c r="BI277" s="248">
        <f>IF(N277="nulová",J277,0)</f>
        <v>0</v>
      </c>
      <c r="BJ277" s="25" t="s">
        <v>24</v>
      </c>
      <c r="BK277" s="248">
        <f>ROUND(I277*H277,2)</f>
        <v>0</v>
      </c>
      <c r="BL277" s="25" t="s">
        <v>572</v>
      </c>
      <c r="BM277" s="25" t="s">
        <v>6456</v>
      </c>
    </row>
    <row r="278" s="1" customFormat="1" ht="16.5" customHeight="1">
      <c r="B278" s="47"/>
      <c r="C278" s="237" t="s">
        <v>1202</v>
      </c>
      <c r="D278" s="237" t="s">
        <v>230</v>
      </c>
      <c r="E278" s="238" t="s">
        <v>6457</v>
      </c>
      <c r="F278" s="239" t="s">
        <v>6458</v>
      </c>
      <c r="G278" s="240" t="s">
        <v>328</v>
      </c>
      <c r="H278" s="241">
        <v>115</v>
      </c>
      <c r="I278" s="242"/>
      <c r="J278" s="243">
        <f>ROUND(I278*H278,2)</f>
        <v>0</v>
      </c>
      <c r="K278" s="239" t="s">
        <v>3751</v>
      </c>
      <c r="L278" s="73"/>
      <c r="M278" s="244" t="s">
        <v>22</v>
      </c>
      <c r="N278" s="245" t="s">
        <v>50</v>
      </c>
      <c r="O278" s="48"/>
      <c r="P278" s="246">
        <f>O278*H278</f>
        <v>0</v>
      </c>
      <c r="Q278" s="246">
        <v>0</v>
      </c>
      <c r="R278" s="246">
        <f>Q278*H278</f>
        <v>0</v>
      </c>
      <c r="S278" s="246">
        <v>0</v>
      </c>
      <c r="T278" s="247">
        <f>S278*H278</f>
        <v>0</v>
      </c>
      <c r="AR278" s="25" t="s">
        <v>572</v>
      </c>
      <c r="AT278" s="25" t="s">
        <v>230</v>
      </c>
      <c r="AU278" s="25" t="s">
        <v>24</v>
      </c>
      <c r="AY278" s="25" t="s">
        <v>228</v>
      </c>
      <c r="BE278" s="248">
        <f>IF(N278="základní",J278,0)</f>
        <v>0</v>
      </c>
      <c r="BF278" s="248">
        <f>IF(N278="snížená",J278,0)</f>
        <v>0</v>
      </c>
      <c r="BG278" s="248">
        <f>IF(N278="zákl. přenesená",J278,0)</f>
        <v>0</v>
      </c>
      <c r="BH278" s="248">
        <f>IF(N278="sníž. přenesená",J278,0)</f>
        <v>0</v>
      </c>
      <c r="BI278" s="248">
        <f>IF(N278="nulová",J278,0)</f>
        <v>0</v>
      </c>
      <c r="BJ278" s="25" t="s">
        <v>24</v>
      </c>
      <c r="BK278" s="248">
        <f>ROUND(I278*H278,2)</f>
        <v>0</v>
      </c>
      <c r="BL278" s="25" t="s">
        <v>572</v>
      </c>
      <c r="BM278" s="25" t="s">
        <v>6459</v>
      </c>
    </row>
    <row r="279" s="1" customFormat="1" ht="16.5" customHeight="1">
      <c r="B279" s="47"/>
      <c r="C279" s="237" t="s">
        <v>1206</v>
      </c>
      <c r="D279" s="237" t="s">
        <v>230</v>
      </c>
      <c r="E279" s="238" t="s">
        <v>6460</v>
      </c>
      <c r="F279" s="239" t="s">
        <v>6461</v>
      </c>
      <c r="G279" s="240" t="s">
        <v>929</v>
      </c>
      <c r="H279" s="241">
        <v>48</v>
      </c>
      <c r="I279" s="242"/>
      <c r="J279" s="243">
        <f>ROUND(I279*H279,2)</f>
        <v>0</v>
      </c>
      <c r="K279" s="239" t="s">
        <v>3751</v>
      </c>
      <c r="L279" s="73"/>
      <c r="M279" s="244" t="s">
        <v>22</v>
      </c>
      <c r="N279" s="245" t="s">
        <v>50</v>
      </c>
      <c r="O279" s="48"/>
      <c r="P279" s="246">
        <f>O279*H279</f>
        <v>0</v>
      </c>
      <c r="Q279" s="246">
        <v>0</v>
      </c>
      <c r="R279" s="246">
        <f>Q279*H279</f>
        <v>0</v>
      </c>
      <c r="S279" s="246">
        <v>0</v>
      </c>
      <c r="T279" s="247">
        <f>S279*H279</f>
        <v>0</v>
      </c>
      <c r="AR279" s="25" t="s">
        <v>572</v>
      </c>
      <c r="AT279" s="25" t="s">
        <v>230</v>
      </c>
      <c r="AU279" s="25" t="s">
        <v>24</v>
      </c>
      <c r="AY279" s="25" t="s">
        <v>228</v>
      </c>
      <c r="BE279" s="248">
        <f>IF(N279="základní",J279,0)</f>
        <v>0</v>
      </c>
      <c r="BF279" s="248">
        <f>IF(N279="snížená",J279,0)</f>
        <v>0</v>
      </c>
      <c r="BG279" s="248">
        <f>IF(N279="zákl. přenesená",J279,0)</f>
        <v>0</v>
      </c>
      <c r="BH279" s="248">
        <f>IF(N279="sníž. přenesená",J279,0)</f>
        <v>0</v>
      </c>
      <c r="BI279" s="248">
        <f>IF(N279="nulová",J279,0)</f>
        <v>0</v>
      </c>
      <c r="BJ279" s="25" t="s">
        <v>24</v>
      </c>
      <c r="BK279" s="248">
        <f>ROUND(I279*H279,2)</f>
        <v>0</v>
      </c>
      <c r="BL279" s="25" t="s">
        <v>572</v>
      </c>
      <c r="BM279" s="25" t="s">
        <v>6462</v>
      </c>
    </row>
    <row r="280" s="1" customFormat="1" ht="16.5" customHeight="1">
      <c r="B280" s="47"/>
      <c r="C280" s="237" t="s">
        <v>1219</v>
      </c>
      <c r="D280" s="237" t="s">
        <v>230</v>
      </c>
      <c r="E280" s="238" t="s">
        <v>6463</v>
      </c>
      <c r="F280" s="239" t="s">
        <v>6464</v>
      </c>
      <c r="G280" s="240" t="s">
        <v>328</v>
      </c>
      <c r="H280" s="241">
        <v>15000</v>
      </c>
      <c r="I280" s="242"/>
      <c r="J280" s="243">
        <f>ROUND(I280*H280,2)</f>
        <v>0</v>
      </c>
      <c r="K280" s="239" t="s">
        <v>3751</v>
      </c>
      <c r="L280" s="73"/>
      <c r="M280" s="244" t="s">
        <v>22</v>
      </c>
      <c r="N280" s="245" t="s">
        <v>50</v>
      </c>
      <c r="O280" s="48"/>
      <c r="P280" s="246">
        <f>O280*H280</f>
        <v>0</v>
      </c>
      <c r="Q280" s="246">
        <v>0</v>
      </c>
      <c r="R280" s="246">
        <f>Q280*H280</f>
        <v>0</v>
      </c>
      <c r="S280" s="246">
        <v>0</v>
      </c>
      <c r="T280" s="247">
        <f>S280*H280</f>
        <v>0</v>
      </c>
      <c r="AR280" s="25" t="s">
        <v>572</v>
      </c>
      <c r="AT280" s="25" t="s">
        <v>230</v>
      </c>
      <c r="AU280" s="25" t="s">
        <v>24</v>
      </c>
      <c r="AY280" s="25" t="s">
        <v>228</v>
      </c>
      <c r="BE280" s="248">
        <f>IF(N280="základní",J280,0)</f>
        <v>0</v>
      </c>
      <c r="BF280" s="248">
        <f>IF(N280="snížená",J280,0)</f>
        <v>0</v>
      </c>
      <c r="BG280" s="248">
        <f>IF(N280="zákl. přenesená",J280,0)</f>
        <v>0</v>
      </c>
      <c r="BH280" s="248">
        <f>IF(N280="sníž. přenesená",J280,0)</f>
        <v>0</v>
      </c>
      <c r="BI280" s="248">
        <f>IF(N280="nulová",J280,0)</f>
        <v>0</v>
      </c>
      <c r="BJ280" s="25" t="s">
        <v>24</v>
      </c>
      <c r="BK280" s="248">
        <f>ROUND(I280*H280,2)</f>
        <v>0</v>
      </c>
      <c r="BL280" s="25" t="s">
        <v>572</v>
      </c>
      <c r="BM280" s="25" t="s">
        <v>6465</v>
      </c>
    </row>
    <row r="281" s="1" customFormat="1" ht="16.5" customHeight="1">
      <c r="B281" s="47"/>
      <c r="C281" s="237" t="s">
        <v>1224</v>
      </c>
      <c r="D281" s="237" t="s">
        <v>230</v>
      </c>
      <c r="E281" s="238" t="s">
        <v>6466</v>
      </c>
      <c r="F281" s="239" t="s">
        <v>6467</v>
      </c>
      <c r="G281" s="240" t="s">
        <v>929</v>
      </c>
      <c r="H281" s="241">
        <v>106</v>
      </c>
      <c r="I281" s="242"/>
      <c r="J281" s="243">
        <f>ROUND(I281*H281,2)</f>
        <v>0</v>
      </c>
      <c r="K281" s="239" t="s">
        <v>3751</v>
      </c>
      <c r="L281" s="73"/>
      <c r="M281" s="244" t="s">
        <v>22</v>
      </c>
      <c r="N281" s="245" t="s">
        <v>50</v>
      </c>
      <c r="O281" s="48"/>
      <c r="P281" s="246">
        <f>O281*H281</f>
        <v>0</v>
      </c>
      <c r="Q281" s="246">
        <v>0</v>
      </c>
      <c r="R281" s="246">
        <f>Q281*H281</f>
        <v>0</v>
      </c>
      <c r="S281" s="246">
        <v>0</v>
      </c>
      <c r="T281" s="247">
        <f>S281*H281</f>
        <v>0</v>
      </c>
      <c r="AR281" s="25" t="s">
        <v>572</v>
      </c>
      <c r="AT281" s="25" t="s">
        <v>230</v>
      </c>
      <c r="AU281" s="25" t="s">
        <v>24</v>
      </c>
      <c r="AY281" s="25" t="s">
        <v>228</v>
      </c>
      <c r="BE281" s="248">
        <f>IF(N281="základní",J281,0)</f>
        <v>0</v>
      </c>
      <c r="BF281" s="248">
        <f>IF(N281="snížená",J281,0)</f>
        <v>0</v>
      </c>
      <c r="BG281" s="248">
        <f>IF(N281="zákl. přenesená",J281,0)</f>
        <v>0</v>
      </c>
      <c r="BH281" s="248">
        <f>IF(N281="sníž. přenesená",J281,0)</f>
        <v>0</v>
      </c>
      <c r="BI281" s="248">
        <f>IF(N281="nulová",J281,0)</f>
        <v>0</v>
      </c>
      <c r="BJ281" s="25" t="s">
        <v>24</v>
      </c>
      <c r="BK281" s="248">
        <f>ROUND(I281*H281,2)</f>
        <v>0</v>
      </c>
      <c r="BL281" s="25" t="s">
        <v>572</v>
      </c>
      <c r="BM281" s="25" t="s">
        <v>6468</v>
      </c>
    </row>
    <row r="282" s="1" customFormat="1" ht="16.5" customHeight="1">
      <c r="B282" s="47"/>
      <c r="C282" s="237" t="s">
        <v>1228</v>
      </c>
      <c r="D282" s="237" t="s">
        <v>230</v>
      </c>
      <c r="E282" s="238" t="s">
        <v>6469</v>
      </c>
      <c r="F282" s="239" t="s">
        <v>6470</v>
      </c>
      <c r="G282" s="240" t="s">
        <v>328</v>
      </c>
      <c r="H282" s="241">
        <v>40</v>
      </c>
      <c r="I282" s="242"/>
      <c r="J282" s="243">
        <f>ROUND(I282*H282,2)</f>
        <v>0</v>
      </c>
      <c r="K282" s="239" t="s">
        <v>3751</v>
      </c>
      <c r="L282" s="73"/>
      <c r="M282" s="244" t="s">
        <v>22</v>
      </c>
      <c r="N282" s="245" t="s">
        <v>50</v>
      </c>
      <c r="O282" s="48"/>
      <c r="P282" s="246">
        <f>O282*H282</f>
        <v>0</v>
      </c>
      <c r="Q282" s="246">
        <v>0</v>
      </c>
      <c r="R282" s="246">
        <f>Q282*H282</f>
        <v>0</v>
      </c>
      <c r="S282" s="246">
        <v>0</v>
      </c>
      <c r="T282" s="247">
        <f>S282*H282</f>
        <v>0</v>
      </c>
      <c r="AR282" s="25" t="s">
        <v>572</v>
      </c>
      <c r="AT282" s="25" t="s">
        <v>230</v>
      </c>
      <c r="AU282" s="25" t="s">
        <v>24</v>
      </c>
      <c r="AY282" s="25" t="s">
        <v>228</v>
      </c>
      <c r="BE282" s="248">
        <f>IF(N282="základní",J282,0)</f>
        <v>0</v>
      </c>
      <c r="BF282" s="248">
        <f>IF(N282="snížená",J282,0)</f>
        <v>0</v>
      </c>
      <c r="BG282" s="248">
        <f>IF(N282="zákl. přenesená",J282,0)</f>
        <v>0</v>
      </c>
      <c r="BH282" s="248">
        <f>IF(N282="sníž. přenesená",J282,0)</f>
        <v>0</v>
      </c>
      <c r="BI282" s="248">
        <f>IF(N282="nulová",J282,0)</f>
        <v>0</v>
      </c>
      <c r="BJ282" s="25" t="s">
        <v>24</v>
      </c>
      <c r="BK282" s="248">
        <f>ROUND(I282*H282,2)</f>
        <v>0</v>
      </c>
      <c r="BL282" s="25" t="s">
        <v>572</v>
      </c>
      <c r="BM282" s="25" t="s">
        <v>6471</v>
      </c>
    </row>
    <row r="283" s="1" customFormat="1" ht="16.5" customHeight="1">
      <c r="B283" s="47"/>
      <c r="C283" s="237" t="s">
        <v>1233</v>
      </c>
      <c r="D283" s="237" t="s">
        <v>230</v>
      </c>
      <c r="E283" s="238" t="s">
        <v>6472</v>
      </c>
      <c r="F283" s="239" t="s">
        <v>6473</v>
      </c>
      <c r="G283" s="240" t="s">
        <v>929</v>
      </c>
      <c r="H283" s="241">
        <v>2</v>
      </c>
      <c r="I283" s="242"/>
      <c r="J283" s="243">
        <f>ROUND(I283*H283,2)</f>
        <v>0</v>
      </c>
      <c r="K283" s="239" t="s">
        <v>3751</v>
      </c>
      <c r="L283" s="73"/>
      <c r="M283" s="244" t="s">
        <v>22</v>
      </c>
      <c r="N283" s="245" t="s">
        <v>50</v>
      </c>
      <c r="O283" s="48"/>
      <c r="P283" s="246">
        <f>O283*H283</f>
        <v>0</v>
      </c>
      <c r="Q283" s="246">
        <v>0</v>
      </c>
      <c r="R283" s="246">
        <f>Q283*H283</f>
        <v>0</v>
      </c>
      <c r="S283" s="246">
        <v>0</v>
      </c>
      <c r="T283" s="247">
        <f>S283*H283</f>
        <v>0</v>
      </c>
      <c r="AR283" s="25" t="s">
        <v>572</v>
      </c>
      <c r="AT283" s="25" t="s">
        <v>230</v>
      </c>
      <c r="AU283" s="25" t="s">
        <v>24</v>
      </c>
      <c r="AY283" s="25" t="s">
        <v>228</v>
      </c>
      <c r="BE283" s="248">
        <f>IF(N283="základní",J283,0)</f>
        <v>0</v>
      </c>
      <c r="BF283" s="248">
        <f>IF(N283="snížená",J283,0)</f>
        <v>0</v>
      </c>
      <c r="BG283" s="248">
        <f>IF(N283="zákl. přenesená",J283,0)</f>
        <v>0</v>
      </c>
      <c r="BH283" s="248">
        <f>IF(N283="sníž. přenesená",J283,0)</f>
        <v>0</v>
      </c>
      <c r="BI283" s="248">
        <f>IF(N283="nulová",J283,0)</f>
        <v>0</v>
      </c>
      <c r="BJ283" s="25" t="s">
        <v>24</v>
      </c>
      <c r="BK283" s="248">
        <f>ROUND(I283*H283,2)</f>
        <v>0</v>
      </c>
      <c r="BL283" s="25" t="s">
        <v>572</v>
      </c>
      <c r="BM283" s="25" t="s">
        <v>6474</v>
      </c>
    </row>
    <row r="284" s="1" customFormat="1" ht="16.5" customHeight="1">
      <c r="B284" s="47"/>
      <c r="C284" s="237" t="s">
        <v>1239</v>
      </c>
      <c r="D284" s="237" t="s">
        <v>230</v>
      </c>
      <c r="E284" s="238" t="s">
        <v>6475</v>
      </c>
      <c r="F284" s="239" t="s">
        <v>6476</v>
      </c>
      <c r="G284" s="240" t="s">
        <v>929</v>
      </c>
      <c r="H284" s="241">
        <v>12</v>
      </c>
      <c r="I284" s="242"/>
      <c r="J284" s="243">
        <f>ROUND(I284*H284,2)</f>
        <v>0</v>
      </c>
      <c r="K284" s="239" t="s">
        <v>3751</v>
      </c>
      <c r="L284" s="73"/>
      <c r="M284" s="244" t="s">
        <v>22</v>
      </c>
      <c r="N284" s="245" t="s">
        <v>50</v>
      </c>
      <c r="O284" s="48"/>
      <c r="P284" s="246">
        <f>O284*H284</f>
        <v>0</v>
      </c>
      <c r="Q284" s="246">
        <v>0</v>
      </c>
      <c r="R284" s="246">
        <f>Q284*H284</f>
        <v>0</v>
      </c>
      <c r="S284" s="246">
        <v>0</v>
      </c>
      <c r="T284" s="247">
        <f>S284*H284</f>
        <v>0</v>
      </c>
      <c r="AR284" s="25" t="s">
        <v>572</v>
      </c>
      <c r="AT284" s="25" t="s">
        <v>230</v>
      </c>
      <c r="AU284" s="25" t="s">
        <v>24</v>
      </c>
      <c r="AY284" s="25" t="s">
        <v>228</v>
      </c>
      <c r="BE284" s="248">
        <f>IF(N284="základní",J284,0)</f>
        <v>0</v>
      </c>
      <c r="BF284" s="248">
        <f>IF(N284="snížená",J284,0)</f>
        <v>0</v>
      </c>
      <c r="BG284" s="248">
        <f>IF(N284="zákl. přenesená",J284,0)</f>
        <v>0</v>
      </c>
      <c r="BH284" s="248">
        <f>IF(N284="sníž. přenesená",J284,0)</f>
        <v>0</v>
      </c>
      <c r="BI284" s="248">
        <f>IF(N284="nulová",J284,0)</f>
        <v>0</v>
      </c>
      <c r="BJ284" s="25" t="s">
        <v>24</v>
      </c>
      <c r="BK284" s="248">
        <f>ROUND(I284*H284,2)</f>
        <v>0</v>
      </c>
      <c r="BL284" s="25" t="s">
        <v>572</v>
      </c>
      <c r="BM284" s="25" t="s">
        <v>6477</v>
      </c>
    </row>
    <row r="285" s="1" customFormat="1" ht="16.5" customHeight="1">
      <c r="B285" s="47"/>
      <c r="C285" s="237" t="s">
        <v>1244</v>
      </c>
      <c r="D285" s="237" t="s">
        <v>230</v>
      </c>
      <c r="E285" s="238" t="s">
        <v>6478</v>
      </c>
      <c r="F285" s="239" t="s">
        <v>6479</v>
      </c>
      <c r="G285" s="240" t="s">
        <v>929</v>
      </c>
      <c r="H285" s="241">
        <v>2</v>
      </c>
      <c r="I285" s="242"/>
      <c r="J285" s="243">
        <f>ROUND(I285*H285,2)</f>
        <v>0</v>
      </c>
      <c r="K285" s="239" t="s">
        <v>3751</v>
      </c>
      <c r="L285" s="73"/>
      <c r="M285" s="244" t="s">
        <v>22</v>
      </c>
      <c r="N285" s="245" t="s">
        <v>50</v>
      </c>
      <c r="O285" s="48"/>
      <c r="P285" s="246">
        <f>O285*H285</f>
        <v>0</v>
      </c>
      <c r="Q285" s="246">
        <v>0</v>
      </c>
      <c r="R285" s="246">
        <f>Q285*H285</f>
        <v>0</v>
      </c>
      <c r="S285" s="246">
        <v>0</v>
      </c>
      <c r="T285" s="247">
        <f>S285*H285</f>
        <v>0</v>
      </c>
      <c r="AR285" s="25" t="s">
        <v>572</v>
      </c>
      <c r="AT285" s="25" t="s">
        <v>230</v>
      </c>
      <c r="AU285" s="25" t="s">
        <v>24</v>
      </c>
      <c r="AY285" s="25" t="s">
        <v>228</v>
      </c>
      <c r="BE285" s="248">
        <f>IF(N285="základní",J285,0)</f>
        <v>0</v>
      </c>
      <c r="BF285" s="248">
        <f>IF(N285="snížená",J285,0)</f>
        <v>0</v>
      </c>
      <c r="BG285" s="248">
        <f>IF(N285="zákl. přenesená",J285,0)</f>
        <v>0</v>
      </c>
      <c r="BH285" s="248">
        <f>IF(N285="sníž. přenesená",J285,0)</f>
        <v>0</v>
      </c>
      <c r="BI285" s="248">
        <f>IF(N285="nulová",J285,0)</f>
        <v>0</v>
      </c>
      <c r="BJ285" s="25" t="s">
        <v>24</v>
      </c>
      <c r="BK285" s="248">
        <f>ROUND(I285*H285,2)</f>
        <v>0</v>
      </c>
      <c r="BL285" s="25" t="s">
        <v>572</v>
      </c>
      <c r="BM285" s="25" t="s">
        <v>6480</v>
      </c>
    </row>
    <row r="286" s="1" customFormat="1" ht="16.5" customHeight="1">
      <c r="B286" s="47"/>
      <c r="C286" s="237" t="s">
        <v>1249</v>
      </c>
      <c r="D286" s="237" t="s">
        <v>230</v>
      </c>
      <c r="E286" s="238" t="s">
        <v>6481</v>
      </c>
      <c r="F286" s="239" t="s">
        <v>6482</v>
      </c>
      <c r="G286" s="240" t="s">
        <v>929</v>
      </c>
      <c r="H286" s="241">
        <v>26</v>
      </c>
      <c r="I286" s="242"/>
      <c r="J286" s="243">
        <f>ROUND(I286*H286,2)</f>
        <v>0</v>
      </c>
      <c r="K286" s="239" t="s">
        <v>3751</v>
      </c>
      <c r="L286" s="73"/>
      <c r="M286" s="244" t="s">
        <v>22</v>
      </c>
      <c r="N286" s="245" t="s">
        <v>50</v>
      </c>
      <c r="O286" s="48"/>
      <c r="P286" s="246">
        <f>O286*H286</f>
        <v>0</v>
      </c>
      <c r="Q286" s="246">
        <v>0</v>
      </c>
      <c r="R286" s="246">
        <f>Q286*H286</f>
        <v>0</v>
      </c>
      <c r="S286" s="246">
        <v>0</v>
      </c>
      <c r="T286" s="247">
        <f>S286*H286</f>
        <v>0</v>
      </c>
      <c r="AR286" s="25" t="s">
        <v>572</v>
      </c>
      <c r="AT286" s="25" t="s">
        <v>230</v>
      </c>
      <c r="AU286" s="25" t="s">
        <v>24</v>
      </c>
      <c r="AY286" s="25" t="s">
        <v>228</v>
      </c>
      <c r="BE286" s="248">
        <f>IF(N286="základní",J286,0)</f>
        <v>0</v>
      </c>
      <c r="BF286" s="248">
        <f>IF(N286="snížená",J286,0)</f>
        <v>0</v>
      </c>
      <c r="BG286" s="248">
        <f>IF(N286="zákl. přenesená",J286,0)</f>
        <v>0</v>
      </c>
      <c r="BH286" s="248">
        <f>IF(N286="sníž. přenesená",J286,0)</f>
        <v>0</v>
      </c>
      <c r="BI286" s="248">
        <f>IF(N286="nulová",J286,0)</f>
        <v>0</v>
      </c>
      <c r="BJ286" s="25" t="s">
        <v>24</v>
      </c>
      <c r="BK286" s="248">
        <f>ROUND(I286*H286,2)</f>
        <v>0</v>
      </c>
      <c r="BL286" s="25" t="s">
        <v>572</v>
      </c>
      <c r="BM286" s="25" t="s">
        <v>6483</v>
      </c>
    </row>
    <row r="287" s="1" customFormat="1" ht="16.5" customHeight="1">
      <c r="B287" s="47"/>
      <c r="C287" s="237" t="s">
        <v>1254</v>
      </c>
      <c r="D287" s="237" t="s">
        <v>230</v>
      </c>
      <c r="E287" s="238" t="s">
        <v>6484</v>
      </c>
      <c r="F287" s="239" t="s">
        <v>6485</v>
      </c>
      <c r="G287" s="240" t="s">
        <v>929</v>
      </c>
      <c r="H287" s="241">
        <v>38</v>
      </c>
      <c r="I287" s="242"/>
      <c r="J287" s="243">
        <f>ROUND(I287*H287,2)</f>
        <v>0</v>
      </c>
      <c r="K287" s="239" t="s">
        <v>3751</v>
      </c>
      <c r="L287" s="73"/>
      <c r="M287" s="244" t="s">
        <v>22</v>
      </c>
      <c r="N287" s="245" t="s">
        <v>50</v>
      </c>
      <c r="O287" s="48"/>
      <c r="P287" s="246">
        <f>O287*H287</f>
        <v>0</v>
      </c>
      <c r="Q287" s="246">
        <v>0</v>
      </c>
      <c r="R287" s="246">
        <f>Q287*H287</f>
        <v>0</v>
      </c>
      <c r="S287" s="246">
        <v>0</v>
      </c>
      <c r="T287" s="247">
        <f>S287*H287</f>
        <v>0</v>
      </c>
      <c r="AR287" s="25" t="s">
        <v>572</v>
      </c>
      <c r="AT287" s="25" t="s">
        <v>230</v>
      </c>
      <c r="AU287" s="25" t="s">
        <v>24</v>
      </c>
      <c r="AY287" s="25" t="s">
        <v>228</v>
      </c>
      <c r="BE287" s="248">
        <f>IF(N287="základní",J287,0)</f>
        <v>0</v>
      </c>
      <c r="BF287" s="248">
        <f>IF(N287="snížená",J287,0)</f>
        <v>0</v>
      </c>
      <c r="BG287" s="248">
        <f>IF(N287="zákl. přenesená",J287,0)</f>
        <v>0</v>
      </c>
      <c r="BH287" s="248">
        <f>IF(N287="sníž. přenesená",J287,0)</f>
        <v>0</v>
      </c>
      <c r="BI287" s="248">
        <f>IF(N287="nulová",J287,0)</f>
        <v>0</v>
      </c>
      <c r="BJ287" s="25" t="s">
        <v>24</v>
      </c>
      <c r="BK287" s="248">
        <f>ROUND(I287*H287,2)</f>
        <v>0</v>
      </c>
      <c r="BL287" s="25" t="s">
        <v>572</v>
      </c>
      <c r="BM287" s="25" t="s">
        <v>6486</v>
      </c>
    </row>
    <row r="288" s="1" customFormat="1" ht="16.5" customHeight="1">
      <c r="B288" s="47"/>
      <c r="C288" s="237" t="s">
        <v>1259</v>
      </c>
      <c r="D288" s="237" t="s">
        <v>230</v>
      </c>
      <c r="E288" s="238" t="s">
        <v>6487</v>
      </c>
      <c r="F288" s="239" t="s">
        <v>6488</v>
      </c>
      <c r="G288" s="240" t="s">
        <v>328</v>
      </c>
      <c r="H288" s="241">
        <v>38</v>
      </c>
      <c r="I288" s="242"/>
      <c r="J288" s="243">
        <f>ROUND(I288*H288,2)</f>
        <v>0</v>
      </c>
      <c r="K288" s="239" t="s">
        <v>3751</v>
      </c>
      <c r="L288" s="73"/>
      <c r="M288" s="244" t="s">
        <v>22</v>
      </c>
      <c r="N288" s="245" t="s">
        <v>50</v>
      </c>
      <c r="O288" s="48"/>
      <c r="P288" s="246">
        <f>O288*H288</f>
        <v>0</v>
      </c>
      <c r="Q288" s="246">
        <v>0</v>
      </c>
      <c r="R288" s="246">
        <f>Q288*H288</f>
        <v>0</v>
      </c>
      <c r="S288" s="246">
        <v>0</v>
      </c>
      <c r="T288" s="247">
        <f>S288*H288</f>
        <v>0</v>
      </c>
      <c r="AR288" s="25" t="s">
        <v>572</v>
      </c>
      <c r="AT288" s="25" t="s">
        <v>230</v>
      </c>
      <c r="AU288" s="25" t="s">
        <v>24</v>
      </c>
      <c r="AY288" s="25" t="s">
        <v>228</v>
      </c>
      <c r="BE288" s="248">
        <f>IF(N288="základní",J288,0)</f>
        <v>0</v>
      </c>
      <c r="BF288" s="248">
        <f>IF(N288="snížená",J288,0)</f>
        <v>0</v>
      </c>
      <c r="BG288" s="248">
        <f>IF(N288="zákl. přenesená",J288,0)</f>
        <v>0</v>
      </c>
      <c r="BH288" s="248">
        <f>IF(N288="sníž. přenesená",J288,0)</f>
        <v>0</v>
      </c>
      <c r="BI288" s="248">
        <f>IF(N288="nulová",J288,0)</f>
        <v>0</v>
      </c>
      <c r="BJ288" s="25" t="s">
        <v>24</v>
      </c>
      <c r="BK288" s="248">
        <f>ROUND(I288*H288,2)</f>
        <v>0</v>
      </c>
      <c r="BL288" s="25" t="s">
        <v>572</v>
      </c>
      <c r="BM288" s="25" t="s">
        <v>6489</v>
      </c>
    </row>
    <row r="289" s="1" customFormat="1" ht="16.5" customHeight="1">
      <c r="B289" s="47"/>
      <c r="C289" s="237" t="s">
        <v>1264</v>
      </c>
      <c r="D289" s="237" t="s">
        <v>230</v>
      </c>
      <c r="E289" s="238" t="s">
        <v>6490</v>
      </c>
      <c r="F289" s="239" t="s">
        <v>6491</v>
      </c>
      <c r="G289" s="240" t="s">
        <v>929</v>
      </c>
      <c r="H289" s="241">
        <v>4</v>
      </c>
      <c r="I289" s="242"/>
      <c r="J289" s="243">
        <f>ROUND(I289*H289,2)</f>
        <v>0</v>
      </c>
      <c r="K289" s="239" t="s">
        <v>3751</v>
      </c>
      <c r="L289" s="73"/>
      <c r="M289" s="244" t="s">
        <v>22</v>
      </c>
      <c r="N289" s="245" t="s">
        <v>50</v>
      </c>
      <c r="O289" s="48"/>
      <c r="P289" s="246">
        <f>O289*H289</f>
        <v>0</v>
      </c>
      <c r="Q289" s="246">
        <v>0</v>
      </c>
      <c r="R289" s="246">
        <f>Q289*H289</f>
        <v>0</v>
      </c>
      <c r="S289" s="246">
        <v>0</v>
      </c>
      <c r="T289" s="247">
        <f>S289*H289</f>
        <v>0</v>
      </c>
      <c r="AR289" s="25" t="s">
        <v>572</v>
      </c>
      <c r="AT289" s="25" t="s">
        <v>230</v>
      </c>
      <c r="AU289" s="25" t="s">
        <v>24</v>
      </c>
      <c r="AY289" s="25" t="s">
        <v>228</v>
      </c>
      <c r="BE289" s="248">
        <f>IF(N289="základní",J289,0)</f>
        <v>0</v>
      </c>
      <c r="BF289" s="248">
        <f>IF(N289="snížená",J289,0)</f>
        <v>0</v>
      </c>
      <c r="BG289" s="248">
        <f>IF(N289="zákl. přenesená",J289,0)</f>
        <v>0</v>
      </c>
      <c r="BH289" s="248">
        <f>IF(N289="sníž. přenesená",J289,0)</f>
        <v>0</v>
      </c>
      <c r="BI289" s="248">
        <f>IF(N289="nulová",J289,0)</f>
        <v>0</v>
      </c>
      <c r="BJ289" s="25" t="s">
        <v>24</v>
      </c>
      <c r="BK289" s="248">
        <f>ROUND(I289*H289,2)</f>
        <v>0</v>
      </c>
      <c r="BL289" s="25" t="s">
        <v>572</v>
      </c>
      <c r="BM289" s="25" t="s">
        <v>6492</v>
      </c>
    </row>
    <row r="290" s="1" customFormat="1" ht="16.5" customHeight="1">
      <c r="B290" s="47"/>
      <c r="C290" s="237" t="s">
        <v>1269</v>
      </c>
      <c r="D290" s="237" t="s">
        <v>230</v>
      </c>
      <c r="E290" s="238" t="s">
        <v>6493</v>
      </c>
      <c r="F290" s="239" t="s">
        <v>6494</v>
      </c>
      <c r="G290" s="240" t="s">
        <v>929</v>
      </c>
      <c r="H290" s="241">
        <v>1</v>
      </c>
      <c r="I290" s="242"/>
      <c r="J290" s="243">
        <f>ROUND(I290*H290,2)</f>
        <v>0</v>
      </c>
      <c r="K290" s="239" t="s">
        <v>3751</v>
      </c>
      <c r="L290" s="73"/>
      <c r="M290" s="244" t="s">
        <v>22</v>
      </c>
      <c r="N290" s="245" t="s">
        <v>50</v>
      </c>
      <c r="O290" s="48"/>
      <c r="P290" s="246">
        <f>O290*H290</f>
        <v>0</v>
      </c>
      <c r="Q290" s="246">
        <v>0</v>
      </c>
      <c r="R290" s="246">
        <f>Q290*H290</f>
        <v>0</v>
      </c>
      <c r="S290" s="246">
        <v>0</v>
      </c>
      <c r="T290" s="247">
        <f>S290*H290</f>
        <v>0</v>
      </c>
      <c r="AR290" s="25" t="s">
        <v>572</v>
      </c>
      <c r="AT290" s="25" t="s">
        <v>230</v>
      </c>
      <c r="AU290" s="25" t="s">
        <v>24</v>
      </c>
      <c r="AY290" s="25" t="s">
        <v>228</v>
      </c>
      <c r="BE290" s="248">
        <f>IF(N290="základní",J290,0)</f>
        <v>0</v>
      </c>
      <c r="BF290" s="248">
        <f>IF(N290="snížená",J290,0)</f>
        <v>0</v>
      </c>
      <c r="BG290" s="248">
        <f>IF(N290="zákl. přenesená",J290,0)</f>
        <v>0</v>
      </c>
      <c r="BH290" s="248">
        <f>IF(N290="sníž. přenesená",J290,0)</f>
        <v>0</v>
      </c>
      <c r="BI290" s="248">
        <f>IF(N290="nulová",J290,0)</f>
        <v>0</v>
      </c>
      <c r="BJ290" s="25" t="s">
        <v>24</v>
      </c>
      <c r="BK290" s="248">
        <f>ROUND(I290*H290,2)</f>
        <v>0</v>
      </c>
      <c r="BL290" s="25" t="s">
        <v>572</v>
      </c>
      <c r="BM290" s="25" t="s">
        <v>6495</v>
      </c>
    </row>
    <row r="291" s="1" customFormat="1" ht="16.5" customHeight="1">
      <c r="B291" s="47"/>
      <c r="C291" s="237" t="s">
        <v>1274</v>
      </c>
      <c r="D291" s="237" t="s">
        <v>230</v>
      </c>
      <c r="E291" s="238" t="s">
        <v>6496</v>
      </c>
      <c r="F291" s="239" t="s">
        <v>6497</v>
      </c>
      <c r="G291" s="240" t="s">
        <v>929</v>
      </c>
      <c r="H291" s="241">
        <v>1</v>
      </c>
      <c r="I291" s="242"/>
      <c r="J291" s="243">
        <f>ROUND(I291*H291,2)</f>
        <v>0</v>
      </c>
      <c r="K291" s="239" t="s">
        <v>3751</v>
      </c>
      <c r="L291" s="73"/>
      <c r="M291" s="244" t="s">
        <v>22</v>
      </c>
      <c r="N291" s="245" t="s">
        <v>50</v>
      </c>
      <c r="O291" s="48"/>
      <c r="P291" s="246">
        <f>O291*H291</f>
        <v>0</v>
      </c>
      <c r="Q291" s="246">
        <v>0</v>
      </c>
      <c r="R291" s="246">
        <f>Q291*H291</f>
        <v>0</v>
      </c>
      <c r="S291" s="246">
        <v>0</v>
      </c>
      <c r="T291" s="247">
        <f>S291*H291</f>
        <v>0</v>
      </c>
      <c r="AR291" s="25" t="s">
        <v>572</v>
      </c>
      <c r="AT291" s="25" t="s">
        <v>230</v>
      </c>
      <c r="AU291" s="25" t="s">
        <v>24</v>
      </c>
      <c r="AY291" s="25" t="s">
        <v>228</v>
      </c>
      <c r="BE291" s="248">
        <f>IF(N291="základní",J291,0)</f>
        <v>0</v>
      </c>
      <c r="BF291" s="248">
        <f>IF(N291="snížená",J291,0)</f>
        <v>0</v>
      </c>
      <c r="BG291" s="248">
        <f>IF(N291="zákl. přenesená",J291,0)</f>
        <v>0</v>
      </c>
      <c r="BH291" s="248">
        <f>IF(N291="sníž. přenesená",J291,0)</f>
        <v>0</v>
      </c>
      <c r="BI291" s="248">
        <f>IF(N291="nulová",J291,0)</f>
        <v>0</v>
      </c>
      <c r="BJ291" s="25" t="s">
        <v>24</v>
      </c>
      <c r="BK291" s="248">
        <f>ROUND(I291*H291,2)</f>
        <v>0</v>
      </c>
      <c r="BL291" s="25" t="s">
        <v>572</v>
      </c>
      <c r="BM291" s="25" t="s">
        <v>6498</v>
      </c>
    </row>
    <row r="292" s="1" customFormat="1" ht="16.5" customHeight="1">
      <c r="B292" s="47"/>
      <c r="C292" s="237" t="s">
        <v>1279</v>
      </c>
      <c r="D292" s="237" t="s">
        <v>230</v>
      </c>
      <c r="E292" s="238" t="s">
        <v>6499</v>
      </c>
      <c r="F292" s="239" t="s">
        <v>6500</v>
      </c>
      <c r="G292" s="240" t="s">
        <v>929</v>
      </c>
      <c r="H292" s="241">
        <v>130</v>
      </c>
      <c r="I292" s="242"/>
      <c r="J292" s="243">
        <f>ROUND(I292*H292,2)</f>
        <v>0</v>
      </c>
      <c r="K292" s="239" t="s">
        <v>3751</v>
      </c>
      <c r="L292" s="73"/>
      <c r="M292" s="244" t="s">
        <v>22</v>
      </c>
      <c r="N292" s="245" t="s">
        <v>50</v>
      </c>
      <c r="O292" s="48"/>
      <c r="P292" s="246">
        <f>O292*H292</f>
        <v>0</v>
      </c>
      <c r="Q292" s="246">
        <v>0</v>
      </c>
      <c r="R292" s="246">
        <f>Q292*H292</f>
        <v>0</v>
      </c>
      <c r="S292" s="246">
        <v>0</v>
      </c>
      <c r="T292" s="247">
        <f>S292*H292</f>
        <v>0</v>
      </c>
      <c r="AR292" s="25" t="s">
        <v>572</v>
      </c>
      <c r="AT292" s="25" t="s">
        <v>230</v>
      </c>
      <c r="AU292" s="25" t="s">
        <v>24</v>
      </c>
      <c r="AY292" s="25" t="s">
        <v>228</v>
      </c>
      <c r="BE292" s="248">
        <f>IF(N292="základní",J292,0)</f>
        <v>0</v>
      </c>
      <c r="BF292" s="248">
        <f>IF(N292="snížená",J292,0)</f>
        <v>0</v>
      </c>
      <c r="BG292" s="248">
        <f>IF(N292="zákl. přenesená",J292,0)</f>
        <v>0</v>
      </c>
      <c r="BH292" s="248">
        <f>IF(N292="sníž. přenesená",J292,0)</f>
        <v>0</v>
      </c>
      <c r="BI292" s="248">
        <f>IF(N292="nulová",J292,0)</f>
        <v>0</v>
      </c>
      <c r="BJ292" s="25" t="s">
        <v>24</v>
      </c>
      <c r="BK292" s="248">
        <f>ROUND(I292*H292,2)</f>
        <v>0</v>
      </c>
      <c r="BL292" s="25" t="s">
        <v>572</v>
      </c>
      <c r="BM292" s="25" t="s">
        <v>6501</v>
      </c>
    </row>
    <row r="293" s="1" customFormat="1" ht="16.5" customHeight="1">
      <c r="B293" s="47"/>
      <c r="C293" s="237" t="s">
        <v>1282</v>
      </c>
      <c r="D293" s="237" t="s">
        <v>230</v>
      </c>
      <c r="E293" s="238" t="s">
        <v>6502</v>
      </c>
      <c r="F293" s="239" t="s">
        <v>6503</v>
      </c>
      <c r="G293" s="240" t="s">
        <v>6504</v>
      </c>
      <c r="H293" s="241">
        <v>50</v>
      </c>
      <c r="I293" s="242"/>
      <c r="J293" s="243">
        <f>ROUND(I293*H293,2)</f>
        <v>0</v>
      </c>
      <c r="K293" s="239" t="s">
        <v>3751</v>
      </c>
      <c r="L293" s="73"/>
      <c r="M293" s="244" t="s">
        <v>22</v>
      </c>
      <c r="N293" s="245" t="s">
        <v>50</v>
      </c>
      <c r="O293" s="48"/>
      <c r="P293" s="246">
        <f>O293*H293</f>
        <v>0</v>
      </c>
      <c r="Q293" s="246">
        <v>0</v>
      </c>
      <c r="R293" s="246">
        <f>Q293*H293</f>
        <v>0</v>
      </c>
      <c r="S293" s="246">
        <v>0</v>
      </c>
      <c r="T293" s="247">
        <f>S293*H293</f>
        <v>0</v>
      </c>
      <c r="AR293" s="25" t="s">
        <v>572</v>
      </c>
      <c r="AT293" s="25" t="s">
        <v>230</v>
      </c>
      <c r="AU293" s="25" t="s">
        <v>24</v>
      </c>
      <c r="AY293" s="25" t="s">
        <v>228</v>
      </c>
      <c r="BE293" s="248">
        <f>IF(N293="základní",J293,0)</f>
        <v>0</v>
      </c>
      <c r="BF293" s="248">
        <f>IF(N293="snížená",J293,0)</f>
        <v>0</v>
      </c>
      <c r="BG293" s="248">
        <f>IF(N293="zákl. přenesená",J293,0)</f>
        <v>0</v>
      </c>
      <c r="BH293" s="248">
        <f>IF(N293="sníž. přenesená",J293,0)</f>
        <v>0</v>
      </c>
      <c r="BI293" s="248">
        <f>IF(N293="nulová",J293,0)</f>
        <v>0</v>
      </c>
      <c r="BJ293" s="25" t="s">
        <v>24</v>
      </c>
      <c r="BK293" s="248">
        <f>ROUND(I293*H293,2)</f>
        <v>0</v>
      </c>
      <c r="BL293" s="25" t="s">
        <v>572</v>
      </c>
      <c r="BM293" s="25" t="s">
        <v>6505</v>
      </c>
    </row>
    <row r="294" s="1" customFormat="1" ht="16.5" customHeight="1">
      <c r="B294" s="47"/>
      <c r="C294" s="237" t="s">
        <v>1287</v>
      </c>
      <c r="D294" s="237" t="s">
        <v>230</v>
      </c>
      <c r="E294" s="238" t="s">
        <v>6506</v>
      </c>
      <c r="F294" s="239" t="s">
        <v>6507</v>
      </c>
      <c r="G294" s="240" t="s">
        <v>929</v>
      </c>
      <c r="H294" s="241">
        <v>1</v>
      </c>
      <c r="I294" s="242"/>
      <c r="J294" s="243">
        <f>ROUND(I294*H294,2)</f>
        <v>0</v>
      </c>
      <c r="K294" s="239" t="s">
        <v>3751</v>
      </c>
      <c r="L294" s="73"/>
      <c r="M294" s="244" t="s">
        <v>22</v>
      </c>
      <c r="N294" s="245" t="s">
        <v>50</v>
      </c>
      <c r="O294" s="48"/>
      <c r="P294" s="246">
        <f>O294*H294</f>
        <v>0</v>
      </c>
      <c r="Q294" s="246">
        <v>0</v>
      </c>
      <c r="R294" s="246">
        <f>Q294*H294</f>
        <v>0</v>
      </c>
      <c r="S294" s="246">
        <v>0</v>
      </c>
      <c r="T294" s="247">
        <f>S294*H294</f>
        <v>0</v>
      </c>
      <c r="AR294" s="25" t="s">
        <v>572</v>
      </c>
      <c r="AT294" s="25" t="s">
        <v>230</v>
      </c>
      <c r="AU294" s="25" t="s">
        <v>24</v>
      </c>
      <c r="AY294" s="25" t="s">
        <v>228</v>
      </c>
      <c r="BE294" s="248">
        <f>IF(N294="základní",J294,0)</f>
        <v>0</v>
      </c>
      <c r="BF294" s="248">
        <f>IF(N294="snížená",J294,0)</f>
        <v>0</v>
      </c>
      <c r="BG294" s="248">
        <f>IF(N294="zákl. přenesená",J294,0)</f>
        <v>0</v>
      </c>
      <c r="BH294" s="248">
        <f>IF(N294="sníž. přenesená",J294,0)</f>
        <v>0</v>
      </c>
      <c r="BI294" s="248">
        <f>IF(N294="nulová",J294,0)</f>
        <v>0</v>
      </c>
      <c r="BJ294" s="25" t="s">
        <v>24</v>
      </c>
      <c r="BK294" s="248">
        <f>ROUND(I294*H294,2)</f>
        <v>0</v>
      </c>
      <c r="BL294" s="25" t="s">
        <v>572</v>
      </c>
      <c r="BM294" s="25" t="s">
        <v>6508</v>
      </c>
    </row>
    <row r="295" s="1" customFormat="1" ht="16.5" customHeight="1">
      <c r="B295" s="47"/>
      <c r="C295" s="237" t="s">
        <v>1292</v>
      </c>
      <c r="D295" s="237" t="s">
        <v>230</v>
      </c>
      <c r="E295" s="238" t="s">
        <v>6509</v>
      </c>
      <c r="F295" s="239" t="s">
        <v>6510</v>
      </c>
      <c r="G295" s="240" t="s">
        <v>929</v>
      </c>
      <c r="H295" s="241">
        <v>4</v>
      </c>
      <c r="I295" s="242"/>
      <c r="J295" s="243">
        <f>ROUND(I295*H295,2)</f>
        <v>0</v>
      </c>
      <c r="K295" s="239" t="s">
        <v>3751</v>
      </c>
      <c r="L295" s="73"/>
      <c r="M295" s="244" t="s">
        <v>22</v>
      </c>
      <c r="N295" s="245" t="s">
        <v>50</v>
      </c>
      <c r="O295" s="48"/>
      <c r="P295" s="246">
        <f>O295*H295</f>
        <v>0</v>
      </c>
      <c r="Q295" s="246">
        <v>0</v>
      </c>
      <c r="R295" s="246">
        <f>Q295*H295</f>
        <v>0</v>
      </c>
      <c r="S295" s="246">
        <v>0</v>
      </c>
      <c r="T295" s="247">
        <f>S295*H295</f>
        <v>0</v>
      </c>
      <c r="AR295" s="25" t="s">
        <v>572</v>
      </c>
      <c r="AT295" s="25" t="s">
        <v>230</v>
      </c>
      <c r="AU295" s="25" t="s">
        <v>24</v>
      </c>
      <c r="AY295" s="25" t="s">
        <v>228</v>
      </c>
      <c r="BE295" s="248">
        <f>IF(N295="základní",J295,0)</f>
        <v>0</v>
      </c>
      <c r="BF295" s="248">
        <f>IF(N295="snížená",J295,0)</f>
        <v>0</v>
      </c>
      <c r="BG295" s="248">
        <f>IF(N295="zákl. přenesená",J295,0)</f>
        <v>0</v>
      </c>
      <c r="BH295" s="248">
        <f>IF(N295="sníž. přenesená",J295,0)</f>
        <v>0</v>
      </c>
      <c r="BI295" s="248">
        <f>IF(N295="nulová",J295,0)</f>
        <v>0</v>
      </c>
      <c r="BJ295" s="25" t="s">
        <v>24</v>
      </c>
      <c r="BK295" s="248">
        <f>ROUND(I295*H295,2)</f>
        <v>0</v>
      </c>
      <c r="BL295" s="25" t="s">
        <v>572</v>
      </c>
      <c r="BM295" s="25" t="s">
        <v>6511</v>
      </c>
    </row>
    <row r="296" s="1" customFormat="1" ht="16.5" customHeight="1">
      <c r="B296" s="47"/>
      <c r="C296" s="237" t="s">
        <v>1297</v>
      </c>
      <c r="D296" s="237" t="s">
        <v>230</v>
      </c>
      <c r="E296" s="238" t="s">
        <v>6512</v>
      </c>
      <c r="F296" s="239" t="s">
        <v>6513</v>
      </c>
      <c r="G296" s="240" t="s">
        <v>5972</v>
      </c>
      <c r="H296" s="241">
        <v>3</v>
      </c>
      <c r="I296" s="242"/>
      <c r="J296" s="243">
        <f>ROUND(I296*H296,2)</f>
        <v>0</v>
      </c>
      <c r="K296" s="239" t="s">
        <v>3751</v>
      </c>
      <c r="L296" s="73"/>
      <c r="M296" s="244" t="s">
        <v>22</v>
      </c>
      <c r="N296" s="245" t="s">
        <v>50</v>
      </c>
      <c r="O296" s="48"/>
      <c r="P296" s="246">
        <f>O296*H296</f>
        <v>0</v>
      </c>
      <c r="Q296" s="246">
        <v>0</v>
      </c>
      <c r="R296" s="246">
        <f>Q296*H296</f>
        <v>0</v>
      </c>
      <c r="S296" s="246">
        <v>0</v>
      </c>
      <c r="T296" s="247">
        <f>S296*H296</f>
        <v>0</v>
      </c>
      <c r="AR296" s="25" t="s">
        <v>572</v>
      </c>
      <c r="AT296" s="25" t="s">
        <v>230</v>
      </c>
      <c r="AU296" s="25" t="s">
        <v>24</v>
      </c>
      <c r="AY296" s="25" t="s">
        <v>228</v>
      </c>
      <c r="BE296" s="248">
        <f>IF(N296="základní",J296,0)</f>
        <v>0</v>
      </c>
      <c r="BF296" s="248">
        <f>IF(N296="snížená",J296,0)</f>
        <v>0</v>
      </c>
      <c r="BG296" s="248">
        <f>IF(N296="zákl. přenesená",J296,0)</f>
        <v>0</v>
      </c>
      <c r="BH296" s="248">
        <f>IF(N296="sníž. přenesená",J296,0)</f>
        <v>0</v>
      </c>
      <c r="BI296" s="248">
        <f>IF(N296="nulová",J296,0)</f>
        <v>0</v>
      </c>
      <c r="BJ296" s="25" t="s">
        <v>24</v>
      </c>
      <c r="BK296" s="248">
        <f>ROUND(I296*H296,2)</f>
        <v>0</v>
      </c>
      <c r="BL296" s="25" t="s">
        <v>572</v>
      </c>
      <c r="BM296" s="25" t="s">
        <v>6514</v>
      </c>
    </row>
    <row r="297" s="11" customFormat="1" ht="37.44" customHeight="1">
      <c r="B297" s="221"/>
      <c r="C297" s="222"/>
      <c r="D297" s="223" t="s">
        <v>78</v>
      </c>
      <c r="E297" s="224" t="s">
        <v>2869</v>
      </c>
      <c r="F297" s="224" t="s">
        <v>6515</v>
      </c>
      <c r="G297" s="222"/>
      <c r="H297" s="222"/>
      <c r="I297" s="225"/>
      <c r="J297" s="226">
        <f>BK297</f>
        <v>0</v>
      </c>
      <c r="K297" s="222"/>
      <c r="L297" s="227"/>
      <c r="M297" s="228"/>
      <c r="N297" s="229"/>
      <c r="O297" s="229"/>
      <c r="P297" s="230">
        <f>SUM(P298:P303)</f>
        <v>0</v>
      </c>
      <c r="Q297" s="229"/>
      <c r="R297" s="230">
        <f>SUM(R298:R303)</f>
        <v>0</v>
      </c>
      <c r="S297" s="229"/>
      <c r="T297" s="231">
        <f>SUM(T298:T303)</f>
        <v>0</v>
      </c>
      <c r="AR297" s="232" t="s">
        <v>101</v>
      </c>
      <c r="AT297" s="233" t="s">
        <v>78</v>
      </c>
      <c r="AU297" s="233" t="s">
        <v>79</v>
      </c>
      <c r="AY297" s="232" t="s">
        <v>228</v>
      </c>
      <c r="BK297" s="234">
        <f>SUM(BK298:BK303)</f>
        <v>0</v>
      </c>
    </row>
    <row r="298" s="1" customFormat="1" ht="16.5" customHeight="1">
      <c r="B298" s="47"/>
      <c r="C298" s="237" t="s">
        <v>1302</v>
      </c>
      <c r="D298" s="237" t="s">
        <v>230</v>
      </c>
      <c r="E298" s="238" t="s">
        <v>6516</v>
      </c>
      <c r="F298" s="239" t="s">
        <v>6517</v>
      </c>
      <c r="G298" s="240" t="s">
        <v>929</v>
      </c>
      <c r="H298" s="241">
        <v>235</v>
      </c>
      <c r="I298" s="242"/>
      <c r="J298" s="243">
        <f>ROUND(I298*H298,2)</f>
        <v>0</v>
      </c>
      <c r="K298" s="239" t="s">
        <v>3751</v>
      </c>
      <c r="L298" s="73"/>
      <c r="M298" s="244" t="s">
        <v>22</v>
      </c>
      <c r="N298" s="245" t="s">
        <v>50</v>
      </c>
      <c r="O298" s="48"/>
      <c r="P298" s="246">
        <f>O298*H298</f>
        <v>0</v>
      </c>
      <c r="Q298" s="246">
        <v>0</v>
      </c>
      <c r="R298" s="246">
        <f>Q298*H298</f>
        <v>0</v>
      </c>
      <c r="S298" s="246">
        <v>0</v>
      </c>
      <c r="T298" s="247">
        <f>S298*H298</f>
        <v>0</v>
      </c>
      <c r="AR298" s="25" t="s">
        <v>572</v>
      </c>
      <c r="AT298" s="25" t="s">
        <v>230</v>
      </c>
      <c r="AU298" s="25" t="s">
        <v>24</v>
      </c>
      <c r="AY298" s="25" t="s">
        <v>228</v>
      </c>
      <c r="BE298" s="248">
        <f>IF(N298="základní",J298,0)</f>
        <v>0</v>
      </c>
      <c r="BF298" s="248">
        <f>IF(N298="snížená",J298,0)</f>
        <v>0</v>
      </c>
      <c r="BG298" s="248">
        <f>IF(N298="zákl. přenesená",J298,0)</f>
        <v>0</v>
      </c>
      <c r="BH298" s="248">
        <f>IF(N298="sníž. přenesená",J298,0)</f>
        <v>0</v>
      </c>
      <c r="BI298" s="248">
        <f>IF(N298="nulová",J298,0)</f>
        <v>0</v>
      </c>
      <c r="BJ298" s="25" t="s">
        <v>24</v>
      </c>
      <c r="BK298" s="248">
        <f>ROUND(I298*H298,2)</f>
        <v>0</v>
      </c>
      <c r="BL298" s="25" t="s">
        <v>572</v>
      </c>
      <c r="BM298" s="25" t="s">
        <v>6518</v>
      </c>
    </row>
    <row r="299" s="1" customFormat="1" ht="16.5" customHeight="1">
      <c r="B299" s="47"/>
      <c r="C299" s="237" t="s">
        <v>1308</v>
      </c>
      <c r="D299" s="237" t="s">
        <v>230</v>
      </c>
      <c r="E299" s="238" t="s">
        <v>6519</v>
      </c>
      <c r="F299" s="239" t="s">
        <v>6520</v>
      </c>
      <c r="G299" s="240" t="s">
        <v>929</v>
      </c>
      <c r="H299" s="241">
        <v>58</v>
      </c>
      <c r="I299" s="242"/>
      <c r="J299" s="243">
        <f>ROUND(I299*H299,2)</f>
        <v>0</v>
      </c>
      <c r="K299" s="239" t="s">
        <v>3751</v>
      </c>
      <c r="L299" s="73"/>
      <c r="M299" s="244" t="s">
        <v>22</v>
      </c>
      <c r="N299" s="245" t="s">
        <v>50</v>
      </c>
      <c r="O299" s="48"/>
      <c r="P299" s="246">
        <f>O299*H299</f>
        <v>0</v>
      </c>
      <c r="Q299" s="246">
        <v>0</v>
      </c>
      <c r="R299" s="246">
        <f>Q299*H299</f>
        <v>0</v>
      </c>
      <c r="S299" s="246">
        <v>0</v>
      </c>
      <c r="T299" s="247">
        <f>S299*H299</f>
        <v>0</v>
      </c>
      <c r="AR299" s="25" t="s">
        <v>572</v>
      </c>
      <c r="AT299" s="25" t="s">
        <v>230</v>
      </c>
      <c r="AU299" s="25" t="s">
        <v>24</v>
      </c>
      <c r="AY299" s="25" t="s">
        <v>228</v>
      </c>
      <c r="BE299" s="248">
        <f>IF(N299="základní",J299,0)</f>
        <v>0</v>
      </c>
      <c r="BF299" s="248">
        <f>IF(N299="snížená",J299,0)</f>
        <v>0</v>
      </c>
      <c r="BG299" s="248">
        <f>IF(N299="zákl. přenesená",J299,0)</f>
        <v>0</v>
      </c>
      <c r="BH299" s="248">
        <f>IF(N299="sníž. přenesená",J299,0)</f>
        <v>0</v>
      </c>
      <c r="BI299" s="248">
        <f>IF(N299="nulová",J299,0)</f>
        <v>0</v>
      </c>
      <c r="BJ299" s="25" t="s">
        <v>24</v>
      </c>
      <c r="BK299" s="248">
        <f>ROUND(I299*H299,2)</f>
        <v>0</v>
      </c>
      <c r="BL299" s="25" t="s">
        <v>572</v>
      </c>
      <c r="BM299" s="25" t="s">
        <v>6521</v>
      </c>
    </row>
    <row r="300" s="1" customFormat="1" ht="16.5" customHeight="1">
      <c r="B300" s="47"/>
      <c r="C300" s="237" t="s">
        <v>1317</v>
      </c>
      <c r="D300" s="237" t="s">
        <v>230</v>
      </c>
      <c r="E300" s="238" t="s">
        <v>6522</v>
      </c>
      <c r="F300" s="239" t="s">
        <v>6523</v>
      </c>
      <c r="G300" s="240" t="s">
        <v>929</v>
      </c>
      <c r="H300" s="241">
        <v>10</v>
      </c>
      <c r="I300" s="242"/>
      <c r="J300" s="243">
        <f>ROUND(I300*H300,2)</f>
        <v>0</v>
      </c>
      <c r="K300" s="239" t="s">
        <v>3751</v>
      </c>
      <c r="L300" s="73"/>
      <c r="M300" s="244" t="s">
        <v>22</v>
      </c>
      <c r="N300" s="245" t="s">
        <v>50</v>
      </c>
      <c r="O300" s="48"/>
      <c r="P300" s="246">
        <f>O300*H300</f>
        <v>0</v>
      </c>
      <c r="Q300" s="246">
        <v>0</v>
      </c>
      <c r="R300" s="246">
        <f>Q300*H300</f>
        <v>0</v>
      </c>
      <c r="S300" s="246">
        <v>0</v>
      </c>
      <c r="T300" s="247">
        <f>S300*H300</f>
        <v>0</v>
      </c>
      <c r="AR300" s="25" t="s">
        <v>572</v>
      </c>
      <c r="AT300" s="25" t="s">
        <v>230</v>
      </c>
      <c r="AU300" s="25" t="s">
        <v>24</v>
      </c>
      <c r="AY300" s="25" t="s">
        <v>228</v>
      </c>
      <c r="BE300" s="248">
        <f>IF(N300="základní",J300,0)</f>
        <v>0</v>
      </c>
      <c r="BF300" s="248">
        <f>IF(N300="snížená",J300,0)</f>
        <v>0</v>
      </c>
      <c r="BG300" s="248">
        <f>IF(N300="zákl. přenesená",J300,0)</f>
        <v>0</v>
      </c>
      <c r="BH300" s="248">
        <f>IF(N300="sníž. přenesená",J300,0)</f>
        <v>0</v>
      </c>
      <c r="BI300" s="248">
        <f>IF(N300="nulová",J300,0)</f>
        <v>0</v>
      </c>
      <c r="BJ300" s="25" t="s">
        <v>24</v>
      </c>
      <c r="BK300" s="248">
        <f>ROUND(I300*H300,2)</f>
        <v>0</v>
      </c>
      <c r="BL300" s="25" t="s">
        <v>572</v>
      </c>
      <c r="BM300" s="25" t="s">
        <v>6524</v>
      </c>
    </row>
    <row r="301" s="1" customFormat="1" ht="16.5" customHeight="1">
      <c r="B301" s="47"/>
      <c r="C301" s="237" t="s">
        <v>1321</v>
      </c>
      <c r="D301" s="237" t="s">
        <v>230</v>
      </c>
      <c r="E301" s="238" t="s">
        <v>6525</v>
      </c>
      <c r="F301" s="239" t="s">
        <v>6526</v>
      </c>
      <c r="G301" s="240" t="s">
        <v>929</v>
      </c>
      <c r="H301" s="241">
        <v>3</v>
      </c>
      <c r="I301" s="242"/>
      <c r="J301" s="243">
        <f>ROUND(I301*H301,2)</f>
        <v>0</v>
      </c>
      <c r="K301" s="239" t="s">
        <v>3751</v>
      </c>
      <c r="L301" s="73"/>
      <c r="M301" s="244" t="s">
        <v>22</v>
      </c>
      <c r="N301" s="245" t="s">
        <v>50</v>
      </c>
      <c r="O301" s="48"/>
      <c r="P301" s="246">
        <f>O301*H301</f>
        <v>0</v>
      </c>
      <c r="Q301" s="246">
        <v>0</v>
      </c>
      <c r="R301" s="246">
        <f>Q301*H301</f>
        <v>0</v>
      </c>
      <c r="S301" s="246">
        <v>0</v>
      </c>
      <c r="T301" s="247">
        <f>S301*H301</f>
        <v>0</v>
      </c>
      <c r="AR301" s="25" t="s">
        <v>572</v>
      </c>
      <c r="AT301" s="25" t="s">
        <v>230</v>
      </c>
      <c r="AU301" s="25" t="s">
        <v>24</v>
      </c>
      <c r="AY301" s="25" t="s">
        <v>228</v>
      </c>
      <c r="BE301" s="248">
        <f>IF(N301="základní",J301,0)</f>
        <v>0</v>
      </c>
      <c r="BF301" s="248">
        <f>IF(N301="snížená",J301,0)</f>
        <v>0</v>
      </c>
      <c r="BG301" s="248">
        <f>IF(N301="zákl. přenesená",J301,0)</f>
        <v>0</v>
      </c>
      <c r="BH301" s="248">
        <f>IF(N301="sníž. přenesená",J301,0)</f>
        <v>0</v>
      </c>
      <c r="BI301" s="248">
        <f>IF(N301="nulová",J301,0)</f>
        <v>0</v>
      </c>
      <c r="BJ301" s="25" t="s">
        <v>24</v>
      </c>
      <c r="BK301" s="248">
        <f>ROUND(I301*H301,2)</f>
        <v>0</v>
      </c>
      <c r="BL301" s="25" t="s">
        <v>572</v>
      </c>
      <c r="BM301" s="25" t="s">
        <v>6527</v>
      </c>
    </row>
    <row r="302" s="1" customFormat="1" ht="16.5" customHeight="1">
      <c r="B302" s="47"/>
      <c r="C302" s="237" t="s">
        <v>1326</v>
      </c>
      <c r="D302" s="237" t="s">
        <v>230</v>
      </c>
      <c r="E302" s="238" t="s">
        <v>6528</v>
      </c>
      <c r="F302" s="239" t="s">
        <v>6529</v>
      </c>
      <c r="G302" s="240" t="s">
        <v>929</v>
      </c>
      <c r="H302" s="241">
        <v>12</v>
      </c>
      <c r="I302" s="242"/>
      <c r="J302" s="243">
        <f>ROUND(I302*H302,2)</f>
        <v>0</v>
      </c>
      <c r="K302" s="239" t="s">
        <v>3751</v>
      </c>
      <c r="L302" s="73"/>
      <c r="M302" s="244" t="s">
        <v>22</v>
      </c>
      <c r="N302" s="245" t="s">
        <v>50</v>
      </c>
      <c r="O302" s="48"/>
      <c r="P302" s="246">
        <f>O302*H302</f>
        <v>0</v>
      </c>
      <c r="Q302" s="246">
        <v>0</v>
      </c>
      <c r="R302" s="246">
        <f>Q302*H302</f>
        <v>0</v>
      </c>
      <c r="S302" s="246">
        <v>0</v>
      </c>
      <c r="T302" s="247">
        <f>S302*H302</f>
        <v>0</v>
      </c>
      <c r="AR302" s="25" t="s">
        <v>572</v>
      </c>
      <c r="AT302" s="25" t="s">
        <v>230</v>
      </c>
      <c r="AU302" s="25" t="s">
        <v>24</v>
      </c>
      <c r="AY302" s="25" t="s">
        <v>228</v>
      </c>
      <c r="BE302" s="248">
        <f>IF(N302="základní",J302,0)</f>
        <v>0</v>
      </c>
      <c r="BF302" s="248">
        <f>IF(N302="snížená",J302,0)</f>
        <v>0</v>
      </c>
      <c r="BG302" s="248">
        <f>IF(N302="zákl. přenesená",J302,0)</f>
        <v>0</v>
      </c>
      <c r="BH302" s="248">
        <f>IF(N302="sníž. přenesená",J302,0)</f>
        <v>0</v>
      </c>
      <c r="BI302" s="248">
        <f>IF(N302="nulová",J302,0)</f>
        <v>0</v>
      </c>
      <c r="BJ302" s="25" t="s">
        <v>24</v>
      </c>
      <c r="BK302" s="248">
        <f>ROUND(I302*H302,2)</f>
        <v>0</v>
      </c>
      <c r="BL302" s="25" t="s">
        <v>572</v>
      </c>
      <c r="BM302" s="25" t="s">
        <v>6530</v>
      </c>
    </row>
    <row r="303" s="1" customFormat="1" ht="16.5" customHeight="1">
      <c r="B303" s="47"/>
      <c r="C303" s="237" t="s">
        <v>1330</v>
      </c>
      <c r="D303" s="237" t="s">
        <v>230</v>
      </c>
      <c r="E303" s="238" t="s">
        <v>6531</v>
      </c>
      <c r="F303" s="239" t="s">
        <v>6209</v>
      </c>
      <c r="G303" s="240" t="s">
        <v>929</v>
      </c>
      <c r="H303" s="241">
        <v>150</v>
      </c>
      <c r="I303" s="242"/>
      <c r="J303" s="243">
        <f>ROUND(I303*H303,2)</f>
        <v>0</v>
      </c>
      <c r="K303" s="239" t="s">
        <v>3751</v>
      </c>
      <c r="L303" s="73"/>
      <c r="M303" s="244" t="s">
        <v>22</v>
      </c>
      <c r="N303" s="245" t="s">
        <v>50</v>
      </c>
      <c r="O303" s="48"/>
      <c r="P303" s="246">
        <f>O303*H303</f>
        <v>0</v>
      </c>
      <c r="Q303" s="246">
        <v>0</v>
      </c>
      <c r="R303" s="246">
        <f>Q303*H303</f>
        <v>0</v>
      </c>
      <c r="S303" s="246">
        <v>0</v>
      </c>
      <c r="T303" s="247">
        <f>S303*H303</f>
        <v>0</v>
      </c>
      <c r="AR303" s="25" t="s">
        <v>572</v>
      </c>
      <c r="AT303" s="25" t="s">
        <v>230</v>
      </c>
      <c r="AU303" s="25" t="s">
        <v>24</v>
      </c>
      <c r="AY303" s="25" t="s">
        <v>228</v>
      </c>
      <c r="BE303" s="248">
        <f>IF(N303="základní",J303,0)</f>
        <v>0</v>
      </c>
      <c r="BF303" s="248">
        <f>IF(N303="snížená",J303,0)</f>
        <v>0</v>
      </c>
      <c r="BG303" s="248">
        <f>IF(N303="zákl. přenesená",J303,0)</f>
        <v>0</v>
      </c>
      <c r="BH303" s="248">
        <f>IF(N303="sníž. přenesená",J303,0)</f>
        <v>0</v>
      </c>
      <c r="BI303" s="248">
        <f>IF(N303="nulová",J303,0)</f>
        <v>0</v>
      </c>
      <c r="BJ303" s="25" t="s">
        <v>24</v>
      </c>
      <c r="BK303" s="248">
        <f>ROUND(I303*H303,2)</f>
        <v>0</v>
      </c>
      <c r="BL303" s="25" t="s">
        <v>572</v>
      </c>
      <c r="BM303" s="25" t="s">
        <v>6532</v>
      </c>
    </row>
    <row r="304" s="11" customFormat="1" ht="37.44" customHeight="1">
      <c r="B304" s="221"/>
      <c r="C304" s="222"/>
      <c r="D304" s="223" t="s">
        <v>78</v>
      </c>
      <c r="E304" s="224" t="s">
        <v>2874</v>
      </c>
      <c r="F304" s="224" t="s">
        <v>3213</v>
      </c>
      <c r="G304" s="222"/>
      <c r="H304" s="222"/>
      <c r="I304" s="225"/>
      <c r="J304" s="226">
        <f>BK304</f>
        <v>0</v>
      </c>
      <c r="K304" s="222"/>
      <c r="L304" s="227"/>
      <c r="M304" s="228"/>
      <c r="N304" s="229"/>
      <c r="O304" s="229"/>
      <c r="P304" s="230">
        <f>SUM(P305:P308)</f>
        <v>0</v>
      </c>
      <c r="Q304" s="229"/>
      <c r="R304" s="230">
        <f>SUM(R305:R308)</f>
        <v>0</v>
      </c>
      <c r="S304" s="229"/>
      <c r="T304" s="231">
        <f>SUM(T305:T308)</f>
        <v>0</v>
      </c>
      <c r="AR304" s="232" t="s">
        <v>101</v>
      </c>
      <c r="AT304" s="233" t="s">
        <v>78</v>
      </c>
      <c r="AU304" s="233" t="s">
        <v>79</v>
      </c>
      <c r="AY304" s="232" t="s">
        <v>228</v>
      </c>
      <c r="BK304" s="234">
        <f>SUM(BK305:BK308)</f>
        <v>0</v>
      </c>
    </row>
    <row r="305" s="1" customFormat="1" ht="16.5" customHeight="1">
      <c r="B305" s="47"/>
      <c r="C305" s="237" t="s">
        <v>1336</v>
      </c>
      <c r="D305" s="237" t="s">
        <v>230</v>
      </c>
      <c r="E305" s="238" t="s">
        <v>6533</v>
      </c>
      <c r="F305" s="239" t="s">
        <v>6534</v>
      </c>
      <c r="G305" s="240" t="s">
        <v>929</v>
      </c>
      <c r="H305" s="241">
        <v>1</v>
      </c>
      <c r="I305" s="242"/>
      <c r="J305" s="243">
        <f>ROUND(I305*H305,2)</f>
        <v>0</v>
      </c>
      <c r="K305" s="239" t="s">
        <v>3751</v>
      </c>
      <c r="L305" s="73"/>
      <c r="M305" s="244" t="s">
        <v>22</v>
      </c>
      <c r="N305" s="245" t="s">
        <v>50</v>
      </c>
      <c r="O305" s="48"/>
      <c r="P305" s="246">
        <f>O305*H305</f>
        <v>0</v>
      </c>
      <c r="Q305" s="246">
        <v>0</v>
      </c>
      <c r="R305" s="246">
        <f>Q305*H305</f>
        <v>0</v>
      </c>
      <c r="S305" s="246">
        <v>0</v>
      </c>
      <c r="T305" s="247">
        <f>S305*H305</f>
        <v>0</v>
      </c>
      <c r="AR305" s="25" t="s">
        <v>572</v>
      </c>
      <c r="AT305" s="25" t="s">
        <v>230</v>
      </c>
      <c r="AU305" s="25" t="s">
        <v>24</v>
      </c>
      <c r="AY305" s="25" t="s">
        <v>228</v>
      </c>
      <c r="BE305" s="248">
        <f>IF(N305="základní",J305,0)</f>
        <v>0</v>
      </c>
      <c r="BF305" s="248">
        <f>IF(N305="snížená",J305,0)</f>
        <v>0</v>
      </c>
      <c r="BG305" s="248">
        <f>IF(N305="zákl. přenesená",J305,0)</f>
        <v>0</v>
      </c>
      <c r="BH305" s="248">
        <f>IF(N305="sníž. přenesená",J305,0)</f>
        <v>0</v>
      </c>
      <c r="BI305" s="248">
        <f>IF(N305="nulová",J305,0)</f>
        <v>0</v>
      </c>
      <c r="BJ305" s="25" t="s">
        <v>24</v>
      </c>
      <c r="BK305" s="248">
        <f>ROUND(I305*H305,2)</f>
        <v>0</v>
      </c>
      <c r="BL305" s="25" t="s">
        <v>572</v>
      </c>
      <c r="BM305" s="25" t="s">
        <v>6535</v>
      </c>
    </row>
    <row r="306" s="1" customFormat="1" ht="16.5" customHeight="1">
      <c r="B306" s="47"/>
      <c r="C306" s="237" t="s">
        <v>1339</v>
      </c>
      <c r="D306" s="237" t="s">
        <v>230</v>
      </c>
      <c r="E306" s="238" t="s">
        <v>6536</v>
      </c>
      <c r="F306" s="239" t="s">
        <v>6537</v>
      </c>
      <c r="G306" s="240" t="s">
        <v>929</v>
      </c>
      <c r="H306" s="241">
        <v>1</v>
      </c>
      <c r="I306" s="242"/>
      <c r="J306" s="243">
        <f>ROUND(I306*H306,2)</f>
        <v>0</v>
      </c>
      <c r="K306" s="239" t="s">
        <v>3751</v>
      </c>
      <c r="L306" s="73"/>
      <c r="M306" s="244" t="s">
        <v>22</v>
      </c>
      <c r="N306" s="245" t="s">
        <v>50</v>
      </c>
      <c r="O306" s="48"/>
      <c r="P306" s="246">
        <f>O306*H306</f>
        <v>0</v>
      </c>
      <c r="Q306" s="246">
        <v>0</v>
      </c>
      <c r="R306" s="246">
        <f>Q306*H306</f>
        <v>0</v>
      </c>
      <c r="S306" s="246">
        <v>0</v>
      </c>
      <c r="T306" s="247">
        <f>S306*H306</f>
        <v>0</v>
      </c>
      <c r="AR306" s="25" t="s">
        <v>572</v>
      </c>
      <c r="AT306" s="25" t="s">
        <v>230</v>
      </c>
      <c r="AU306" s="25" t="s">
        <v>24</v>
      </c>
      <c r="AY306" s="25" t="s">
        <v>228</v>
      </c>
      <c r="BE306" s="248">
        <f>IF(N306="základní",J306,0)</f>
        <v>0</v>
      </c>
      <c r="BF306" s="248">
        <f>IF(N306="snížená",J306,0)</f>
        <v>0</v>
      </c>
      <c r="BG306" s="248">
        <f>IF(N306="zákl. přenesená",J306,0)</f>
        <v>0</v>
      </c>
      <c r="BH306" s="248">
        <f>IF(N306="sníž. přenesená",J306,0)</f>
        <v>0</v>
      </c>
      <c r="BI306" s="248">
        <f>IF(N306="nulová",J306,0)</f>
        <v>0</v>
      </c>
      <c r="BJ306" s="25" t="s">
        <v>24</v>
      </c>
      <c r="BK306" s="248">
        <f>ROUND(I306*H306,2)</f>
        <v>0</v>
      </c>
      <c r="BL306" s="25" t="s">
        <v>572</v>
      </c>
      <c r="BM306" s="25" t="s">
        <v>6538</v>
      </c>
    </row>
    <row r="307" s="1" customFormat="1" ht="16.5" customHeight="1">
      <c r="B307" s="47"/>
      <c r="C307" s="237" t="s">
        <v>1345</v>
      </c>
      <c r="D307" s="237" t="s">
        <v>230</v>
      </c>
      <c r="E307" s="238" t="s">
        <v>6539</v>
      </c>
      <c r="F307" s="239" t="s">
        <v>6540</v>
      </c>
      <c r="G307" s="240" t="s">
        <v>3160</v>
      </c>
      <c r="H307" s="241">
        <v>20</v>
      </c>
      <c r="I307" s="242"/>
      <c r="J307" s="243">
        <f>ROUND(I307*H307,2)</f>
        <v>0</v>
      </c>
      <c r="K307" s="239" t="s">
        <v>3751</v>
      </c>
      <c r="L307" s="73"/>
      <c r="M307" s="244" t="s">
        <v>22</v>
      </c>
      <c r="N307" s="245" t="s">
        <v>50</v>
      </c>
      <c r="O307" s="48"/>
      <c r="P307" s="246">
        <f>O307*H307</f>
        <v>0</v>
      </c>
      <c r="Q307" s="246">
        <v>0</v>
      </c>
      <c r="R307" s="246">
        <f>Q307*H307</f>
        <v>0</v>
      </c>
      <c r="S307" s="246">
        <v>0</v>
      </c>
      <c r="T307" s="247">
        <f>S307*H307</f>
        <v>0</v>
      </c>
      <c r="AR307" s="25" t="s">
        <v>572</v>
      </c>
      <c r="AT307" s="25" t="s">
        <v>230</v>
      </c>
      <c r="AU307" s="25" t="s">
        <v>24</v>
      </c>
      <c r="AY307" s="25" t="s">
        <v>228</v>
      </c>
      <c r="BE307" s="248">
        <f>IF(N307="základní",J307,0)</f>
        <v>0</v>
      </c>
      <c r="BF307" s="248">
        <f>IF(N307="snížená",J307,0)</f>
        <v>0</v>
      </c>
      <c r="BG307" s="248">
        <f>IF(N307="zákl. přenesená",J307,0)</f>
        <v>0</v>
      </c>
      <c r="BH307" s="248">
        <f>IF(N307="sníž. přenesená",J307,0)</f>
        <v>0</v>
      </c>
      <c r="BI307" s="248">
        <f>IF(N307="nulová",J307,0)</f>
        <v>0</v>
      </c>
      <c r="BJ307" s="25" t="s">
        <v>24</v>
      </c>
      <c r="BK307" s="248">
        <f>ROUND(I307*H307,2)</f>
        <v>0</v>
      </c>
      <c r="BL307" s="25" t="s">
        <v>572</v>
      </c>
      <c r="BM307" s="25" t="s">
        <v>6541</v>
      </c>
    </row>
    <row r="308" s="1" customFormat="1" ht="16.5" customHeight="1">
      <c r="B308" s="47"/>
      <c r="C308" s="237" t="s">
        <v>1350</v>
      </c>
      <c r="D308" s="237" t="s">
        <v>230</v>
      </c>
      <c r="E308" s="238" t="s">
        <v>6542</v>
      </c>
      <c r="F308" s="239" t="s">
        <v>6543</v>
      </c>
      <c r="G308" s="240" t="s">
        <v>929</v>
      </c>
      <c r="H308" s="241">
        <v>1</v>
      </c>
      <c r="I308" s="242"/>
      <c r="J308" s="243">
        <f>ROUND(I308*H308,2)</f>
        <v>0</v>
      </c>
      <c r="K308" s="239" t="s">
        <v>3751</v>
      </c>
      <c r="L308" s="73"/>
      <c r="M308" s="244" t="s">
        <v>22</v>
      </c>
      <c r="N308" s="310" t="s">
        <v>50</v>
      </c>
      <c r="O308" s="311"/>
      <c r="P308" s="312">
        <f>O308*H308</f>
        <v>0</v>
      </c>
      <c r="Q308" s="312">
        <v>0</v>
      </c>
      <c r="R308" s="312">
        <f>Q308*H308</f>
        <v>0</v>
      </c>
      <c r="S308" s="312">
        <v>0</v>
      </c>
      <c r="T308" s="313">
        <f>S308*H308</f>
        <v>0</v>
      </c>
      <c r="AR308" s="25" t="s">
        <v>572</v>
      </c>
      <c r="AT308" s="25" t="s">
        <v>230</v>
      </c>
      <c r="AU308" s="25" t="s">
        <v>24</v>
      </c>
      <c r="AY308" s="25" t="s">
        <v>228</v>
      </c>
      <c r="BE308" s="248">
        <f>IF(N308="základní",J308,0)</f>
        <v>0</v>
      </c>
      <c r="BF308" s="248">
        <f>IF(N308="snížená",J308,0)</f>
        <v>0</v>
      </c>
      <c r="BG308" s="248">
        <f>IF(N308="zákl. přenesená",J308,0)</f>
        <v>0</v>
      </c>
      <c r="BH308" s="248">
        <f>IF(N308="sníž. přenesená",J308,0)</f>
        <v>0</v>
      </c>
      <c r="BI308" s="248">
        <f>IF(N308="nulová",J308,0)</f>
        <v>0</v>
      </c>
      <c r="BJ308" s="25" t="s">
        <v>24</v>
      </c>
      <c r="BK308" s="248">
        <f>ROUND(I308*H308,2)</f>
        <v>0</v>
      </c>
      <c r="BL308" s="25" t="s">
        <v>572</v>
      </c>
      <c r="BM308" s="25" t="s">
        <v>6544</v>
      </c>
    </row>
    <row r="309" s="1" customFormat="1" ht="6.96" customHeight="1">
      <c r="B309" s="68"/>
      <c r="C309" s="69"/>
      <c r="D309" s="69"/>
      <c r="E309" s="69"/>
      <c r="F309" s="69"/>
      <c r="G309" s="69"/>
      <c r="H309" s="69"/>
      <c r="I309" s="180"/>
      <c r="J309" s="69"/>
      <c r="K309" s="69"/>
      <c r="L309" s="73"/>
    </row>
  </sheetData>
  <sheetProtection sheet="1" autoFilter="0" formatColumns="0" formatRows="0" objects="1" scenarios="1" spinCount="100000" saltValue="3W9DSa9ANiUiqi0PpcHrNBFC69Fa2rKsY2ByDTk5ldGRfdnR5HEUWZrOg+KEJSJiUMO0xWpHg1lemAK9q8tF6Q==" hashValue="5QOU3MLd2jWhTs8L+5z9OfjjGMeHSzWvPaSnyvo1ZJlfHy4FaAbdlle3WC7vVWQi4m1FmSNQqHkHsawhNJ1YUA==" algorithmName="SHA-512" password="CC35"/>
  <autoFilter ref="C95:K308"/>
  <mergeCells count="13">
    <mergeCell ref="E7:H7"/>
    <mergeCell ref="E9:H9"/>
    <mergeCell ref="E11:H11"/>
    <mergeCell ref="E26:H26"/>
    <mergeCell ref="E47:H47"/>
    <mergeCell ref="E49:H49"/>
    <mergeCell ref="E51:H51"/>
    <mergeCell ref="J55:J56"/>
    <mergeCell ref="E84:H84"/>
    <mergeCell ref="E86:H86"/>
    <mergeCell ref="E88:H88"/>
    <mergeCell ref="G1:H1"/>
    <mergeCell ref="L2:V2"/>
  </mergeCells>
  <hyperlinks>
    <hyperlink ref="F1:G1" location="C2" display="1) Krycí list soupisu"/>
    <hyperlink ref="G1:H1" location="C58" display="2) Rekapitulace"/>
    <hyperlink ref="J1" location="C95" display="3) Soupis prací"/>
    <hyperlink ref="L1:V1" location="'Rekapitulace stavby'!C2" display="Rekapitulace stavby"/>
  </hyperlinks>
  <pageMargins left="0.5833333" right="0.5833333" top="0.5833333" bottom="0.5833333" header="0" footer="0"/>
  <pageSetup paperSize="9" orientation="landscape" blackAndWhite="1" fitToHeight="100"/>
  <headerFooter>
    <oddFooter>&amp;CStrana &amp;P z &amp;N</oddFooter>
  </headerFooter>
  <drawing r:id="rId1"/>
</worksheet>
</file>

<file path=docProps/core.xml><?xml version="1.0" encoding="utf-8"?>
<cp:coreProperties xmlns:dc="http://purl.org/dc/elements/1.1/" xmlns:dcterms="http://purl.org/dc/terms/" xmlns:xsi="http://www.w3.org/2001/XMLSchema-instance" xmlns:cp="http://schemas.openxmlformats.org/package/2006/metadata/core-properties">
  <dc:creator>Admin-PC\Admin</dc:creator>
  <cp:lastModifiedBy>Admin-PC\Admin</cp:lastModifiedBy>
  <dcterms:created xsi:type="dcterms:W3CDTF">2018-01-25T08:12:32Z</dcterms:created>
  <dcterms:modified xsi:type="dcterms:W3CDTF">2018-01-25T08:13:46Z</dcterms:modified>
</cp:coreProperties>
</file>